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2020\Отчеты по ТР 2020\"/>
    </mc:Choice>
  </mc:AlternateContent>
  <xr:revisionPtr revIDLastSave="0" documentId="8_{7CB0305A-5F9C-4BF4-BAD1-82FCC91F44AB}" xr6:coauthVersionLast="46" xr6:coauthVersionMax="46" xr10:uidLastSave="{00000000-0000-0000-0000-000000000000}"/>
  <bookViews>
    <workbookView xWindow="384" yWindow="264" windowWidth="22512" windowHeight="12096" tabRatio="868" activeTab="7" xr2:uid="{EE68D5F4-AD8D-483E-842A-340C1912BC8F}"/>
  </bookViews>
  <sheets>
    <sheet name="на 2020 год" sheetId="2" r:id="rId1"/>
    <sheet name="за 1 кв 2020" sheetId="7" r:id="rId2"/>
    <sheet name="за 2 кв 2020" sheetId="8" r:id="rId3"/>
    <sheet name="за 1е полугод 2020" sheetId="9" r:id="rId4"/>
    <sheet name="за 3 кв. 2020" sheetId="11" r:id="rId5"/>
    <sheet name="за 9 м-цев 2020" sheetId="12" r:id="rId6"/>
    <sheet name="за 4 кв. 2020" sheetId="14" r:id="rId7"/>
    <sheet name="за 2020 год" sheetId="16" r:id="rId8"/>
  </sheets>
  <definedNames>
    <definedName name="_xlnm.Print_Titles" localSheetId="1">'за 1 кв 2020'!$5:$7</definedName>
    <definedName name="_xlnm.Print_Titles" localSheetId="3">'за 1е полугод 2020'!$3:$5</definedName>
    <definedName name="_xlnm.Print_Titles" localSheetId="2">'за 2 кв 2020'!$3:$5</definedName>
    <definedName name="_xlnm.Print_Titles" localSheetId="7">'за 2020 год'!$4:$6</definedName>
    <definedName name="_xlnm.Print_Titles" localSheetId="4">'за 3 кв. 2020'!$3:$5</definedName>
    <definedName name="_xlnm.Print_Titles" localSheetId="6">'за 4 кв. 2020'!$4:$6</definedName>
    <definedName name="_xlnm.Print_Titles" localSheetId="5">'за 9 м-цев 2020'!$3:$5</definedName>
    <definedName name="_xlnm.Print_Titles" localSheetId="0">'на 2020 год'!$6:$8</definedName>
    <definedName name="_xlnm.Print_Area" localSheetId="1">'за 1 кв 2020'!$B$2:$BX$149</definedName>
    <definedName name="_xlnm.Print_Area" localSheetId="3">'за 1е полугод 2020'!$B$1:$AT$147</definedName>
    <definedName name="_xlnm.Print_Area" localSheetId="2">'за 2 кв 2020'!$B$1:$AQ$147</definedName>
    <definedName name="_xlnm.Print_Area" localSheetId="7">'за 2020 год'!$B$2:$BX$148</definedName>
    <definedName name="_xlnm.Print_Area" localSheetId="4">'за 3 кв. 2020'!$A$1:$BF$148</definedName>
    <definedName name="_xlnm.Print_Area" localSheetId="6">'за 4 кв. 2020'!$B$2:$BU$148</definedName>
    <definedName name="_xlnm.Print_Area" localSheetId="5">'за 9 м-цев 2020'!$A$1:$BI$147</definedName>
    <definedName name="_xlnm.Print_Area" localSheetId="0">'на 2020 год'!$B$2:$BX$150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46" i="16" l="1"/>
  <c r="BU146" i="16"/>
  <c r="BF146" i="16"/>
  <c r="AT146" i="16"/>
  <c r="AQ146" i="16"/>
  <c r="AE146" i="16"/>
  <c r="O146" i="16"/>
  <c r="N146" i="16"/>
  <c r="L146" i="16"/>
  <c r="K146" i="16"/>
  <c r="I146" i="16"/>
  <c r="H146" i="16"/>
  <c r="F146" i="16"/>
  <c r="E146" i="16"/>
  <c r="BX145" i="16"/>
  <c r="BU145" i="16"/>
  <c r="BF145" i="16"/>
  <c r="AT145" i="16"/>
  <c r="AQ145" i="16"/>
  <c r="AE145" i="16"/>
  <c r="O145" i="16"/>
  <c r="N145" i="16"/>
  <c r="L145" i="16"/>
  <c r="K145" i="16"/>
  <c r="I145" i="16"/>
  <c r="H145" i="16"/>
  <c r="F145" i="16"/>
  <c r="E145" i="16"/>
  <c r="BP144" i="16"/>
  <c r="BM144" i="16"/>
  <c r="BJ144" i="16"/>
  <c r="BA144" i="16"/>
  <c r="AX144" i="16"/>
  <c r="AU144" i="16"/>
  <c r="BF144" i="16" s="1"/>
  <c r="BD144" i="16" s="1"/>
  <c r="K144" i="16" s="1"/>
  <c r="AL144" i="16"/>
  <c r="AI144" i="16"/>
  <c r="AF144" i="16"/>
  <c r="Z144" i="16"/>
  <c r="W144" i="16"/>
  <c r="T144" i="16"/>
  <c r="AE144" i="16" s="1"/>
  <c r="AC144" i="16" s="1"/>
  <c r="S144" i="16"/>
  <c r="Q144" i="16" s="1"/>
  <c r="E144" i="16" s="1"/>
  <c r="BP143" i="16"/>
  <c r="BM143" i="16"/>
  <c r="BJ143" i="16"/>
  <c r="BU143" i="16" s="1"/>
  <c r="BS143" i="16" s="1"/>
  <c r="N143" i="16" s="1"/>
  <c r="BA143" i="16"/>
  <c r="AX143" i="16"/>
  <c r="AU143" i="16"/>
  <c r="AL143" i="16"/>
  <c r="AI143" i="16"/>
  <c r="AF143" i="16"/>
  <c r="AQ143" i="16" s="1"/>
  <c r="AO143" i="16" s="1"/>
  <c r="H143" i="16" s="1"/>
  <c r="Z143" i="16"/>
  <c r="W143" i="16"/>
  <c r="T143" i="16"/>
  <c r="Q143" i="16"/>
  <c r="E143" i="16" s="1"/>
  <c r="BP142" i="16"/>
  <c r="BM142" i="16"/>
  <c r="BJ142" i="16"/>
  <c r="BA142" i="16"/>
  <c r="AX142" i="16"/>
  <c r="AU142" i="16"/>
  <c r="AL142" i="16"/>
  <c r="AI142" i="16"/>
  <c r="AF142" i="16"/>
  <c r="Z142" i="16"/>
  <c r="W142" i="16"/>
  <c r="T142" i="16"/>
  <c r="S142" i="16"/>
  <c r="Q142" i="16" s="1"/>
  <c r="E142" i="16"/>
  <c r="BP141" i="16"/>
  <c r="BM141" i="16"/>
  <c r="BJ141" i="16"/>
  <c r="BA141" i="16"/>
  <c r="AX141" i="16"/>
  <c r="AU141" i="16"/>
  <c r="BF141" i="16" s="1"/>
  <c r="BD141" i="16" s="1"/>
  <c r="K141" i="16" s="1"/>
  <c r="AL141" i="16"/>
  <c r="AI141" i="16"/>
  <c r="AF141" i="16"/>
  <c r="Z141" i="16"/>
  <c r="W141" i="16"/>
  <c r="T141" i="16"/>
  <c r="AE141" i="16" s="1"/>
  <c r="AC141" i="16" s="1"/>
  <c r="Q141" i="16"/>
  <c r="E141" i="16"/>
  <c r="BP140" i="16"/>
  <c r="BM140" i="16"/>
  <c r="BJ140" i="16"/>
  <c r="BA140" i="16"/>
  <c r="AX140" i="16"/>
  <c r="AU140" i="16"/>
  <c r="BF140" i="16" s="1"/>
  <c r="BD140" i="16" s="1"/>
  <c r="K140" i="16" s="1"/>
  <c r="AL140" i="16"/>
  <c r="AI140" i="16"/>
  <c r="AF140" i="16"/>
  <c r="Z140" i="16"/>
  <c r="W140" i="16"/>
  <c r="T140" i="16"/>
  <c r="AE140" i="16" s="1"/>
  <c r="AC140" i="16" s="1"/>
  <c r="S140" i="16"/>
  <c r="Q140" i="16" s="1"/>
  <c r="E140" i="16" s="1"/>
  <c r="BP139" i="16"/>
  <c r="BM139" i="16"/>
  <c r="BJ139" i="16"/>
  <c r="BU139" i="16" s="1"/>
  <c r="BS139" i="16" s="1"/>
  <c r="N139" i="16" s="1"/>
  <c r="BA139" i="16"/>
  <c r="AX139" i="16"/>
  <c r="AU139" i="16"/>
  <c r="AL139" i="16"/>
  <c r="AI139" i="16"/>
  <c r="AF139" i="16"/>
  <c r="AQ139" i="16" s="1"/>
  <c r="AO139" i="16" s="1"/>
  <c r="H139" i="16" s="1"/>
  <c r="Z139" i="16"/>
  <c r="W139" i="16"/>
  <c r="T139" i="16"/>
  <c r="Q139" i="16"/>
  <c r="E139" i="16" s="1"/>
  <c r="BP138" i="16"/>
  <c r="BM138" i="16"/>
  <c r="BJ138" i="16"/>
  <c r="BA138" i="16"/>
  <c r="AX138" i="16"/>
  <c r="AU138" i="16"/>
  <c r="AL138" i="16"/>
  <c r="AI138" i="16"/>
  <c r="AF138" i="16"/>
  <c r="Z138" i="16"/>
  <c r="W138" i="16"/>
  <c r="T138" i="16"/>
  <c r="S138" i="16"/>
  <c r="Q138" i="16" s="1"/>
  <c r="E138" i="16" s="1"/>
  <c r="BP137" i="16"/>
  <c r="BM137" i="16"/>
  <c r="BJ137" i="16"/>
  <c r="BA137" i="16"/>
  <c r="AX137" i="16"/>
  <c r="AU137" i="16"/>
  <c r="AL137" i="16"/>
  <c r="AI137" i="16"/>
  <c r="AF137" i="16"/>
  <c r="AQ137" i="16" s="1"/>
  <c r="AO137" i="16" s="1"/>
  <c r="H137" i="16" s="1"/>
  <c r="Z137" i="16"/>
  <c r="W137" i="16"/>
  <c r="T137" i="16"/>
  <c r="Q137" i="16"/>
  <c r="E137" i="16" s="1"/>
  <c r="BX136" i="16"/>
  <c r="BU136" i="16"/>
  <c r="BI136" i="16"/>
  <c r="BF136" i="16"/>
  <c r="AT136" i="16"/>
  <c r="AQ136" i="16"/>
  <c r="Z136" i="16"/>
  <c r="W136" i="16"/>
  <c r="AE136" i="16" s="1"/>
  <c r="O136" i="16"/>
  <c r="N136" i="16"/>
  <c r="L136" i="16"/>
  <c r="K136" i="16"/>
  <c r="I136" i="16"/>
  <c r="H136" i="16"/>
  <c r="F136" i="16"/>
  <c r="E136" i="16"/>
  <c r="BX135" i="16"/>
  <c r="BU135" i="16"/>
  <c r="BI135" i="16"/>
  <c r="BF135" i="16"/>
  <c r="AT135" i="16"/>
  <c r="AQ135" i="16"/>
  <c r="Z135" i="16"/>
  <c r="W135" i="16"/>
  <c r="O135" i="16"/>
  <c r="N135" i="16"/>
  <c r="L135" i="16"/>
  <c r="K135" i="16"/>
  <c r="I135" i="16"/>
  <c r="H135" i="16"/>
  <c r="F135" i="16"/>
  <c r="E135" i="16"/>
  <c r="BX134" i="16"/>
  <c r="BU134" i="16"/>
  <c r="BI134" i="16"/>
  <c r="BF134" i="16"/>
  <c r="AT134" i="16"/>
  <c r="AQ134" i="16"/>
  <c r="Z134" i="16"/>
  <c r="W134" i="16"/>
  <c r="AE134" i="16" s="1"/>
  <c r="O134" i="16"/>
  <c r="N134" i="16"/>
  <c r="L134" i="16"/>
  <c r="K134" i="16"/>
  <c r="I134" i="16"/>
  <c r="H134" i="16"/>
  <c r="F134" i="16"/>
  <c r="E134" i="16"/>
  <c r="BX133" i="16"/>
  <c r="BU133" i="16"/>
  <c r="BI133" i="16"/>
  <c r="BF133" i="16"/>
  <c r="AT133" i="16"/>
  <c r="AQ133" i="16"/>
  <c r="Z133" i="16"/>
  <c r="W133" i="16"/>
  <c r="AE133" i="16" s="1"/>
  <c r="O133" i="16"/>
  <c r="N133" i="16"/>
  <c r="L133" i="16"/>
  <c r="K133" i="16"/>
  <c r="I133" i="16"/>
  <c r="H133" i="16"/>
  <c r="F133" i="16"/>
  <c r="E133" i="16"/>
  <c r="BP132" i="16"/>
  <c r="BM132" i="16"/>
  <c r="BJ132" i="16"/>
  <c r="BA132" i="16"/>
  <c r="AX132" i="16"/>
  <c r="AU132" i="16"/>
  <c r="AL132" i="16"/>
  <c r="AI132" i="16"/>
  <c r="AF132" i="16"/>
  <c r="Z132" i="16"/>
  <c r="W132" i="16"/>
  <c r="T132" i="16"/>
  <c r="S132" i="16"/>
  <c r="BP131" i="16"/>
  <c r="BM131" i="16"/>
  <c r="BJ131" i="16"/>
  <c r="BU131" i="16" s="1"/>
  <c r="BA131" i="16"/>
  <c r="AX131" i="16"/>
  <c r="AU131" i="16"/>
  <c r="AL131" i="16"/>
  <c r="AI131" i="16"/>
  <c r="AF131" i="16"/>
  <c r="Z131" i="16"/>
  <c r="W131" i="16"/>
  <c r="T131" i="16"/>
  <c r="Q131" i="16"/>
  <c r="E131" i="16" s="1"/>
  <c r="BW130" i="16"/>
  <c r="BT130" i="16"/>
  <c r="BR130" i="16"/>
  <c r="BQ130" i="16"/>
  <c r="BO130" i="16"/>
  <c r="BN130" i="16"/>
  <c r="BL130" i="16"/>
  <c r="BK130" i="16"/>
  <c r="BJ130" i="16"/>
  <c r="BH130" i="16"/>
  <c r="BE130" i="16"/>
  <c r="BC130" i="16"/>
  <c r="BB130" i="16"/>
  <c r="BA130" i="16" s="1"/>
  <c r="AZ130" i="16"/>
  <c r="AY130" i="16"/>
  <c r="AX130" i="16" s="1"/>
  <c r="AV130" i="16"/>
  <c r="AU130" i="16" s="1"/>
  <c r="AS130" i="16"/>
  <c r="AP130" i="16"/>
  <c r="AN130" i="16"/>
  <c r="AM130" i="16"/>
  <c r="AJ130" i="16"/>
  <c r="AI130" i="16" s="1"/>
  <c r="AH130" i="16"/>
  <c r="AG130" i="16"/>
  <c r="AF130" i="16" s="1"/>
  <c r="AD130" i="16"/>
  <c r="AB130" i="16"/>
  <c r="AA130" i="16"/>
  <c r="Y130" i="16"/>
  <c r="X130" i="16"/>
  <c r="V130" i="16"/>
  <c r="U130" i="16"/>
  <c r="T130" i="16"/>
  <c r="R130" i="16"/>
  <c r="BW129" i="16"/>
  <c r="BT129" i="16"/>
  <c r="BR129" i="16"/>
  <c r="BQ129" i="16"/>
  <c r="BO129" i="16"/>
  <c r="BN129" i="16"/>
  <c r="BL129" i="16"/>
  <c r="BK129" i="16"/>
  <c r="BH129" i="16"/>
  <c r="BE129" i="16"/>
  <c r="BC129" i="16"/>
  <c r="BB129" i="16"/>
  <c r="BA129" i="16"/>
  <c r="AZ129" i="16"/>
  <c r="AY129" i="16"/>
  <c r="AX129" i="16" s="1"/>
  <c r="AV129" i="16"/>
  <c r="AU129" i="16" s="1"/>
  <c r="AS129" i="16"/>
  <c r="AP129" i="16"/>
  <c r="AN129" i="16"/>
  <c r="AM129" i="16"/>
  <c r="AL129" i="16"/>
  <c r="AJ129" i="16"/>
  <c r="AI129" i="16"/>
  <c r="AH129" i="16"/>
  <c r="AG129" i="16"/>
  <c r="AF129" i="16" s="1"/>
  <c r="AD129" i="16"/>
  <c r="AB129" i="16"/>
  <c r="AA129" i="16"/>
  <c r="Y129" i="16"/>
  <c r="X129" i="16"/>
  <c r="W129" i="16"/>
  <c r="V129" i="16"/>
  <c r="U129" i="16"/>
  <c r="T129" i="16" s="1"/>
  <c r="S129" i="16"/>
  <c r="R129" i="16"/>
  <c r="Q129" i="16" s="1"/>
  <c r="E129" i="16" s="1"/>
  <c r="BU128" i="16"/>
  <c r="BF128" i="16"/>
  <c r="AQ128" i="16"/>
  <c r="Z128" i="16"/>
  <c r="W128" i="16"/>
  <c r="T128" i="16"/>
  <c r="Q128" i="16"/>
  <c r="O128" i="16"/>
  <c r="N128" i="16"/>
  <c r="L128" i="16"/>
  <c r="K128" i="16"/>
  <c r="I128" i="16"/>
  <c r="H128" i="16"/>
  <c r="F128" i="16"/>
  <c r="E128" i="16"/>
  <c r="BP127" i="16"/>
  <c r="BO127" i="16"/>
  <c r="BM127" i="16"/>
  <c r="BJ127" i="16"/>
  <c r="BA127" i="16"/>
  <c r="AX127" i="16"/>
  <c r="AU127" i="16"/>
  <c r="AL127" i="16"/>
  <c r="AI127" i="16"/>
  <c r="AF127" i="16"/>
  <c r="Z127" i="16"/>
  <c r="W127" i="16"/>
  <c r="T127" i="16"/>
  <c r="Q127" i="16"/>
  <c r="E127" i="16" s="1"/>
  <c r="BX126" i="16"/>
  <c r="BU126" i="16"/>
  <c r="BF126" i="16"/>
  <c r="AQ126" i="16"/>
  <c r="Z126" i="16"/>
  <c r="W126" i="16"/>
  <c r="T126" i="16"/>
  <c r="Q126" i="16"/>
  <c r="O126" i="16"/>
  <c r="N126" i="16"/>
  <c r="L126" i="16"/>
  <c r="K126" i="16"/>
  <c r="I126" i="16"/>
  <c r="H126" i="16"/>
  <c r="F126" i="16"/>
  <c r="E126" i="16"/>
  <c r="BX125" i="16"/>
  <c r="BU125" i="16"/>
  <c r="BF125" i="16"/>
  <c r="AQ125" i="16"/>
  <c r="Z125" i="16"/>
  <c r="W125" i="16"/>
  <c r="T125" i="16"/>
  <c r="AE125" i="16" s="1"/>
  <c r="Q125" i="16"/>
  <c r="O125" i="16"/>
  <c r="N125" i="16"/>
  <c r="L125" i="16"/>
  <c r="K125" i="16"/>
  <c r="I125" i="16"/>
  <c r="H125" i="16"/>
  <c r="F125" i="16"/>
  <c r="E125" i="16"/>
  <c r="BX124" i="16"/>
  <c r="BU124" i="16"/>
  <c r="BF124" i="16"/>
  <c r="AQ124" i="16"/>
  <c r="Z124" i="16"/>
  <c r="W124" i="16"/>
  <c r="T124" i="16"/>
  <c r="Q124" i="16"/>
  <c r="O124" i="16"/>
  <c r="N124" i="16"/>
  <c r="L124" i="16"/>
  <c r="K124" i="16"/>
  <c r="I124" i="16"/>
  <c r="H124" i="16"/>
  <c r="F124" i="16"/>
  <c r="E124" i="16"/>
  <c r="BX123" i="16"/>
  <c r="BU123" i="16"/>
  <c r="BF123" i="16"/>
  <c r="AQ123" i="16"/>
  <c r="Z123" i="16"/>
  <c r="W123" i="16"/>
  <c r="T123" i="16"/>
  <c r="AE123" i="16" s="1"/>
  <c r="Q123" i="16"/>
  <c r="O123" i="16"/>
  <c r="N123" i="16"/>
  <c r="L123" i="16"/>
  <c r="K123" i="16"/>
  <c r="I123" i="16"/>
  <c r="H123" i="16"/>
  <c r="F123" i="16"/>
  <c r="E123" i="16"/>
  <c r="BX122" i="16"/>
  <c r="BU122" i="16"/>
  <c r="BF122" i="16"/>
  <c r="AQ122" i="16"/>
  <c r="Z122" i="16"/>
  <c r="W122" i="16"/>
  <c r="T122" i="16"/>
  <c r="Q122" i="16"/>
  <c r="O122" i="16"/>
  <c r="N122" i="16"/>
  <c r="L122" i="16"/>
  <c r="K122" i="16"/>
  <c r="I122" i="16"/>
  <c r="H122" i="16"/>
  <c r="F122" i="16"/>
  <c r="E122" i="16"/>
  <c r="BX121" i="16"/>
  <c r="BU121" i="16"/>
  <c r="BF121" i="16"/>
  <c r="AQ121" i="16"/>
  <c r="Z121" i="16"/>
  <c r="W121" i="16"/>
  <c r="T121" i="16"/>
  <c r="AE121" i="16" s="1"/>
  <c r="Q121" i="16"/>
  <c r="O121" i="16"/>
  <c r="N121" i="16"/>
  <c r="L121" i="16"/>
  <c r="K121" i="16"/>
  <c r="I121" i="16"/>
  <c r="H121" i="16"/>
  <c r="F121" i="16"/>
  <c r="E121" i="16"/>
  <c r="BX120" i="16"/>
  <c r="BU120" i="16"/>
  <c r="BF120" i="16"/>
  <c r="AQ120" i="16"/>
  <c r="Z120" i="16"/>
  <c r="W120" i="16"/>
  <c r="T120" i="16"/>
  <c r="Q120" i="16"/>
  <c r="O120" i="16"/>
  <c r="N120" i="16"/>
  <c r="L120" i="16"/>
  <c r="K120" i="16"/>
  <c r="I120" i="16"/>
  <c r="H120" i="16"/>
  <c r="F120" i="16"/>
  <c r="E120" i="16"/>
  <c r="BX119" i="16"/>
  <c r="BU119" i="16"/>
  <c r="BF119" i="16"/>
  <c r="AQ119" i="16"/>
  <c r="Z119" i="16"/>
  <c r="W119" i="16"/>
  <c r="T119" i="16"/>
  <c r="AE119" i="16" s="1"/>
  <c r="Q119" i="16"/>
  <c r="O119" i="16"/>
  <c r="N119" i="16"/>
  <c r="L119" i="16"/>
  <c r="K119" i="16"/>
  <c r="I119" i="16"/>
  <c r="H119" i="16"/>
  <c r="F119" i="16"/>
  <c r="E119" i="16"/>
  <c r="BX118" i="16"/>
  <c r="BU118" i="16"/>
  <c r="BF118" i="16"/>
  <c r="AQ118" i="16"/>
  <c r="AE118" i="16"/>
  <c r="O118" i="16"/>
  <c r="N118" i="16"/>
  <c r="L118" i="16"/>
  <c r="K118" i="16"/>
  <c r="I118" i="16"/>
  <c r="H118" i="16"/>
  <c r="F118" i="16"/>
  <c r="E118" i="16"/>
  <c r="BP117" i="16"/>
  <c r="BM117" i="16"/>
  <c r="BJ117" i="16"/>
  <c r="BA117" i="16"/>
  <c r="AX117" i="16"/>
  <c r="AU117" i="16"/>
  <c r="AL117" i="16"/>
  <c r="AI117" i="16"/>
  <c r="AF117" i="16"/>
  <c r="Z117" i="16"/>
  <c r="W117" i="16"/>
  <c r="T117" i="16"/>
  <c r="AE117" i="16" s="1"/>
  <c r="AC117" i="16" s="1"/>
  <c r="F117" i="16" s="1"/>
  <c r="Q117" i="16"/>
  <c r="G117" i="16"/>
  <c r="E117" i="16"/>
  <c r="BP116" i="16"/>
  <c r="BM116" i="16"/>
  <c r="BJ116" i="16"/>
  <c r="BU116" i="16" s="1"/>
  <c r="BS116" i="16" s="1"/>
  <c r="N116" i="16" s="1"/>
  <c r="BA116" i="16"/>
  <c r="AX116" i="16"/>
  <c r="AU116" i="16"/>
  <c r="AL116" i="16"/>
  <c r="AI116" i="16"/>
  <c r="AF116" i="16"/>
  <c r="AQ116" i="16" s="1"/>
  <c r="AO116" i="16" s="1"/>
  <c r="H116" i="16" s="1"/>
  <c r="Z116" i="16"/>
  <c r="W116" i="16"/>
  <c r="T116" i="16"/>
  <c r="Q116" i="16"/>
  <c r="E116" i="16" s="1"/>
  <c r="BP115" i="16"/>
  <c r="BM115" i="16"/>
  <c r="BJ115" i="16"/>
  <c r="BA115" i="16"/>
  <c r="AX115" i="16"/>
  <c r="AU115" i="16"/>
  <c r="BF115" i="16" s="1"/>
  <c r="BD115" i="16" s="1"/>
  <c r="K115" i="16" s="1"/>
  <c r="AL115" i="16"/>
  <c r="AI115" i="16"/>
  <c r="AF115" i="16"/>
  <c r="Z115" i="16"/>
  <c r="W115" i="16"/>
  <c r="T115" i="16"/>
  <c r="AE115" i="16" s="1"/>
  <c r="AC115" i="16" s="1"/>
  <c r="Q115" i="16"/>
  <c r="E115" i="16"/>
  <c r="BP114" i="16"/>
  <c r="BM114" i="16"/>
  <c r="BJ114" i="16"/>
  <c r="BA114" i="16"/>
  <c r="AX114" i="16"/>
  <c r="AU114" i="16"/>
  <c r="AL114" i="16"/>
  <c r="AI114" i="16"/>
  <c r="AQ114" i="16" s="1"/>
  <c r="AO114" i="16" s="1"/>
  <c r="H114" i="16" s="1"/>
  <c r="AF114" i="16"/>
  <c r="Z114" i="16"/>
  <c r="W114" i="16"/>
  <c r="T114" i="16"/>
  <c r="Q114" i="16"/>
  <c r="E114" i="16"/>
  <c r="BP113" i="16"/>
  <c r="BM113" i="16"/>
  <c r="BJ113" i="16"/>
  <c r="BA113" i="16"/>
  <c r="AX113" i="16"/>
  <c r="AU113" i="16"/>
  <c r="AL113" i="16"/>
  <c r="AI113" i="16"/>
  <c r="AF113" i="16"/>
  <c r="Z113" i="16"/>
  <c r="W113" i="16"/>
  <c r="T113" i="16"/>
  <c r="AE113" i="16" s="1"/>
  <c r="AC113" i="16" s="1"/>
  <c r="Q113" i="16"/>
  <c r="E113" i="16"/>
  <c r="BP112" i="16"/>
  <c r="BM112" i="16"/>
  <c r="BJ112" i="16"/>
  <c r="BA112" i="16"/>
  <c r="AX112" i="16"/>
  <c r="AU112" i="16"/>
  <c r="AL112" i="16"/>
  <c r="AI112" i="16"/>
  <c r="AQ112" i="16" s="1"/>
  <c r="AO112" i="16" s="1"/>
  <c r="H112" i="16" s="1"/>
  <c r="AF112" i="16"/>
  <c r="Z112" i="16"/>
  <c r="W112" i="16"/>
  <c r="T112" i="16"/>
  <c r="Q112" i="16"/>
  <c r="E112" i="16"/>
  <c r="BP111" i="16"/>
  <c r="BM111" i="16"/>
  <c r="BJ111" i="16"/>
  <c r="BA111" i="16"/>
  <c r="AX111" i="16"/>
  <c r="AU111" i="16"/>
  <c r="BF111" i="16" s="1"/>
  <c r="BD111" i="16" s="1"/>
  <c r="K111" i="16" s="1"/>
  <c r="AL111" i="16"/>
  <c r="AI111" i="16"/>
  <c r="AF111" i="16"/>
  <c r="Z111" i="16"/>
  <c r="W111" i="16"/>
  <c r="T111" i="16"/>
  <c r="Q111" i="16"/>
  <c r="E111" i="16" s="1"/>
  <c r="BP110" i="16"/>
  <c r="BM110" i="16"/>
  <c r="BJ110" i="16"/>
  <c r="BA110" i="16"/>
  <c r="AX110" i="16"/>
  <c r="AU110" i="16"/>
  <c r="AL110" i="16"/>
  <c r="AI110" i="16"/>
  <c r="AF110" i="16"/>
  <c r="Z110" i="16"/>
  <c r="W110" i="16"/>
  <c r="T110" i="16"/>
  <c r="Q110" i="16"/>
  <c r="E110" i="16" s="1"/>
  <c r="BP109" i="16"/>
  <c r="BM109" i="16"/>
  <c r="BJ109" i="16"/>
  <c r="BA109" i="16"/>
  <c r="AX109" i="16"/>
  <c r="AU109" i="16"/>
  <c r="AL109" i="16"/>
  <c r="AI109" i="16"/>
  <c r="AF109" i="16"/>
  <c r="Z109" i="16"/>
  <c r="W109" i="16"/>
  <c r="T109" i="16"/>
  <c r="S109" i="16"/>
  <c r="Q109" i="16" s="1"/>
  <c r="E109" i="16" s="1"/>
  <c r="BP108" i="16"/>
  <c r="BM108" i="16"/>
  <c r="BJ108" i="16"/>
  <c r="BA108" i="16"/>
  <c r="AX108" i="16"/>
  <c r="BF108" i="16" s="1"/>
  <c r="BD108" i="16" s="1"/>
  <c r="K108" i="16" s="1"/>
  <c r="AU108" i="16"/>
  <c r="AL108" i="16"/>
  <c r="AI108" i="16"/>
  <c r="AF108" i="16"/>
  <c r="AQ108" i="16" s="1"/>
  <c r="AO108" i="16" s="1"/>
  <c r="H108" i="16" s="1"/>
  <c r="Z108" i="16"/>
  <c r="W108" i="16"/>
  <c r="T108" i="16"/>
  <c r="Q108" i="16"/>
  <c r="E108" i="16" s="1"/>
  <c r="BP107" i="16"/>
  <c r="BM107" i="16"/>
  <c r="BJ107" i="16"/>
  <c r="BA107" i="16"/>
  <c r="AX107" i="16"/>
  <c r="AU107" i="16"/>
  <c r="AL107" i="16"/>
  <c r="AI107" i="16"/>
  <c r="AF107" i="16"/>
  <c r="Z107" i="16"/>
  <c r="W107" i="16"/>
  <c r="T107" i="16"/>
  <c r="Q107" i="16"/>
  <c r="H107" i="16"/>
  <c r="E107" i="16"/>
  <c r="BP106" i="16"/>
  <c r="BM106" i="16"/>
  <c r="BJ106" i="16"/>
  <c r="BA106" i="16"/>
  <c r="AX106" i="16"/>
  <c r="AU106" i="16"/>
  <c r="AL106" i="16"/>
  <c r="AI106" i="16"/>
  <c r="AF106" i="16"/>
  <c r="Z106" i="16"/>
  <c r="W106" i="16"/>
  <c r="T106" i="16"/>
  <c r="Q106" i="16"/>
  <c r="H106" i="16"/>
  <c r="E106" i="16"/>
  <c r="BP102" i="16"/>
  <c r="BM102" i="16"/>
  <c r="BU102" i="16" s="1"/>
  <c r="BS102" i="16" s="1"/>
  <c r="N102" i="16" s="1"/>
  <c r="BJ102" i="16"/>
  <c r="BA102" i="16"/>
  <c r="AX102" i="16"/>
  <c r="AU102" i="16"/>
  <c r="AL102" i="16"/>
  <c r="AI102" i="16"/>
  <c r="AF102" i="16"/>
  <c r="Z102" i="16"/>
  <c r="W102" i="16"/>
  <c r="T102" i="16"/>
  <c r="S102" i="16"/>
  <c r="Q102" i="16" s="1"/>
  <c r="E102" i="16"/>
  <c r="BP101" i="16"/>
  <c r="BM101" i="16"/>
  <c r="BJ101" i="16"/>
  <c r="BA101" i="16"/>
  <c r="AX101" i="16"/>
  <c r="AU101" i="16"/>
  <c r="BF101" i="16" s="1"/>
  <c r="BD101" i="16" s="1"/>
  <c r="K101" i="16" s="1"/>
  <c r="AL101" i="16"/>
  <c r="AI101" i="16"/>
  <c r="AF101" i="16"/>
  <c r="Z101" i="16"/>
  <c r="W101" i="16"/>
  <c r="T101" i="16"/>
  <c r="Q101" i="16"/>
  <c r="E101" i="16" s="1"/>
  <c r="BP100" i="16"/>
  <c r="BM100" i="16"/>
  <c r="BJ100" i="16"/>
  <c r="BA100" i="16"/>
  <c r="AX100" i="16"/>
  <c r="AU100" i="16"/>
  <c r="AL100" i="16"/>
  <c r="AI100" i="16"/>
  <c r="AF100" i="16"/>
  <c r="Z100" i="16"/>
  <c r="W100" i="16"/>
  <c r="T100" i="16"/>
  <c r="Q100" i="16"/>
  <c r="E100" i="16" s="1"/>
  <c r="BW99" i="16"/>
  <c r="BT99" i="16"/>
  <c r="BR99" i="16"/>
  <c r="BQ99" i="16"/>
  <c r="BO99" i="16"/>
  <c r="BN99" i="16"/>
  <c r="BL99" i="16"/>
  <c r="BK99" i="16"/>
  <c r="BH99" i="16"/>
  <c r="BE99" i="16"/>
  <c r="BC99" i="16"/>
  <c r="BB99" i="16"/>
  <c r="BA99" i="16"/>
  <c r="AY99" i="16"/>
  <c r="AX99" i="16"/>
  <c r="AV99" i="16"/>
  <c r="AU99" i="16"/>
  <c r="AS99" i="16"/>
  <c r="AP99" i="16"/>
  <c r="AN99" i="16"/>
  <c r="AM99" i="16"/>
  <c r="AL99" i="16" s="1"/>
  <c r="AK99" i="16"/>
  <c r="AJ99" i="16"/>
  <c r="AI99" i="16" s="1"/>
  <c r="AH99" i="16"/>
  <c r="AG99" i="16"/>
  <c r="AD99" i="16"/>
  <c r="AB99" i="16"/>
  <c r="AA99" i="16"/>
  <c r="Y99" i="16"/>
  <c r="X99" i="16"/>
  <c r="V99" i="16"/>
  <c r="U99" i="16"/>
  <c r="S99" i="16"/>
  <c r="R99" i="16"/>
  <c r="Q99" i="16"/>
  <c r="E99" i="16" s="1"/>
  <c r="BP98" i="16"/>
  <c r="BM98" i="16"/>
  <c r="BJ98" i="16"/>
  <c r="BA98" i="16"/>
  <c r="AX98" i="16"/>
  <c r="AU98" i="16"/>
  <c r="AL98" i="16"/>
  <c r="AI98" i="16"/>
  <c r="AF98" i="16"/>
  <c r="Z98" i="16"/>
  <c r="W98" i="16"/>
  <c r="T98" i="16"/>
  <c r="S98" i="16"/>
  <c r="Q98" i="16" s="1"/>
  <c r="E98" i="16" s="1"/>
  <c r="BP97" i="16"/>
  <c r="BM97" i="16"/>
  <c r="BJ97" i="16"/>
  <c r="BA97" i="16"/>
  <c r="AX97" i="16"/>
  <c r="AU97" i="16"/>
  <c r="AL97" i="16"/>
  <c r="AI97" i="16"/>
  <c r="AF97" i="16"/>
  <c r="Z97" i="16"/>
  <c r="W97" i="16"/>
  <c r="AE97" i="16" s="1"/>
  <c r="AC97" i="16" s="1"/>
  <c r="F97" i="16" s="1"/>
  <c r="T97" i="16"/>
  <c r="Q97" i="16"/>
  <c r="E97" i="16" s="1"/>
  <c r="BP96" i="16"/>
  <c r="BM96" i="16"/>
  <c r="BJ96" i="16"/>
  <c r="BA96" i="16"/>
  <c r="AX96" i="16"/>
  <c r="AU96" i="16"/>
  <c r="AL96" i="16"/>
  <c r="AI96" i="16"/>
  <c r="AF96" i="16"/>
  <c r="Z96" i="16"/>
  <c r="W96" i="16"/>
  <c r="AE96" i="16" s="1"/>
  <c r="AC96" i="16" s="1"/>
  <c r="T96" i="16"/>
  <c r="S96" i="16"/>
  <c r="BP95" i="16"/>
  <c r="BM95" i="16"/>
  <c r="BJ95" i="16"/>
  <c r="BA95" i="16"/>
  <c r="AX95" i="16"/>
  <c r="AU95" i="16"/>
  <c r="AL95" i="16"/>
  <c r="AI95" i="16"/>
  <c r="AF95" i="16"/>
  <c r="Z95" i="16"/>
  <c r="W95" i="16"/>
  <c r="T95" i="16"/>
  <c r="Q95" i="16"/>
  <c r="E95" i="16" s="1"/>
  <c r="BP94" i="16"/>
  <c r="BM94" i="16"/>
  <c r="BJ94" i="16"/>
  <c r="BA94" i="16"/>
  <c r="AX94" i="16"/>
  <c r="AU94" i="16"/>
  <c r="AL94" i="16"/>
  <c r="AI94" i="16"/>
  <c r="AF94" i="16"/>
  <c r="Z94" i="16"/>
  <c r="W94" i="16"/>
  <c r="T94" i="16"/>
  <c r="S94" i="16"/>
  <c r="Q94" i="16" s="1"/>
  <c r="E94" i="16" s="1"/>
  <c r="BP93" i="16"/>
  <c r="BM93" i="16"/>
  <c r="BJ93" i="16"/>
  <c r="BA93" i="16"/>
  <c r="AX93" i="16"/>
  <c r="AU93" i="16"/>
  <c r="AL93" i="16"/>
  <c r="AI93" i="16"/>
  <c r="AF93" i="16"/>
  <c r="Z93" i="16"/>
  <c r="W93" i="16"/>
  <c r="AE93" i="16" s="1"/>
  <c r="AC93" i="16" s="1"/>
  <c r="F93" i="16" s="1"/>
  <c r="T93" i="16"/>
  <c r="Q93" i="16"/>
  <c r="E93" i="16" s="1"/>
  <c r="BW92" i="16"/>
  <c r="BT92" i="16"/>
  <c r="BR92" i="16"/>
  <c r="BQ92" i="16"/>
  <c r="BP92" i="16" s="1"/>
  <c r="BO92" i="16"/>
  <c r="BN92" i="16"/>
  <c r="BM92" i="16" s="1"/>
  <c r="BL92" i="16"/>
  <c r="BK92" i="16"/>
  <c r="BH92" i="16"/>
  <c r="BE92" i="16"/>
  <c r="BC92" i="16"/>
  <c r="BB92" i="16"/>
  <c r="BA92" i="16" s="1"/>
  <c r="AY92" i="16"/>
  <c r="AX92" i="16" s="1"/>
  <c r="AV92" i="16"/>
  <c r="AU92" i="16" s="1"/>
  <c r="AS92" i="16"/>
  <c r="AP92" i="16"/>
  <c r="AN92" i="16"/>
  <c r="AM92" i="16"/>
  <c r="AK92" i="16"/>
  <c r="AJ92" i="16"/>
  <c r="AH92" i="16"/>
  <c r="AG92" i="16"/>
  <c r="AD92" i="16"/>
  <c r="AB92" i="16"/>
  <c r="AA92" i="16"/>
  <c r="Z92" i="16" s="1"/>
  <c r="Y92" i="16"/>
  <c r="X92" i="16"/>
  <c r="W92" i="16" s="1"/>
  <c r="V92" i="16"/>
  <c r="U92" i="16"/>
  <c r="R92" i="16"/>
  <c r="BP91" i="16"/>
  <c r="BM91" i="16"/>
  <c r="BJ91" i="16"/>
  <c r="BA91" i="16"/>
  <c r="AX91" i="16"/>
  <c r="AU91" i="16"/>
  <c r="AL91" i="16"/>
  <c r="AI91" i="16"/>
  <c r="AF91" i="16"/>
  <c r="Z91" i="16"/>
  <c r="W91" i="16"/>
  <c r="T91" i="16"/>
  <c r="AE91" i="16" s="1"/>
  <c r="AC91" i="16" s="1"/>
  <c r="S91" i="16"/>
  <c r="Q91" i="16"/>
  <c r="E91" i="16" s="1"/>
  <c r="BP90" i="16"/>
  <c r="BM90" i="16"/>
  <c r="BJ90" i="16"/>
  <c r="BA90" i="16"/>
  <c r="AX90" i="16"/>
  <c r="AU90" i="16"/>
  <c r="AL90" i="16"/>
  <c r="AI90" i="16"/>
  <c r="AF90" i="16"/>
  <c r="Z90" i="16"/>
  <c r="W90" i="16"/>
  <c r="T90" i="16"/>
  <c r="Q90" i="16"/>
  <c r="E90" i="16" s="1"/>
  <c r="BP89" i="16"/>
  <c r="BM89" i="16"/>
  <c r="BJ89" i="16"/>
  <c r="BU89" i="16" s="1"/>
  <c r="BS89" i="16" s="1"/>
  <c r="N89" i="16" s="1"/>
  <c r="BA89" i="16"/>
  <c r="AX89" i="16"/>
  <c r="AU89" i="16"/>
  <c r="AL89" i="16"/>
  <c r="AI89" i="16"/>
  <c r="AF89" i="16"/>
  <c r="AQ89" i="16" s="1"/>
  <c r="AO89" i="16" s="1"/>
  <c r="H89" i="16" s="1"/>
  <c r="Z89" i="16"/>
  <c r="W89" i="16"/>
  <c r="T89" i="16"/>
  <c r="S89" i="16"/>
  <c r="Q89" i="16" s="1"/>
  <c r="E89" i="16" s="1"/>
  <c r="BP88" i="16"/>
  <c r="BM88" i="16"/>
  <c r="BJ88" i="16"/>
  <c r="BA88" i="16"/>
  <c r="AX88" i="16"/>
  <c r="AU88" i="16"/>
  <c r="AL88" i="16"/>
  <c r="AI88" i="16"/>
  <c r="AF88" i="16"/>
  <c r="Z88" i="16"/>
  <c r="W88" i="16"/>
  <c r="T88" i="16"/>
  <c r="AE88" i="16" s="1"/>
  <c r="AC88" i="16" s="1"/>
  <c r="Q88" i="16"/>
  <c r="E88" i="16"/>
  <c r="BP87" i="16"/>
  <c r="BM87" i="16"/>
  <c r="BJ87" i="16"/>
  <c r="BA87" i="16"/>
  <c r="AX87" i="16"/>
  <c r="AU87" i="16"/>
  <c r="AL87" i="16"/>
  <c r="AI87" i="16"/>
  <c r="AF87" i="16"/>
  <c r="Z87" i="16"/>
  <c r="W87" i="16"/>
  <c r="T87" i="16"/>
  <c r="AE87" i="16" s="1"/>
  <c r="AC87" i="16" s="1"/>
  <c r="S87" i="16"/>
  <c r="Q87" i="16" s="1"/>
  <c r="E87" i="16" s="1"/>
  <c r="BP86" i="16"/>
  <c r="BM86" i="16"/>
  <c r="BJ86" i="16"/>
  <c r="BA86" i="16"/>
  <c r="AX86" i="16"/>
  <c r="AU86" i="16"/>
  <c r="AL86" i="16"/>
  <c r="AI86" i="16"/>
  <c r="AF86" i="16"/>
  <c r="Z86" i="16"/>
  <c r="W86" i="16"/>
  <c r="T86" i="16"/>
  <c r="Q86" i="16"/>
  <c r="E86" i="16"/>
  <c r="BP85" i="16"/>
  <c r="BM85" i="16"/>
  <c r="BJ85" i="16"/>
  <c r="BA85" i="16"/>
  <c r="AX85" i="16"/>
  <c r="AU85" i="16"/>
  <c r="AL85" i="16"/>
  <c r="AI85" i="16"/>
  <c r="AF85" i="16"/>
  <c r="Z85" i="16"/>
  <c r="W85" i="16"/>
  <c r="T85" i="16"/>
  <c r="AE85" i="16" s="1"/>
  <c r="AC85" i="16" s="1"/>
  <c r="S85" i="16"/>
  <c r="Q85" i="16"/>
  <c r="E85" i="16" s="1"/>
  <c r="BP84" i="16"/>
  <c r="BM84" i="16"/>
  <c r="BJ84" i="16"/>
  <c r="BA84" i="16"/>
  <c r="AX84" i="16"/>
  <c r="AU84" i="16"/>
  <c r="AL84" i="16"/>
  <c r="AI84" i="16"/>
  <c r="AF84" i="16"/>
  <c r="Z84" i="16"/>
  <c r="W84" i="16"/>
  <c r="T84" i="16"/>
  <c r="Q84" i="16"/>
  <c r="E84" i="16" s="1"/>
  <c r="BP83" i="16"/>
  <c r="BM83" i="16"/>
  <c r="BJ83" i="16"/>
  <c r="BU83" i="16" s="1"/>
  <c r="BS83" i="16" s="1"/>
  <c r="N83" i="16" s="1"/>
  <c r="BA83" i="16"/>
  <c r="AX83" i="16"/>
  <c r="AU83" i="16"/>
  <c r="AL83" i="16"/>
  <c r="AI83" i="16"/>
  <c r="AF83" i="16"/>
  <c r="AQ83" i="16" s="1"/>
  <c r="AO83" i="16" s="1"/>
  <c r="H83" i="16" s="1"/>
  <c r="Z83" i="16"/>
  <c r="W83" i="16"/>
  <c r="T83" i="16"/>
  <c r="S83" i="16"/>
  <c r="BP82" i="16"/>
  <c r="BM82" i="16"/>
  <c r="BJ82" i="16"/>
  <c r="BA82" i="16"/>
  <c r="AX82" i="16"/>
  <c r="AU82" i="16"/>
  <c r="BF82" i="16" s="1"/>
  <c r="BD82" i="16" s="1"/>
  <c r="K82" i="16" s="1"/>
  <c r="AL82" i="16"/>
  <c r="AI82" i="16"/>
  <c r="AF82" i="16"/>
  <c r="Z82" i="16"/>
  <c r="W82" i="16"/>
  <c r="T82" i="16"/>
  <c r="Q82" i="16"/>
  <c r="E82" i="16"/>
  <c r="BP81" i="16"/>
  <c r="BM81" i="16"/>
  <c r="BJ81" i="16"/>
  <c r="BA81" i="16"/>
  <c r="AX81" i="16"/>
  <c r="AU81" i="16"/>
  <c r="BF81" i="16" s="1"/>
  <c r="AL81" i="16"/>
  <c r="AI81" i="16"/>
  <c r="AF81" i="16"/>
  <c r="Z81" i="16"/>
  <c r="W81" i="16"/>
  <c r="T81" i="16"/>
  <c r="S81" i="16"/>
  <c r="Q81" i="16" s="1"/>
  <c r="E81" i="16" s="1"/>
  <c r="BP80" i="16"/>
  <c r="BM80" i="16"/>
  <c r="BJ80" i="16"/>
  <c r="BU80" i="16" s="1"/>
  <c r="BS80" i="16" s="1"/>
  <c r="N80" i="16" s="1"/>
  <c r="BA80" i="16"/>
  <c r="AX80" i="16"/>
  <c r="AU80" i="16"/>
  <c r="AL80" i="16"/>
  <c r="AI80" i="16"/>
  <c r="AF80" i="16"/>
  <c r="Z80" i="16"/>
  <c r="W80" i="16"/>
  <c r="T80" i="16"/>
  <c r="Q80" i="16"/>
  <c r="E80" i="16" s="1"/>
  <c r="CA80" i="16" s="1"/>
  <c r="BW79" i="16"/>
  <c r="BT79" i="16"/>
  <c r="BR79" i="16"/>
  <c r="BR77" i="16" s="1"/>
  <c r="BQ79" i="16"/>
  <c r="BO79" i="16"/>
  <c r="BO77" i="16" s="1"/>
  <c r="BN79" i="16"/>
  <c r="BL79" i="16"/>
  <c r="BL77" i="16" s="1"/>
  <c r="BJ77" i="16" s="1"/>
  <c r="BK79" i="16"/>
  <c r="BJ79" i="16"/>
  <c r="BH79" i="16"/>
  <c r="BE79" i="16"/>
  <c r="BE77" i="16" s="1"/>
  <c r="BC79" i="16"/>
  <c r="BB79" i="16"/>
  <c r="BA79" i="16" s="1"/>
  <c r="AY79" i="16"/>
  <c r="AX79" i="16" s="1"/>
  <c r="AV79" i="16"/>
  <c r="AU79" i="16" s="1"/>
  <c r="AS79" i="16"/>
  <c r="AP79" i="16"/>
  <c r="AN79" i="16"/>
  <c r="AM79" i="16"/>
  <c r="AK79" i="16"/>
  <c r="AK77" i="16" s="1"/>
  <c r="AJ79" i="16"/>
  <c r="AH79" i="16"/>
  <c r="AH77" i="16" s="1"/>
  <c r="AG79" i="16"/>
  <c r="AD79" i="16"/>
  <c r="AB79" i="16"/>
  <c r="AB77" i="16" s="1"/>
  <c r="AA79" i="16"/>
  <c r="AA77" i="16" s="1"/>
  <c r="Y79" i="16"/>
  <c r="X79" i="16"/>
  <c r="V79" i="16"/>
  <c r="V77" i="16" s="1"/>
  <c r="U79" i="16"/>
  <c r="R79" i="16"/>
  <c r="BW78" i="16"/>
  <c r="BT78" i="16"/>
  <c r="BR78" i="16"/>
  <c r="BQ78" i="16"/>
  <c r="BO78" i="16"/>
  <c r="BN78" i="16"/>
  <c r="BL78" i="16"/>
  <c r="BK78" i="16"/>
  <c r="BH78" i="16"/>
  <c r="BE78" i="16"/>
  <c r="BC78" i="16"/>
  <c r="BB78" i="16"/>
  <c r="BA78" i="16" s="1"/>
  <c r="AY78" i="16"/>
  <c r="AX78" i="16" s="1"/>
  <c r="AV78" i="16"/>
  <c r="AU78" i="16" s="1"/>
  <c r="AS78" i="16"/>
  <c r="AP78" i="16"/>
  <c r="AN78" i="16"/>
  <c r="AM78" i="16"/>
  <c r="AK78" i="16"/>
  <c r="AJ78" i="16"/>
  <c r="AH78" i="16"/>
  <c r="AG78" i="16"/>
  <c r="AD78" i="16"/>
  <c r="AB78" i="16"/>
  <c r="AA78" i="16"/>
  <c r="Z78" i="16" s="1"/>
  <c r="Y78" i="16"/>
  <c r="X78" i="16"/>
  <c r="W78" i="16" s="1"/>
  <c r="V78" i="16"/>
  <c r="U78" i="16"/>
  <c r="S78" i="16"/>
  <c r="R78" i="16"/>
  <c r="Q78" i="16" s="1"/>
  <c r="E78" i="16" s="1"/>
  <c r="BW77" i="16"/>
  <c r="BN77" i="16"/>
  <c r="BM77" i="16" s="1"/>
  <c r="BK77" i="16"/>
  <c r="BH77" i="16"/>
  <c r="BC77" i="16"/>
  <c r="AY77" i="16"/>
  <c r="AX77" i="16" s="1"/>
  <c r="AS77" i="16"/>
  <c r="AN77" i="16"/>
  <c r="AJ77" i="16"/>
  <c r="AI77" i="16" s="1"/>
  <c r="AD77" i="16"/>
  <c r="Y77" i="16"/>
  <c r="BP76" i="16"/>
  <c r="BM76" i="16"/>
  <c r="BJ76" i="16"/>
  <c r="BA76" i="16"/>
  <c r="AX76" i="16"/>
  <c r="AU76" i="16"/>
  <c r="AL76" i="16"/>
  <c r="AI76" i="16"/>
  <c r="AF76" i="16"/>
  <c r="Z76" i="16"/>
  <c r="W76" i="16"/>
  <c r="AE76" i="16" s="1"/>
  <c r="AC76" i="16" s="1"/>
  <c r="T76" i="16"/>
  <c r="S76" i="16"/>
  <c r="Q76" i="16" s="1"/>
  <c r="E76" i="16" s="1"/>
  <c r="BP75" i="16"/>
  <c r="BM75" i="16"/>
  <c r="BJ75" i="16"/>
  <c r="BA75" i="16"/>
  <c r="AX75" i="16"/>
  <c r="AU75" i="16"/>
  <c r="AL75" i="16"/>
  <c r="AI75" i="16"/>
  <c r="AF75" i="16"/>
  <c r="Z75" i="16"/>
  <c r="W75" i="16"/>
  <c r="T75" i="16"/>
  <c r="Q75" i="16"/>
  <c r="E75" i="16" s="1"/>
  <c r="BP74" i="16"/>
  <c r="BM74" i="16"/>
  <c r="BJ74" i="16"/>
  <c r="BA74" i="16"/>
  <c r="AX74" i="16"/>
  <c r="BF74" i="16" s="1"/>
  <c r="BD74" i="16" s="1"/>
  <c r="K74" i="16" s="1"/>
  <c r="AU74" i="16"/>
  <c r="AL74" i="16"/>
  <c r="AI74" i="16"/>
  <c r="AF74" i="16"/>
  <c r="AQ74" i="16" s="1"/>
  <c r="AO74" i="16" s="1"/>
  <c r="H74" i="16" s="1"/>
  <c r="Z74" i="16"/>
  <c r="W74" i="16"/>
  <c r="T74" i="16"/>
  <c r="S74" i="16"/>
  <c r="Q74" i="16" s="1"/>
  <c r="E74" i="16" s="1"/>
  <c r="BP73" i="16"/>
  <c r="BM73" i="16"/>
  <c r="BJ73" i="16"/>
  <c r="BA73" i="16"/>
  <c r="AX73" i="16"/>
  <c r="AU73" i="16"/>
  <c r="BF73" i="16" s="1"/>
  <c r="BD73" i="16" s="1"/>
  <c r="K73" i="16" s="1"/>
  <c r="AL73" i="16"/>
  <c r="AI73" i="16"/>
  <c r="AF73" i="16"/>
  <c r="Z73" i="16"/>
  <c r="W73" i="16"/>
  <c r="T73" i="16"/>
  <c r="AE73" i="16" s="1"/>
  <c r="AC73" i="16" s="1"/>
  <c r="Q73" i="16"/>
  <c r="E73" i="16"/>
  <c r="BP72" i="16"/>
  <c r="BM72" i="16"/>
  <c r="BJ72" i="16"/>
  <c r="BA72" i="16"/>
  <c r="AX72" i="16"/>
  <c r="AU72" i="16"/>
  <c r="AL72" i="16"/>
  <c r="AI72" i="16"/>
  <c r="AF72" i="16"/>
  <c r="Z72" i="16"/>
  <c r="W72" i="16"/>
  <c r="T72" i="16"/>
  <c r="AE72" i="16" s="1"/>
  <c r="AC72" i="16" s="1"/>
  <c r="S72" i="16"/>
  <c r="Q72" i="16" s="1"/>
  <c r="E72" i="16" s="1"/>
  <c r="BP71" i="16"/>
  <c r="BM71" i="16"/>
  <c r="BJ71" i="16"/>
  <c r="BU71" i="16" s="1"/>
  <c r="BS71" i="16" s="1"/>
  <c r="N71" i="16" s="1"/>
  <c r="BA71" i="16"/>
  <c r="AX71" i="16"/>
  <c r="AU71" i="16"/>
  <c r="AL71" i="16"/>
  <c r="AI71" i="16"/>
  <c r="AF71" i="16"/>
  <c r="AQ71" i="16" s="1"/>
  <c r="AO71" i="16" s="1"/>
  <c r="H71" i="16" s="1"/>
  <c r="Z71" i="16"/>
  <c r="W71" i="16"/>
  <c r="T71" i="16"/>
  <c r="Q71" i="16"/>
  <c r="E71" i="16" s="1"/>
  <c r="BP70" i="16"/>
  <c r="BM70" i="16"/>
  <c r="BJ70" i="16"/>
  <c r="BA70" i="16"/>
  <c r="AX70" i="16"/>
  <c r="AU70" i="16"/>
  <c r="AL70" i="16"/>
  <c r="AI70" i="16"/>
  <c r="AF70" i="16"/>
  <c r="Z70" i="16"/>
  <c r="W70" i="16"/>
  <c r="T70" i="16"/>
  <c r="S70" i="16"/>
  <c r="Q70" i="16" s="1"/>
  <c r="E70" i="16" s="1"/>
  <c r="BP69" i="16"/>
  <c r="BM69" i="16"/>
  <c r="BJ69" i="16"/>
  <c r="BA69" i="16"/>
  <c r="AX69" i="16"/>
  <c r="AU69" i="16"/>
  <c r="AL69" i="16"/>
  <c r="AI69" i="16"/>
  <c r="AF69" i="16"/>
  <c r="Z69" i="16"/>
  <c r="W69" i="16"/>
  <c r="AE69" i="16" s="1"/>
  <c r="AC69" i="16" s="1"/>
  <c r="F69" i="16" s="1"/>
  <c r="T69" i="16"/>
  <c r="Q69" i="16"/>
  <c r="E69" i="16" s="1"/>
  <c r="BP68" i="16"/>
  <c r="BM68" i="16"/>
  <c r="BJ68" i="16"/>
  <c r="BA68" i="16"/>
  <c r="AX68" i="16"/>
  <c r="AU68" i="16"/>
  <c r="AL68" i="16"/>
  <c r="AI68" i="16"/>
  <c r="AF68" i="16"/>
  <c r="Z68" i="16"/>
  <c r="W68" i="16"/>
  <c r="T68" i="16"/>
  <c r="Q68" i="16"/>
  <c r="E68" i="16" s="1"/>
  <c r="BP67" i="16"/>
  <c r="BM67" i="16"/>
  <c r="BJ67" i="16"/>
  <c r="BA67" i="16"/>
  <c r="AX67" i="16"/>
  <c r="BF67" i="16" s="1"/>
  <c r="BD67" i="16" s="1"/>
  <c r="K67" i="16" s="1"/>
  <c r="AU67" i="16"/>
  <c r="AL67" i="16"/>
  <c r="AI67" i="16"/>
  <c r="AF67" i="16"/>
  <c r="AQ67" i="16" s="1"/>
  <c r="AO67" i="16" s="1"/>
  <c r="H67" i="16" s="1"/>
  <c r="Z67" i="16"/>
  <c r="W67" i="16"/>
  <c r="T67" i="16"/>
  <c r="Q67" i="16"/>
  <c r="E67" i="16" s="1"/>
  <c r="BP66" i="16"/>
  <c r="BM66" i="16"/>
  <c r="BU66" i="16" s="1"/>
  <c r="BS66" i="16" s="1"/>
  <c r="N66" i="16" s="1"/>
  <c r="BJ66" i="16"/>
  <c r="BA66" i="16"/>
  <c r="AX66" i="16"/>
  <c r="AU66" i="16"/>
  <c r="BF66" i="16" s="1"/>
  <c r="BD66" i="16" s="1"/>
  <c r="K66" i="16" s="1"/>
  <c r="AL66" i="16"/>
  <c r="AI66" i="16"/>
  <c r="AF66" i="16"/>
  <c r="Z66" i="16"/>
  <c r="W66" i="16"/>
  <c r="T66" i="16"/>
  <c r="Q66" i="16"/>
  <c r="E66" i="16" s="1"/>
  <c r="BP65" i="16"/>
  <c r="BM65" i="16"/>
  <c r="BJ65" i="16"/>
  <c r="BA65" i="16"/>
  <c r="AX65" i="16"/>
  <c r="AU65" i="16"/>
  <c r="AL65" i="16"/>
  <c r="AI65" i="16"/>
  <c r="AF65" i="16"/>
  <c r="Z65" i="16"/>
  <c r="W65" i="16"/>
  <c r="T65" i="16"/>
  <c r="Q65" i="16"/>
  <c r="E65" i="16" s="1"/>
  <c r="BP64" i="16"/>
  <c r="BM64" i="16"/>
  <c r="BJ64" i="16"/>
  <c r="BA64" i="16"/>
  <c r="AX64" i="16"/>
  <c r="AU64" i="16"/>
  <c r="AL64" i="16"/>
  <c r="AI64" i="16"/>
  <c r="AF64" i="16"/>
  <c r="Z64" i="16"/>
  <c r="W64" i="16"/>
  <c r="AE64" i="16" s="1"/>
  <c r="AC64" i="16" s="1"/>
  <c r="T64" i="16"/>
  <c r="S64" i="16"/>
  <c r="Q64" i="16" s="1"/>
  <c r="E64" i="16" s="1"/>
  <c r="BP63" i="16"/>
  <c r="BM63" i="16"/>
  <c r="BJ63" i="16"/>
  <c r="BA63" i="16"/>
  <c r="AX63" i="16"/>
  <c r="AU63" i="16"/>
  <c r="AL63" i="16"/>
  <c r="AI63" i="16"/>
  <c r="AF63" i="16"/>
  <c r="Z63" i="16"/>
  <c r="W63" i="16"/>
  <c r="T63" i="16"/>
  <c r="AE63" i="16" s="1"/>
  <c r="AC63" i="16" s="1"/>
  <c r="Q63" i="16"/>
  <c r="E63" i="16"/>
  <c r="BP62" i="16"/>
  <c r="BM62" i="16"/>
  <c r="BJ62" i="16"/>
  <c r="BA62" i="16"/>
  <c r="AX62" i="16"/>
  <c r="AU62" i="16"/>
  <c r="AL62" i="16"/>
  <c r="AI62" i="16"/>
  <c r="AF62" i="16"/>
  <c r="Z62" i="16"/>
  <c r="W62" i="16"/>
  <c r="T62" i="16"/>
  <c r="AE62" i="16" s="1"/>
  <c r="AC62" i="16" s="1"/>
  <c r="S62" i="16"/>
  <c r="Q62" i="16" s="1"/>
  <c r="E62" i="16" s="1"/>
  <c r="BP61" i="16"/>
  <c r="BM61" i="16"/>
  <c r="BJ61" i="16"/>
  <c r="BA61" i="16"/>
  <c r="AX61" i="16"/>
  <c r="AU61" i="16"/>
  <c r="AL61" i="16"/>
  <c r="AI61" i="16"/>
  <c r="AF61" i="16"/>
  <c r="Z61" i="16"/>
  <c r="W61" i="16"/>
  <c r="T61" i="16"/>
  <c r="Q61" i="16"/>
  <c r="E61" i="16"/>
  <c r="BP60" i="16"/>
  <c r="BM60" i="16"/>
  <c r="BJ60" i="16"/>
  <c r="BA60" i="16"/>
  <c r="AX60" i="16"/>
  <c r="AU60" i="16"/>
  <c r="AL60" i="16"/>
  <c r="AI60" i="16"/>
  <c r="AF60" i="16"/>
  <c r="Z60" i="16"/>
  <c r="W60" i="16"/>
  <c r="T60" i="16"/>
  <c r="AE60" i="16" s="1"/>
  <c r="AC60" i="16" s="1"/>
  <c r="S60" i="16"/>
  <c r="Q60" i="16"/>
  <c r="E60" i="16" s="1"/>
  <c r="BP59" i="16"/>
  <c r="BM59" i="16"/>
  <c r="BJ59" i="16"/>
  <c r="BA59" i="16"/>
  <c r="AX59" i="16"/>
  <c r="AU59" i="16"/>
  <c r="AL59" i="16"/>
  <c r="AI59" i="16"/>
  <c r="AF59" i="16"/>
  <c r="Z59" i="16"/>
  <c r="W59" i="16"/>
  <c r="T59" i="16"/>
  <c r="Q59" i="16"/>
  <c r="E59" i="16" s="1"/>
  <c r="BP58" i="16"/>
  <c r="BM58" i="16"/>
  <c r="BJ58" i="16"/>
  <c r="BU58" i="16" s="1"/>
  <c r="BS58" i="16" s="1"/>
  <c r="N58" i="16" s="1"/>
  <c r="BA58" i="16"/>
  <c r="AX58" i="16"/>
  <c r="AU58" i="16"/>
  <c r="AL58" i="16"/>
  <c r="AI58" i="16"/>
  <c r="AF58" i="16"/>
  <c r="AQ58" i="16" s="1"/>
  <c r="AO58" i="16" s="1"/>
  <c r="H58" i="16" s="1"/>
  <c r="Z58" i="16"/>
  <c r="W58" i="16"/>
  <c r="T58" i="16"/>
  <c r="S58" i="16"/>
  <c r="Q58" i="16" s="1"/>
  <c r="E58" i="16" s="1"/>
  <c r="BP57" i="16"/>
  <c r="BM57" i="16"/>
  <c r="BJ57" i="16"/>
  <c r="BA57" i="16"/>
  <c r="AX57" i="16"/>
  <c r="AU57" i="16"/>
  <c r="BF57" i="16" s="1"/>
  <c r="BD57" i="16" s="1"/>
  <c r="K57" i="16" s="1"/>
  <c r="AL57" i="16"/>
  <c r="AI57" i="16"/>
  <c r="AF57" i="16"/>
  <c r="Z57" i="16"/>
  <c r="W57" i="16"/>
  <c r="T57" i="16"/>
  <c r="Q57" i="16"/>
  <c r="E57" i="16"/>
  <c r="BP56" i="16"/>
  <c r="BM56" i="16"/>
  <c r="BJ56" i="16"/>
  <c r="BA56" i="16"/>
  <c r="AX56" i="16"/>
  <c r="AU56" i="16"/>
  <c r="BF56" i="16" s="1"/>
  <c r="BD56" i="16" s="1"/>
  <c r="K56" i="16" s="1"/>
  <c r="AL56" i="16"/>
  <c r="AI56" i="16"/>
  <c r="AF56" i="16"/>
  <c r="Z56" i="16"/>
  <c r="W56" i="16"/>
  <c r="T56" i="16"/>
  <c r="S56" i="16"/>
  <c r="Q56" i="16" s="1"/>
  <c r="E56" i="16" s="1"/>
  <c r="BP55" i="16"/>
  <c r="BM55" i="16"/>
  <c r="BJ55" i="16"/>
  <c r="BA55" i="16"/>
  <c r="AX55" i="16"/>
  <c r="AU55" i="16"/>
  <c r="AL55" i="16"/>
  <c r="AI55" i="16"/>
  <c r="AF55" i="16"/>
  <c r="Z55" i="16"/>
  <c r="W55" i="16"/>
  <c r="T55" i="16"/>
  <c r="Q55" i="16"/>
  <c r="E55" i="16" s="1"/>
  <c r="BP54" i="16"/>
  <c r="BM54" i="16"/>
  <c r="BJ54" i="16"/>
  <c r="BA54" i="16"/>
  <c r="AX54" i="16"/>
  <c r="BF54" i="16" s="1"/>
  <c r="BD54" i="16" s="1"/>
  <c r="K54" i="16" s="1"/>
  <c r="AU54" i="16"/>
  <c r="AL54" i="16"/>
  <c r="AI54" i="16"/>
  <c r="AF54" i="16"/>
  <c r="AQ54" i="16" s="1"/>
  <c r="AO54" i="16" s="1"/>
  <c r="H54" i="16" s="1"/>
  <c r="Z54" i="16"/>
  <c r="W54" i="16"/>
  <c r="T54" i="16"/>
  <c r="Q54" i="16"/>
  <c r="E54" i="16" s="1"/>
  <c r="BP53" i="16"/>
  <c r="BM53" i="16"/>
  <c r="BU53" i="16" s="1"/>
  <c r="BS53" i="16" s="1"/>
  <c r="N53" i="16" s="1"/>
  <c r="BJ53" i="16"/>
  <c r="BA53" i="16"/>
  <c r="AX53" i="16"/>
  <c r="AU53" i="16"/>
  <c r="BF53" i="16" s="1"/>
  <c r="BD53" i="16" s="1"/>
  <c r="K53" i="16" s="1"/>
  <c r="AL53" i="16"/>
  <c r="AI53" i="16"/>
  <c r="AF53" i="16"/>
  <c r="Z53" i="16"/>
  <c r="W53" i="16"/>
  <c r="T53" i="16"/>
  <c r="Q53" i="16"/>
  <c r="E53" i="16" s="1"/>
  <c r="BP52" i="16"/>
  <c r="BM52" i="16"/>
  <c r="BJ52" i="16"/>
  <c r="BU52" i="16" s="1"/>
  <c r="BS52" i="16" s="1"/>
  <c r="N52" i="16" s="1"/>
  <c r="BA52" i="16"/>
  <c r="AX52" i="16"/>
  <c r="AU52" i="16"/>
  <c r="AL52" i="16"/>
  <c r="AI52" i="16"/>
  <c r="AF52" i="16"/>
  <c r="Z52" i="16"/>
  <c r="W52" i="16"/>
  <c r="T52" i="16"/>
  <c r="S52" i="16"/>
  <c r="Q52" i="16" s="1"/>
  <c r="E52" i="16" s="1"/>
  <c r="BP51" i="16"/>
  <c r="BM51" i="16"/>
  <c r="BJ51" i="16"/>
  <c r="BA51" i="16"/>
  <c r="AX51" i="16"/>
  <c r="BF51" i="16" s="1"/>
  <c r="BD51" i="16" s="1"/>
  <c r="K51" i="16" s="1"/>
  <c r="AU51" i="16"/>
  <c r="AL51" i="16"/>
  <c r="AI51" i="16"/>
  <c r="AF51" i="16"/>
  <c r="AQ51" i="16" s="1"/>
  <c r="AO51" i="16" s="1"/>
  <c r="H51" i="16" s="1"/>
  <c r="Z51" i="16"/>
  <c r="W51" i="16"/>
  <c r="T51" i="16"/>
  <c r="Q51" i="16"/>
  <c r="E51" i="16" s="1"/>
  <c r="BP50" i="16"/>
  <c r="BM50" i="16"/>
  <c r="BJ50" i="16"/>
  <c r="BA50" i="16"/>
  <c r="AX50" i="16"/>
  <c r="AU50" i="16"/>
  <c r="AL50" i="16"/>
  <c r="AI50" i="16"/>
  <c r="AF50" i="16"/>
  <c r="Z50" i="16"/>
  <c r="W50" i="16"/>
  <c r="T50" i="16"/>
  <c r="S50" i="16"/>
  <c r="Q50" i="16" s="1"/>
  <c r="E50" i="16"/>
  <c r="BP49" i="16"/>
  <c r="BM49" i="16"/>
  <c r="BJ49" i="16"/>
  <c r="BA49" i="16"/>
  <c r="AX49" i="16"/>
  <c r="AU49" i="16"/>
  <c r="AL49" i="16"/>
  <c r="AI49" i="16"/>
  <c r="AF49" i="16"/>
  <c r="Z49" i="16"/>
  <c r="W49" i="16"/>
  <c r="T49" i="16"/>
  <c r="AE49" i="16" s="1"/>
  <c r="AC49" i="16" s="1"/>
  <c r="Q49" i="16"/>
  <c r="E49" i="16"/>
  <c r="BP48" i="16"/>
  <c r="BM48" i="16"/>
  <c r="BJ48" i="16"/>
  <c r="BA48" i="16"/>
  <c r="AX48" i="16"/>
  <c r="AU48" i="16"/>
  <c r="AL48" i="16"/>
  <c r="AI48" i="16"/>
  <c r="AF48" i="16"/>
  <c r="Z48" i="16"/>
  <c r="W48" i="16"/>
  <c r="T48" i="16"/>
  <c r="S48" i="16"/>
  <c r="Q48" i="16" s="1"/>
  <c r="E48" i="16" s="1"/>
  <c r="BP47" i="16"/>
  <c r="BM47" i="16"/>
  <c r="BJ47" i="16"/>
  <c r="BA47" i="16"/>
  <c r="AX47" i="16"/>
  <c r="AU47" i="16"/>
  <c r="AL47" i="16"/>
  <c r="AI47" i="16"/>
  <c r="AF47" i="16"/>
  <c r="Z47" i="16"/>
  <c r="W47" i="16"/>
  <c r="T47" i="16"/>
  <c r="Q47" i="16"/>
  <c r="E47" i="16"/>
  <c r="BP46" i="16"/>
  <c r="BM46" i="16"/>
  <c r="BJ46" i="16"/>
  <c r="BA46" i="16"/>
  <c r="AX46" i="16"/>
  <c r="AU46" i="16"/>
  <c r="AL46" i="16"/>
  <c r="AI46" i="16"/>
  <c r="AF46" i="16"/>
  <c r="Z46" i="16"/>
  <c r="W46" i="16"/>
  <c r="T46" i="16"/>
  <c r="AE46" i="16" s="1"/>
  <c r="AC46" i="16" s="1"/>
  <c r="Q46" i="16"/>
  <c r="F46" i="16"/>
  <c r="G46" i="16" s="1"/>
  <c r="E46" i="16"/>
  <c r="BP45" i="16"/>
  <c r="BM45" i="16"/>
  <c r="BJ45" i="16"/>
  <c r="BA45" i="16"/>
  <c r="AX45" i="16"/>
  <c r="AU45" i="16"/>
  <c r="AL45" i="16"/>
  <c r="AI45" i="16"/>
  <c r="AF45" i="16"/>
  <c r="Z45" i="16"/>
  <c r="W45" i="16"/>
  <c r="T45" i="16"/>
  <c r="Q45" i="16"/>
  <c r="E45" i="16"/>
  <c r="BP44" i="16"/>
  <c r="BM44" i="16"/>
  <c r="BJ44" i="16"/>
  <c r="BA44" i="16"/>
  <c r="AX44" i="16"/>
  <c r="AU44" i="16"/>
  <c r="AL44" i="16"/>
  <c r="AI44" i="16"/>
  <c r="AF44" i="16"/>
  <c r="Z44" i="16"/>
  <c r="W44" i="16"/>
  <c r="T44" i="16"/>
  <c r="AE44" i="16" s="1"/>
  <c r="AC44" i="16" s="1"/>
  <c r="Q44" i="16"/>
  <c r="F44" i="16"/>
  <c r="G44" i="16" s="1"/>
  <c r="E44" i="16"/>
  <c r="BP43" i="16"/>
  <c r="BM43" i="16"/>
  <c r="BJ43" i="16"/>
  <c r="BA43" i="16"/>
  <c r="AX43" i="16"/>
  <c r="AU43" i="16"/>
  <c r="AL43" i="16"/>
  <c r="AI43" i="16"/>
  <c r="AF43" i="16"/>
  <c r="Z43" i="16"/>
  <c r="W43" i="16"/>
  <c r="T43" i="16"/>
  <c r="Q43" i="16"/>
  <c r="E43" i="16"/>
  <c r="BP42" i="16"/>
  <c r="BM42" i="16"/>
  <c r="BJ42" i="16"/>
  <c r="BA42" i="16"/>
  <c r="AX42" i="16"/>
  <c r="AU42" i="16"/>
  <c r="AL42" i="16"/>
  <c r="AI42" i="16"/>
  <c r="AF42" i="16"/>
  <c r="Z42" i="16"/>
  <c r="W42" i="16"/>
  <c r="T42" i="16"/>
  <c r="AE42" i="16" s="1"/>
  <c r="AC42" i="16" s="1"/>
  <c r="Q42" i="16"/>
  <c r="F42" i="16"/>
  <c r="G42" i="16" s="1"/>
  <c r="E42" i="16"/>
  <c r="BP41" i="16"/>
  <c r="BM41" i="16"/>
  <c r="BJ41" i="16"/>
  <c r="BA41" i="16"/>
  <c r="AX41" i="16"/>
  <c r="AU41" i="16"/>
  <c r="AL41" i="16"/>
  <c r="AI41" i="16"/>
  <c r="AF41" i="16"/>
  <c r="Z41" i="16"/>
  <c r="W41" i="16"/>
  <c r="T41" i="16"/>
  <c r="Q41" i="16"/>
  <c r="E41" i="16"/>
  <c r="BP40" i="16"/>
  <c r="BM40" i="16"/>
  <c r="BJ40" i="16"/>
  <c r="BA40" i="16"/>
  <c r="AX40" i="16"/>
  <c r="AU40" i="16"/>
  <c r="AL40" i="16"/>
  <c r="AI40" i="16"/>
  <c r="AF40" i="16"/>
  <c r="Z40" i="16"/>
  <c r="W40" i="16"/>
  <c r="T40" i="16"/>
  <c r="AE40" i="16" s="1"/>
  <c r="AC40" i="16" s="1"/>
  <c r="Q40" i="16"/>
  <c r="F40" i="16"/>
  <c r="G40" i="16" s="1"/>
  <c r="E40" i="16"/>
  <c r="CA39" i="16"/>
  <c r="BP39" i="16"/>
  <c r="BM39" i="16"/>
  <c r="BJ39" i="16"/>
  <c r="BA39" i="16"/>
  <c r="AX39" i="16"/>
  <c r="AU39" i="16"/>
  <c r="AL39" i="16"/>
  <c r="AI39" i="16"/>
  <c r="AQ39" i="16" s="1"/>
  <c r="AO39" i="16" s="1"/>
  <c r="H39" i="16" s="1"/>
  <c r="AF39" i="16"/>
  <c r="Z39" i="16"/>
  <c r="W39" i="16"/>
  <c r="T39" i="16"/>
  <c r="Q39" i="16"/>
  <c r="E39" i="16"/>
  <c r="BP38" i="16"/>
  <c r="BM38" i="16"/>
  <c r="BJ38" i="16"/>
  <c r="BA38" i="16"/>
  <c r="AX38" i="16"/>
  <c r="AU38" i="16"/>
  <c r="AL38" i="16"/>
  <c r="AI38" i="16"/>
  <c r="AQ38" i="16" s="1"/>
  <c r="AO38" i="16" s="1"/>
  <c r="H38" i="16" s="1"/>
  <c r="AF38" i="16"/>
  <c r="Z38" i="16"/>
  <c r="W38" i="16"/>
  <c r="T38" i="16"/>
  <c r="Q38" i="16"/>
  <c r="E38" i="16"/>
  <c r="BP37" i="16"/>
  <c r="BM37" i="16"/>
  <c r="BJ37" i="16"/>
  <c r="BA37" i="16"/>
  <c r="AX37" i="16"/>
  <c r="AU37" i="16"/>
  <c r="BF37" i="16" s="1"/>
  <c r="AL37" i="16"/>
  <c r="AI37" i="16"/>
  <c r="AF37" i="16"/>
  <c r="Z37" i="16"/>
  <c r="W37" i="16"/>
  <c r="T37" i="16"/>
  <c r="Q37" i="16"/>
  <c r="E37" i="16" s="1"/>
  <c r="BP36" i="16"/>
  <c r="BM36" i="16"/>
  <c r="BJ36" i="16"/>
  <c r="BA36" i="16"/>
  <c r="AX36" i="16"/>
  <c r="AU36" i="16"/>
  <c r="AL36" i="16"/>
  <c r="AI36" i="16"/>
  <c r="AF36" i="16"/>
  <c r="Z36" i="16"/>
  <c r="W36" i="16"/>
  <c r="T36" i="16"/>
  <c r="Q36" i="16"/>
  <c r="E36" i="16" s="1"/>
  <c r="BR35" i="16"/>
  <c r="BP35" i="16" s="1"/>
  <c r="BO35" i="16"/>
  <c r="BM35" i="16" s="1"/>
  <c r="BL35" i="16"/>
  <c r="BJ35" i="16" s="1"/>
  <c r="BC35" i="16"/>
  <c r="BA35" i="16" s="1"/>
  <c r="AX35" i="16"/>
  <c r="AU35" i="16"/>
  <c r="AN35" i="16"/>
  <c r="AL35" i="16" s="1"/>
  <c r="AK35" i="16"/>
  <c r="AI35" i="16" s="1"/>
  <c r="AH35" i="16"/>
  <c r="AF35" i="16" s="1"/>
  <c r="AB35" i="16"/>
  <c r="Z35" i="16" s="1"/>
  <c r="Y35" i="16"/>
  <c r="W35" i="16" s="1"/>
  <c r="V35" i="16"/>
  <c r="T35" i="16" s="1"/>
  <c r="S35" i="16"/>
  <c r="Q35" i="16" s="1"/>
  <c r="E35" i="16" s="1"/>
  <c r="BV34" i="16"/>
  <c r="BS34" i="16"/>
  <c r="N34" i="16" s="1"/>
  <c r="BP34" i="16"/>
  <c r="BM34" i="16"/>
  <c r="BJ34" i="16"/>
  <c r="BG34" i="16"/>
  <c r="L34" i="16" s="1"/>
  <c r="M34" i="16" s="1"/>
  <c r="BD34" i="16"/>
  <c r="K34" i="16" s="1"/>
  <c r="BA34" i="16"/>
  <c r="AX34" i="16"/>
  <c r="AU34" i="16"/>
  <c r="AR34" i="16"/>
  <c r="I34" i="16" s="1"/>
  <c r="AO34" i="16"/>
  <c r="H34" i="16" s="1"/>
  <c r="AL34" i="16"/>
  <c r="AI34" i="16"/>
  <c r="AF34" i="16"/>
  <c r="AC34" i="16"/>
  <c r="F34" i="16" s="1"/>
  <c r="Z34" i="16"/>
  <c r="W34" i="16"/>
  <c r="T34" i="16"/>
  <c r="Q34" i="16"/>
  <c r="E34" i="16" s="1"/>
  <c r="P34" i="16" s="1"/>
  <c r="J34" i="16"/>
  <c r="BP33" i="16"/>
  <c r="BM33" i="16"/>
  <c r="BJ33" i="16"/>
  <c r="BA33" i="16"/>
  <c r="AX33" i="16"/>
  <c r="AU33" i="16"/>
  <c r="AL33" i="16"/>
  <c r="AI33" i="16"/>
  <c r="AF33" i="16"/>
  <c r="Z33" i="16"/>
  <c r="W33" i="16"/>
  <c r="AE33" i="16" s="1"/>
  <c r="AC33" i="16" s="1"/>
  <c r="F33" i="16" s="1"/>
  <c r="T33" i="16"/>
  <c r="Q33" i="16"/>
  <c r="E33" i="16" s="1"/>
  <c r="BP32" i="16"/>
  <c r="BM32" i="16"/>
  <c r="BJ32" i="16"/>
  <c r="BA32" i="16"/>
  <c r="AX32" i="16"/>
  <c r="AU32" i="16"/>
  <c r="AL32" i="16"/>
  <c r="AI32" i="16"/>
  <c r="AF32" i="16"/>
  <c r="Z32" i="16"/>
  <c r="W32" i="16"/>
  <c r="T32" i="16"/>
  <c r="Q32" i="16"/>
  <c r="I32" i="16"/>
  <c r="E32" i="16"/>
  <c r="BP31" i="16"/>
  <c r="BM31" i="16"/>
  <c r="BJ31" i="16"/>
  <c r="BA31" i="16"/>
  <c r="AX31" i="16"/>
  <c r="AU31" i="16"/>
  <c r="AL31" i="16"/>
  <c r="AI31" i="16"/>
  <c r="AF31" i="16"/>
  <c r="Z31" i="16"/>
  <c r="W31" i="16"/>
  <c r="T31" i="16"/>
  <c r="Q31" i="16"/>
  <c r="E31" i="16" s="1"/>
  <c r="BP30" i="16"/>
  <c r="BM30" i="16"/>
  <c r="BJ30" i="16"/>
  <c r="BU30" i="16" s="1"/>
  <c r="BS30" i="16" s="1"/>
  <c r="N30" i="16" s="1"/>
  <c r="BA30" i="16"/>
  <c r="AX30" i="16"/>
  <c r="AU30" i="16"/>
  <c r="AL30" i="16"/>
  <c r="AI30" i="16"/>
  <c r="AF30" i="16"/>
  <c r="AQ30" i="16" s="1"/>
  <c r="AO30" i="16" s="1"/>
  <c r="H30" i="16" s="1"/>
  <c r="Z30" i="16"/>
  <c r="W30" i="16"/>
  <c r="T30" i="16"/>
  <c r="Q30" i="16"/>
  <c r="E30" i="16" s="1"/>
  <c r="BP29" i="16"/>
  <c r="BM29" i="16"/>
  <c r="BJ29" i="16"/>
  <c r="BA29" i="16"/>
  <c r="AX29" i="16"/>
  <c r="AU29" i="16"/>
  <c r="BF29" i="16" s="1"/>
  <c r="BD29" i="16" s="1"/>
  <c r="K29" i="16" s="1"/>
  <c r="AL29" i="16"/>
  <c r="AI29" i="16"/>
  <c r="AF29" i="16"/>
  <c r="Z29" i="16"/>
  <c r="W29" i="16"/>
  <c r="T29" i="16"/>
  <c r="AE29" i="16" s="1"/>
  <c r="AC29" i="16" s="1"/>
  <c r="Q29" i="16"/>
  <c r="E29" i="16"/>
  <c r="BP28" i="16"/>
  <c r="BM28" i="16"/>
  <c r="BJ28" i="16"/>
  <c r="BA28" i="16"/>
  <c r="AX28" i="16"/>
  <c r="AU28" i="16"/>
  <c r="AL28" i="16"/>
  <c r="AI28" i="16"/>
  <c r="AQ28" i="16" s="1"/>
  <c r="AO28" i="16" s="1"/>
  <c r="H28" i="16" s="1"/>
  <c r="AF28" i="16"/>
  <c r="Z28" i="16"/>
  <c r="W28" i="16"/>
  <c r="T28" i="16"/>
  <c r="Q28" i="16"/>
  <c r="E28" i="16"/>
  <c r="BP27" i="16"/>
  <c r="BM27" i="16"/>
  <c r="BJ27" i="16"/>
  <c r="BA27" i="16"/>
  <c r="AX27" i="16"/>
  <c r="AU27" i="16"/>
  <c r="AL27" i="16"/>
  <c r="AI27" i="16"/>
  <c r="AQ27" i="16" s="1"/>
  <c r="AO27" i="16" s="1"/>
  <c r="H27" i="16" s="1"/>
  <c r="AF27" i="16"/>
  <c r="Z27" i="16"/>
  <c r="W27" i="16"/>
  <c r="T27" i="16"/>
  <c r="Q27" i="16"/>
  <c r="E27" i="16"/>
  <c r="BP26" i="16"/>
  <c r="BM26" i="16"/>
  <c r="BJ26" i="16"/>
  <c r="BA26" i="16"/>
  <c r="AX26" i="16"/>
  <c r="AU26" i="16"/>
  <c r="AL26" i="16"/>
  <c r="AI26" i="16"/>
  <c r="AQ26" i="16" s="1"/>
  <c r="AO26" i="16" s="1"/>
  <c r="H26" i="16" s="1"/>
  <c r="AF26" i="16"/>
  <c r="Z26" i="16"/>
  <c r="W26" i="16"/>
  <c r="T26" i="16"/>
  <c r="Q26" i="16"/>
  <c r="E26" i="16"/>
  <c r="BP25" i="16"/>
  <c r="BM25" i="16"/>
  <c r="BJ25" i="16"/>
  <c r="BA25" i="16"/>
  <c r="AX25" i="16"/>
  <c r="AU25" i="16"/>
  <c r="AL25" i="16"/>
  <c r="AI25" i="16"/>
  <c r="AQ25" i="16" s="1"/>
  <c r="AO25" i="16" s="1"/>
  <c r="H25" i="16" s="1"/>
  <c r="AF25" i="16"/>
  <c r="Z25" i="16"/>
  <c r="W25" i="16"/>
  <c r="T25" i="16"/>
  <c r="Q25" i="16"/>
  <c r="E25" i="16"/>
  <c r="BP24" i="16"/>
  <c r="BM24" i="16"/>
  <c r="BJ24" i="16"/>
  <c r="BA24" i="16"/>
  <c r="AX24" i="16"/>
  <c r="AU24" i="16"/>
  <c r="AL24" i="16"/>
  <c r="AI24" i="16"/>
  <c r="AQ24" i="16" s="1"/>
  <c r="AO24" i="16" s="1"/>
  <c r="H24" i="16" s="1"/>
  <c r="AF24" i="16"/>
  <c r="Z24" i="16"/>
  <c r="W24" i="16"/>
  <c r="T24" i="16"/>
  <c r="Q24" i="16"/>
  <c r="E24" i="16"/>
  <c r="BP23" i="16"/>
  <c r="BM23" i="16"/>
  <c r="BJ23" i="16"/>
  <c r="BA23" i="16"/>
  <c r="AX23" i="16"/>
  <c r="AU23" i="16"/>
  <c r="AL23" i="16"/>
  <c r="AI23" i="16"/>
  <c r="AQ23" i="16" s="1"/>
  <c r="AO23" i="16" s="1"/>
  <c r="H23" i="16" s="1"/>
  <c r="AF23" i="16"/>
  <c r="Z23" i="16"/>
  <c r="W23" i="16"/>
  <c r="T23" i="16"/>
  <c r="Q23" i="16"/>
  <c r="E23" i="16"/>
  <c r="BP22" i="16"/>
  <c r="BM22" i="16"/>
  <c r="BJ22" i="16"/>
  <c r="BA22" i="16"/>
  <c r="AX22" i="16"/>
  <c r="AU22" i="16"/>
  <c r="AL22" i="16"/>
  <c r="AI22" i="16"/>
  <c r="AQ22" i="16" s="1"/>
  <c r="AO22" i="16" s="1"/>
  <c r="H22" i="16" s="1"/>
  <c r="AF22" i="16"/>
  <c r="Z22" i="16"/>
  <c r="W22" i="16"/>
  <c r="T22" i="16"/>
  <c r="Q22" i="16"/>
  <c r="E22" i="16"/>
  <c r="BP21" i="16"/>
  <c r="BM21" i="16"/>
  <c r="BJ21" i="16"/>
  <c r="BA21" i="16"/>
  <c r="AX21" i="16"/>
  <c r="AU21" i="16"/>
  <c r="BF21" i="16" s="1"/>
  <c r="BD21" i="16" s="1"/>
  <c r="K21" i="16" s="1"/>
  <c r="AL21" i="16"/>
  <c r="AI21" i="16"/>
  <c r="AF21" i="16"/>
  <c r="Z21" i="16"/>
  <c r="W21" i="16"/>
  <c r="T21" i="16"/>
  <c r="Q21" i="16"/>
  <c r="E21" i="16"/>
  <c r="BP20" i="16"/>
  <c r="BM20" i="16"/>
  <c r="BJ20" i="16"/>
  <c r="BA20" i="16"/>
  <c r="AX20" i="16"/>
  <c r="AU20" i="16"/>
  <c r="AL20" i="16"/>
  <c r="AI20" i="16"/>
  <c r="AF20" i="16"/>
  <c r="Z20" i="16"/>
  <c r="W20" i="16"/>
  <c r="T20" i="16"/>
  <c r="AE20" i="16" s="1"/>
  <c r="AC20" i="16" s="1"/>
  <c r="Q20" i="16"/>
  <c r="E20" i="16"/>
  <c r="BP19" i="16"/>
  <c r="BM19" i="16"/>
  <c r="BJ19" i="16"/>
  <c r="BA19" i="16"/>
  <c r="AX19" i="16"/>
  <c r="AU19" i="16"/>
  <c r="AL19" i="16"/>
  <c r="AI19" i="16"/>
  <c r="AF19" i="16"/>
  <c r="Z19" i="16"/>
  <c r="W19" i="16"/>
  <c r="T19" i="16"/>
  <c r="AE19" i="16" s="1"/>
  <c r="AC19" i="16" s="1"/>
  <c r="Q19" i="16"/>
  <c r="E19" i="16"/>
  <c r="BP18" i="16"/>
  <c r="BM18" i="16"/>
  <c r="BJ18" i="16"/>
  <c r="BA18" i="16"/>
  <c r="AX18" i="16"/>
  <c r="AU18" i="16"/>
  <c r="AL18" i="16"/>
  <c r="AI18" i="16"/>
  <c r="AF18" i="16"/>
  <c r="Z18" i="16"/>
  <c r="W18" i="16"/>
  <c r="T18" i="16"/>
  <c r="AE18" i="16" s="1"/>
  <c r="AC18" i="16" s="1"/>
  <c r="Q18" i="16"/>
  <c r="E18" i="16"/>
  <c r="BW17" i="16"/>
  <c r="BT17" i="16"/>
  <c r="BR17" i="16"/>
  <c r="BQ17" i="16"/>
  <c r="BP17" i="16" s="1"/>
  <c r="BO17" i="16"/>
  <c r="BN17" i="16"/>
  <c r="BL17" i="16"/>
  <c r="BK17" i="16"/>
  <c r="BJ17" i="16" s="1"/>
  <c r="BH17" i="16"/>
  <c r="BE17" i="16"/>
  <c r="BC17" i="16"/>
  <c r="BB17" i="16"/>
  <c r="AY17" i="16"/>
  <c r="AX17" i="16" s="1"/>
  <c r="AV17" i="16"/>
  <c r="AU17" i="16" s="1"/>
  <c r="AS17" i="16"/>
  <c r="AP17" i="16"/>
  <c r="AN17" i="16"/>
  <c r="AM17" i="16"/>
  <c r="AK17" i="16"/>
  <c r="AJ17" i="16"/>
  <c r="AH17" i="16"/>
  <c r="AG17" i="16"/>
  <c r="AF17" i="16"/>
  <c r="AD17" i="16"/>
  <c r="AB17" i="16"/>
  <c r="AA17" i="16"/>
  <c r="Z17" i="16"/>
  <c r="Y17" i="16"/>
  <c r="X17" i="16"/>
  <c r="W17" i="16" s="1"/>
  <c r="V17" i="16"/>
  <c r="U17" i="16"/>
  <c r="T17" i="16" s="1"/>
  <c r="S17" i="16"/>
  <c r="R17" i="16"/>
  <c r="BV16" i="16"/>
  <c r="BY16" i="16" s="1"/>
  <c r="BS16" i="16"/>
  <c r="N16" i="16" s="1"/>
  <c r="BP16" i="16"/>
  <c r="BM16" i="16"/>
  <c r="BJ16" i="16"/>
  <c r="BG16" i="16"/>
  <c r="L16" i="16" s="1"/>
  <c r="BD16" i="16"/>
  <c r="BA16" i="16"/>
  <c r="AX16" i="16"/>
  <c r="AU16" i="16"/>
  <c r="AR16" i="16"/>
  <c r="I16" i="16" s="1"/>
  <c r="AO16" i="16"/>
  <c r="H16" i="16" s="1"/>
  <c r="AL16" i="16"/>
  <c r="AI16" i="16"/>
  <c r="AF16" i="16"/>
  <c r="Z16" i="16"/>
  <c r="W16" i="16"/>
  <c r="T16" i="16"/>
  <c r="Q16" i="16"/>
  <c r="K16" i="16"/>
  <c r="E16" i="16"/>
  <c r="P16" i="16" s="1"/>
  <c r="BP15" i="16"/>
  <c r="BM15" i="16"/>
  <c r="BJ15" i="16"/>
  <c r="BA15" i="16"/>
  <c r="AX15" i="16"/>
  <c r="AU15" i="16"/>
  <c r="BF15" i="16" s="1"/>
  <c r="BD15" i="16" s="1"/>
  <c r="K15" i="16" s="1"/>
  <c r="AL15" i="16"/>
  <c r="AI15" i="16"/>
  <c r="AF15" i="16"/>
  <c r="Z15" i="16"/>
  <c r="W15" i="16"/>
  <c r="T15" i="16"/>
  <c r="AE15" i="16" s="1"/>
  <c r="AC15" i="16" s="1"/>
  <c r="Q15" i="16"/>
  <c r="E15" i="16"/>
  <c r="BP14" i="16"/>
  <c r="BM14" i="16"/>
  <c r="BJ14" i="16"/>
  <c r="BA14" i="16"/>
  <c r="AX14" i="16"/>
  <c r="AU14" i="16"/>
  <c r="AL14" i="16"/>
  <c r="AI14" i="16"/>
  <c r="AF14" i="16"/>
  <c r="Z14" i="16"/>
  <c r="W14" i="16"/>
  <c r="T14" i="16"/>
  <c r="Q14" i="16"/>
  <c r="E14" i="16" s="1"/>
  <c r="BP13" i="16"/>
  <c r="BM13" i="16"/>
  <c r="BJ13" i="16"/>
  <c r="BU13" i="16" s="1"/>
  <c r="BS13" i="16" s="1"/>
  <c r="N13" i="16" s="1"/>
  <c r="BA13" i="16"/>
  <c r="AX13" i="16"/>
  <c r="AU13" i="16"/>
  <c r="AL13" i="16"/>
  <c r="AI13" i="16"/>
  <c r="AF13" i="16"/>
  <c r="Z13" i="16"/>
  <c r="W13" i="16"/>
  <c r="T13" i="16"/>
  <c r="Q13" i="16"/>
  <c r="E13" i="16" s="1"/>
  <c r="BP12" i="16"/>
  <c r="BM12" i="16"/>
  <c r="BJ12" i="16"/>
  <c r="BA12" i="16"/>
  <c r="AX12" i="16"/>
  <c r="BF12" i="16" s="1"/>
  <c r="AU12" i="16"/>
  <c r="AL12" i="16"/>
  <c r="AI12" i="16"/>
  <c r="AF12" i="16"/>
  <c r="AQ12" i="16" s="1"/>
  <c r="AO12" i="16" s="1"/>
  <c r="H12" i="16" s="1"/>
  <c r="Z12" i="16"/>
  <c r="W12" i="16"/>
  <c r="T12" i="16"/>
  <c r="Q12" i="16"/>
  <c r="E12" i="16" s="1"/>
  <c r="BP11" i="16"/>
  <c r="BM11" i="16"/>
  <c r="BJ11" i="16"/>
  <c r="BA11" i="16"/>
  <c r="AX11" i="16"/>
  <c r="AU11" i="16"/>
  <c r="BF11" i="16" s="1"/>
  <c r="BD11" i="16" s="1"/>
  <c r="K11" i="16" s="1"/>
  <c r="AL11" i="16"/>
  <c r="AI11" i="16"/>
  <c r="AF11" i="16"/>
  <c r="Z11" i="16"/>
  <c r="W11" i="16"/>
  <c r="T11" i="16"/>
  <c r="AE11" i="16" s="1"/>
  <c r="Q11" i="16"/>
  <c r="E11" i="16"/>
  <c r="BW10" i="16"/>
  <c r="BT10" i="16"/>
  <c r="BT7" i="16" s="1"/>
  <c r="BR10" i="16"/>
  <c r="BQ10" i="16"/>
  <c r="BO10" i="16"/>
  <c r="BN10" i="16"/>
  <c r="BM10" i="16" s="1"/>
  <c r="BL10" i="16"/>
  <c r="BK10" i="16"/>
  <c r="BH10" i="16"/>
  <c r="BE10" i="16"/>
  <c r="BC10" i="16"/>
  <c r="BB10" i="16"/>
  <c r="BA10" i="16" s="1"/>
  <c r="AY10" i="16"/>
  <c r="AX10" i="16" s="1"/>
  <c r="AV10" i="16"/>
  <c r="AU10" i="16" s="1"/>
  <c r="AS10" i="16"/>
  <c r="AP10" i="16"/>
  <c r="AN10" i="16"/>
  <c r="AN7" i="16" s="1"/>
  <c r="AM10" i="16"/>
  <c r="AK10" i="16"/>
  <c r="AJ10" i="16"/>
  <c r="AH10" i="16"/>
  <c r="AG10" i="16"/>
  <c r="AD10" i="16"/>
  <c r="AD7" i="16" s="1"/>
  <c r="AB10" i="16"/>
  <c r="AA10" i="16"/>
  <c r="Y10" i="16"/>
  <c r="X10" i="16"/>
  <c r="W10" i="16" s="1"/>
  <c r="V10" i="16"/>
  <c r="V7" i="16" s="1"/>
  <c r="U10" i="16"/>
  <c r="S10" i="16"/>
  <c r="R10" i="16"/>
  <c r="BW9" i="16"/>
  <c r="BT9" i="16"/>
  <c r="BR9" i="16"/>
  <c r="BQ9" i="16"/>
  <c r="BO9" i="16"/>
  <c r="BN9" i="16"/>
  <c r="BL9" i="16"/>
  <c r="BK9" i="16"/>
  <c r="BH9" i="16"/>
  <c r="BE9" i="16"/>
  <c r="BC9" i="16"/>
  <c r="BB9" i="16"/>
  <c r="AY9" i="16"/>
  <c r="AX9" i="16" s="1"/>
  <c r="AV9" i="16"/>
  <c r="AU9" i="16" s="1"/>
  <c r="AS9" i="16"/>
  <c r="AP9" i="16"/>
  <c r="AN9" i="16"/>
  <c r="AL9" i="16" s="1"/>
  <c r="AM9" i="16"/>
  <c r="AK9" i="16"/>
  <c r="AJ9" i="16"/>
  <c r="AH9" i="16"/>
  <c r="AG9" i="16"/>
  <c r="AF9" i="16"/>
  <c r="AD9" i="16"/>
  <c r="AB9" i="16"/>
  <c r="AA9" i="16"/>
  <c r="Z9" i="16"/>
  <c r="Y9" i="16"/>
  <c r="X9" i="16"/>
  <c r="W9" i="16" s="1"/>
  <c r="V9" i="16"/>
  <c r="U9" i="16"/>
  <c r="S9" i="16"/>
  <c r="R9" i="16"/>
  <c r="Q9" i="16" s="1"/>
  <c r="E9" i="16" s="1"/>
  <c r="BV8" i="16"/>
  <c r="BP8" i="16"/>
  <c r="BM8" i="16"/>
  <c r="BJ8" i="16"/>
  <c r="BG8" i="16"/>
  <c r="L8" i="16" s="1"/>
  <c r="BD8" i="16"/>
  <c r="K8" i="16" s="1"/>
  <c r="BA8" i="16"/>
  <c r="AX8" i="16"/>
  <c r="AU8" i="16"/>
  <c r="AR8" i="16"/>
  <c r="AL8" i="16"/>
  <c r="AI8" i="16"/>
  <c r="AF8" i="16"/>
  <c r="Z8" i="16"/>
  <c r="W8" i="16"/>
  <c r="T8" i="16"/>
  <c r="Q8" i="16"/>
  <c r="E8" i="16" s="1"/>
  <c r="P8" i="16" s="1"/>
  <c r="I8" i="16"/>
  <c r="BR7" i="16"/>
  <c r="BH7" i="16"/>
  <c r="AP7" i="16"/>
  <c r="AJ7" i="16"/>
  <c r="X7" i="16"/>
  <c r="R7" i="16"/>
  <c r="AR2" i="16"/>
  <c r="AH7" i="16" l="1"/>
  <c r="G33" i="16"/>
  <c r="G69" i="16"/>
  <c r="T79" i="16"/>
  <c r="U77" i="16"/>
  <c r="G97" i="16"/>
  <c r="V103" i="16"/>
  <c r="AY7" i="16"/>
  <c r="AX7" i="16" s="1"/>
  <c r="BN7" i="16"/>
  <c r="AQ8" i="16"/>
  <c r="AO8" i="16" s="1"/>
  <c r="H8" i="16" s="1"/>
  <c r="BY8" i="16"/>
  <c r="BJ9" i="16"/>
  <c r="BM9" i="16"/>
  <c r="Q10" i="16"/>
  <c r="E10" i="16" s="1"/>
  <c r="Y7" i="16"/>
  <c r="W7" i="16" s="1"/>
  <c r="AB7" i="16"/>
  <c r="BC7" i="16"/>
  <c r="BL7" i="16"/>
  <c r="BU11" i="16"/>
  <c r="BU9" i="16" s="1"/>
  <c r="AE13" i="16"/>
  <c r="AC13" i="16" s="1"/>
  <c r="BF13" i="16"/>
  <c r="BD13" i="16" s="1"/>
  <c r="K13" i="16" s="1"/>
  <c r="AQ14" i="16"/>
  <c r="AO14" i="16" s="1"/>
  <c r="H14" i="16" s="1"/>
  <c r="BF14" i="16"/>
  <c r="BD14" i="16" s="1"/>
  <c r="K14" i="16" s="1"/>
  <c r="BU15" i="16"/>
  <c r="BS15" i="16" s="1"/>
  <c r="N15" i="16" s="1"/>
  <c r="AE16" i="16"/>
  <c r="AC16" i="16" s="1"/>
  <c r="F16" i="16" s="1"/>
  <c r="G16" i="16" s="1"/>
  <c r="AL17" i="16"/>
  <c r="BA17" i="16"/>
  <c r="AE21" i="16"/>
  <c r="AC21" i="16" s="1"/>
  <c r="F21" i="16" s="1"/>
  <c r="BU22" i="16"/>
  <c r="BS22" i="16" s="1"/>
  <c r="N22" i="16" s="1"/>
  <c r="BU23" i="16"/>
  <c r="BS23" i="16" s="1"/>
  <c r="N23" i="16" s="1"/>
  <c r="BU24" i="16"/>
  <c r="BS24" i="16" s="1"/>
  <c r="N24" i="16" s="1"/>
  <c r="BU25" i="16"/>
  <c r="BS25" i="16" s="1"/>
  <c r="N25" i="16" s="1"/>
  <c r="BU26" i="16"/>
  <c r="BS26" i="16" s="1"/>
  <c r="N26" i="16" s="1"/>
  <c r="BU27" i="16"/>
  <c r="BS27" i="16" s="1"/>
  <c r="N27" i="16" s="1"/>
  <c r="BU28" i="16"/>
  <c r="BS28" i="16" s="1"/>
  <c r="N28" i="16" s="1"/>
  <c r="BU29" i="16"/>
  <c r="BS29" i="16" s="1"/>
  <c r="N29" i="16" s="1"/>
  <c r="AQ31" i="16"/>
  <c r="AO31" i="16" s="1"/>
  <c r="H31" i="16" s="1"/>
  <c r="BU31" i="16"/>
  <c r="BS31" i="16" s="1"/>
  <c r="N31" i="16" s="1"/>
  <c r="AE32" i="16"/>
  <c r="AC32" i="16" s="1"/>
  <c r="BF32" i="16"/>
  <c r="BD32" i="16" s="1"/>
  <c r="BF33" i="16"/>
  <c r="BD33" i="16" s="1"/>
  <c r="K33" i="16" s="1"/>
  <c r="AE36" i="16"/>
  <c r="AC36" i="16" s="1"/>
  <c r="AE37" i="16"/>
  <c r="AC37" i="16" s="1"/>
  <c r="F37" i="16" s="1"/>
  <c r="BU38" i="16"/>
  <c r="BS38" i="16" s="1"/>
  <c r="N38" i="16" s="1"/>
  <c r="BU39" i="16"/>
  <c r="BS39" i="16" s="1"/>
  <c r="N39" i="16" s="1"/>
  <c r="AE41" i="16"/>
  <c r="AC41" i="16" s="1"/>
  <c r="F41" i="16" s="1"/>
  <c r="G41" i="16" s="1"/>
  <c r="AE43" i="16"/>
  <c r="AC43" i="16" s="1"/>
  <c r="F43" i="16" s="1"/>
  <c r="G43" i="16" s="1"/>
  <c r="AE45" i="16"/>
  <c r="AC45" i="16" s="1"/>
  <c r="F45" i="16" s="1"/>
  <c r="G45" i="16" s="1"/>
  <c r="AE47" i="16"/>
  <c r="AC47" i="16" s="1"/>
  <c r="F47" i="16" s="1"/>
  <c r="AQ48" i="16"/>
  <c r="AO48" i="16" s="1"/>
  <c r="H48" i="16" s="1"/>
  <c r="BF48" i="16"/>
  <c r="BD48" i="16" s="1"/>
  <c r="K48" i="16" s="1"/>
  <c r="AQ50" i="16"/>
  <c r="AO50" i="16" s="1"/>
  <c r="H50" i="16" s="1"/>
  <c r="BU50" i="16"/>
  <c r="BS50" i="16" s="1"/>
  <c r="N50" i="16" s="1"/>
  <c r="AQ52" i="16"/>
  <c r="AO52" i="16" s="1"/>
  <c r="H52" i="16" s="1"/>
  <c r="AQ53" i="16"/>
  <c r="AO53" i="16" s="1"/>
  <c r="H53" i="16" s="1"/>
  <c r="AE55" i="16"/>
  <c r="AC55" i="16" s="1"/>
  <c r="AE56" i="16"/>
  <c r="AC56" i="16" s="1"/>
  <c r="AE57" i="16"/>
  <c r="AC57" i="16" s="1"/>
  <c r="F57" i="16" s="1"/>
  <c r="G57" i="16" s="1"/>
  <c r="AQ59" i="16"/>
  <c r="AO59" i="16" s="1"/>
  <c r="H59" i="16" s="1"/>
  <c r="BU59" i="16"/>
  <c r="BS59" i="16" s="1"/>
  <c r="N59" i="16" s="1"/>
  <c r="AE61" i="16"/>
  <c r="AC61" i="16" s="1"/>
  <c r="F61" i="16" s="1"/>
  <c r="G61" i="16" s="1"/>
  <c r="BF64" i="16"/>
  <c r="BD64" i="16" s="1"/>
  <c r="K64" i="16" s="1"/>
  <c r="AE65" i="16"/>
  <c r="AC65" i="16" s="1"/>
  <c r="F65" i="16" s="1"/>
  <c r="AQ66" i="16"/>
  <c r="AO66" i="16" s="1"/>
  <c r="H66" i="16" s="1"/>
  <c r="AE68" i="16"/>
  <c r="AC68" i="16" s="1"/>
  <c r="BF69" i="16"/>
  <c r="BD69" i="16" s="1"/>
  <c r="K69" i="16" s="1"/>
  <c r="AQ70" i="16"/>
  <c r="AO70" i="16" s="1"/>
  <c r="H70" i="16" s="1"/>
  <c r="BU70" i="16"/>
  <c r="BS70" i="16" s="1"/>
  <c r="N70" i="16" s="1"/>
  <c r="BU73" i="16"/>
  <c r="BS73" i="16" s="1"/>
  <c r="N73" i="16" s="1"/>
  <c r="AE75" i="16"/>
  <c r="AC75" i="16" s="1"/>
  <c r="AF79" i="16"/>
  <c r="AG77" i="16"/>
  <c r="AL79" i="16"/>
  <c r="AM77" i="16"/>
  <c r="Q96" i="16"/>
  <c r="E96" i="16" s="1"/>
  <c r="S92" i="16"/>
  <c r="BF76" i="16"/>
  <c r="BD76" i="16" s="1"/>
  <c r="K76" i="16" s="1"/>
  <c r="AI78" i="16"/>
  <c r="AL78" i="16"/>
  <c r="BM78" i="16"/>
  <c r="T77" i="16"/>
  <c r="Z77" i="16"/>
  <c r="AF77" i="16"/>
  <c r="BP79" i="16"/>
  <c r="AQ80" i="16"/>
  <c r="AO80" i="16" s="1"/>
  <c r="H80" i="16" s="1"/>
  <c r="AE81" i="16"/>
  <c r="AE82" i="16"/>
  <c r="AC82" i="16" s="1"/>
  <c r="F82" i="16" s="1"/>
  <c r="G82" i="16" s="1"/>
  <c r="AQ84" i="16"/>
  <c r="AO84" i="16" s="1"/>
  <c r="H84" i="16" s="1"/>
  <c r="BU84" i="16"/>
  <c r="BS84" i="16" s="1"/>
  <c r="N84" i="16" s="1"/>
  <c r="AE86" i="16"/>
  <c r="AC86" i="16" s="1"/>
  <c r="F86" i="16" s="1"/>
  <c r="G86" i="16" s="1"/>
  <c r="AQ90" i="16"/>
  <c r="AO90" i="16" s="1"/>
  <c r="H90" i="16" s="1"/>
  <c r="BU90" i="16"/>
  <c r="BS90" i="16" s="1"/>
  <c r="N90" i="16" s="1"/>
  <c r="AI92" i="16"/>
  <c r="AL92" i="16"/>
  <c r="BF93" i="16"/>
  <c r="BD93" i="16" s="1"/>
  <c r="K93" i="16" s="1"/>
  <c r="AQ94" i="16"/>
  <c r="AO94" i="16" s="1"/>
  <c r="H94" i="16" s="1"/>
  <c r="BU94" i="16"/>
  <c r="BS94" i="16" s="1"/>
  <c r="N94" i="16" s="1"/>
  <c r="AE95" i="16"/>
  <c r="AC95" i="16" s="1"/>
  <c r="F95" i="16" s="1"/>
  <c r="G95" i="16" s="1"/>
  <c r="BF96" i="16"/>
  <c r="BD96" i="16" s="1"/>
  <c r="K96" i="16" s="1"/>
  <c r="BF97" i="16"/>
  <c r="BD97" i="16" s="1"/>
  <c r="K97" i="16" s="1"/>
  <c r="AQ98" i="16"/>
  <c r="AO98" i="16" s="1"/>
  <c r="H98" i="16" s="1"/>
  <c r="BU98" i="16"/>
  <c r="BS98" i="16" s="1"/>
  <c r="N98" i="16" s="1"/>
  <c r="W99" i="16"/>
  <c r="Z99" i="16"/>
  <c r="BM99" i="16"/>
  <c r="BP99" i="16"/>
  <c r="AE100" i="16"/>
  <c r="AE101" i="16"/>
  <c r="AC101" i="16" s="1"/>
  <c r="F101" i="16" s="1"/>
  <c r="AQ102" i="16"/>
  <c r="AO102" i="16" s="1"/>
  <c r="H102" i="16" s="1"/>
  <c r="BF102" i="16"/>
  <c r="BD102" i="16" s="1"/>
  <c r="K102" i="16" s="1"/>
  <c r="AE106" i="16"/>
  <c r="AC106" i="16" s="1"/>
  <c r="AQ106" i="16"/>
  <c r="BU107" i="16"/>
  <c r="BS107" i="16" s="1"/>
  <c r="N107" i="16" s="1"/>
  <c r="AE109" i="16"/>
  <c r="AC109" i="16" s="1"/>
  <c r="F109" i="16" s="1"/>
  <c r="AE110" i="16"/>
  <c r="AC110" i="16" s="1"/>
  <c r="F110" i="16" s="1"/>
  <c r="AE111" i="16"/>
  <c r="AC111" i="16" s="1"/>
  <c r="F111" i="16" s="1"/>
  <c r="BU112" i="16"/>
  <c r="BS112" i="16" s="1"/>
  <c r="N112" i="16" s="1"/>
  <c r="BU114" i="16"/>
  <c r="BS114" i="16" s="1"/>
  <c r="N114" i="16" s="1"/>
  <c r="BU115" i="16"/>
  <c r="BS115" i="16" s="1"/>
  <c r="N115" i="16" s="1"/>
  <c r="AQ127" i="16"/>
  <c r="AO127" i="16" s="1"/>
  <c r="H127" i="16" s="1"/>
  <c r="BF127" i="16"/>
  <c r="BD127" i="16" s="1"/>
  <c r="K127" i="16" s="1"/>
  <c r="AE128" i="16"/>
  <c r="BM129" i="16"/>
  <c r="BP129" i="16"/>
  <c r="Z130" i="16"/>
  <c r="BP130" i="16"/>
  <c r="AQ131" i="16"/>
  <c r="AQ132" i="16"/>
  <c r="BF132" i="16"/>
  <c r="BD132" i="16" s="1"/>
  <c r="K132" i="16" s="1"/>
  <c r="BF137" i="16"/>
  <c r="BD137" i="16" s="1"/>
  <c r="K137" i="16" s="1"/>
  <c r="BU137" i="16"/>
  <c r="BS137" i="16" s="1"/>
  <c r="N137" i="16" s="1"/>
  <c r="AQ138" i="16"/>
  <c r="AO138" i="16" s="1"/>
  <c r="H138" i="16" s="1"/>
  <c r="BU138" i="16"/>
  <c r="BS138" i="16" s="1"/>
  <c r="N138" i="16" s="1"/>
  <c r="AQ142" i="16"/>
  <c r="AO142" i="16" s="1"/>
  <c r="H142" i="16" s="1"/>
  <c r="BU142" i="16"/>
  <c r="BS142" i="16" s="1"/>
  <c r="N142" i="16" s="1"/>
  <c r="G93" i="16"/>
  <c r="G37" i="16"/>
  <c r="BM7" i="16"/>
  <c r="AV7" i="16"/>
  <c r="AU7" i="16" s="1"/>
  <c r="BB7" i="16"/>
  <c r="BA7" i="16" s="1"/>
  <c r="AE8" i="16"/>
  <c r="AC8" i="16" s="1"/>
  <c r="F8" i="16" s="1"/>
  <c r="G8" i="16" s="1"/>
  <c r="BU8" i="16"/>
  <c r="BS8" i="16" s="1"/>
  <c r="N8" i="16" s="1"/>
  <c r="T9" i="16"/>
  <c r="AI9" i="16"/>
  <c r="BA9" i="16"/>
  <c r="BP9" i="16"/>
  <c r="S7" i="16"/>
  <c r="Q7" i="16" s="1"/>
  <c r="E7" i="16" s="1"/>
  <c r="AK7" i="16"/>
  <c r="AI7" i="16" s="1"/>
  <c r="BO7" i="16"/>
  <c r="AQ11" i="16"/>
  <c r="AQ9" i="16" s="1"/>
  <c r="AO9" i="16" s="1"/>
  <c r="H9" i="16" s="1"/>
  <c r="AE12" i="16"/>
  <c r="BU12" i="16"/>
  <c r="BS12" i="16" s="1"/>
  <c r="N12" i="16" s="1"/>
  <c r="AQ13" i="16"/>
  <c r="AO13" i="16" s="1"/>
  <c r="H13" i="16" s="1"/>
  <c r="AE14" i="16"/>
  <c r="AC14" i="16" s="1"/>
  <c r="F14" i="16" s="1"/>
  <c r="G14" i="16" s="1"/>
  <c r="BU14" i="16"/>
  <c r="BS14" i="16" s="1"/>
  <c r="N14" i="16" s="1"/>
  <c r="AQ15" i="16"/>
  <c r="AO15" i="16" s="1"/>
  <c r="H15" i="16" s="1"/>
  <c r="M16" i="16"/>
  <c r="Q17" i="16"/>
  <c r="E17" i="16" s="1"/>
  <c r="AI17" i="16"/>
  <c r="BM17" i="16"/>
  <c r="AQ18" i="16"/>
  <c r="AO18" i="16" s="1"/>
  <c r="H18" i="16" s="1"/>
  <c r="BU18" i="16"/>
  <c r="BS18" i="16" s="1"/>
  <c r="N18" i="16" s="1"/>
  <c r="AQ19" i="16"/>
  <c r="BU19" i="16"/>
  <c r="BS19" i="16" s="1"/>
  <c r="N19" i="16" s="1"/>
  <c r="AQ20" i="16"/>
  <c r="AO20" i="16" s="1"/>
  <c r="H20" i="16" s="1"/>
  <c r="BU20" i="16"/>
  <c r="BS20" i="16" s="1"/>
  <c r="N20" i="16" s="1"/>
  <c r="BF22" i="16"/>
  <c r="BD22" i="16" s="1"/>
  <c r="K22" i="16" s="1"/>
  <c r="CA36" i="16"/>
  <c r="BQ77" i="16"/>
  <c r="CA88" i="16"/>
  <c r="BF23" i="16"/>
  <c r="BD23" i="16" s="1"/>
  <c r="K23" i="16" s="1"/>
  <c r="BF24" i="16"/>
  <c r="BD24" i="16" s="1"/>
  <c r="K24" i="16" s="1"/>
  <c r="BF25" i="16"/>
  <c r="BD25" i="16" s="1"/>
  <c r="K25" i="16" s="1"/>
  <c r="BF26" i="16"/>
  <c r="BD26" i="16" s="1"/>
  <c r="K26" i="16" s="1"/>
  <c r="BF27" i="16"/>
  <c r="BD27" i="16" s="1"/>
  <c r="K27" i="16" s="1"/>
  <c r="BF28" i="16"/>
  <c r="BD28" i="16" s="1"/>
  <c r="K28" i="16" s="1"/>
  <c r="AQ29" i="16"/>
  <c r="AO29" i="16" s="1"/>
  <c r="H29" i="16" s="1"/>
  <c r="AE30" i="16"/>
  <c r="AC30" i="16" s="1"/>
  <c r="F30" i="16" s="1"/>
  <c r="G30" i="16" s="1"/>
  <c r="AE31" i="16"/>
  <c r="AC31" i="16" s="1"/>
  <c r="AQ32" i="16"/>
  <c r="AO32" i="16" s="1"/>
  <c r="H32" i="16" s="1"/>
  <c r="G34" i="16"/>
  <c r="AQ36" i="16"/>
  <c r="AO36" i="16" s="1"/>
  <c r="H36" i="16" s="1"/>
  <c r="BU36" i="16"/>
  <c r="BS36" i="16" s="1"/>
  <c r="N36" i="16" s="1"/>
  <c r="BF38" i="16"/>
  <c r="BD38" i="16" s="1"/>
  <c r="K38" i="16" s="1"/>
  <c r="BF39" i="16"/>
  <c r="BD39" i="16" s="1"/>
  <c r="K39" i="16" s="1"/>
  <c r="BF40" i="16"/>
  <c r="BD40" i="16" s="1"/>
  <c r="K40" i="16" s="1"/>
  <c r="BF41" i="16"/>
  <c r="BD41" i="16" s="1"/>
  <c r="K41" i="16" s="1"/>
  <c r="BF42" i="16"/>
  <c r="BD42" i="16" s="1"/>
  <c r="K42" i="16" s="1"/>
  <c r="BF43" i="16"/>
  <c r="BD43" i="16" s="1"/>
  <c r="K43" i="16" s="1"/>
  <c r="BF44" i="16"/>
  <c r="BD44" i="16" s="1"/>
  <c r="K44" i="16" s="1"/>
  <c r="BF45" i="16"/>
  <c r="BD45" i="16" s="1"/>
  <c r="K45" i="16" s="1"/>
  <c r="BF46" i="16"/>
  <c r="BD46" i="16" s="1"/>
  <c r="K46" i="16" s="1"/>
  <c r="BF47" i="16"/>
  <c r="BD47" i="16" s="1"/>
  <c r="K47" i="16" s="1"/>
  <c r="AE48" i="16"/>
  <c r="AC48" i="16" s="1"/>
  <c r="F48" i="16" s="1"/>
  <c r="BU48" i="16"/>
  <c r="BS48" i="16" s="1"/>
  <c r="N48" i="16" s="1"/>
  <c r="AQ49" i="16"/>
  <c r="AO49" i="16" s="1"/>
  <c r="H49" i="16" s="1"/>
  <c r="BU49" i="16"/>
  <c r="BS49" i="16" s="1"/>
  <c r="N49" i="16" s="1"/>
  <c r="AE50" i="16"/>
  <c r="AC50" i="16" s="1"/>
  <c r="BF50" i="16"/>
  <c r="BD50" i="16" s="1"/>
  <c r="K50" i="16" s="1"/>
  <c r="AE51" i="16"/>
  <c r="AC51" i="16" s="1"/>
  <c r="BU51" i="16"/>
  <c r="BS51" i="16" s="1"/>
  <c r="N51" i="16" s="1"/>
  <c r="BF52" i="16"/>
  <c r="BD52" i="16" s="1"/>
  <c r="K52" i="16" s="1"/>
  <c r="AE54" i="16"/>
  <c r="AC54" i="16" s="1"/>
  <c r="AT54" i="16" s="1"/>
  <c r="AR54" i="16" s="1"/>
  <c r="BU54" i="16"/>
  <c r="BS54" i="16" s="1"/>
  <c r="N54" i="16" s="1"/>
  <c r="AQ55" i="16"/>
  <c r="AO55" i="16" s="1"/>
  <c r="H55" i="16" s="1"/>
  <c r="BU55" i="16"/>
  <c r="BS55" i="16" s="1"/>
  <c r="N55" i="16" s="1"/>
  <c r="AE58" i="16"/>
  <c r="AC58" i="16" s="1"/>
  <c r="F58" i="16" s="1"/>
  <c r="G58" i="16" s="1"/>
  <c r="AE59" i="16"/>
  <c r="AC59" i="16" s="1"/>
  <c r="BF60" i="16"/>
  <c r="BD60" i="16" s="1"/>
  <c r="K60" i="16" s="1"/>
  <c r="BF61" i="16"/>
  <c r="BD61" i="16" s="1"/>
  <c r="K61" i="16" s="1"/>
  <c r="AQ62" i="16"/>
  <c r="AO62" i="16" s="1"/>
  <c r="H62" i="16" s="1"/>
  <c r="BU62" i="16"/>
  <c r="BS62" i="16" s="1"/>
  <c r="N62" i="16" s="1"/>
  <c r="AQ63" i="16"/>
  <c r="AO63" i="16" s="1"/>
  <c r="H63" i="16" s="1"/>
  <c r="BU63" i="16"/>
  <c r="BS63" i="16" s="1"/>
  <c r="N63" i="16" s="1"/>
  <c r="BF65" i="16"/>
  <c r="BD65" i="16" s="1"/>
  <c r="K65" i="16" s="1"/>
  <c r="AE67" i="16"/>
  <c r="AC67" i="16" s="1"/>
  <c r="BU67" i="16"/>
  <c r="BS67" i="16" s="1"/>
  <c r="N67" i="16" s="1"/>
  <c r="AQ68" i="16"/>
  <c r="AO68" i="16" s="1"/>
  <c r="H68" i="16" s="1"/>
  <c r="BU68" i="16"/>
  <c r="BS68" i="16" s="1"/>
  <c r="N68" i="16" s="1"/>
  <c r="AE70" i="16"/>
  <c r="AC70" i="16" s="1"/>
  <c r="AE71" i="16"/>
  <c r="AC71" i="16" s="1"/>
  <c r="F71" i="16" s="1"/>
  <c r="AQ72" i="16"/>
  <c r="AO72" i="16" s="1"/>
  <c r="H72" i="16" s="1"/>
  <c r="BU72" i="16"/>
  <c r="BS72" i="16" s="1"/>
  <c r="N72" i="16" s="1"/>
  <c r="AQ73" i="16"/>
  <c r="AO73" i="16" s="1"/>
  <c r="H73" i="16" s="1"/>
  <c r="AE74" i="16"/>
  <c r="AC74" i="16" s="1"/>
  <c r="AT74" i="16" s="1"/>
  <c r="AR74" i="16" s="1"/>
  <c r="BU74" i="16"/>
  <c r="BS74" i="16" s="1"/>
  <c r="N74" i="16" s="1"/>
  <c r="AQ75" i="16"/>
  <c r="AO75" i="16" s="1"/>
  <c r="H75" i="16" s="1"/>
  <c r="BU75" i="16"/>
  <c r="BS75" i="16" s="1"/>
  <c r="N75" i="16" s="1"/>
  <c r="AL77" i="16"/>
  <c r="BP77" i="16"/>
  <c r="T78" i="16"/>
  <c r="AF78" i="16"/>
  <c r="BJ78" i="16"/>
  <c r="BP78" i="16"/>
  <c r="W79" i="16"/>
  <c r="AI79" i="16"/>
  <c r="BM79" i="16"/>
  <c r="BF80" i="16"/>
  <c r="AE83" i="16"/>
  <c r="AC83" i="16" s="1"/>
  <c r="F83" i="16" s="1"/>
  <c r="AE84" i="16"/>
  <c r="AC84" i="16" s="1"/>
  <c r="BF85" i="16"/>
  <c r="BD85" i="16" s="1"/>
  <c r="K85" i="16" s="1"/>
  <c r="BF86" i="16"/>
  <c r="BD86" i="16" s="1"/>
  <c r="K86" i="16" s="1"/>
  <c r="AQ87" i="16"/>
  <c r="AO87" i="16" s="1"/>
  <c r="H87" i="16" s="1"/>
  <c r="BU87" i="16"/>
  <c r="BS87" i="16" s="1"/>
  <c r="N87" i="16" s="1"/>
  <c r="AQ88" i="16"/>
  <c r="AO88" i="16" s="1"/>
  <c r="H88" i="16" s="1"/>
  <c r="BU88" i="16"/>
  <c r="BS88" i="16" s="1"/>
  <c r="N88" i="16" s="1"/>
  <c r="AE89" i="16"/>
  <c r="AC89" i="16" s="1"/>
  <c r="F89" i="16" s="1"/>
  <c r="G89" i="16" s="1"/>
  <c r="AE90" i="16"/>
  <c r="AC90" i="16" s="1"/>
  <c r="BF91" i="16"/>
  <c r="BD91" i="16" s="1"/>
  <c r="K91" i="16" s="1"/>
  <c r="T92" i="16"/>
  <c r="AF92" i="16"/>
  <c r="BJ92" i="16"/>
  <c r="AE94" i="16"/>
  <c r="AQ95" i="16"/>
  <c r="AO95" i="16" s="1"/>
  <c r="H95" i="16" s="1"/>
  <c r="BU95" i="16"/>
  <c r="BS95" i="16" s="1"/>
  <c r="N95" i="16" s="1"/>
  <c r="BU127" i="16"/>
  <c r="BS127" i="16" s="1"/>
  <c r="N127" i="16" s="1"/>
  <c r="Q132" i="16"/>
  <c r="E132" i="16" s="1"/>
  <c r="S130" i="16"/>
  <c r="Q130" i="16" s="1"/>
  <c r="E130" i="16" s="1"/>
  <c r="AE98" i="16"/>
  <c r="AC98" i="16" s="1"/>
  <c r="F98" i="16" s="1"/>
  <c r="G98" i="16" s="1"/>
  <c r="AQ100" i="16"/>
  <c r="BU100" i="16"/>
  <c r="AE102" i="16"/>
  <c r="AC102" i="16" s="1"/>
  <c r="AT102" i="16" s="1"/>
  <c r="AR102" i="16" s="1"/>
  <c r="BU106" i="16"/>
  <c r="BS106" i="16" s="1"/>
  <c r="N106" i="16" s="1"/>
  <c r="AE107" i="16"/>
  <c r="AC107" i="16" s="1"/>
  <c r="F107" i="16" s="1"/>
  <c r="AQ107" i="16"/>
  <c r="AE108" i="16"/>
  <c r="AC108" i="16" s="1"/>
  <c r="AT108" i="16" s="1"/>
  <c r="AR108" i="16" s="1"/>
  <c r="BI108" i="16" s="1"/>
  <c r="BG108" i="16" s="1"/>
  <c r="BU108" i="16"/>
  <c r="BS108" i="16" s="1"/>
  <c r="N108" i="16" s="1"/>
  <c r="AQ109" i="16"/>
  <c r="AO109" i="16" s="1"/>
  <c r="H109" i="16" s="1"/>
  <c r="BU109" i="16"/>
  <c r="BS109" i="16" s="1"/>
  <c r="N109" i="16" s="1"/>
  <c r="AQ110" i="16"/>
  <c r="AO110" i="16" s="1"/>
  <c r="H110" i="16" s="1"/>
  <c r="BU110" i="16"/>
  <c r="BS110" i="16" s="1"/>
  <c r="N110" i="16" s="1"/>
  <c r="BF112" i="16"/>
  <c r="BD112" i="16" s="1"/>
  <c r="K112" i="16" s="1"/>
  <c r="BF113" i="16"/>
  <c r="BD113" i="16" s="1"/>
  <c r="K113" i="16" s="1"/>
  <c r="BF114" i="16"/>
  <c r="BD114" i="16" s="1"/>
  <c r="K114" i="16" s="1"/>
  <c r="AQ115" i="16"/>
  <c r="AO115" i="16" s="1"/>
  <c r="H115" i="16" s="1"/>
  <c r="AE116" i="16"/>
  <c r="AC116" i="16" s="1"/>
  <c r="F116" i="16" s="1"/>
  <c r="G116" i="16" s="1"/>
  <c r="AQ117" i="16"/>
  <c r="AO117" i="16" s="1"/>
  <c r="H117" i="16" s="1"/>
  <c r="BU117" i="16"/>
  <c r="BS117" i="16" s="1"/>
  <c r="N117" i="16" s="1"/>
  <c r="AE120" i="16"/>
  <c r="AE122" i="16"/>
  <c r="AE124" i="16"/>
  <c r="AE126" i="16"/>
  <c r="AE127" i="16"/>
  <c r="AC127" i="16" s="1"/>
  <c r="Z129" i="16"/>
  <c r="BJ129" i="16"/>
  <c r="W130" i="16"/>
  <c r="AL130" i="16"/>
  <c r="BM130" i="16"/>
  <c r="BF131" i="16"/>
  <c r="AE132" i="16"/>
  <c r="BU132" i="16"/>
  <c r="AE138" i="16"/>
  <c r="AC138" i="16" s="1"/>
  <c r="F138" i="16" s="1"/>
  <c r="G138" i="16" s="1"/>
  <c r="BF138" i="16"/>
  <c r="AE139" i="16"/>
  <c r="AC139" i="16" s="1"/>
  <c r="F139" i="16" s="1"/>
  <c r="G139" i="16" s="1"/>
  <c r="BF139" i="16"/>
  <c r="BD139" i="16" s="1"/>
  <c r="K139" i="16" s="1"/>
  <c r="AQ140" i="16"/>
  <c r="AO140" i="16" s="1"/>
  <c r="H140" i="16" s="1"/>
  <c r="BU140" i="16"/>
  <c r="BS140" i="16" s="1"/>
  <c r="N140" i="16" s="1"/>
  <c r="AQ141" i="16"/>
  <c r="AO141" i="16" s="1"/>
  <c r="H141" i="16" s="1"/>
  <c r="BU141" i="16"/>
  <c r="BS141" i="16" s="1"/>
  <c r="N141" i="16" s="1"/>
  <c r="AE142" i="16"/>
  <c r="AC142" i="16" s="1"/>
  <c r="AT142" i="16" s="1"/>
  <c r="AR142" i="16" s="1"/>
  <c r="BF142" i="16"/>
  <c r="BD142" i="16" s="1"/>
  <c r="K142" i="16" s="1"/>
  <c r="AE143" i="16"/>
  <c r="AC143" i="16" s="1"/>
  <c r="AT143" i="16" s="1"/>
  <c r="AR143" i="16" s="1"/>
  <c r="BF143" i="16"/>
  <c r="BD143" i="16" s="1"/>
  <c r="K143" i="16" s="1"/>
  <c r="AQ144" i="16"/>
  <c r="AO144" i="16" s="1"/>
  <c r="H144" i="16" s="1"/>
  <c r="BU144" i="16"/>
  <c r="BS144" i="16" s="1"/>
  <c r="N144" i="16" s="1"/>
  <c r="AO19" i="16"/>
  <c r="H19" i="16" s="1"/>
  <c r="AC11" i="16"/>
  <c r="AE9" i="16"/>
  <c r="AC9" i="16" s="1"/>
  <c r="F9" i="16" s="1"/>
  <c r="G9" i="16" s="1"/>
  <c r="AT13" i="16"/>
  <c r="AR13" i="16" s="1"/>
  <c r="F13" i="16"/>
  <c r="G13" i="16" s="1"/>
  <c r="F15" i="16"/>
  <c r="F18" i="16"/>
  <c r="G18" i="16" s="1"/>
  <c r="AT18" i="16"/>
  <c r="AR18" i="16" s="1"/>
  <c r="F19" i="16"/>
  <c r="G19" i="16" s="1"/>
  <c r="F20" i="16"/>
  <c r="AT20" i="16"/>
  <c r="AR20" i="16" s="1"/>
  <c r="AT29" i="16"/>
  <c r="AR29" i="16" s="1"/>
  <c r="F29" i="16"/>
  <c r="AT32" i="16"/>
  <c r="F32" i="16"/>
  <c r="G32" i="16" s="1"/>
  <c r="BI32" i="16"/>
  <c r="BG32" i="16" s="1"/>
  <c r="K32" i="16"/>
  <c r="F36" i="16"/>
  <c r="G36" i="16" s="1"/>
  <c r="BD37" i="16"/>
  <c r="K37" i="16" s="1"/>
  <c r="F49" i="16"/>
  <c r="G49" i="16" s="1"/>
  <c r="AT49" i="16"/>
  <c r="AR49" i="16" s="1"/>
  <c r="AC12" i="16"/>
  <c r="AT14" i="16"/>
  <c r="AR14" i="16" s="1"/>
  <c r="AT30" i="16"/>
  <c r="AR30" i="16" s="1"/>
  <c r="F31" i="16"/>
  <c r="G31" i="16" s="1"/>
  <c r="AT48" i="16"/>
  <c r="AR48" i="16" s="1"/>
  <c r="J8" i="16"/>
  <c r="AF10" i="16"/>
  <c r="AG7" i="16"/>
  <c r="AF7" i="16" s="1"/>
  <c r="AI10" i="16"/>
  <c r="M8" i="16"/>
  <c r="BF9" i="16"/>
  <c r="BD9" i="16" s="1"/>
  <c r="K9" i="16" s="1"/>
  <c r="BS9" i="16"/>
  <c r="N9" i="16" s="1"/>
  <c r="Z10" i="16"/>
  <c r="AA7" i="16"/>
  <c r="Z7" i="16" s="1"/>
  <c r="AL10" i="16"/>
  <c r="AM7" i="16"/>
  <c r="AL7" i="16" s="1"/>
  <c r="AQ10" i="16"/>
  <c r="BP10" i="16"/>
  <c r="BQ7" i="16"/>
  <c r="BP7" i="16" s="1"/>
  <c r="AO11" i="16"/>
  <c r="H11" i="16" s="1"/>
  <c r="BS11" i="16"/>
  <c r="N11" i="16" s="1"/>
  <c r="J16" i="16"/>
  <c r="BF18" i="16"/>
  <c r="BD18" i="16" s="1"/>
  <c r="K18" i="16" s="1"/>
  <c r="BF19" i="16"/>
  <c r="BF20" i="16"/>
  <c r="BD20" i="16" s="1"/>
  <c r="K20" i="16" s="1"/>
  <c r="AQ21" i="16"/>
  <c r="AO21" i="16" s="1"/>
  <c r="H21" i="16" s="1"/>
  <c r="BU21" i="16"/>
  <c r="BS21" i="16" s="1"/>
  <c r="N21" i="16" s="1"/>
  <c r="AE22" i="16"/>
  <c r="AC22" i="16" s="1"/>
  <c r="AE23" i="16"/>
  <c r="AC23" i="16" s="1"/>
  <c r="AE24" i="16"/>
  <c r="AC24" i="16" s="1"/>
  <c r="AE25" i="16"/>
  <c r="AC25" i="16" s="1"/>
  <c r="AE26" i="16"/>
  <c r="AC26" i="16" s="1"/>
  <c r="AE27" i="16"/>
  <c r="AC27" i="16" s="1"/>
  <c r="AE28" i="16"/>
  <c r="AC28" i="16" s="1"/>
  <c r="BF30" i="16"/>
  <c r="BD30" i="16" s="1"/>
  <c r="K30" i="16" s="1"/>
  <c r="BF31" i="16"/>
  <c r="BD31" i="16" s="1"/>
  <c r="K31" i="16" s="1"/>
  <c r="J32" i="16"/>
  <c r="BU32" i="16"/>
  <c r="BS32" i="16" s="1"/>
  <c r="N32" i="16" s="1"/>
  <c r="AQ33" i="16"/>
  <c r="AO33" i="16" s="1"/>
  <c r="H33" i="16" s="1"/>
  <c r="BU33" i="16"/>
  <c r="BS33" i="16" s="1"/>
  <c r="N33" i="16" s="1"/>
  <c r="BF36" i="16"/>
  <c r="BD36" i="16" s="1"/>
  <c r="K36" i="16" s="1"/>
  <c r="CA37" i="16"/>
  <c r="AQ37" i="16"/>
  <c r="BU37" i="16"/>
  <c r="AE38" i="16"/>
  <c r="AC38" i="16" s="1"/>
  <c r="AE39" i="16"/>
  <c r="AC39" i="16" s="1"/>
  <c r="AQ40" i="16"/>
  <c r="AO40" i="16" s="1"/>
  <c r="H40" i="16" s="1"/>
  <c r="BU40" i="16"/>
  <c r="BS40" i="16" s="1"/>
  <c r="N40" i="16" s="1"/>
  <c r="AQ41" i="16"/>
  <c r="AO41" i="16" s="1"/>
  <c r="H41" i="16" s="1"/>
  <c r="BU41" i="16"/>
  <c r="BS41" i="16" s="1"/>
  <c r="N41" i="16" s="1"/>
  <c r="AQ42" i="16"/>
  <c r="AO42" i="16" s="1"/>
  <c r="H42" i="16" s="1"/>
  <c r="BU42" i="16"/>
  <c r="BS42" i="16" s="1"/>
  <c r="N42" i="16" s="1"/>
  <c r="AQ43" i="16"/>
  <c r="AO43" i="16" s="1"/>
  <c r="H43" i="16" s="1"/>
  <c r="BU43" i="16"/>
  <c r="BS43" i="16" s="1"/>
  <c r="N43" i="16" s="1"/>
  <c r="AQ44" i="16"/>
  <c r="AO44" i="16" s="1"/>
  <c r="H44" i="16" s="1"/>
  <c r="BU44" i="16"/>
  <c r="BS44" i="16" s="1"/>
  <c r="N44" i="16" s="1"/>
  <c r="AQ45" i="16"/>
  <c r="AO45" i="16" s="1"/>
  <c r="H45" i="16" s="1"/>
  <c r="BU45" i="16"/>
  <c r="BS45" i="16" s="1"/>
  <c r="N45" i="16" s="1"/>
  <c r="AQ46" i="16"/>
  <c r="AO46" i="16" s="1"/>
  <c r="H46" i="16" s="1"/>
  <c r="BU46" i="16"/>
  <c r="BS46" i="16" s="1"/>
  <c r="N46" i="16" s="1"/>
  <c r="AQ47" i="16"/>
  <c r="AO47" i="16" s="1"/>
  <c r="H47" i="16" s="1"/>
  <c r="BU47" i="16"/>
  <c r="BS47" i="16" s="1"/>
  <c r="N47" i="16" s="1"/>
  <c r="BF49" i="16"/>
  <c r="BD49" i="16" s="1"/>
  <c r="K49" i="16" s="1"/>
  <c r="F55" i="16"/>
  <c r="G55" i="16" s="1"/>
  <c r="F62" i="16"/>
  <c r="G62" i="16" s="1"/>
  <c r="F63" i="16"/>
  <c r="G63" i="16" s="1"/>
  <c r="F68" i="16"/>
  <c r="AT68" i="16"/>
  <c r="AR68" i="16" s="1"/>
  <c r="F72" i="16"/>
  <c r="AT72" i="16"/>
  <c r="AR72" i="16" s="1"/>
  <c r="AT73" i="16"/>
  <c r="AR73" i="16" s="1"/>
  <c r="F73" i="16"/>
  <c r="F75" i="16"/>
  <c r="G75" i="16" s="1"/>
  <c r="BD81" i="16"/>
  <c r="K81" i="16" s="1"/>
  <c r="F87" i="16"/>
  <c r="G87" i="16" s="1"/>
  <c r="AT87" i="16"/>
  <c r="AR87" i="16" s="1"/>
  <c r="F88" i="16"/>
  <c r="G88" i="16" s="1"/>
  <c r="AT88" i="16"/>
  <c r="AR88" i="16" s="1"/>
  <c r="T10" i="16"/>
  <c r="U7" i="16"/>
  <c r="T7" i="16" s="1"/>
  <c r="AS7" i="16"/>
  <c r="AS103" i="16" s="1"/>
  <c r="BE7" i="16"/>
  <c r="BJ10" i="16"/>
  <c r="BK7" i="16"/>
  <c r="BJ7" i="16" s="1"/>
  <c r="BW7" i="16"/>
  <c r="BW103" i="16" s="1"/>
  <c r="BD12" i="16"/>
  <c r="K12" i="16" s="1"/>
  <c r="BF10" i="16"/>
  <c r="BD10" i="16" s="1"/>
  <c r="K10" i="16" s="1"/>
  <c r="AT33" i="16"/>
  <c r="AR33" i="16" s="1"/>
  <c r="BY34" i="16"/>
  <c r="AT40" i="16"/>
  <c r="AR40" i="16" s="1"/>
  <c r="AT41" i="16"/>
  <c r="AR41" i="16" s="1"/>
  <c r="AT42" i="16"/>
  <c r="AR42" i="16" s="1"/>
  <c r="AT43" i="16"/>
  <c r="AR43" i="16" s="1"/>
  <c r="AT44" i="16"/>
  <c r="AR44" i="16" s="1"/>
  <c r="AT45" i="16"/>
  <c r="AR45" i="16" s="1"/>
  <c r="AT46" i="16"/>
  <c r="AR46" i="16" s="1"/>
  <c r="AT47" i="16"/>
  <c r="AR47" i="16" s="1"/>
  <c r="AT50" i="16"/>
  <c r="AR50" i="16" s="1"/>
  <c r="F50" i="16"/>
  <c r="G50" i="16" s="1"/>
  <c r="AT51" i="16"/>
  <c r="AR51" i="16" s="1"/>
  <c r="F51" i="16"/>
  <c r="G51" i="16" s="1"/>
  <c r="F54" i="16"/>
  <c r="AT58" i="16"/>
  <c r="AR58" i="16" s="1"/>
  <c r="F59" i="16"/>
  <c r="G59" i="16" s="1"/>
  <c r="AT59" i="16"/>
  <c r="AR59" i="16" s="1"/>
  <c r="AT67" i="16"/>
  <c r="AR67" i="16" s="1"/>
  <c r="F67" i="16"/>
  <c r="F70" i="16"/>
  <c r="G70" i="16" s="1"/>
  <c r="AT70" i="16"/>
  <c r="AR70" i="16" s="1"/>
  <c r="AT71" i="16"/>
  <c r="AR71" i="16" s="1"/>
  <c r="F74" i="16"/>
  <c r="AT83" i="16"/>
  <c r="AR83" i="16" s="1"/>
  <c r="F84" i="16"/>
  <c r="G84" i="16" s="1"/>
  <c r="AT84" i="16"/>
  <c r="AR84" i="16" s="1"/>
  <c r="AT89" i="16"/>
  <c r="AR89" i="16" s="1"/>
  <c r="F90" i="16"/>
  <c r="G90" i="16" s="1"/>
  <c r="AT90" i="16"/>
  <c r="AR90" i="16" s="1"/>
  <c r="I108" i="16"/>
  <c r="F56" i="16"/>
  <c r="G56" i="16" s="1"/>
  <c r="F85" i="16"/>
  <c r="G85" i="16" s="1"/>
  <c r="Q92" i="16"/>
  <c r="E92" i="16" s="1"/>
  <c r="Y103" i="16"/>
  <c r="AF99" i="16"/>
  <c r="AG103" i="16"/>
  <c r="AN103" i="16"/>
  <c r="BE103" i="16"/>
  <c r="BJ99" i="16"/>
  <c r="BK103" i="16"/>
  <c r="BO103" i="16"/>
  <c r="BR103" i="16"/>
  <c r="AO100" i="16"/>
  <c r="H100" i="16" s="1"/>
  <c r="BS100" i="16"/>
  <c r="N100" i="16" s="1"/>
  <c r="AA103" i="16"/>
  <c r="F113" i="16"/>
  <c r="F60" i="16"/>
  <c r="G60" i="16" s="1"/>
  <c r="F64" i="16"/>
  <c r="G64" i="16" s="1"/>
  <c r="F76" i="16"/>
  <c r="G76" i="16" s="1"/>
  <c r="Z79" i="16"/>
  <c r="AC81" i="16"/>
  <c r="F91" i="16"/>
  <c r="G91" i="16" s="1"/>
  <c r="T99" i="16"/>
  <c r="U103" i="16"/>
  <c r="AB103" i="16"/>
  <c r="AK103" i="16"/>
  <c r="AY103" i="16"/>
  <c r="AX103" i="16" s="1"/>
  <c r="AE52" i="16"/>
  <c r="AC52" i="16" s="1"/>
  <c r="AE53" i="16"/>
  <c r="AC53" i="16" s="1"/>
  <c r="BF55" i="16"/>
  <c r="BD55" i="16" s="1"/>
  <c r="K55" i="16" s="1"/>
  <c r="AQ56" i="16"/>
  <c r="AO56" i="16" s="1"/>
  <c r="H56" i="16" s="1"/>
  <c r="BU56" i="16"/>
  <c r="BS56" i="16" s="1"/>
  <c r="N56" i="16" s="1"/>
  <c r="AQ57" i="16"/>
  <c r="AO57" i="16" s="1"/>
  <c r="H57" i="16" s="1"/>
  <c r="BU57" i="16"/>
  <c r="BS57" i="16" s="1"/>
  <c r="N57" i="16" s="1"/>
  <c r="BF58" i="16"/>
  <c r="BD58" i="16" s="1"/>
  <c r="K58" i="16" s="1"/>
  <c r="BF59" i="16"/>
  <c r="BD59" i="16" s="1"/>
  <c r="K59" i="16" s="1"/>
  <c r="AQ60" i="16"/>
  <c r="AO60" i="16" s="1"/>
  <c r="H60" i="16" s="1"/>
  <c r="BU60" i="16"/>
  <c r="BS60" i="16" s="1"/>
  <c r="N60" i="16" s="1"/>
  <c r="AQ61" i="16"/>
  <c r="AO61" i="16" s="1"/>
  <c r="H61" i="16" s="1"/>
  <c r="BU61" i="16"/>
  <c r="BS61" i="16" s="1"/>
  <c r="N61" i="16" s="1"/>
  <c r="BF62" i="16"/>
  <c r="BD62" i="16" s="1"/>
  <c r="K62" i="16" s="1"/>
  <c r="BF63" i="16"/>
  <c r="BD63" i="16" s="1"/>
  <c r="K63" i="16" s="1"/>
  <c r="AQ64" i="16"/>
  <c r="AO64" i="16" s="1"/>
  <c r="H64" i="16" s="1"/>
  <c r="BU64" i="16"/>
  <c r="BS64" i="16" s="1"/>
  <c r="N64" i="16" s="1"/>
  <c r="AQ65" i="16"/>
  <c r="AO65" i="16" s="1"/>
  <c r="H65" i="16" s="1"/>
  <c r="BU65" i="16"/>
  <c r="BS65" i="16" s="1"/>
  <c r="N65" i="16" s="1"/>
  <c r="AE66" i="16"/>
  <c r="AC66" i="16" s="1"/>
  <c r="BF68" i="16"/>
  <c r="BD68" i="16" s="1"/>
  <c r="K68" i="16" s="1"/>
  <c r="AQ69" i="16"/>
  <c r="AO69" i="16" s="1"/>
  <c r="H69" i="16" s="1"/>
  <c r="BU69" i="16"/>
  <c r="BS69" i="16" s="1"/>
  <c r="N69" i="16" s="1"/>
  <c r="BF70" i="16"/>
  <c r="BD70" i="16" s="1"/>
  <c r="K70" i="16" s="1"/>
  <c r="BF71" i="16"/>
  <c r="BD71" i="16" s="1"/>
  <c r="K71" i="16" s="1"/>
  <c r="BF72" i="16"/>
  <c r="BD72" i="16" s="1"/>
  <c r="K72" i="16" s="1"/>
  <c r="BF75" i="16"/>
  <c r="BD75" i="16" s="1"/>
  <c r="K75" i="16" s="1"/>
  <c r="AQ76" i="16"/>
  <c r="AO76" i="16" s="1"/>
  <c r="H76" i="16" s="1"/>
  <c r="BU76" i="16"/>
  <c r="BS76" i="16" s="1"/>
  <c r="N76" i="16" s="1"/>
  <c r="R77" i="16"/>
  <c r="X77" i="16"/>
  <c r="W77" i="16" s="1"/>
  <c r="AP77" i="16"/>
  <c r="AV77" i="16"/>
  <c r="AU77" i="16" s="1"/>
  <c r="BB77" i="16"/>
  <c r="BA77" i="16" s="1"/>
  <c r="BT77" i="16"/>
  <c r="BT103" i="16" s="1"/>
  <c r="AE80" i="16"/>
  <c r="BD80" i="16"/>
  <c r="K80" i="16" s="1"/>
  <c r="AQ81" i="16"/>
  <c r="BU81" i="16"/>
  <c r="AQ82" i="16"/>
  <c r="AO82" i="16" s="1"/>
  <c r="H82" i="16" s="1"/>
  <c r="BU82" i="16"/>
  <c r="BS82" i="16" s="1"/>
  <c r="N82" i="16" s="1"/>
  <c r="Q83" i="16"/>
  <c r="E83" i="16" s="1"/>
  <c r="S79" i="16"/>
  <c r="S77" i="16" s="1"/>
  <c r="S103" i="16" s="1"/>
  <c r="BF83" i="16"/>
  <c r="BD83" i="16" s="1"/>
  <c r="K83" i="16" s="1"/>
  <c r="BF84" i="16"/>
  <c r="BD84" i="16" s="1"/>
  <c r="K84" i="16" s="1"/>
  <c r="AQ85" i="16"/>
  <c r="AO85" i="16" s="1"/>
  <c r="H85" i="16" s="1"/>
  <c r="BU85" i="16"/>
  <c r="BS85" i="16" s="1"/>
  <c r="N85" i="16" s="1"/>
  <c r="AQ86" i="16"/>
  <c r="AO86" i="16" s="1"/>
  <c r="H86" i="16" s="1"/>
  <c r="BU86" i="16"/>
  <c r="BS86" i="16" s="1"/>
  <c r="N86" i="16" s="1"/>
  <c r="BF87" i="16"/>
  <c r="BD87" i="16" s="1"/>
  <c r="K87" i="16" s="1"/>
  <c r="BF88" i="16"/>
  <c r="BD88" i="16" s="1"/>
  <c r="K88" i="16" s="1"/>
  <c r="BF89" i="16"/>
  <c r="BD89" i="16" s="1"/>
  <c r="K89" i="16" s="1"/>
  <c r="BF90" i="16"/>
  <c r="BD90" i="16" s="1"/>
  <c r="K90" i="16" s="1"/>
  <c r="AQ91" i="16"/>
  <c r="AO91" i="16" s="1"/>
  <c r="H91" i="16" s="1"/>
  <c r="BU91" i="16"/>
  <c r="BS91" i="16" s="1"/>
  <c r="N91" i="16" s="1"/>
  <c r="AT95" i="16"/>
  <c r="AR95" i="16" s="1"/>
  <c r="F96" i="16"/>
  <c r="G96" i="16" s="1"/>
  <c r="AT98" i="16"/>
  <c r="AR98" i="16" s="1"/>
  <c r="AD103" i="16"/>
  <c r="AP103" i="16"/>
  <c r="BH103" i="16"/>
  <c r="AC100" i="16"/>
  <c r="F100" i="16" s="1"/>
  <c r="AE99" i="16"/>
  <c r="F102" i="16"/>
  <c r="G102" i="16" s="1"/>
  <c r="F108" i="16"/>
  <c r="BF129" i="16"/>
  <c r="BD129" i="16" s="1"/>
  <c r="K129" i="16" s="1"/>
  <c r="BD131" i="16"/>
  <c r="K131" i="16" s="1"/>
  <c r="AO132" i="16"/>
  <c r="H132" i="16" s="1"/>
  <c r="AQ93" i="16"/>
  <c r="AO93" i="16" s="1"/>
  <c r="H93" i="16" s="1"/>
  <c r="BU93" i="16"/>
  <c r="BS93" i="16" s="1"/>
  <c r="N93" i="16" s="1"/>
  <c r="BF94" i="16"/>
  <c r="BF95" i="16"/>
  <c r="BD95" i="16" s="1"/>
  <c r="K95" i="16" s="1"/>
  <c r="AQ96" i="16"/>
  <c r="BU96" i="16"/>
  <c r="AQ97" i="16"/>
  <c r="AO97" i="16" s="1"/>
  <c r="H97" i="16" s="1"/>
  <c r="BU97" i="16"/>
  <c r="BS97" i="16" s="1"/>
  <c r="N97" i="16" s="1"/>
  <c r="BF98" i="16"/>
  <c r="BD98" i="16" s="1"/>
  <c r="K98" i="16" s="1"/>
  <c r="AH103" i="16"/>
  <c r="AJ103" i="16"/>
  <c r="BC103" i="16"/>
  <c r="BL103" i="16"/>
  <c r="BN103" i="16"/>
  <c r="BM103" i="16" s="1"/>
  <c r="BF100" i="16"/>
  <c r="AQ101" i="16"/>
  <c r="AO101" i="16" s="1"/>
  <c r="H101" i="16" s="1"/>
  <c r="BU101" i="16"/>
  <c r="BS101" i="16" s="1"/>
  <c r="N101" i="16" s="1"/>
  <c r="AM103" i="16"/>
  <c r="AL103" i="16" s="1"/>
  <c r="AT115" i="16"/>
  <c r="AR115" i="16" s="1"/>
  <c r="F115" i="16"/>
  <c r="AT117" i="16"/>
  <c r="AR117" i="16" s="1"/>
  <c r="BU130" i="16"/>
  <c r="BS130" i="16" s="1"/>
  <c r="N130" i="16" s="1"/>
  <c r="BS132" i="16"/>
  <c r="N132" i="16" s="1"/>
  <c r="BF106" i="16"/>
  <c r="BD106" i="16" s="1"/>
  <c r="K106" i="16" s="1"/>
  <c r="BF107" i="16"/>
  <c r="BD107" i="16" s="1"/>
  <c r="K107" i="16" s="1"/>
  <c r="BF109" i="16"/>
  <c r="BD109" i="16" s="1"/>
  <c r="K109" i="16" s="1"/>
  <c r="BF110" i="16"/>
  <c r="BD110" i="16" s="1"/>
  <c r="K110" i="16" s="1"/>
  <c r="AQ111" i="16"/>
  <c r="AO111" i="16" s="1"/>
  <c r="H111" i="16" s="1"/>
  <c r="BU111" i="16"/>
  <c r="BS111" i="16" s="1"/>
  <c r="N111" i="16" s="1"/>
  <c r="AE112" i="16"/>
  <c r="AC112" i="16" s="1"/>
  <c r="AT127" i="16"/>
  <c r="AR127" i="16" s="1"/>
  <c r="F127" i="16"/>
  <c r="G127" i="16" s="1"/>
  <c r="AO131" i="16"/>
  <c r="H131" i="16" s="1"/>
  <c r="BS131" i="16"/>
  <c r="N131" i="16" s="1"/>
  <c r="BU129" i="16"/>
  <c r="BS129" i="16" s="1"/>
  <c r="N129" i="16" s="1"/>
  <c r="AC132" i="16"/>
  <c r="AT139" i="16"/>
  <c r="AR139" i="16" s="1"/>
  <c r="AT140" i="16"/>
  <c r="AR140" i="16" s="1"/>
  <c r="F140" i="16"/>
  <c r="G140" i="16" s="1"/>
  <c r="F141" i="16"/>
  <c r="G141" i="16" s="1"/>
  <c r="F144" i="16"/>
  <c r="G144" i="16" s="1"/>
  <c r="AT138" i="16"/>
  <c r="AR138" i="16" s="1"/>
  <c r="AQ113" i="16"/>
  <c r="AO113" i="16" s="1"/>
  <c r="H113" i="16" s="1"/>
  <c r="BU113" i="16"/>
  <c r="BS113" i="16" s="1"/>
  <c r="N113" i="16" s="1"/>
  <c r="AE114" i="16"/>
  <c r="AC114" i="16" s="1"/>
  <c r="BF116" i="16"/>
  <c r="BD116" i="16" s="1"/>
  <c r="K116" i="16" s="1"/>
  <c r="BF117" i="16"/>
  <c r="BD117" i="16" s="1"/>
  <c r="K117" i="16" s="1"/>
  <c r="AE131" i="16"/>
  <c r="AE135" i="16"/>
  <c r="AE137" i="16"/>
  <c r="AC137" i="16" s="1"/>
  <c r="F142" i="16"/>
  <c r="G142" i="16" s="1"/>
  <c r="BR130" i="14"/>
  <c r="BR129" i="14"/>
  <c r="BR99" i="14"/>
  <c r="BR92" i="14"/>
  <c r="BR79" i="14"/>
  <c r="BR78" i="14"/>
  <c r="BR77" i="14"/>
  <c r="BR35" i="14"/>
  <c r="BR17" i="14"/>
  <c r="BR7" i="14" s="1"/>
  <c r="BR10" i="14"/>
  <c r="BR9" i="14"/>
  <c r="BX146" i="14"/>
  <c r="BU146" i="14"/>
  <c r="BF146" i="14"/>
  <c r="AT146" i="14"/>
  <c r="AQ146" i="14"/>
  <c r="AE146" i="14"/>
  <c r="O146" i="14"/>
  <c r="N146" i="14"/>
  <c r="L146" i="14"/>
  <c r="K146" i="14"/>
  <c r="I146" i="14"/>
  <c r="H146" i="14"/>
  <c r="F146" i="14"/>
  <c r="E146" i="14"/>
  <c r="BX145" i="14"/>
  <c r="BU145" i="14"/>
  <c r="BF145" i="14"/>
  <c r="AT145" i="14"/>
  <c r="AQ145" i="14"/>
  <c r="AE145" i="14"/>
  <c r="O145" i="14"/>
  <c r="N145" i="14"/>
  <c r="L145" i="14"/>
  <c r="K145" i="14"/>
  <c r="I145" i="14"/>
  <c r="H145" i="14"/>
  <c r="F145" i="14"/>
  <c r="E145" i="14"/>
  <c r="BP144" i="14"/>
  <c r="BM144" i="14"/>
  <c r="BJ144" i="14"/>
  <c r="BA144" i="14"/>
  <c r="AX144" i="14"/>
  <c r="AU144" i="14"/>
  <c r="AL144" i="14"/>
  <c r="AI144" i="14"/>
  <c r="AF144" i="14"/>
  <c r="Z144" i="14"/>
  <c r="W144" i="14"/>
  <c r="T144" i="14"/>
  <c r="S144" i="14"/>
  <c r="Q144" i="14" s="1"/>
  <c r="E144" i="14"/>
  <c r="BP143" i="14"/>
  <c r="BM143" i="14"/>
  <c r="BJ143" i="14"/>
  <c r="BA143" i="14"/>
  <c r="AX143" i="14"/>
  <c r="AU143" i="14"/>
  <c r="BF143" i="14" s="1"/>
  <c r="BD143" i="14" s="1"/>
  <c r="K143" i="14" s="1"/>
  <c r="AL143" i="14"/>
  <c r="AI143" i="14"/>
  <c r="AF143" i="14"/>
  <c r="Z143" i="14"/>
  <c r="W143" i="14"/>
  <c r="T143" i="14"/>
  <c r="Q143" i="14"/>
  <c r="E143" i="14" s="1"/>
  <c r="BP142" i="14"/>
  <c r="BM142" i="14"/>
  <c r="BJ142" i="14"/>
  <c r="BA142" i="14"/>
  <c r="AX142" i="14"/>
  <c r="AU142" i="14"/>
  <c r="AL142" i="14"/>
  <c r="AI142" i="14"/>
  <c r="AF142" i="14"/>
  <c r="Z142" i="14"/>
  <c r="W142" i="14"/>
  <c r="T142" i="14"/>
  <c r="S142" i="14"/>
  <c r="Q142" i="14" s="1"/>
  <c r="E142" i="14" s="1"/>
  <c r="BP141" i="14"/>
  <c r="BM141" i="14"/>
  <c r="BJ141" i="14"/>
  <c r="BA141" i="14"/>
  <c r="AX141" i="14"/>
  <c r="AU141" i="14"/>
  <c r="BF141" i="14" s="1"/>
  <c r="BD141" i="14" s="1"/>
  <c r="K141" i="14" s="1"/>
  <c r="AL141" i="14"/>
  <c r="AI141" i="14"/>
  <c r="AF141" i="14"/>
  <c r="Z141" i="14"/>
  <c r="W141" i="14"/>
  <c r="T141" i="14"/>
  <c r="AE141" i="14" s="1"/>
  <c r="AC141" i="14" s="1"/>
  <c r="Q141" i="14"/>
  <c r="E141" i="14"/>
  <c r="BP140" i="14"/>
  <c r="BM140" i="14"/>
  <c r="BJ140" i="14"/>
  <c r="BA140" i="14"/>
  <c r="AX140" i="14"/>
  <c r="AU140" i="14"/>
  <c r="AL140" i="14"/>
  <c r="AI140" i="14"/>
  <c r="AF140" i="14"/>
  <c r="Z140" i="14"/>
  <c r="W140" i="14"/>
  <c r="T140" i="14"/>
  <c r="S140" i="14"/>
  <c r="Q140" i="14" s="1"/>
  <c r="E140" i="14"/>
  <c r="BP139" i="14"/>
  <c r="BM139" i="14"/>
  <c r="BJ139" i="14"/>
  <c r="BA139" i="14"/>
  <c r="AX139" i="14"/>
  <c r="AU139" i="14"/>
  <c r="AL139" i="14"/>
  <c r="AI139" i="14"/>
  <c r="AQ139" i="14" s="1"/>
  <c r="AO139" i="14" s="1"/>
  <c r="H139" i="14" s="1"/>
  <c r="AF139" i="14"/>
  <c r="Z139" i="14"/>
  <c r="W139" i="14"/>
  <c r="T139" i="14"/>
  <c r="Q139" i="14"/>
  <c r="E139" i="14"/>
  <c r="BP138" i="14"/>
  <c r="BM138" i="14"/>
  <c r="BJ138" i="14"/>
  <c r="BA138" i="14"/>
  <c r="AX138" i="14"/>
  <c r="AU138" i="14"/>
  <c r="BF138" i="14" s="1"/>
  <c r="BD138" i="14" s="1"/>
  <c r="K138" i="14" s="1"/>
  <c r="AL138" i="14"/>
  <c r="AI138" i="14"/>
  <c r="AF138" i="14"/>
  <c r="Z138" i="14"/>
  <c r="W138" i="14"/>
  <c r="T138" i="14"/>
  <c r="S138" i="14"/>
  <c r="Q138" i="14" s="1"/>
  <c r="E138" i="14" s="1"/>
  <c r="BP137" i="14"/>
  <c r="BM137" i="14"/>
  <c r="BJ137" i="14"/>
  <c r="BU137" i="14" s="1"/>
  <c r="BS137" i="14" s="1"/>
  <c r="N137" i="14" s="1"/>
  <c r="BA137" i="14"/>
  <c r="AX137" i="14"/>
  <c r="AU137" i="14"/>
  <c r="AL137" i="14"/>
  <c r="AI137" i="14"/>
  <c r="AF137" i="14"/>
  <c r="AQ137" i="14" s="1"/>
  <c r="AO137" i="14" s="1"/>
  <c r="H137" i="14" s="1"/>
  <c r="Z137" i="14"/>
  <c r="W137" i="14"/>
  <c r="T137" i="14"/>
  <c r="Q137" i="14"/>
  <c r="E137" i="14" s="1"/>
  <c r="BX136" i="14"/>
  <c r="BU136" i="14"/>
  <c r="BI136" i="14"/>
  <c r="BF136" i="14"/>
  <c r="AT136" i="14"/>
  <c r="AQ136" i="14"/>
  <c r="Z136" i="14"/>
  <c r="W136" i="14"/>
  <c r="AE136" i="14" s="1"/>
  <c r="O136" i="14"/>
  <c r="N136" i="14"/>
  <c r="L136" i="14"/>
  <c r="K136" i="14"/>
  <c r="I136" i="14"/>
  <c r="H136" i="14"/>
  <c r="F136" i="14"/>
  <c r="E136" i="14"/>
  <c r="BX135" i="14"/>
  <c r="BU135" i="14"/>
  <c r="BI135" i="14"/>
  <c r="BF135" i="14"/>
  <c r="AT135" i="14"/>
  <c r="AQ135" i="14"/>
  <c r="Z135" i="14"/>
  <c r="W135" i="14"/>
  <c r="AE135" i="14" s="1"/>
  <c r="O135" i="14"/>
  <c r="N135" i="14"/>
  <c r="L135" i="14"/>
  <c r="K135" i="14"/>
  <c r="I135" i="14"/>
  <c r="H135" i="14"/>
  <c r="F135" i="14"/>
  <c r="E135" i="14"/>
  <c r="BX134" i="14"/>
  <c r="BU134" i="14"/>
  <c r="BI134" i="14"/>
  <c r="BF134" i="14"/>
  <c r="AT134" i="14"/>
  <c r="AQ134" i="14"/>
  <c r="Z134" i="14"/>
  <c r="W134" i="14"/>
  <c r="AE134" i="14" s="1"/>
  <c r="O134" i="14"/>
  <c r="N134" i="14"/>
  <c r="L134" i="14"/>
  <c r="K134" i="14"/>
  <c r="I134" i="14"/>
  <c r="H134" i="14"/>
  <c r="F134" i="14"/>
  <c r="E134" i="14"/>
  <c r="BX133" i="14"/>
  <c r="BU133" i="14"/>
  <c r="BI133" i="14"/>
  <c r="BF133" i="14"/>
  <c r="AT133" i="14"/>
  <c r="AQ133" i="14"/>
  <c r="Z133" i="14"/>
  <c r="W133" i="14"/>
  <c r="O133" i="14"/>
  <c r="N133" i="14"/>
  <c r="L133" i="14"/>
  <c r="K133" i="14"/>
  <c r="I133" i="14"/>
  <c r="H133" i="14"/>
  <c r="F133" i="14"/>
  <c r="E133" i="14"/>
  <c r="BP132" i="14"/>
  <c r="BM132" i="14"/>
  <c r="BJ132" i="14"/>
  <c r="BA132" i="14"/>
  <c r="AX132" i="14"/>
  <c r="AU132" i="14"/>
  <c r="BF132" i="14" s="1"/>
  <c r="AL132" i="14"/>
  <c r="AI132" i="14"/>
  <c r="AF132" i="14"/>
  <c r="Z132" i="14"/>
  <c r="W132" i="14"/>
  <c r="T132" i="14"/>
  <c r="S132" i="14"/>
  <c r="BP131" i="14"/>
  <c r="BM131" i="14"/>
  <c r="BJ131" i="14"/>
  <c r="BA131" i="14"/>
  <c r="AX131" i="14"/>
  <c r="BF131" i="14" s="1"/>
  <c r="BD131" i="14" s="1"/>
  <c r="K131" i="14" s="1"/>
  <c r="AU131" i="14"/>
  <c r="AL131" i="14"/>
  <c r="AI131" i="14"/>
  <c r="AF131" i="14"/>
  <c r="AQ131" i="14" s="1"/>
  <c r="Z131" i="14"/>
  <c r="W131" i="14"/>
  <c r="T131" i="14"/>
  <c r="Q131" i="14"/>
  <c r="E131" i="14" s="1"/>
  <c r="BW130" i="14"/>
  <c r="BT130" i="14"/>
  <c r="BQ130" i="14"/>
  <c r="BO130" i="14"/>
  <c r="BN130" i="14"/>
  <c r="BL130" i="14"/>
  <c r="BK130" i="14"/>
  <c r="BH130" i="14"/>
  <c r="BE130" i="14"/>
  <c r="BC130" i="14"/>
  <c r="BB130" i="14"/>
  <c r="BA130" i="14"/>
  <c r="AZ130" i="14"/>
  <c r="AY130" i="14"/>
  <c r="AX130" i="14" s="1"/>
  <c r="AV130" i="14"/>
  <c r="AU130" i="14" s="1"/>
  <c r="AS130" i="14"/>
  <c r="AP130" i="14"/>
  <c r="AN130" i="14"/>
  <c r="AM130" i="14"/>
  <c r="AL130" i="14"/>
  <c r="AJ130" i="14"/>
  <c r="AI130" i="14"/>
  <c r="AH130" i="14"/>
  <c r="AG130" i="14"/>
  <c r="AF130" i="14" s="1"/>
  <c r="AD130" i="14"/>
  <c r="AB130" i="14"/>
  <c r="AA130" i="14"/>
  <c r="Y130" i="14"/>
  <c r="X130" i="14"/>
  <c r="W130" i="14"/>
  <c r="V130" i="14"/>
  <c r="U130" i="14"/>
  <c r="T130" i="14" s="1"/>
  <c r="R130" i="14"/>
  <c r="BW129" i="14"/>
  <c r="BT129" i="14"/>
  <c r="BQ129" i="14"/>
  <c r="BP129" i="14" s="1"/>
  <c r="BO129" i="14"/>
  <c r="BN129" i="14"/>
  <c r="BL129" i="14"/>
  <c r="BK129" i="14"/>
  <c r="BJ129" i="14" s="1"/>
  <c r="BH129" i="14"/>
  <c r="BE129" i="14"/>
  <c r="BC129" i="14"/>
  <c r="BB129" i="14"/>
  <c r="AZ129" i="14"/>
  <c r="AY129" i="14"/>
  <c r="AV129" i="14"/>
  <c r="AU129" i="14" s="1"/>
  <c r="AS129" i="14"/>
  <c r="AP129" i="14"/>
  <c r="AN129" i="14"/>
  <c r="AM129" i="14"/>
  <c r="AJ129" i="14"/>
  <c r="AI129" i="14" s="1"/>
  <c r="AH129" i="14"/>
  <c r="AG129" i="14"/>
  <c r="AD129" i="14"/>
  <c r="AB129" i="14"/>
  <c r="AA129" i="14"/>
  <c r="Z129" i="14" s="1"/>
  <c r="Y129" i="14"/>
  <c r="X129" i="14"/>
  <c r="V129" i="14"/>
  <c r="U129" i="14"/>
  <c r="T129" i="14" s="1"/>
  <c r="S129" i="14"/>
  <c r="R129" i="14"/>
  <c r="BU128" i="14"/>
  <c r="BF128" i="14"/>
  <c r="AQ128" i="14"/>
  <c r="Z128" i="14"/>
  <c r="W128" i="14"/>
  <c r="T128" i="14"/>
  <c r="Q128" i="14"/>
  <c r="O128" i="14"/>
  <c r="N128" i="14"/>
  <c r="L128" i="14"/>
  <c r="K128" i="14"/>
  <c r="I128" i="14"/>
  <c r="H128" i="14"/>
  <c r="F128" i="14"/>
  <c r="E128" i="14"/>
  <c r="BP127" i="14"/>
  <c r="BO127" i="14"/>
  <c r="BM127" i="14" s="1"/>
  <c r="BJ127" i="14"/>
  <c r="BA127" i="14"/>
  <c r="AX127" i="14"/>
  <c r="AU127" i="14"/>
  <c r="AL127" i="14"/>
  <c r="AI127" i="14"/>
  <c r="AQ127" i="14" s="1"/>
  <c r="AO127" i="14" s="1"/>
  <c r="H127" i="14" s="1"/>
  <c r="AF127" i="14"/>
  <c r="Z127" i="14"/>
  <c r="W127" i="14"/>
  <c r="T127" i="14"/>
  <c r="Q127" i="14"/>
  <c r="E127" i="14" s="1"/>
  <c r="BX126" i="14"/>
  <c r="BU126" i="14"/>
  <c r="BF126" i="14"/>
  <c r="AQ126" i="14"/>
  <c r="Z126" i="14"/>
  <c r="W126" i="14"/>
  <c r="T126" i="14"/>
  <c r="AE126" i="14" s="1"/>
  <c r="Q126" i="14"/>
  <c r="O126" i="14"/>
  <c r="N126" i="14"/>
  <c r="L126" i="14"/>
  <c r="K126" i="14"/>
  <c r="I126" i="14"/>
  <c r="H126" i="14"/>
  <c r="F126" i="14"/>
  <c r="E126" i="14"/>
  <c r="BX125" i="14"/>
  <c r="BU125" i="14"/>
  <c r="BF125" i="14"/>
  <c r="AQ125" i="14"/>
  <c r="Z125" i="14"/>
  <c r="W125" i="14"/>
  <c r="T125" i="14"/>
  <c r="Q125" i="14"/>
  <c r="O125" i="14"/>
  <c r="N125" i="14"/>
  <c r="L125" i="14"/>
  <c r="K125" i="14"/>
  <c r="I125" i="14"/>
  <c r="H125" i="14"/>
  <c r="F125" i="14"/>
  <c r="E125" i="14"/>
  <c r="BX124" i="14"/>
  <c r="BU124" i="14"/>
  <c r="BF124" i="14"/>
  <c r="AQ124" i="14"/>
  <c r="Z124" i="14"/>
  <c r="W124" i="14"/>
  <c r="T124" i="14"/>
  <c r="AE124" i="14" s="1"/>
  <c r="Q124" i="14"/>
  <c r="O124" i="14"/>
  <c r="N124" i="14"/>
  <c r="L124" i="14"/>
  <c r="K124" i="14"/>
  <c r="I124" i="14"/>
  <c r="H124" i="14"/>
  <c r="F124" i="14"/>
  <c r="E124" i="14"/>
  <c r="BX123" i="14"/>
  <c r="BU123" i="14"/>
  <c r="BF123" i="14"/>
  <c r="AQ123" i="14"/>
  <c r="Z123" i="14"/>
  <c r="W123" i="14"/>
  <c r="T123" i="14"/>
  <c r="Q123" i="14"/>
  <c r="O123" i="14"/>
  <c r="N123" i="14"/>
  <c r="L123" i="14"/>
  <c r="K123" i="14"/>
  <c r="I123" i="14"/>
  <c r="H123" i="14"/>
  <c r="F123" i="14"/>
  <c r="E123" i="14"/>
  <c r="BX122" i="14"/>
  <c r="BU122" i="14"/>
  <c r="BF122" i="14"/>
  <c r="AQ122" i="14"/>
  <c r="Z122" i="14"/>
  <c r="W122" i="14"/>
  <c r="T122" i="14"/>
  <c r="AE122" i="14" s="1"/>
  <c r="Q122" i="14"/>
  <c r="O122" i="14"/>
  <c r="N122" i="14"/>
  <c r="L122" i="14"/>
  <c r="K122" i="14"/>
  <c r="I122" i="14"/>
  <c r="H122" i="14"/>
  <c r="F122" i="14"/>
  <c r="E122" i="14"/>
  <c r="BX121" i="14"/>
  <c r="BU121" i="14"/>
  <c r="BF121" i="14"/>
  <c r="AQ121" i="14"/>
  <c r="Z121" i="14"/>
  <c r="W121" i="14"/>
  <c r="T121" i="14"/>
  <c r="Q121" i="14"/>
  <c r="O121" i="14"/>
  <c r="N121" i="14"/>
  <c r="L121" i="14"/>
  <c r="K121" i="14"/>
  <c r="I121" i="14"/>
  <c r="H121" i="14"/>
  <c r="F121" i="14"/>
  <c r="E121" i="14"/>
  <c r="BX120" i="14"/>
  <c r="BU120" i="14"/>
  <c r="BF120" i="14"/>
  <c r="AQ120" i="14"/>
  <c r="Z120" i="14"/>
  <c r="W120" i="14"/>
  <c r="T120" i="14"/>
  <c r="AE120" i="14" s="1"/>
  <c r="Q120" i="14"/>
  <c r="O120" i="14"/>
  <c r="N120" i="14"/>
  <c r="L120" i="14"/>
  <c r="K120" i="14"/>
  <c r="I120" i="14"/>
  <c r="H120" i="14"/>
  <c r="F120" i="14"/>
  <c r="E120" i="14"/>
  <c r="BX119" i="14"/>
  <c r="BU119" i="14"/>
  <c r="BF119" i="14"/>
  <c r="AQ119" i="14"/>
  <c r="Z119" i="14"/>
  <c r="W119" i="14"/>
  <c r="T119" i="14"/>
  <c r="Q119" i="14"/>
  <c r="O119" i="14"/>
  <c r="N119" i="14"/>
  <c r="L119" i="14"/>
  <c r="K119" i="14"/>
  <c r="I119" i="14"/>
  <c r="H119" i="14"/>
  <c r="F119" i="14"/>
  <c r="E119" i="14"/>
  <c r="BX118" i="14"/>
  <c r="BU118" i="14"/>
  <c r="BF118" i="14"/>
  <c r="AQ118" i="14"/>
  <c r="AE118" i="14"/>
  <c r="O118" i="14"/>
  <c r="N118" i="14"/>
  <c r="L118" i="14"/>
  <c r="K118" i="14"/>
  <c r="I118" i="14"/>
  <c r="H118" i="14"/>
  <c r="F118" i="14"/>
  <c r="E118" i="14"/>
  <c r="BP117" i="14"/>
  <c r="BM117" i="14"/>
  <c r="BJ117" i="14"/>
  <c r="BA117" i="14"/>
  <c r="AX117" i="14"/>
  <c r="AU117" i="14"/>
  <c r="BF117" i="14" s="1"/>
  <c r="BD117" i="14" s="1"/>
  <c r="K117" i="14" s="1"/>
  <c r="AL117" i="14"/>
  <c r="AI117" i="14"/>
  <c r="AF117" i="14"/>
  <c r="Z117" i="14"/>
  <c r="W117" i="14"/>
  <c r="T117" i="14"/>
  <c r="Q117" i="14"/>
  <c r="E117" i="14" s="1"/>
  <c r="BP116" i="14"/>
  <c r="BM116" i="14"/>
  <c r="BJ116" i="14"/>
  <c r="BA116" i="14"/>
  <c r="AX116" i="14"/>
  <c r="AU116" i="14"/>
  <c r="AL116" i="14"/>
  <c r="AI116" i="14"/>
  <c r="AF116" i="14"/>
  <c r="Z116" i="14"/>
  <c r="W116" i="14"/>
  <c r="T116" i="14"/>
  <c r="Q116" i="14"/>
  <c r="E116" i="14" s="1"/>
  <c r="BP115" i="14"/>
  <c r="BM115" i="14"/>
  <c r="BJ115" i="14"/>
  <c r="BA115" i="14"/>
  <c r="AX115" i="14"/>
  <c r="AU115" i="14"/>
  <c r="AL115" i="14"/>
  <c r="AI115" i="14"/>
  <c r="AF115" i="14"/>
  <c r="Z115" i="14"/>
  <c r="W115" i="14"/>
  <c r="T115" i="14"/>
  <c r="Q115" i="14"/>
  <c r="E115" i="14" s="1"/>
  <c r="BP114" i="14"/>
  <c r="BM114" i="14"/>
  <c r="BJ114" i="14"/>
  <c r="BU114" i="14" s="1"/>
  <c r="BS114" i="14" s="1"/>
  <c r="N114" i="14" s="1"/>
  <c r="BA114" i="14"/>
  <c r="AX114" i="14"/>
  <c r="AU114" i="14"/>
  <c r="AL114" i="14"/>
  <c r="AI114" i="14"/>
  <c r="AF114" i="14"/>
  <c r="Z114" i="14"/>
  <c r="W114" i="14"/>
  <c r="T114" i="14"/>
  <c r="Q114" i="14"/>
  <c r="E114" i="14" s="1"/>
  <c r="BP113" i="14"/>
  <c r="BM113" i="14"/>
  <c r="BJ113" i="14"/>
  <c r="BU113" i="14" s="1"/>
  <c r="BS113" i="14" s="1"/>
  <c r="N113" i="14" s="1"/>
  <c r="BA113" i="14"/>
  <c r="AX113" i="14"/>
  <c r="AU113" i="14"/>
  <c r="AL113" i="14"/>
  <c r="AI113" i="14"/>
  <c r="AF113" i="14"/>
  <c r="Z113" i="14"/>
  <c r="W113" i="14"/>
  <c r="T113" i="14"/>
  <c r="Q113" i="14"/>
  <c r="E113" i="14" s="1"/>
  <c r="BP112" i="14"/>
  <c r="BM112" i="14"/>
  <c r="BJ112" i="14"/>
  <c r="BA112" i="14"/>
  <c r="AX112" i="14"/>
  <c r="AU112" i="14"/>
  <c r="AL112" i="14"/>
  <c r="AI112" i="14"/>
  <c r="AF112" i="14"/>
  <c r="Z112" i="14"/>
  <c r="W112" i="14"/>
  <c r="T112" i="14"/>
  <c r="Q112" i="14"/>
  <c r="E112" i="14" s="1"/>
  <c r="BP111" i="14"/>
  <c r="BM111" i="14"/>
  <c r="BJ111" i="14"/>
  <c r="BA111" i="14"/>
  <c r="AX111" i="14"/>
  <c r="AU111" i="14"/>
  <c r="AL111" i="14"/>
  <c r="AI111" i="14"/>
  <c r="AF111" i="14"/>
  <c r="Z111" i="14"/>
  <c r="W111" i="14"/>
  <c r="T111" i="14"/>
  <c r="Q111" i="14"/>
  <c r="E111" i="14" s="1"/>
  <c r="BP110" i="14"/>
  <c r="BM110" i="14"/>
  <c r="BJ110" i="14"/>
  <c r="BU110" i="14" s="1"/>
  <c r="BS110" i="14" s="1"/>
  <c r="N110" i="14" s="1"/>
  <c r="BA110" i="14"/>
  <c r="AX110" i="14"/>
  <c r="AU110" i="14"/>
  <c r="AL110" i="14"/>
  <c r="AI110" i="14"/>
  <c r="AF110" i="14"/>
  <c r="Z110" i="14"/>
  <c r="W110" i="14"/>
  <c r="T110" i="14"/>
  <c r="Q110" i="14"/>
  <c r="E110" i="14" s="1"/>
  <c r="BP109" i="14"/>
  <c r="BM109" i="14"/>
  <c r="BJ109" i="14"/>
  <c r="BA109" i="14"/>
  <c r="AX109" i="14"/>
  <c r="BF109" i="14" s="1"/>
  <c r="BD109" i="14" s="1"/>
  <c r="K109" i="14" s="1"/>
  <c r="AU109" i="14"/>
  <c r="AL109" i="14"/>
  <c r="AI109" i="14"/>
  <c r="AF109" i="14"/>
  <c r="AQ109" i="14" s="1"/>
  <c r="AO109" i="14" s="1"/>
  <c r="H109" i="14" s="1"/>
  <c r="Z109" i="14"/>
  <c r="W109" i="14"/>
  <c r="T109" i="14"/>
  <c r="S109" i="14"/>
  <c r="Q109" i="14" s="1"/>
  <c r="E109" i="14" s="1"/>
  <c r="BP108" i="14"/>
  <c r="BM108" i="14"/>
  <c r="BJ108" i="14"/>
  <c r="BA108" i="14"/>
  <c r="AX108" i="14"/>
  <c r="AU108" i="14"/>
  <c r="AL108" i="14"/>
  <c r="AI108" i="14"/>
  <c r="AF108" i="14"/>
  <c r="Z108" i="14"/>
  <c r="W108" i="14"/>
  <c r="T108" i="14"/>
  <c r="Q108" i="14"/>
  <c r="E108" i="14" s="1"/>
  <c r="BP107" i="14"/>
  <c r="BM107" i="14"/>
  <c r="BJ107" i="14"/>
  <c r="BA107" i="14"/>
  <c r="AX107" i="14"/>
  <c r="AU107" i="14"/>
  <c r="AL107" i="14"/>
  <c r="AI107" i="14"/>
  <c r="AF107" i="14"/>
  <c r="AQ107" i="14" s="1"/>
  <c r="Z107" i="14"/>
  <c r="W107" i="14"/>
  <c r="T107" i="14"/>
  <c r="Q107" i="14"/>
  <c r="H107" i="14"/>
  <c r="E107" i="14"/>
  <c r="BP106" i="14"/>
  <c r="BM106" i="14"/>
  <c r="BJ106" i="14"/>
  <c r="BA106" i="14"/>
  <c r="AX106" i="14"/>
  <c r="AU106" i="14"/>
  <c r="AL106" i="14"/>
  <c r="AI106" i="14"/>
  <c r="AF106" i="14"/>
  <c r="Z106" i="14"/>
  <c r="W106" i="14"/>
  <c r="T106" i="14"/>
  <c r="Q106" i="14"/>
  <c r="E106" i="14" s="1"/>
  <c r="H106" i="14"/>
  <c r="BP102" i="14"/>
  <c r="BM102" i="14"/>
  <c r="BJ102" i="14"/>
  <c r="BU102" i="14" s="1"/>
  <c r="BS102" i="14" s="1"/>
  <c r="N102" i="14" s="1"/>
  <c r="BA102" i="14"/>
  <c r="AX102" i="14"/>
  <c r="AU102" i="14"/>
  <c r="AL102" i="14"/>
  <c r="AI102" i="14"/>
  <c r="AF102" i="14"/>
  <c r="AQ102" i="14" s="1"/>
  <c r="AO102" i="14" s="1"/>
  <c r="H102" i="14" s="1"/>
  <c r="Z102" i="14"/>
  <c r="W102" i="14"/>
  <c r="T102" i="14"/>
  <c r="S102" i="14"/>
  <c r="Q102" i="14" s="1"/>
  <c r="E102" i="14" s="1"/>
  <c r="BP101" i="14"/>
  <c r="BM101" i="14"/>
  <c r="BU101" i="14" s="1"/>
  <c r="BS101" i="14" s="1"/>
  <c r="N101" i="14" s="1"/>
  <c r="BJ101" i="14"/>
  <c r="BA101" i="14"/>
  <c r="AX101" i="14"/>
  <c r="AU101" i="14"/>
  <c r="BF101" i="14" s="1"/>
  <c r="BD101" i="14" s="1"/>
  <c r="K101" i="14" s="1"/>
  <c r="AL101" i="14"/>
  <c r="AI101" i="14"/>
  <c r="AF101" i="14"/>
  <c r="Z101" i="14"/>
  <c r="W101" i="14"/>
  <c r="T101" i="14"/>
  <c r="Q101" i="14"/>
  <c r="E101" i="14" s="1"/>
  <c r="BP100" i="14"/>
  <c r="BM100" i="14"/>
  <c r="BJ100" i="14"/>
  <c r="BA100" i="14"/>
  <c r="AX100" i="14"/>
  <c r="AU100" i="14"/>
  <c r="AL100" i="14"/>
  <c r="AI100" i="14"/>
  <c r="AF100" i="14"/>
  <c r="Z100" i="14"/>
  <c r="W100" i="14"/>
  <c r="T100" i="14"/>
  <c r="Q100" i="14"/>
  <c r="E100" i="14" s="1"/>
  <c r="BW99" i="14"/>
  <c r="BT99" i="14"/>
  <c r="BQ99" i="14"/>
  <c r="BP99" i="14" s="1"/>
  <c r="BO99" i="14"/>
  <c r="BN99" i="14"/>
  <c r="BL99" i="14"/>
  <c r="BK99" i="14"/>
  <c r="BH99" i="14"/>
  <c r="BE99" i="14"/>
  <c r="BC99" i="14"/>
  <c r="BB99" i="14"/>
  <c r="AY99" i="14"/>
  <c r="AX99" i="14" s="1"/>
  <c r="AV99" i="14"/>
  <c r="AU99" i="14" s="1"/>
  <c r="AS99" i="14"/>
  <c r="AP99" i="14"/>
  <c r="AN99" i="14"/>
  <c r="AM99" i="14"/>
  <c r="AL99" i="14"/>
  <c r="AK99" i="14"/>
  <c r="AJ99" i="14"/>
  <c r="AI99" i="14" s="1"/>
  <c r="AH99" i="14"/>
  <c r="AG99" i="14"/>
  <c r="AF99" i="14" s="1"/>
  <c r="AD99" i="14"/>
  <c r="AB99" i="14"/>
  <c r="AA99" i="14"/>
  <c r="Y99" i="14"/>
  <c r="X99" i="14"/>
  <c r="V99" i="14"/>
  <c r="U99" i="14"/>
  <c r="T99" i="14"/>
  <c r="S99" i="14"/>
  <c r="R99" i="14"/>
  <c r="Q99" i="14" s="1"/>
  <c r="E99" i="14" s="1"/>
  <c r="BP98" i="14"/>
  <c r="BM98" i="14"/>
  <c r="BJ98" i="14"/>
  <c r="BA98" i="14"/>
  <c r="AX98" i="14"/>
  <c r="AU98" i="14"/>
  <c r="AL98" i="14"/>
  <c r="AI98" i="14"/>
  <c r="AF98" i="14"/>
  <c r="Z98" i="14"/>
  <c r="W98" i="14"/>
  <c r="T98" i="14"/>
  <c r="S98" i="14"/>
  <c r="Q98" i="14" s="1"/>
  <c r="E98" i="14" s="1"/>
  <c r="BP97" i="14"/>
  <c r="BM97" i="14"/>
  <c r="BJ97" i="14"/>
  <c r="BA97" i="14"/>
  <c r="AX97" i="14"/>
  <c r="AU97" i="14"/>
  <c r="AL97" i="14"/>
  <c r="AI97" i="14"/>
  <c r="AF97" i="14"/>
  <c r="AQ97" i="14" s="1"/>
  <c r="AO97" i="14" s="1"/>
  <c r="H97" i="14" s="1"/>
  <c r="Z97" i="14"/>
  <c r="W97" i="14"/>
  <c r="T97" i="14"/>
  <c r="Q97" i="14"/>
  <c r="E97" i="14" s="1"/>
  <c r="BP96" i="14"/>
  <c r="BM96" i="14"/>
  <c r="BJ96" i="14"/>
  <c r="BA96" i="14"/>
  <c r="AX96" i="14"/>
  <c r="AU96" i="14"/>
  <c r="BF96" i="14" s="1"/>
  <c r="BD96" i="14" s="1"/>
  <c r="K96" i="14" s="1"/>
  <c r="AL96" i="14"/>
  <c r="AI96" i="14"/>
  <c r="AF96" i="14"/>
  <c r="Z96" i="14"/>
  <c r="W96" i="14"/>
  <c r="T96" i="14"/>
  <c r="S96" i="14"/>
  <c r="BP95" i="14"/>
  <c r="BM95" i="14"/>
  <c r="BJ95" i="14"/>
  <c r="BA95" i="14"/>
  <c r="AX95" i="14"/>
  <c r="BF95" i="14" s="1"/>
  <c r="BD95" i="14" s="1"/>
  <c r="K95" i="14" s="1"/>
  <c r="AU95" i="14"/>
  <c r="AL95" i="14"/>
  <c r="AI95" i="14"/>
  <c r="AF95" i="14"/>
  <c r="AQ95" i="14" s="1"/>
  <c r="AO95" i="14" s="1"/>
  <c r="H95" i="14" s="1"/>
  <c r="Z95" i="14"/>
  <c r="W95" i="14"/>
  <c r="T95" i="14"/>
  <c r="Q95" i="14"/>
  <c r="E95" i="14" s="1"/>
  <c r="BP94" i="14"/>
  <c r="BM94" i="14"/>
  <c r="BJ94" i="14"/>
  <c r="BA94" i="14"/>
  <c r="AX94" i="14"/>
  <c r="BF94" i="14" s="1"/>
  <c r="BD94" i="14" s="1"/>
  <c r="K94" i="14" s="1"/>
  <c r="AU94" i="14"/>
  <c r="AL94" i="14"/>
  <c r="AI94" i="14"/>
  <c r="AF94" i="14"/>
  <c r="AQ94" i="14" s="1"/>
  <c r="Z94" i="14"/>
  <c r="W94" i="14"/>
  <c r="T94" i="14"/>
  <c r="S94" i="14"/>
  <c r="Q94" i="14" s="1"/>
  <c r="E94" i="14" s="1"/>
  <c r="BP93" i="14"/>
  <c r="BM93" i="14"/>
  <c r="BJ93" i="14"/>
  <c r="BA93" i="14"/>
  <c r="AX93" i="14"/>
  <c r="AU93" i="14"/>
  <c r="AL93" i="14"/>
  <c r="AI93" i="14"/>
  <c r="AF93" i="14"/>
  <c r="Z93" i="14"/>
  <c r="W93" i="14"/>
  <c r="T93" i="14"/>
  <c r="Q93" i="14"/>
  <c r="E93" i="14" s="1"/>
  <c r="BW92" i="14"/>
  <c r="BT92" i="14"/>
  <c r="BQ92" i="14"/>
  <c r="BP92" i="14" s="1"/>
  <c r="BO92" i="14"/>
  <c r="BN92" i="14"/>
  <c r="BL92" i="14"/>
  <c r="BK92" i="14"/>
  <c r="BJ92" i="14" s="1"/>
  <c r="BH92" i="14"/>
  <c r="BE92" i="14"/>
  <c r="BC92" i="14"/>
  <c r="BB92" i="14"/>
  <c r="AY92" i="14"/>
  <c r="AX92" i="14" s="1"/>
  <c r="AV92" i="14"/>
  <c r="AU92" i="14" s="1"/>
  <c r="AS92" i="14"/>
  <c r="AP92" i="14"/>
  <c r="AN92" i="14"/>
  <c r="AM92" i="14"/>
  <c r="AK92" i="14"/>
  <c r="AJ92" i="14"/>
  <c r="AH92" i="14"/>
  <c r="AG92" i="14"/>
  <c r="AF92" i="14"/>
  <c r="AD92" i="14"/>
  <c r="AB92" i="14"/>
  <c r="AA92" i="14"/>
  <c r="Z92" i="14"/>
  <c r="Y92" i="14"/>
  <c r="X92" i="14"/>
  <c r="W92" i="14" s="1"/>
  <c r="V92" i="14"/>
  <c r="U92" i="14"/>
  <c r="T92" i="14" s="1"/>
  <c r="R92" i="14"/>
  <c r="BP91" i="14"/>
  <c r="BM91" i="14"/>
  <c r="BJ91" i="14"/>
  <c r="BA91" i="14"/>
  <c r="AX91" i="14"/>
  <c r="AU91" i="14"/>
  <c r="AL91" i="14"/>
  <c r="AI91" i="14"/>
  <c r="AF91" i="14"/>
  <c r="Z91" i="14"/>
  <c r="W91" i="14"/>
  <c r="T91" i="14"/>
  <c r="S91" i="14"/>
  <c r="Q91" i="14" s="1"/>
  <c r="E91" i="14" s="1"/>
  <c r="BP90" i="14"/>
  <c r="BM90" i="14"/>
  <c r="BJ90" i="14"/>
  <c r="BA90" i="14"/>
  <c r="AX90" i="14"/>
  <c r="AU90" i="14"/>
  <c r="AL90" i="14"/>
  <c r="AI90" i="14"/>
  <c r="AF90" i="14"/>
  <c r="Z90" i="14"/>
  <c r="W90" i="14"/>
  <c r="T90" i="14"/>
  <c r="Q90" i="14"/>
  <c r="E90" i="14" s="1"/>
  <c r="BP89" i="14"/>
  <c r="BM89" i="14"/>
  <c r="BJ89" i="14"/>
  <c r="BU89" i="14" s="1"/>
  <c r="BS89" i="14" s="1"/>
  <c r="N89" i="14" s="1"/>
  <c r="BA89" i="14"/>
  <c r="AX89" i="14"/>
  <c r="AU89" i="14"/>
  <c r="AL89" i="14"/>
  <c r="AI89" i="14"/>
  <c r="AF89" i="14"/>
  <c r="AQ89" i="14" s="1"/>
  <c r="AO89" i="14" s="1"/>
  <c r="H89" i="14" s="1"/>
  <c r="Z89" i="14"/>
  <c r="W89" i="14"/>
  <c r="T89" i="14"/>
  <c r="S89" i="14"/>
  <c r="Q89" i="14" s="1"/>
  <c r="E89" i="14" s="1"/>
  <c r="BP88" i="14"/>
  <c r="BM88" i="14"/>
  <c r="BJ88" i="14"/>
  <c r="BA88" i="14"/>
  <c r="AX88" i="14"/>
  <c r="AU88" i="14"/>
  <c r="BF88" i="14" s="1"/>
  <c r="BD88" i="14" s="1"/>
  <c r="K88" i="14" s="1"/>
  <c r="AL88" i="14"/>
  <c r="AI88" i="14"/>
  <c r="AF88" i="14"/>
  <c r="Z88" i="14"/>
  <c r="W88" i="14"/>
  <c r="T88" i="14"/>
  <c r="AE88" i="14" s="1"/>
  <c r="AC88" i="14" s="1"/>
  <c r="Q88" i="14"/>
  <c r="E88" i="14"/>
  <c r="BP87" i="14"/>
  <c r="BM87" i="14"/>
  <c r="BJ87" i="14"/>
  <c r="BA87" i="14"/>
  <c r="AX87" i="14"/>
  <c r="AU87" i="14"/>
  <c r="BF87" i="14" s="1"/>
  <c r="BD87" i="14" s="1"/>
  <c r="K87" i="14" s="1"/>
  <c r="AL87" i="14"/>
  <c r="AI87" i="14"/>
  <c r="AF87" i="14"/>
  <c r="Z87" i="14"/>
  <c r="W87" i="14"/>
  <c r="T87" i="14"/>
  <c r="AE87" i="14" s="1"/>
  <c r="AC87" i="14" s="1"/>
  <c r="S87" i="14"/>
  <c r="Q87" i="14"/>
  <c r="E87" i="14" s="1"/>
  <c r="BP86" i="14"/>
  <c r="BM86" i="14"/>
  <c r="BJ86" i="14"/>
  <c r="BA86" i="14"/>
  <c r="AX86" i="14"/>
  <c r="AU86" i="14"/>
  <c r="AL86" i="14"/>
  <c r="AI86" i="14"/>
  <c r="AF86" i="14"/>
  <c r="Z86" i="14"/>
  <c r="W86" i="14"/>
  <c r="T86" i="14"/>
  <c r="Q86" i="14"/>
  <c r="E86" i="14" s="1"/>
  <c r="BP85" i="14"/>
  <c r="BM85" i="14"/>
  <c r="BJ85" i="14"/>
  <c r="BU85" i="14" s="1"/>
  <c r="BS85" i="14" s="1"/>
  <c r="N85" i="14" s="1"/>
  <c r="BA85" i="14"/>
  <c r="AX85" i="14"/>
  <c r="AU85" i="14"/>
  <c r="AL85" i="14"/>
  <c r="AI85" i="14"/>
  <c r="AF85" i="14"/>
  <c r="AQ85" i="14" s="1"/>
  <c r="AO85" i="14" s="1"/>
  <c r="H85" i="14" s="1"/>
  <c r="Z85" i="14"/>
  <c r="W85" i="14"/>
  <c r="T85" i="14"/>
  <c r="S85" i="14"/>
  <c r="Q85" i="14" s="1"/>
  <c r="E85" i="14" s="1"/>
  <c r="BP84" i="14"/>
  <c r="BM84" i="14"/>
  <c r="BJ84" i="14"/>
  <c r="BA84" i="14"/>
  <c r="AX84" i="14"/>
  <c r="AU84" i="14"/>
  <c r="BF84" i="14" s="1"/>
  <c r="BD84" i="14" s="1"/>
  <c r="K84" i="14" s="1"/>
  <c r="AL84" i="14"/>
  <c r="AI84" i="14"/>
  <c r="AF84" i="14"/>
  <c r="Z84" i="14"/>
  <c r="W84" i="14"/>
  <c r="T84" i="14"/>
  <c r="AE84" i="14" s="1"/>
  <c r="AC84" i="14" s="1"/>
  <c r="Q84" i="14"/>
  <c r="E84" i="14"/>
  <c r="BP83" i="14"/>
  <c r="BM83" i="14"/>
  <c r="BJ83" i="14"/>
  <c r="BA83" i="14"/>
  <c r="AX83" i="14"/>
  <c r="AU83" i="14"/>
  <c r="BF83" i="14" s="1"/>
  <c r="BD83" i="14" s="1"/>
  <c r="K83" i="14" s="1"/>
  <c r="AL83" i="14"/>
  <c r="AI83" i="14"/>
  <c r="AF83" i="14"/>
  <c r="Z83" i="14"/>
  <c r="W83" i="14"/>
  <c r="T83" i="14"/>
  <c r="AE83" i="14" s="1"/>
  <c r="AC83" i="14" s="1"/>
  <c r="S83" i="14"/>
  <c r="Q83" i="14"/>
  <c r="E83" i="14" s="1"/>
  <c r="BP82" i="14"/>
  <c r="BM82" i="14"/>
  <c r="BJ82" i="14"/>
  <c r="BA82" i="14"/>
  <c r="AX82" i="14"/>
  <c r="AU82" i="14"/>
  <c r="AL82" i="14"/>
  <c r="AI82" i="14"/>
  <c r="AF82" i="14"/>
  <c r="Z82" i="14"/>
  <c r="W82" i="14"/>
  <c r="T82" i="14"/>
  <c r="Q82" i="14"/>
  <c r="E82" i="14" s="1"/>
  <c r="BP81" i="14"/>
  <c r="BM81" i="14"/>
  <c r="BJ81" i="14"/>
  <c r="BU81" i="14" s="1"/>
  <c r="BA81" i="14"/>
  <c r="AX81" i="14"/>
  <c r="AU81" i="14"/>
  <c r="AL81" i="14"/>
  <c r="AI81" i="14"/>
  <c r="AF81" i="14"/>
  <c r="AQ81" i="14" s="1"/>
  <c r="Z81" i="14"/>
  <c r="W81" i="14"/>
  <c r="T81" i="14"/>
  <c r="S81" i="14"/>
  <c r="Q81" i="14" s="1"/>
  <c r="E81" i="14" s="1"/>
  <c r="BP80" i="14"/>
  <c r="BM80" i="14"/>
  <c r="BJ80" i="14"/>
  <c r="BA80" i="14"/>
  <c r="AX80" i="14"/>
  <c r="AU80" i="14"/>
  <c r="BF80" i="14" s="1"/>
  <c r="AL80" i="14"/>
  <c r="AI80" i="14"/>
  <c r="AF80" i="14"/>
  <c r="Z80" i="14"/>
  <c r="W80" i="14"/>
  <c r="T80" i="14"/>
  <c r="AE80" i="14" s="1"/>
  <c r="Q80" i="14"/>
  <c r="E80" i="14"/>
  <c r="BW79" i="14"/>
  <c r="BT79" i="14"/>
  <c r="BT77" i="14" s="1"/>
  <c r="BQ79" i="14"/>
  <c r="BO79" i="14"/>
  <c r="BO77" i="14" s="1"/>
  <c r="BN79" i="14"/>
  <c r="BM79" i="14"/>
  <c r="BL79" i="14"/>
  <c r="BK79" i="14"/>
  <c r="BH79" i="14"/>
  <c r="BE79" i="14"/>
  <c r="BE77" i="14" s="1"/>
  <c r="BC79" i="14"/>
  <c r="BB79" i="14"/>
  <c r="AY79" i="14"/>
  <c r="AX79" i="14" s="1"/>
  <c r="AV79" i="14"/>
  <c r="AS79" i="14"/>
  <c r="AP79" i="14"/>
  <c r="AP77" i="14" s="1"/>
  <c r="AN79" i="14"/>
  <c r="AM79" i="14"/>
  <c r="AM77" i="14" s="1"/>
  <c r="AK79" i="14"/>
  <c r="AJ79" i="14"/>
  <c r="AI79" i="14" s="1"/>
  <c r="AH79" i="14"/>
  <c r="AH77" i="14" s="1"/>
  <c r="AG79" i="14"/>
  <c r="AD79" i="14"/>
  <c r="AD77" i="14" s="1"/>
  <c r="AB79" i="14"/>
  <c r="AA79" i="14"/>
  <c r="AA77" i="14" s="1"/>
  <c r="Y79" i="14"/>
  <c r="X79" i="14"/>
  <c r="W79" i="14" s="1"/>
  <c r="V79" i="14"/>
  <c r="U79" i="14"/>
  <c r="R79" i="14"/>
  <c r="BW78" i="14"/>
  <c r="BT78" i="14"/>
  <c r="BQ78" i="14"/>
  <c r="BP78" i="14"/>
  <c r="BO78" i="14"/>
  <c r="BN78" i="14"/>
  <c r="BM78" i="14" s="1"/>
  <c r="BL78" i="14"/>
  <c r="BK78" i="14"/>
  <c r="BJ78" i="14" s="1"/>
  <c r="BH78" i="14"/>
  <c r="BE78" i="14"/>
  <c r="BC78" i="14"/>
  <c r="BB78" i="14"/>
  <c r="AY78" i="14"/>
  <c r="AX78" i="14" s="1"/>
  <c r="AV78" i="14"/>
  <c r="AU78" i="14" s="1"/>
  <c r="AS78" i="14"/>
  <c r="AP78" i="14"/>
  <c r="AN78" i="14"/>
  <c r="AM78" i="14"/>
  <c r="AL78" i="14" s="1"/>
  <c r="AK78" i="14"/>
  <c r="AJ78" i="14"/>
  <c r="AH78" i="14"/>
  <c r="AG78" i="14"/>
  <c r="AD78" i="14"/>
  <c r="AB78" i="14"/>
  <c r="AA78" i="14"/>
  <c r="Z78" i="14" s="1"/>
  <c r="Y78" i="14"/>
  <c r="X78" i="14"/>
  <c r="V78" i="14"/>
  <c r="U78" i="14"/>
  <c r="T78" i="14" s="1"/>
  <c r="S78" i="14"/>
  <c r="R78" i="14"/>
  <c r="BW77" i="14"/>
  <c r="BQ77" i="14"/>
  <c r="BN77" i="14"/>
  <c r="BM77" i="14" s="1"/>
  <c r="BL77" i="14"/>
  <c r="BH77" i="14"/>
  <c r="BC77" i="14"/>
  <c r="AY77" i="14"/>
  <c r="AX77" i="14" s="1"/>
  <c r="AS77" i="14"/>
  <c r="AN77" i="14"/>
  <c r="AK77" i="14"/>
  <c r="AJ77" i="14"/>
  <c r="AI77" i="14"/>
  <c r="AG77" i="14"/>
  <c r="AB77" i="14"/>
  <c r="Y77" i="14"/>
  <c r="V77" i="14"/>
  <c r="U77" i="14"/>
  <c r="T77" i="14" s="1"/>
  <c r="R77" i="14"/>
  <c r="BP76" i="14"/>
  <c r="BM76" i="14"/>
  <c r="BJ76" i="14"/>
  <c r="BA76" i="14"/>
  <c r="AX76" i="14"/>
  <c r="AU76" i="14"/>
  <c r="AL76" i="14"/>
  <c r="AI76" i="14"/>
  <c r="AF76" i="14"/>
  <c r="Z76" i="14"/>
  <c r="W76" i="14"/>
  <c r="T76" i="14"/>
  <c r="S76" i="14"/>
  <c r="Q76" i="14" s="1"/>
  <c r="E76" i="14" s="1"/>
  <c r="BP75" i="14"/>
  <c r="BM75" i="14"/>
  <c r="BJ75" i="14"/>
  <c r="BA75" i="14"/>
  <c r="AX75" i="14"/>
  <c r="AU75" i="14"/>
  <c r="BF75" i="14" s="1"/>
  <c r="BD75" i="14" s="1"/>
  <c r="K75" i="14" s="1"/>
  <c r="AL75" i="14"/>
  <c r="AI75" i="14"/>
  <c r="AF75" i="14"/>
  <c r="Z75" i="14"/>
  <c r="W75" i="14"/>
  <c r="T75" i="14"/>
  <c r="Q75" i="14"/>
  <c r="E75" i="14"/>
  <c r="BP74" i="14"/>
  <c r="BM74" i="14"/>
  <c r="BJ74" i="14"/>
  <c r="BA74" i="14"/>
  <c r="AX74" i="14"/>
  <c r="AU74" i="14"/>
  <c r="AL74" i="14"/>
  <c r="AI74" i="14"/>
  <c r="AF74" i="14"/>
  <c r="Z74" i="14"/>
  <c r="W74" i="14"/>
  <c r="T74" i="14"/>
  <c r="AE74" i="14" s="1"/>
  <c r="AC74" i="14" s="1"/>
  <c r="S74" i="14"/>
  <c r="Q74" i="14" s="1"/>
  <c r="E74" i="14" s="1"/>
  <c r="BP73" i="14"/>
  <c r="BM73" i="14"/>
  <c r="BJ73" i="14"/>
  <c r="BA73" i="14"/>
  <c r="AX73" i="14"/>
  <c r="AU73" i="14"/>
  <c r="AL73" i="14"/>
  <c r="AI73" i="14"/>
  <c r="AF73" i="14"/>
  <c r="Z73" i="14"/>
  <c r="W73" i="14"/>
  <c r="T73" i="14"/>
  <c r="Q73" i="14"/>
  <c r="E73" i="14" s="1"/>
  <c r="BP72" i="14"/>
  <c r="BM72" i="14"/>
  <c r="BJ72" i="14"/>
  <c r="BA72" i="14"/>
  <c r="AX72" i="14"/>
  <c r="AU72" i="14"/>
  <c r="AL72" i="14"/>
  <c r="AI72" i="14"/>
  <c r="AF72" i="14"/>
  <c r="Z72" i="14"/>
  <c r="W72" i="14"/>
  <c r="T72" i="14"/>
  <c r="S72" i="14"/>
  <c r="Q72" i="14" s="1"/>
  <c r="E72" i="14" s="1"/>
  <c r="BP71" i="14"/>
  <c r="BM71" i="14"/>
  <c r="BJ71" i="14"/>
  <c r="BA71" i="14"/>
  <c r="AX71" i="14"/>
  <c r="AU71" i="14"/>
  <c r="AL71" i="14"/>
  <c r="AI71" i="14"/>
  <c r="AF71" i="14"/>
  <c r="Z71" i="14"/>
  <c r="W71" i="14"/>
  <c r="T71" i="14"/>
  <c r="Q71" i="14"/>
  <c r="E71" i="14" s="1"/>
  <c r="BP70" i="14"/>
  <c r="BM70" i="14"/>
  <c r="BJ70" i="14"/>
  <c r="BA70" i="14"/>
  <c r="AX70" i="14"/>
  <c r="AU70" i="14"/>
  <c r="AL70" i="14"/>
  <c r="AI70" i="14"/>
  <c r="AF70" i="14"/>
  <c r="Z70" i="14"/>
  <c r="W70" i="14"/>
  <c r="T70" i="14"/>
  <c r="S70" i="14"/>
  <c r="Q70" i="14" s="1"/>
  <c r="E70" i="14" s="1"/>
  <c r="BP69" i="14"/>
  <c r="BM69" i="14"/>
  <c r="BJ69" i="14"/>
  <c r="BU69" i="14" s="1"/>
  <c r="BS69" i="14" s="1"/>
  <c r="N69" i="14" s="1"/>
  <c r="BA69" i="14"/>
  <c r="AX69" i="14"/>
  <c r="AU69" i="14"/>
  <c r="AL69" i="14"/>
  <c r="AI69" i="14"/>
  <c r="AF69" i="14"/>
  <c r="AQ69" i="14" s="1"/>
  <c r="AO69" i="14" s="1"/>
  <c r="H69" i="14" s="1"/>
  <c r="Z69" i="14"/>
  <c r="W69" i="14"/>
  <c r="T69" i="14"/>
  <c r="Q69" i="14"/>
  <c r="E69" i="14" s="1"/>
  <c r="BP68" i="14"/>
  <c r="BM68" i="14"/>
  <c r="BJ68" i="14"/>
  <c r="BA68" i="14"/>
  <c r="AX68" i="14"/>
  <c r="AU68" i="14"/>
  <c r="AL68" i="14"/>
  <c r="AI68" i="14"/>
  <c r="AF68" i="14"/>
  <c r="Z68" i="14"/>
  <c r="W68" i="14"/>
  <c r="T68" i="14"/>
  <c r="AE68" i="14" s="1"/>
  <c r="AC68" i="14" s="1"/>
  <c r="Q68" i="14"/>
  <c r="E68" i="14"/>
  <c r="BP67" i="14"/>
  <c r="BM67" i="14"/>
  <c r="BJ67" i="14"/>
  <c r="BA67" i="14"/>
  <c r="AX67" i="14"/>
  <c r="AU67" i="14"/>
  <c r="BF67" i="14" s="1"/>
  <c r="BD67" i="14" s="1"/>
  <c r="K67" i="14" s="1"/>
  <c r="AL67" i="14"/>
  <c r="AI67" i="14"/>
  <c r="AF67" i="14"/>
  <c r="Z67" i="14"/>
  <c r="W67" i="14"/>
  <c r="T67" i="14"/>
  <c r="AE67" i="14" s="1"/>
  <c r="AC67" i="14" s="1"/>
  <c r="Q67" i="14"/>
  <c r="E67" i="14"/>
  <c r="BP66" i="14"/>
  <c r="BM66" i="14"/>
  <c r="BJ66" i="14"/>
  <c r="BA66" i="14"/>
  <c r="AX66" i="14"/>
  <c r="AU66" i="14"/>
  <c r="BF66" i="14" s="1"/>
  <c r="BD66" i="14" s="1"/>
  <c r="K66" i="14" s="1"/>
  <c r="AL66" i="14"/>
  <c r="AI66" i="14"/>
  <c r="AF66" i="14"/>
  <c r="Z66" i="14"/>
  <c r="W66" i="14"/>
  <c r="T66" i="14"/>
  <c r="AE66" i="14" s="1"/>
  <c r="AC66" i="14" s="1"/>
  <c r="Q66" i="14"/>
  <c r="E66" i="14"/>
  <c r="BP65" i="14"/>
  <c r="BM65" i="14"/>
  <c r="BJ65" i="14"/>
  <c r="BA65" i="14"/>
  <c r="AX65" i="14"/>
  <c r="AU65" i="14"/>
  <c r="BF65" i="14" s="1"/>
  <c r="BD65" i="14" s="1"/>
  <c r="K65" i="14" s="1"/>
  <c r="AL65" i="14"/>
  <c r="AI65" i="14"/>
  <c r="AF65" i="14"/>
  <c r="Z65" i="14"/>
  <c r="W65" i="14"/>
  <c r="T65" i="14"/>
  <c r="AE65" i="14" s="1"/>
  <c r="AC65" i="14" s="1"/>
  <c r="Q65" i="14"/>
  <c r="E65" i="14"/>
  <c r="BP64" i="14"/>
  <c r="BM64" i="14"/>
  <c r="BJ64" i="14"/>
  <c r="BA64" i="14"/>
  <c r="AX64" i="14"/>
  <c r="AU64" i="14"/>
  <c r="BF64" i="14" s="1"/>
  <c r="BD64" i="14" s="1"/>
  <c r="K64" i="14" s="1"/>
  <c r="AL64" i="14"/>
  <c r="AI64" i="14"/>
  <c r="AF64" i="14"/>
  <c r="Z64" i="14"/>
  <c r="W64" i="14"/>
  <c r="T64" i="14"/>
  <c r="AE64" i="14" s="1"/>
  <c r="AC64" i="14" s="1"/>
  <c r="S64" i="14"/>
  <c r="Q64" i="14" s="1"/>
  <c r="E64" i="14" s="1"/>
  <c r="BP63" i="14"/>
  <c r="BM63" i="14"/>
  <c r="BJ63" i="14"/>
  <c r="BU63" i="14" s="1"/>
  <c r="BS63" i="14" s="1"/>
  <c r="N63" i="14" s="1"/>
  <c r="BA63" i="14"/>
  <c r="AX63" i="14"/>
  <c r="AU63" i="14"/>
  <c r="AL63" i="14"/>
  <c r="AI63" i="14"/>
  <c r="AF63" i="14"/>
  <c r="AQ63" i="14" s="1"/>
  <c r="AO63" i="14" s="1"/>
  <c r="H63" i="14" s="1"/>
  <c r="Z63" i="14"/>
  <c r="W63" i="14"/>
  <c r="T63" i="14"/>
  <c r="Q63" i="14"/>
  <c r="E63" i="14" s="1"/>
  <c r="BP62" i="14"/>
  <c r="BM62" i="14"/>
  <c r="BJ62" i="14"/>
  <c r="BA62" i="14"/>
  <c r="AX62" i="14"/>
  <c r="AU62" i="14"/>
  <c r="AL62" i="14"/>
  <c r="AI62" i="14"/>
  <c r="AF62" i="14"/>
  <c r="Z62" i="14"/>
  <c r="W62" i="14"/>
  <c r="T62" i="14"/>
  <c r="S62" i="14"/>
  <c r="Q62" i="14" s="1"/>
  <c r="E62" i="14" s="1"/>
  <c r="BP61" i="14"/>
  <c r="BM61" i="14"/>
  <c r="BJ61" i="14"/>
  <c r="BA61" i="14"/>
  <c r="AX61" i="14"/>
  <c r="AU61" i="14"/>
  <c r="AL61" i="14"/>
  <c r="AI61" i="14"/>
  <c r="AF61" i="14"/>
  <c r="Z61" i="14"/>
  <c r="W61" i="14"/>
  <c r="T61" i="14"/>
  <c r="Q61" i="14"/>
  <c r="E61" i="14" s="1"/>
  <c r="BP60" i="14"/>
  <c r="BM60" i="14"/>
  <c r="BJ60" i="14"/>
  <c r="BA60" i="14"/>
  <c r="AX60" i="14"/>
  <c r="AU60" i="14"/>
  <c r="AL60" i="14"/>
  <c r="AI60" i="14"/>
  <c r="AF60" i="14"/>
  <c r="Z60" i="14"/>
  <c r="W60" i="14"/>
  <c r="T60" i="14"/>
  <c r="S60" i="14"/>
  <c r="Q60" i="14" s="1"/>
  <c r="E60" i="14" s="1"/>
  <c r="BP59" i="14"/>
  <c r="BM59" i="14"/>
  <c r="BJ59" i="14"/>
  <c r="BA59" i="14"/>
  <c r="AX59" i="14"/>
  <c r="AU59" i="14"/>
  <c r="AL59" i="14"/>
  <c r="AI59" i="14"/>
  <c r="AF59" i="14"/>
  <c r="AQ59" i="14" s="1"/>
  <c r="AO59" i="14" s="1"/>
  <c r="H59" i="14" s="1"/>
  <c r="Z59" i="14"/>
  <c r="W59" i="14"/>
  <c r="T59" i="14"/>
  <c r="Q59" i="14"/>
  <c r="E59" i="14" s="1"/>
  <c r="BP58" i="14"/>
  <c r="BM58" i="14"/>
  <c r="BJ58" i="14"/>
  <c r="BA58" i="14"/>
  <c r="AX58" i="14"/>
  <c r="AU58" i="14"/>
  <c r="AL58" i="14"/>
  <c r="AI58" i="14"/>
  <c r="AF58" i="14"/>
  <c r="Z58" i="14"/>
  <c r="W58" i="14"/>
  <c r="T58" i="14"/>
  <c r="S58" i="14"/>
  <c r="Q58" i="14" s="1"/>
  <c r="E58" i="14" s="1"/>
  <c r="BP57" i="14"/>
  <c r="BM57" i="14"/>
  <c r="BJ57" i="14"/>
  <c r="BA57" i="14"/>
  <c r="AX57" i="14"/>
  <c r="AU57" i="14"/>
  <c r="AL57" i="14"/>
  <c r="AI57" i="14"/>
  <c r="AF57" i="14"/>
  <c r="Z57" i="14"/>
  <c r="W57" i="14"/>
  <c r="T57" i="14"/>
  <c r="Q57" i="14"/>
  <c r="E57" i="14" s="1"/>
  <c r="BP56" i="14"/>
  <c r="BM56" i="14"/>
  <c r="BJ56" i="14"/>
  <c r="BA56" i="14"/>
  <c r="AX56" i="14"/>
  <c r="AU56" i="14"/>
  <c r="AL56" i="14"/>
  <c r="AI56" i="14"/>
  <c r="AF56" i="14"/>
  <c r="Z56" i="14"/>
  <c r="W56" i="14"/>
  <c r="T56" i="14"/>
  <c r="S56" i="14"/>
  <c r="Q56" i="14" s="1"/>
  <c r="E56" i="14" s="1"/>
  <c r="BP55" i="14"/>
  <c r="BM55" i="14"/>
  <c r="BJ55" i="14"/>
  <c r="BA55" i="14"/>
  <c r="AX55" i="14"/>
  <c r="AU55" i="14"/>
  <c r="AL55" i="14"/>
  <c r="AI55" i="14"/>
  <c r="AF55" i="14"/>
  <c r="Z55" i="14"/>
  <c r="W55" i="14"/>
  <c r="T55" i="14"/>
  <c r="Q55" i="14"/>
  <c r="E55" i="14" s="1"/>
  <c r="BP54" i="14"/>
  <c r="BM54" i="14"/>
  <c r="BJ54" i="14"/>
  <c r="BU54" i="14" s="1"/>
  <c r="BS54" i="14" s="1"/>
  <c r="N54" i="14" s="1"/>
  <c r="BA54" i="14"/>
  <c r="AX54" i="14"/>
  <c r="AU54" i="14"/>
  <c r="AL54" i="14"/>
  <c r="AI54" i="14"/>
  <c r="AF54" i="14"/>
  <c r="AQ54" i="14" s="1"/>
  <c r="AO54" i="14" s="1"/>
  <c r="H54" i="14" s="1"/>
  <c r="Z54" i="14"/>
  <c r="W54" i="14"/>
  <c r="T54" i="14"/>
  <c r="Q54" i="14"/>
  <c r="E54" i="14" s="1"/>
  <c r="BP53" i="14"/>
  <c r="BM53" i="14"/>
  <c r="BJ53" i="14"/>
  <c r="BA53" i="14"/>
  <c r="AX53" i="14"/>
  <c r="AU53" i="14"/>
  <c r="AL53" i="14"/>
  <c r="AI53" i="14"/>
  <c r="AF53" i="14"/>
  <c r="Z53" i="14"/>
  <c r="W53" i="14"/>
  <c r="T53" i="14"/>
  <c r="Q53" i="14"/>
  <c r="E53" i="14" s="1"/>
  <c r="BP52" i="14"/>
  <c r="BM52" i="14"/>
  <c r="BJ52" i="14"/>
  <c r="BU52" i="14" s="1"/>
  <c r="BS52" i="14" s="1"/>
  <c r="N52" i="14" s="1"/>
  <c r="BA52" i="14"/>
  <c r="AX52" i="14"/>
  <c r="AU52" i="14"/>
  <c r="AL52" i="14"/>
  <c r="AI52" i="14"/>
  <c r="AF52" i="14"/>
  <c r="AQ52" i="14" s="1"/>
  <c r="AO52" i="14" s="1"/>
  <c r="H52" i="14" s="1"/>
  <c r="Z52" i="14"/>
  <c r="W52" i="14"/>
  <c r="T52" i="14"/>
  <c r="S52" i="14"/>
  <c r="Q52" i="14" s="1"/>
  <c r="E52" i="14" s="1"/>
  <c r="BP51" i="14"/>
  <c r="BM51" i="14"/>
  <c r="BJ51" i="14"/>
  <c r="BA51" i="14"/>
  <c r="AX51" i="14"/>
  <c r="AU51" i="14"/>
  <c r="BF51" i="14" s="1"/>
  <c r="BD51" i="14" s="1"/>
  <c r="K51" i="14" s="1"/>
  <c r="AL51" i="14"/>
  <c r="AI51" i="14"/>
  <c r="AF51" i="14"/>
  <c r="Z51" i="14"/>
  <c r="W51" i="14"/>
  <c r="T51" i="14"/>
  <c r="AE51" i="14" s="1"/>
  <c r="AC51" i="14" s="1"/>
  <c r="Q51" i="14"/>
  <c r="E51" i="14"/>
  <c r="BP50" i="14"/>
  <c r="BM50" i="14"/>
  <c r="BJ50" i="14"/>
  <c r="BA50" i="14"/>
  <c r="AX50" i="14"/>
  <c r="AU50" i="14"/>
  <c r="BF50" i="14" s="1"/>
  <c r="BD50" i="14" s="1"/>
  <c r="K50" i="14" s="1"/>
  <c r="AL50" i="14"/>
  <c r="AI50" i="14"/>
  <c r="AF50" i="14"/>
  <c r="Z50" i="14"/>
  <c r="W50" i="14"/>
  <c r="T50" i="14"/>
  <c r="AE50" i="14" s="1"/>
  <c r="AC50" i="14" s="1"/>
  <c r="S50" i="14"/>
  <c r="Q50" i="14" s="1"/>
  <c r="E50" i="14" s="1"/>
  <c r="BP49" i="14"/>
  <c r="BM49" i="14"/>
  <c r="BJ49" i="14"/>
  <c r="BU49" i="14" s="1"/>
  <c r="BS49" i="14" s="1"/>
  <c r="N49" i="14" s="1"/>
  <c r="BA49" i="14"/>
  <c r="AX49" i="14"/>
  <c r="AU49" i="14"/>
  <c r="AL49" i="14"/>
  <c r="AI49" i="14"/>
  <c r="AF49" i="14"/>
  <c r="AQ49" i="14" s="1"/>
  <c r="AO49" i="14" s="1"/>
  <c r="H49" i="14" s="1"/>
  <c r="Z49" i="14"/>
  <c r="W49" i="14"/>
  <c r="T49" i="14"/>
  <c r="Q49" i="14"/>
  <c r="E49" i="14" s="1"/>
  <c r="BP48" i="14"/>
  <c r="BM48" i="14"/>
  <c r="BJ48" i="14"/>
  <c r="BA48" i="14"/>
  <c r="AX48" i="14"/>
  <c r="AU48" i="14"/>
  <c r="AL48" i="14"/>
  <c r="AI48" i="14"/>
  <c r="AF48" i="14"/>
  <c r="Z48" i="14"/>
  <c r="W48" i="14"/>
  <c r="T48" i="14"/>
  <c r="S48" i="14"/>
  <c r="Q48" i="14" s="1"/>
  <c r="E48" i="14" s="1"/>
  <c r="BP47" i="14"/>
  <c r="BM47" i="14"/>
  <c r="BJ47" i="14"/>
  <c r="BA47" i="14"/>
  <c r="AX47" i="14"/>
  <c r="AU47" i="14"/>
  <c r="AL47" i="14"/>
  <c r="AI47" i="14"/>
  <c r="AF47" i="14"/>
  <c r="Z47" i="14"/>
  <c r="W47" i="14"/>
  <c r="T47" i="14"/>
  <c r="Q47" i="14"/>
  <c r="E47" i="14" s="1"/>
  <c r="BP46" i="14"/>
  <c r="BM46" i="14"/>
  <c r="BJ46" i="14"/>
  <c r="BA46" i="14"/>
  <c r="AX46" i="14"/>
  <c r="AU46" i="14"/>
  <c r="AL46" i="14"/>
  <c r="AI46" i="14"/>
  <c r="AF46" i="14"/>
  <c r="Z46" i="14"/>
  <c r="W46" i="14"/>
  <c r="T46" i="14"/>
  <c r="Q46" i="14"/>
  <c r="E46" i="14" s="1"/>
  <c r="BP45" i="14"/>
  <c r="BM45" i="14"/>
  <c r="BJ45" i="14"/>
  <c r="BA45" i="14"/>
  <c r="AX45" i="14"/>
  <c r="AU45" i="14"/>
  <c r="AL45" i="14"/>
  <c r="AI45" i="14"/>
  <c r="AF45" i="14"/>
  <c r="Z45" i="14"/>
  <c r="W45" i="14"/>
  <c r="T45" i="14"/>
  <c r="Q45" i="14"/>
  <c r="E45" i="14" s="1"/>
  <c r="BP44" i="14"/>
  <c r="BM44" i="14"/>
  <c r="BJ44" i="14"/>
  <c r="BA44" i="14"/>
  <c r="AX44" i="14"/>
  <c r="AU44" i="14"/>
  <c r="AL44" i="14"/>
  <c r="AI44" i="14"/>
  <c r="AF44" i="14"/>
  <c r="Z44" i="14"/>
  <c r="W44" i="14"/>
  <c r="T44" i="14"/>
  <c r="Q44" i="14"/>
  <c r="E44" i="14" s="1"/>
  <c r="BP43" i="14"/>
  <c r="BM43" i="14"/>
  <c r="BJ43" i="14"/>
  <c r="BA43" i="14"/>
  <c r="AX43" i="14"/>
  <c r="AU43" i="14"/>
  <c r="AL43" i="14"/>
  <c r="AI43" i="14"/>
  <c r="AF43" i="14"/>
  <c r="Z43" i="14"/>
  <c r="W43" i="14"/>
  <c r="T43" i="14"/>
  <c r="Q43" i="14"/>
  <c r="E43" i="14" s="1"/>
  <c r="BP42" i="14"/>
  <c r="BM42" i="14"/>
  <c r="BJ42" i="14"/>
  <c r="BA42" i="14"/>
  <c r="AX42" i="14"/>
  <c r="AU42" i="14"/>
  <c r="AL42" i="14"/>
  <c r="AI42" i="14"/>
  <c r="AF42" i="14"/>
  <c r="Z42" i="14"/>
  <c r="W42" i="14"/>
  <c r="T42" i="14"/>
  <c r="Q42" i="14"/>
  <c r="E42" i="14" s="1"/>
  <c r="BP41" i="14"/>
  <c r="BM41" i="14"/>
  <c r="BJ41" i="14"/>
  <c r="BA41" i="14"/>
  <c r="AX41" i="14"/>
  <c r="AU41" i="14"/>
  <c r="AL41" i="14"/>
  <c r="AI41" i="14"/>
  <c r="AF41" i="14"/>
  <c r="Z41" i="14"/>
  <c r="W41" i="14"/>
  <c r="T41" i="14"/>
  <c r="Q41" i="14"/>
  <c r="E41" i="14" s="1"/>
  <c r="BP40" i="14"/>
  <c r="BM40" i="14"/>
  <c r="BJ40" i="14"/>
  <c r="BA40" i="14"/>
  <c r="AX40" i="14"/>
  <c r="AU40" i="14"/>
  <c r="AL40" i="14"/>
  <c r="AI40" i="14"/>
  <c r="AF40" i="14"/>
  <c r="Z40" i="14"/>
  <c r="W40" i="14"/>
  <c r="T40" i="14"/>
  <c r="Q40" i="14"/>
  <c r="E40" i="14" s="1"/>
  <c r="CA39" i="14"/>
  <c r="BP39" i="14"/>
  <c r="BM39" i="14"/>
  <c r="BJ39" i="14"/>
  <c r="BA39" i="14"/>
  <c r="AX39" i="14"/>
  <c r="AU39" i="14"/>
  <c r="AL39" i="14"/>
  <c r="AI39" i="14"/>
  <c r="AF39" i="14"/>
  <c r="Z39" i="14"/>
  <c r="W39" i="14"/>
  <c r="T39" i="14"/>
  <c r="Q39" i="14"/>
  <c r="E39" i="14" s="1"/>
  <c r="BP38" i="14"/>
  <c r="BM38" i="14"/>
  <c r="BJ38" i="14"/>
  <c r="BU38" i="14" s="1"/>
  <c r="BS38" i="14" s="1"/>
  <c r="N38" i="14" s="1"/>
  <c r="BA38" i="14"/>
  <c r="AX38" i="14"/>
  <c r="AU38" i="14"/>
  <c r="AL38" i="14"/>
  <c r="AI38" i="14"/>
  <c r="AF38" i="14"/>
  <c r="AQ38" i="14" s="1"/>
  <c r="AO38" i="14" s="1"/>
  <c r="H38" i="14" s="1"/>
  <c r="Z38" i="14"/>
  <c r="W38" i="14"/>
  <c r="T38" i="14"/>
  <c r="Q38" i="14"/>
  <c r="E38" i="14" s="1"/>
  <c r="BP37" i="14"/>
  <c r="BM37" i="14"/>
  <c r="BJ37" i="14"/>
  <c r="BA37" i="14"/>
  <c r="AX37" i="14"/>
  <c r="AU37" i="14"/>
  <c r="AL37" i="14"/>
  <c r="AI37" i="14"/>
  <c r="AF37" i="14"/>
  <c r="Z37" i="14"/>
  <c r="W37" i="14"/>
  <c r="T37" i="14"/>
  <c r="Q37" i="14"/>
  <c r="E37" i="14" s="1"/>
  <c r="CA37" i="14" s="1"/>
  <c r="BP36" i="14"/>
  <c r="BM36" i="14"/>
  <c r="BJ36" i="14"/>
  <c r="BU36" i="14" s="1"/>
  <c r="BS36" i="14" s="1"/>
  <c r="N36" i="14" s="1"/>
  <c r="BA36" i="14"/>
  <c r="AX36" i="14"/>
  <c r="AU36" i="14"/>
  <c r="AL36" i="14"/>
  <c r="AI36" i="14"/>
  <c r="AF36" i="14"/>
  <c r="AQ36" i="14" s="1"/>
  <c r="AO36" i="14" s="1"/>
  <c r="H36" i="14" s="1"/>
  <c r="Z36" i="14"/>
  <c r="W36" i="14"/>
  <c r="T36" i="14"/>
  <c r="Q36" i="14"/>
  <c r="E36" i="14" s="1"/>
  <c r="CA36" i="14" s="1"/>
  <c r="BP35" i="14"/>
  <c r="BO35" i="14"/>
  <c r="BM35" i="14" s="1"/>
  <c r="BL35" i="14"/>
  <c r="BJ35" i="14" s="1"/>
  <c r="BC35" i="14"/>
  <c r="BA35" i="14" s="1"/>
  <c r="AX35" i="14"/>
  <c r="AU35" i="14"/>
  <c r="AN35" i="14"/>
  <c r="AL35" i="14" s="1"/>
  <c r="AK35" i="14"/>
  <c r="AI35" i="14" s="1"/>
  <c r="AH35" i="14"/>
  <c r="AF35" i="14" s="1"/>
  <c r="AB35" i="14"/>
  <c r="Z35" i="14" s="1"/>
  <c r="Y35" i="14"/>
  <c r="W35" i="14" s="1"/>
  <c r="V35" i="14"/>
  <c r="T35" i="14" s="1"/>
  <c r="S35" i="14"/>
  <c r="Q35" i="14" s="1"/>
  <c r="E35" i="14" s="1"/>
  <c r="BV34" i="14"/>
  <c r="BY34" i="14" s="1"/>
  <c r="BS34" i="14"/>
  <c r="N34" i="14" s="1"/>
  <c r="BP34" i="14"/>
  <c r="BM34" i="14"/>
  <c r="BJ34" i="14"/>
  <c r="BG34" i="14"/>
  <c r="BD34" i="14"/>
  <c r="K34" i="14" s="1"/>
  <c r="BA34" i="14"/>
  <c r="AX34" i="14"/>
  <c r="AU34" i="14"/>
  <c r="AR34" i="14"/>
  <c r="I34" i="14" s="1"/>
  <c r="AO34" i="14"/>
  <c r="AL34" i="14"/>
  <c r="AI34" i="14"/>
  <c r="AF34" i="14"/>
  <c r="AC34" i="14"/>
  <c r="Z34" i="14"/>
  <c r="W34" i="14"/>
  <c r="T34" i="14"/>
  <c r="Q34" i="14"/>
  <c r="E34" i="14" s="1"/>
  <c r="L34" i="14"/>
  <c r="M34" i="14" s="1"/>
  <c r="H34" i="14"/>
  <c r="F34" i="14"/>
  <c r="G34" i="14" s="1"/>
  <c r="BP33" i="14"/>
  <c r="BM33" i="14"/>
  <c r="BJ33" i="14"/>
  <c r="BA33" i="14"/>
  <c r="AX33" i="14"/>
  <c r="AU33" i="14"/>
  <c r="AL33" i="14"/>
  <c r="AI33" i="14"/>
  <c r="AF33" i="14"/>
  <c r="Z33" i="14"/>
  <c r="W33" i="14"/>
  <c r="T33" i="14"/>
  <c r="Q33" i="14"/>
  <c r="E33" i="14" s="1"/>
  <c r="BP32" i="14"/>
  <c r="BM32" i="14"/>
  <c r="BJ32" i="14"/>
  <c r="BA32" i="14"/>
  <c r="AX32" i="14"/>
  <c r="AU32" i="14"/>
  <c r="AL32" i="14"/>
  <c r="AI32" i="14"/>
  <c r="AF32" i="14"/>
  <c r="Z32" i="14"/>
  <c r="W32" i="14"/>
  <c r="T32" i="14"/>
  <c r="Q32" i="14"/>
  <c r="I32" i="14"/>
  <c r="E32" i="14"/>
  <c r="BP31" i="14"/>
  <c r="BM31" i="14"/>
  <c r="BJ31" i="14"/>
  <c r="BA31" i="14"/>
  <c r="AX31" i="14"/>
  <c r="AU31" i="14"/>
  <c r="AL31" i="14"/>
  <c r="AI31" i="14"/>
  <c r="AF31" i="14"/>
  <c r="Z31" i="14"/>
  <c r="W31" i="14"/>
  <c r="T31" i="14"/>
  <c r="Q31" i="14"/>
  <c r="E31" i="14" s="1"/>
  <c r="BP30" i="14"/>
  <c r="BM30" i="14"/>
  <c r="BJ30" i="14"/>
  <c r="BA30" i="14"/>
  <c r="AX30" i="14"/>
  <c r="AU30" i="14"/>
  <c r="AL30" i="14"/>
  <c r="AI30" i="14"/>
  <c r="AF30" i="14"/>
  <c r="Z30" i="14"/>
  <c r="W30" i="14"/>
  <c r="T30" i="14"/>
  <c r="Q30" i="14"/>
  <c r="E30" i="14" s="1"/>
  <c r="BP29" i="14"/>
  <c r="BM29" i="14"/>
  <c r="BJ29" i="14"/>
  <c r="BA29" i="14"/>
  <c r="AX29" i="14"/>
  <c r="AU29" i="14"/>
  <c r="AL29" i="14"/>
  <c r="AI29" i="14"/>
  <c r="AF29" i="14"/>
  <c r="Z29" i="14"/>
  <c r="W29" i="14"/>
  <c r="T29" i="14"/>
  <c r="Q29" i="14"/>
  <c r="E29" i="14" s="1"/>
  <c r="BP28" i="14"/>
  <c r="BM28" i="14"/>
  <c r="BJ28" i="14"/>
  <c r="BA28" i="14"/>
  <c r="AX28" i="14"/>
  <c r="AU28" i="14"/>
  <c r="AL28" i="14"/>
  <c r="AI28" i="14"/>
  <c r="AF28" i="14"/>
  <c r="AQ28" i="14" s="1"/>
  <c r="AO28" i="14" s="1"/>
  <c r="H28" i="14" s="1"/>
  <c r="Z28" i="14"/>
  <c r="W28" i="14"/>
  <c r="T28" i="14"/>
  <c r="Q28" i="14"/>
  <c r="E28" i="14" s="1"/>
  <c r="BP27" i="14"/>
  <c r="BM27" i="14"/>
  <c r="BJ27" i="14"/>
  <c r="BA27" i="14"/>
  <c r="AX27" i="14"/>
  <c r="AU27" i="14"/>
  <c r="AL27" i="14"/>
  <c r="AI27" i="14"/>
  <c r="AF27" i="14"/>
  <c r="AQ27" i="14" s="1"/>
  <c r="AO27" i="14" s="1"/>
  <c r="H27" i="14" s="1"/>
  <c r="Z27" i="14"/>
  <c r="W27" i="14"/>
  <c r="T27" i="14"/>
  <c r="Q27" i="14"/>
  <c r="E27" i="14" s="1"/>
  <c r="BP26" i="14"/>
  <c r="BM26" i="14"/>
  <c r="BU26" i="14" s="1"/>
  <c r="BS26" i="14" s="1"/>
  <c r="N26" i="14" s="1"/>
  <c r="BJ26" i="14"/>
  <c r="BA26" i="14"/>
  <c r="AX26" i="14"/>
  <c r="AU26" i="14"/>
  <c r="BF26" i="14" s="1"/>
  <c r="BD26" i="14" s="1"/>
  <c r="K26" i="14" s="1"/>
  <c r="AL26" i="14"/>
  <c r="AI26" i="14"/>
  <c r="AF26" i="14"/>
  <c r="Z26" i="14"/>
  <c r="W26" i="14"/>
  <c r="T26" i="14"/>
  <c r="Q26" i="14"/>
  <c r="E26" i="14" s="1"/>
  <c r="BP25" i="14"/>
  <c r="BM25" i="14"/>
  <c r="BJ25" i="14"/>
  <c r="BA25" i="14"/>
  <c r="AX25" i="14"/>
  <c r="AU25" i="14"/>
  <c r="AL25" i="14"/>
  <c r="AI25" i="14"/>
  <c r="AF25" i="14"/>
  <c r="AQ25" i="14" s="1"/>
  <c r="AO25" i="14" s="1"/>
  <c r="H25" i="14" s="1"/>
  <c r="Z25" i="14"/>
  <c r="W25" i="14"/>
  <c r="T25" i="14"/>
  <c r="Q25" i="14"/>
  <c r="E25" i="14" s="1"/>
  <c r="BP24" i="14"/>
  <c r="BM24" i="14"/>
  <c r="BU24" i="14" s="1"/>
  <c r="BS24" i="14" s="1"/>
  <c r="N24" i="14" s="1"/>
  <c r="BJ24" i="14"/>
  <c r="BA24" i="14"/>
  <c r="AX24" i="14"/>
  <c r="AU24" i="14"/>
  <c r="BF24" i="14" s="1"/>
  <c r="BD24" i="14" s="1"/>
  <c r="K24" i="14" s="1"/>
  <c r="AL24" i="14"/>
  <c r="AI24" i="14"/>
  <c r="AF24" i="14"/>
  <c r="Z24" i="14"/>
  <c r="W24" i="14"/>
  <c r="T24" i="14"/>
  <c r="Q24" i="14"/>
  <c r="E24" i="14" s="1"/>
  <c r="BP23" i="14"/>
  <c r="BM23" i="14"/>
  <c r="BJ23" i="14"/>
  <c r="BA23" i="14"/>
  <c r="AX23" i="14"/>
  <c r="AU23" i="14"/>
  <c r="AL23" i="14"/>
  <c r="AI23" i="14"/>
  <c r="AF23" i="14"/>
  <c r="AQ23" i="14" s="1"/>
  <c r="AO23" i="14" s="1"/>
  <c r="H23" i="14" s="1"/>
  <c r="Z23" i="14"/>
  <c r="W23" i="14"/>
  <c r="T23" i="14"/>
  <c r="Q23" i="14"/>
  <c r="E23" i="14" s="1"/>
  <c r="BP22" i="14"/>
  <c r="BM22" i="14"/>
  <c r="BU22" i="14" s="1"/>
  <c r="BS22" i="14" s="1"/>
  <c r="N22" i="14" s="1"/>
  <c r="BJ22" i="14"/>
  <c r="BA22" i="14"/>
  <c r="AX22" i="14"/>
  <c r="AU22" i="14"/>
  <c r="BF22" i="14" s="1"/>
  <c r="BD22" i="14" s="1"/>
  <c r="K22" i="14" s="1"/>
  <c r="AL22" i="14"/>
  <c r="AI22" i="14"/>
  <c r="AF22" i="14"/>
  <c r="Z22" i="14"/>
  <c r="W22" i="14"/>
  <c r="T22" i="14"/>
  <c r="Q22" i="14"/>
  <c r="E22" i="14" s="1"/>
  <c r="BP21" i="14"/>
  <c r="BM21" i="14"/>
  <c r="BJ21" i="14"/>
  <c r="BU21" i="14" s="1"/>
  <c r="BS21" i="14" s="1"/>
  <c r="N21" i="14" s="1"/>
  <c r="BA21" i="14"/>
  <c r="AX21" i="14"/>
  <c r="AU21" i="14"/>
  <c r="AL21" i="14"/>
  <c r="AI21" i="14"/>
  <c r="AF21" i="14"/>
  <c r="AQ21" i="14" s="1"/>
  <c r="AO21" i="14" s="1"/>
  <c r="H21" i="14" s="1"/>
  <c r="Z21" i="14"/>
  <c r="W21" i="14"/>
  <c r="T21" i="14"/>
  <c r="Q21" i="14"/>
  <c r="E21" i="14" s="1"/>
  <c r="BP20" i="14"/>
  <c r="BM20" i="14"/>
  <c r="BJ20" i="14"/>
  <c r="BA20" i="14"/>
  <c r="AX20" i="14"/>
  <c r="AU20" i="14"/>
  <c r="AL20" i="14"/>
  <c r="AI20" i="14"/>
  <c r="AF20" i="14"/>
  <c r="Z20" i="14"/>
  <c r="W20" i="14"/>
  <c r="T20" i="14"/>
  <c r="Q20" i="14"/>
  <c r="E20" i="14" s="1"/>
  <c r="BP19" i="14"/>
  <c r="BM19" i="14"/>
  <c r="BJ19" i="14"/>
  <c r="BU19" i="14" s="1"/>
  <c r="BA19" i="14"/>
  <c r="AX19" i="14"/>
  <c r="AU19" i="14"/>
  <c r="AL19" i="14"/>
  <c r="AI19" i="14"/>
  <c r="AF19" i="14"/>
  <c r="AQ19" i="14" s="1"/>
  <c r="Z19" i="14"/>
  <c r="W19" i="14"/>
  <c r="T19" i="14"/>
  <c r="Q19" i="14"/>
  <c r="E19" i="14" s="1"/>
  <c r="BP18" i="14"/>
  <c r="BM18" i="14"/>
  <c r="BJ18" i="14"/>
  <c r="BA18" i="14"/>
  <c r="AX18" i="14"/>
  <c r="AU18" i="14"/>
  <c r="AL18" i="14"/>
  <c r="AI18" i="14"/>
  <c r="AF18" i="14"/>
  <c r="Z18" i="14"/>
  <c r="W18" i="14"/>
  <c r="T18" i="14"/>
  <c r="Q18" i="14"/>
  <c r="E18" i="14" s="1"/>
  <c r="BW17" i="14"/>
  <c r="BT17" i="14"/>
  <c r="BQ17" i="14"/>
  <c r="BO17" i="14"/>
  <c r="BN17" i="14"/>
  <c r="BM17" i="14" s="1"/>
  <c r="BL17" i="14"/>
  <c r="BK17" i="14"/>
  <c r="BJ17" i="14" s="1"/>
  <c r="BH17" i="14"/>
  <c r="BE17" i="14"/>
  <c r="BC17" i="14"/>
  <c r="BB17" i="14"/>
  <c r="AY17" i="14"/>
  <c r="AX17" i="14" s="1"/>
  <c r="AV17" i="14"/>
  <c r="AU17" i="14" s="1"/>
  <c r="AS17" i="14"/>
  <c r="AP17" i="14"/>
  <c r="AN17" i="14"/>
  <c r="AM17" i="14"/>
  <c r="AL17" i="14" s="1"/>
  <c r="AK17" i="14"/>
  <c r="AJ17" i="14"/>
  <c r="AH17" i="14"/>
  <c r="AG17" i="14"/>
  <c r="AD17" i="14"/>
  <c r="AB17" i="14"/>
  <c r="AA17" i="14"/>
  <c r="Y17" i="14"/>
  <c r="X17" i="14"/>
  <c r="V17" i="14"/>
  <c r="T17" i="14" s="1"/>
  <c r="U17" i="14"/>
  <c r="S17" i="14"/>
  <c r="R17" i="14"/>
  <c r="Q17" i="14" s="1"/>
  <c r="E17" i="14" s="1"/>
  <c r="BV16" i="14"/>
  <c r="BS16" i="14"/>
  <c r="N16" i="14" s="1"/>
  <c r="BP16" i="14"/>
  <c r="BM16" i="14"/>
  <c r="BJ16" i="14"/>
  <c r="BG16" i="14"/>
  <c r="L16" i="14" s="1"/>
  <c r="BD16" i="14"/>
  <c r="K16" i="14" s="1"/>
  <c r="BA16" i="14"/>
  <c r="AX16" i="14"/>
  <c r="AU16" i="14"/>
  <c r="AR16" i="14"/>
  <c r="AO16" i="14"/>
  <c r="H16" i="14" s="1"/>
  <c r="AL16" i="14"/>
  <c r="AI16" i="14"/>
  <c r="AF16" i="14"/>
  <c r="Z16" i="14"/>
  <c r="W16" i="14"/>
  <c r="T16" i="14"/>
  <c r="Q16" i="14"/>
  <c r="E16" i="14" s="1"/>
  <c r="P16" i="14" s="1"/>
  <c r="I16" i="14"/>
  <c r="BP15" i="14"/>
  <c r="BM15" i="14"/>
  <c r="BJ15" i="14"/>
  <c r="BA15" i="14"/>
  <c r="AX15" i="14"/>
  <c r="AU15" i="14"/>
  <c r="AL15" i="14"/>
  <c r="AI15" i="14"/>
  <c r="AF15" i="14"/>
  <c r="Z15" i="14"/>
  <c r="W15" i="14"/>
  <c r="T15" i="14"/>
  <c r="Q15" i="14"/>
  <c r="E15" i="14" s="1"/>
  <c r="BP14" i="14"/>
  <c r="BM14" i="14"/>
  <c r="BJ14" i="14"/>
  <c r="BU14" i="14" s="1"/>
  <c r="BS14" i="14" s="1"/>
  <c r="N14" i="14" s="1"/>
  <c r="BA14" i="14"/>
  <c r="AX14" i="14"/>
  <c r="AU14" i="14"/>
  <c r="AL14" i="14"/>
  <c r="AI14" i="14"/>
  <c r="AF14" i="14"/>
  <c r="AQ14" i="14" s="1"/>
  <c r="AO14" i="14" s="1"/>
  <c r="H14" i="14" s="1"/>
  <c r="Z14" i="14"/>
  <c r="W14" i="14"/>
  <c r="T14" i="14"/>
  <c r="Q14" i="14"/>
  <c r="E14" i="14" s="1"/>
  <c r="BP13" i="14"/>
  <c r="BM13" i="14"/>
  <c r="BJ13" i="14"/>
  <c r="BA13" i="14"/>
  <c r="AX13" i="14"/>
  <c r="AU13" i="14"/>
  <c r="AL13" i="14"/>
  <c r="AI13" i="14"/>
  <c r="AF13" i="14"/>
  <c r="Z13" i="14"/>
  <c r="W13" i="14"/>
  <c r="T13" i="14"/>
  <c r="Q13" i="14"/>
  <c r="E13" i="14" s="1"/>
  <c r="BP12" i="14"/>
  <c r="BM12" i="14"/>
  <c r="BJ12" i="14"/>
  <c r="BU12" i="14" s="1"/>
  <c r="BA12" i="14"/>
  <c r="AX12" i="14"/>
  <c r="AU12" i="14"/>
  <c r="AL12" i="14"/>
  <c r="AI12" i="14"/>
  <c r="AF12" i="14"/>
  <c r="AQ12" i="14" s="1"/>
  <c r="Z12" i="14"/>
  <c r="W12" i="14"/>
  <c r="T12" i="14"/>
  <c r="Q12" i="14"/>
  <c r="E12" i="14" s="1"/>
  <c r="BP11" i="14"/>
  <c r="BM11" i="14"/>
  <c r="BJ11" i="14"/>
  <c r="BA11" i="14"/>
  <c r="AX11" i="14"/>
  <c r="AU11" i="14"/>
  <c r="AL11" i="14"/>
  <c r="AI11" i="14"/>
  <c r="AF11" i="14"/>
  <c r="Z11" i="14"/>
  <c r="W11" i="14"/>
  <c r="T11" i="14"/>
  <c r="Q11" i="14"/>
  <c r="E11" i="14" s="1"/>
  <c r="BW10" i="14"/>
  <c r="BT10" i="14"/>
  <c r="BQ10" i="14"/>
  <c r="BP10" i="14" s="1"/>
  <c r="BO10" i="14"/>
  <c r="BO7" i="14" s="1"/>
  <c r="BN10" i="14"/>
  <c r="BM10" i="14" s="1"/>
  <c r="BL10" i="14"/>
  <c r="BK10" i="14"/>
  <c r="BH10" i="14"/>
  <c r="BH7" i="14" s="1"/>
  <c r="BE10" i="14"/>
  <c r="BC10" i="14"/>
  <c r="BC7" i="14" s="1"/>
  <c r="BB10" i="14"/>
  <c r="BB7" i="14" s="1"/>
  <c r="BA7" i="14" s="1"/>
  <c r="AY10" i="14"/>
  <c r="AX10" i="14" s="1"/>
  <c r="AV10" i="14"/>
  <c r="AU10" i="14" s="1"/>
  <c r="AS10" i="14"/>
  <c r="AP10" i="14"/>
  <c r="AP7" i="14" s="1"/>
  <c r="AN10" i="14"/>
  <c r="AM10" i="14"/>
  <c r="AK10" i="14"/>
  <c r="AK7" i="14" s="1"/>
  <c r="AJ10" i="14"/>
  <c r="AI10" i="14" s="1"/>
  <c r="AH10" i="14"/>
  <c r="AG10" i="14"/>
  <c r="AD10" i="14"/>
  <c r="AD7" i="14" s="1"/>
  <c r="AB10" i="14"/>
  <c r="AA10" i="14"/>
  <c r="Y10" i="14"/>
  <c r="X10" i="14"/>
  <c r="X7" i="14" s="1"/>
  <c r="V10" i="14"/>
  <c r="U10" i="14"/>
  <c r="S10" i="14"/>
  <c r="R10" i="14"/>
  <c r="R7" i="14" s="1"/>
  <c r="BW9" i="14"/>
  <c r="BT9" i="14"/>
  <c r="BQ9" i="14"/>
  <c r="BP9" i="14" s="1"/>
  <c r="BO9" i="14"/>
  <c r="BN9" i="14"/>
  <c r="BL9" i="14"/>
  <c r="BK9" i="14"/>
  <c r="BJ9" i="14"/>
  <c r="BH9" i="14"/>
  <c r="BE9" i="14"/>
  <c r="BC9" i="14"/>
  <c r="BB9" i="14"/>
  <c r="BA9" i="14" s="1"/>
  <c r="AY9" i="14"/>
  <c r="AX9" i="14" s="1"/>
  <c r="AV9" i="14"/>
  <c r="AU9" i="14" s="1"/>
  <c r="AS9" i="14"/>
  <c r="AP9" i="14"/>
  <c r="AN9" i="14"/>
  <c r="AM9" i="14"/>
  <c r="AL9" i="14" s="1"/>
  <c r="AK9" i="14"/>
  <c r="AJ9" i="14"/>
  <c r="AH9" i="14"/>
  <c r="AG9" i="14"/>
  <c r="AD9" i="14"/>
  <c r="AB9" i="14"/>
  <c r="AA9" i="14"/>
  <c r="Y9" i="14"/>
  <c r="X9" i="14"/>
  <c r="V9" i="14"/>
  <c r="U9" i="14"/>
  <c r="S9" i="14"/>
  <c r="R9" i="14"/>
  <c r="BY8" i="14"/>
  <c r="BV8" i="14"/>
  <c r="BP8" i="14"/>
  <c r="BM8" i="14"/>
  <c r="BJ8" i="14"/>
  <c r="BU8" i="14" s="1"/>
  <c r="BS8" i="14" s="1"/>
  <c r="N8" i="14" s="1"/>
  <c r="BG8" i="14"/>
  <c r="BD8" i="14"/>
  <c r="K8" i="14" s="1"/>
  <c r="BA8" i="14"/>
  <c r="AX8" i="14"/>
  <c r="AU8" i="14"/>
  <c r="AR8" i="14"/>
  <c r="I8" i="14" s="1"/>
  <c r="J8" i="14" s="1"/>
  <c r="AL8" i="14"/>
  <c r="AI8" i="14"/>
  <c r="AF8" i="14"/>
  <c r="Z8" i="14"/>
  <c r="W8" i="14"/>
  <c r="T8" i="14"/>
  <c r="AE8" i="14" s="1"/>
  <c r="AC8" i="14" s="1"/>
  <c r="F8" i="14" s="1"/>
  <c r="G8" i="14" s="1"/>
  <c r="Q8" i="14"/>
  <c r="L8" i="14"/>
  <c r="E8" i="14"/>
  <c r="BT7" i="14"/>
  <c r="BL7" i="14"/>
  <c r="AV7" i="14"/>
  <c r="AU7" i="14" s="1"/>
  <c r="AN7" i="14"/>
  <c r="AH7" i="14"/>
  <c r="AB7" i="14"/>
  <c r="V7" i="14"/>
  <c r="AR2" i="14"/>
  <c r="AE130" i="16" l="1"/>
  <c r="AC130" i="16" s="1"/>
  <c r="F130" i="16" s="1"/>
  <c r="G130" i="16" s="1"/>
  <c r="AT106" i="16"/>
  <c r="AR106" i="16" s="1"/>
  <c r="I106" i="16" s="1"/>
  <c r="F106" i="16"/>
  <c r="F143" i="16"/>
  <c r="G143" i="16" s="1"/>
  <c r="AT144" i="16"/>
  <c r="AR144" i="16" s="1"/>
  <c r="AI103" i="16"/>
  <c r="X103" i="16"/>
  <c r="W103" i="16" s="1"/>
  <c r="AQ130" i="16"/>
  <c r="AO130" i="16" s="1"/>
  <c r="H130" i="16" s="1"/>
  <c r="AT21" i="16"/>
  <c r="AR21" i="16" s="1"/>
  <c r="AT36" i="16"/>
  <c r="AR36" i="16" s="1"/>
  <c r="AT15" i="16"/>
  <c r="AR15" i="16" s="1"/>
  <c r="AT31" i="16"/>
  <c r="AR31" i="16" s="1"/>
  <c r="AJ7" i="14"/>
  <c r="T9" i="14"/>
  <c r="W9" i="14"/>
  <c r="AF9" i="14"/>
  <c r="S7" i="14"/>
  <c r="Y7" i="14"/>
  <c r="AF10" i="14"/>
  <c r="AQ11" i="14"/>
  <c r="AQ13" i="14"/>
  <c r="AO13" i="14" s="1"/>
  <c r="H13" i="14" s="1"/>
  <c r="BU13" i="14"/>
  <c r="BS13" i="14" s="1"/>
  <c r="N13" i="14" s="1"/>
  <c r="AQ15" i="14"/>
  <c r="AO15" i="14" s="1"/>
  <c r="H15" i="14" s="1"/>
  <c r="BU15" i="14"/>
  <c r="BS15" i="14" s="1"/>
  <c r="N15" i="14" s="1"/>
  <c r="BY16" i="14"/>
  <c r="Z17" i="14"/>
  <c r="AF17" i="14"/>
  <c r="AI17" i="14"/>
  <c r="BU18" i="14"/>
  <c r="BS18" i="14" s="1"/>
  <c r="N18" i="14" s="1"/>
  <c r="AQ20" i="14"/>
  <c r="AO20" i="14" s="1"/>
  <c r="H20" i="14" s="1"/>
  <c r="BU20" i="14"/>
  <c r="BS20" i="14" s="1"/>
  <c r="N20" i="14" s="1"/>
  <c r="AQ22" i="14"/>
  <c r="AO22" i="14" s="1"/>
  <c r="H22" i="14" s="1"/>
  <c r="BF23" i="14"/>
  <c r="BD23" i="14" s="1"/>
  <c r="K23" i="14" s="1"/>
  <c r="BU23" i="14"/>
  <c r="BS23" i="14" s="1"/>
  <c r="N23" i="14" s="1"/>
  <c r="AQ24" i="14"/>
  <c r="AO24" i="14" s="1"/>
  <c r="H24" i="14" s="1"/>
  <c r="BF25" i="14"/>
  <c r="BD25" i="14" s="1"/>
  <c r="K25" i="14" s="1"/>
  <c r="BU25" i="14"/>
  <c r="BS25" i="14" s="1"/>
  <c r="N25" i="14" s="1"/>
  <c r="AQ26" i="14"/>
  <c r="AO26" i="14" s="1"/>
  <c r="H26" i="14" s="1"/>
  <c r="BF27" i="14"/>
  <c r="BD27" i="14" s="1"/>
  <c r="K27" i="14" s="1"/>
  <c r="BU27" i="14"/>
  <c r="BS27" i="14" s="1"/>
  <c r="N27" i="14" s="1"/>
  <c r="BF28" i="14"/>
  <c r="BD28" i="14" s="1"/>
  <c r="K28" i="14" s="1"/>
  <c r="AE29" i="14"/>
  <c r="AC29" i="14" s="1"/>
  <c r="BF29" i="14"/>
  <c r="BD29" i="14" s="1"/>
  <c r="K29" i="14" s="1"/>
  <c r="AE30" i="14"/>
  <c r="AC30" i="14" s="1"/>
  <c r="BF30" i="14"/>
  <c r="BD30" i="14" s="1"/>
  <c r="K30" i="14" s="1"/>
  <c r="AQ31" i="14"/>
  <c r="AO31" i="14" s="1"/>
  <c r="H31" i="14" s="1"/>
  <c r="BU31" i="14"/>
  <c r="BS31" i="14" s="1"/>
  <c r="N31" i="14" s="1"/>
  <c r="J32" i="14"/>
  <c r="AE32" i="14"/>
  <c r="AC32" i="14" s="1"/>
  <c r="BF32" i="14"/>
  <c r="BD32" i="14" s="1"/>
  <c r="AE33" i="14"/>
  <c r="AC33" i="14" s="1"/>
  <c r="BF33" i="14"/>
  <c r="BD33" i="14" s="1"/>
  <c r="K33" i="14" s="1"/>
  <c r="AQ37" i="14"/>
  <c r="BU37" i="14"/>
  <c r="AQ39" i="14"/>
  <c r="AO39" i="14" s="1"/>
  <c r="H39" i="14" s="1"/>
  <c r="BU39" i="14"/>
  <c r="BS39" i="14" s="1"/>
  <c r="N39" i="14" s="1"/>
  <c r="AE40" i="14"/>
  <c r="AC40" i="14" s="1"/>
  <c r="BF40" i="14"/>
  <c r="BD40" i="14" s="1"/>
  <c r="K40" i="14" s="1"/>
  <c r="AE41" i="14"/>
  <c r="AC41" i="14" s="1"/>
  <c r="BF41" i="14"/>
  <c r="BD41" i="14" s="1"/>
  <c r="K41" i="14" s="1"/>
  <c r="AE42" i="14"/>
  <c r="AC42" i="14" s="1"/>
  <c r="BF42" i="14"/>
  <c r="BD42" i="14" s="1"/>
  <c r="K42" i="14" s="1"/>
  <c r="AE43" i="14"/>
  <c r="AC43" i="14" s="1"/>
  <c r="BF43" i="14"/>
  <c r="BD43" i="14" s="1"/>
  <c r="K43" i="14" s="1"/>
  <c r="AE44" i="14"/>
  <c r="AC44" i="14" s="1"/>
  <c r="BF44" i="14"/>
  <c r="BD44" i="14" s="1"/>
  <c r="K44" i="14" s="1"/>
  <c r="AE45" i="14"/>
  <c r="AC45" i="14" s="1"/>
  <c r="BF45" i="14"/>
  <c r="BD45" i="14" s="1"/>
  <c r="K45" i="14" s="1"/>
  <c r="AE46" i="14"/>
  <c r="AC46" i="14" s="1"/>
  <c r="BF46" i="14"/>
  <c r="BD46" i="14" s="1"/>
  <c r="K46" i="14" s="1"/>
  <c r="AE47" i="14"/>
  <c r="AC47" i="14" s="1"/>
  <c r="BF47" i="14"/>
  <c r="BD47" i="14" s="1"/>
  <c r="K47" i="14" s="1"/>
  <c r="AQ48" i="14"/>
  <c r="AO48" i="14" s="1"/>
  <c r="H48" i="14" s="1"/>
  <c r="BU48" i="14"/>
  <c r="BS48" i="14" s="1"/>
  <c r="N48" i="14" s="1"/>
  <c r="AQ53" i="14"/>
  <c r="AO53" i="14" s="1"/>
  <c r="H53" i="14" s="1"/>
  <c r="BU53" i="14"/>
  <c r="BS53" i="14" s="1"/>
  <c r="N53" i="14" s="1"/>
  <c r="AQ55" i="14"/>
  <c r="AO55" i="14" s="1"/>
  <c r="H55" i="14" s="1"/>
  <c r="BU55" i="14"/>
  <c r="BS55" i="14" s="1"/>
  <c r="N55" i="14" s="1"/>
  <c r="AE56" i="14"/>
  <c r="AC56" i="14" s="1"/>
  <c r="BF56" i="14"/>
  <c r="BD56" i="14" s="1"/>
  <c r="K56" i="14" s="1"/>
  <c r="AE57" i="14"/>
  <c r="AC57" i="14" s="1"/>
  <c r="BF57" i="14"/>
  <c r="BD57" i="14" s="1"/>
  <c r="K57" i="14" s="1"/>
  <c r="AQ58" i="14"/>
  <c r="AO58" i="14" s="1"/>
  <c r="H58" i="14" s="1"/>
  <c r="BU58" i="14"/>
  <c r="BS58" i="14" s="1"/>
  <c r="N58" i="14" s="1"/>
  <c r="AF77" i="14"/>
  <c r="BU59" i="14"/>
  <c r="BS59" i="14" s="1"/>
  <c r="N59" i="14" s="1"/>
  <c r="AE60" i="14"/>
  <c r="AC60" i="14" s="1"/>
  <c r="BF60" i="14"/>
  <c r="BD60" i="14" s="1"/>
  <c r="K60" i="14" s="1"/>
  <c r="AE61" i="14"/>
  <c r="AC61" i="14" s="1"/>
  <c r="BF61" i="14"/>
  <c r="BD61" i="14" s="1"/>
  <c r="K61" i="14" s="1"/>
  <c r="AQ62" i="14"/>
  <c r="AO62" i="14" s="1"/>
  <c r="H62" i="14" s="1"/>
  <c r="BU62" i="14"/>
  <c r="BS62" i="14" s="1"/>
  <c r="N62" i="14" s="1"/>
  <c r="AQ68" i="14"/>
  <c r="AO68" i="14" s="1"/>
  <c r="H68" i="14" s="1"/>
  <c r="BU68" i="14"/>
  <c r="BS68" i="14" s="1"/>
  <c r="N68" i="14" s="1"/>
  <c r="AE70" i="14"/>
  <c r="AC70" i="14" s="1"/>
  <c r="AE71" i="14"/>
  <c r="AC71" i="14" s="1"/>
  <c r="F71" i="14" s="1"/>
  <c r="AQ72" i="14"/>
  <c r="AO72" i="14" s="1"/>
  <c r="H72" i="14" s="1"/>
  <c r="BF72" i="14"/>
  <c r="BD72" i="14" s="1"/>
  <c r="K72" i="14" s="1"/>
  <c r="AQ73" i="14"/>
  <c r="AO73" i="14" s="1"/>
  <c r="H73" i="14" s="1"/>
  <c r="AE75" i="14"/>
  <c r="AC75" i="14" s="1"/>
  <c r="F75" i="14" s="1"/>
  <c r="G75" i="14" s="1"/>
  <c r="X77" i="14"/>
  <c r="W77" i="14" s="1"/>
  <c r="AU79" i="14"/>
  <c r="AV77" i="14"/>
  <c r="AU77" i="14" s="1"/>
  <c r="BA79" i="14"/>
  <c r="BB77" i="14"/>
  <c r="BA77" i="14" s="1"/>
  <c r="BJ79" i="14"/>
  <c r="BK77" i="14"/>
  <c r="BJ77" i="14" s="1"/>
  <c r="Q78" i="14"/>
  <c r="E78" i="14" s="1"/>
  <c r="AF78" i="14"/>
  <c r="AI78" i="14"/>
  <c r="T79" i="14"/>
  <c r="AF79" i="14"/>
  <c r="AQ82" i="14"/>
  <c r="AO82" i="14" s="1"/>
  <c r="H82" i="14" s="1"/>
  <c r="BU82" i="14"/>
  <c r="BS82" i="14" s="1"/>
  <c r="N82" i="14" s="1"/>
  <c r="AQ86" i="14"/>
  <c r="AO86" i="14" s="1"/>
  <c r="H86" i="14" s="1"/>
  <c r="BU86" i="14"/>
  <c r="BS86" i="14" s="1"/>
  <c r="N86" i="14" s="1"/>
  <c r="AQ90" i="14"/>
  <c r="AO90" i="14" s="1"/>
  <c r="H90" i="14" s="1"/>
  <c r="BU90" i="14"/>
  <c r="BS90" i="14" s="1"/>
  <c r="N90" i="14" s="1"/>
  <c r="AE91" i="14"/>
  <c r="AC91" i="14" s="1"/>
  <c r="BF91" i="14"/>
  <c r="BD91" i="14" s="1"/>
  <c r="K91" i="14" s="1"/>
  <c r="AL92" i="14"/>
  <c r="BA92" i="14"/>
  <c r="AQ93" i="14"/>
  <c r="AO93" i="14" s="1"/>
  <c r="H93" i="14" s="1"/>
  <c r="AQ96" i="14"/>
  <c r="AO96" i="14" s="1"/>
  <c r="H96" i="14" s="1"/>
  <c r="BF97" i="14"/>
  <c r="BD97" i="14" s="1"/>
  <c r="K97" i="14" s="1"/>
  <c r="BU97" i="14"/>
  <c r="BS97" i="14" s="1"/>
  <c r="N97" i="14" s="1"/>
  <c r="AQ98" i="14"/>
  <c r="AO98" i="14" s="1"/>
  <c r="H98" i="14" s="1"/>
  <c r="BF98" i="14"/>
  <c r="BD98" i="14" s="1"/>
  <c r="K98" i="14" s="1"/>
  <c r="Z99" i="14"/>
  <c r="BJ99" i="14"/>
  <c r="BM99" i="14"/>
  <c r="AE100" i="14"/>
  <c r="AQ101" i="14"/>
  <c r="AO101" i="14" s="1"/>
  <c r="H101" i="14" s="1"/>
  <c r="BF102" i="14"/>
  <c r="BD102" i="14" s="1"/>
  <c r="K102" i="14" s="1"/>
  <c r="AQ106" i="14"/>
  <c r="BF106" i="14"/>
  <c r="BD106" i="14" s="1"/>
  <c r="K106" i="14" s="1"/>
  <c r="AQ108" i="14"/>
  <c r="AO108" i="14" s="1"/>
  <c r="H108" i="14" s="1"/>
  <c r="BU108" i="14"/>
  <c r="BS108" i="14" s="1"/>
  <c r="N108" i="14" s="1"/>
  <c r="AE110" i="14"/>
  <c r="AC110" i="14" s="1"/>
  <c r="BF110" i="14"/>
  <c r="BD110" i="14" s="1"/>
  <c r="K110" i="14" s="1"/>
  <c r="AQ111" i="14"/>
  <c r="AO111" i="14" s="1"/>
  <c r="H111" i="14" s="1"/>
  <c r="BU111" i="14"/>
  <c r="BS111" i="14" s="1"/>
  <c r="N111" i="14" s="1"/>
  <c r="AE112" i="14"/>
  <c r="AC112" i="14" s="1"/>
  <c r="F112" i="14" s="1"/>
  <c r="AQ113" i="14"/>
  <c r="AO113" i="14" s="1"/>
  <c r="H113" i="14" s="1"/>
  <c r="AE114" i="14"/>
  <c r="AC114" i="14" s="1"/>
  <c r="BF114" i="14"/>
  <c r="BD114" i="14" s="1"/>
  <c r="K114" i="14" s="1"/>
  <c r="AE115" i="14"/>
  <c r="AC115" i="14" s="1"/>
  <c r="F115" i="14" s="1"/>
  <c r="AE116" i="14"/>
  <c r="AC116" i="14" s="1"/>
  <c r="F116" i="14" s="1"/>
  <c r="AE117" i="14"/>
  <c r="AC117" i="14" s="1"/>
  <c r="F117" i="14" s="1"/>
  <c r="G117" i="14" s="1"/>
  <c r="AE128" i="14"/>
  <c r="Q129" i="14"/>
  <c r="E129" i="14" s="1"/>
  <c r="AF129" i="14"/>
  <c r="AX129" i="14"/>
  <c r="BA129" i="14"/>
  <c r="BM130" i="14"/>
  <c r="BP130" i="14"/>
  <c r="AE132" i="14"/>
  <c r="AC132" i="14" s="1"/>
  <c r="AE138" i="14"/>
  <c r="AC138" i="14" s="1"/>
  <c r="BU139" i="14"/>
  <c r="BS139" i="14" s="1"/>
  <c r="N139" i="14" s="1"/>
  <c r="AQ140" i="14"/>
  <c r="AO140" i="14" s="1"/>
  <c r="H140" i="14" s="1"/>
  <c r="BF140" i="14"/>
  <c r="BD140" i="14" s="1"/>
  <c r="K140" i="14" s="1"/>
  <c r="BU141" i="14"/>
  <c r="BS141" i="14" s="1"/>
  <c r="N141" i="14" s="1"/>
  <c r="AQ142" i="14"/>
  <c r="AO142" i="14" s="1"/>
  <c r="H142" i="14" s="1"/>
  <c r="AQ143" i="14"/>
  <c r="AO143" i="14" s="1"/>
  <c r="H143" i="14" s="1"/>
  <c r="AQ144" i="14"/>
  <c r="AO144" i="14" s="1"/>
  <c r="H144" i="14" s="1"/>
  <c r="BF144" i="14"/>
  <c r="BD144" i="14" s="1"/>
  <c r="K144" i="14" s="1"/>
  <c r="Q77" i="16"/>
  <c r="E77" i="16" s="1"/>
  <c r="AC94" i="16"/>
  <c r="AE92" i="16"/>
  <c r="AC92" i="16" s="1"/>
  <c r="F92" i="16" s="1"/>
  <c r="AT141" i="16"/>
  <c r="AR141" i="16" s="1"/>
  <c r="BI141" i="16" s="1"/>
  <c r="BG141" i="16" s="1"/>
  <c r="AQ129" i="16"/>
  <c r="AO129" i="16" s="1"/>
  <c r="H129" i="16" s="1"/>
  <c r="AT107" i="16"/>
  <c r="AR107" i="16" s="1"/>
  <c r="AE79" i="16"/>
  <c r="AT116" i="16"/>
  <c r="AR116" i="16" s="1"/>
  <c r="AT110" i="16"/>
  <c r="AR110" i="16" s="1"/>
  <c r="I110" i="16" s="1"/>
  <c r="BQ103" i="16"/>
  <c r="BP103" i="16" s="1"/>
  <c r="G92" i="16"/>
  <c r="AE17" i="16"/>
  <c r="AC17" i="16" s="1"/>
  <c r="F17" i="16" s="1"/>
  <c r="G17" i="16" s="1"/>
  <c r="AT75" i="16"/>
  <c r="AR75" i="16" s="1"/>
  <c r="I75" i="16" s="1"/>
  <c r="J75" i="16" s="1"/>
  <c r="AT63" i="16"/>
  <c r="AR63" i="16" s="1"/>
  <c r="AT62" i="16"/>
  <c r="AR62" i="16" s="1"/>
  <c r="I62" i="16" s="1"/>
  <c r="J62" i="16" s="1"/>
  <c r="AT55" i="16"/>
  <c r="AR55" i="16" s="1"/>
  <c r="BU10" i="16"/>
  <c r="AE10" i="16"/>
  <c r="BF35" i="16"/>
  <c r="BD35" i="16" s="1"/>
  <c r="K35" i="16" s="1"/>
  <c r="AT19" i="16"/>
  <c r="BD138" i="16"/>
  <c r="K138" i="16" s="1"/>
  <c r="BF130" i="16"/>
  <c r="BD130" i="16" s="1"/>
  <c r="K130" i="16" s="1"/>
  <c r="AT109" i="16"/>
  <c r="AR109" i="16" s="1"/>
  <c r="I109" i="16" s="1"/>
  <c r="AT137" i="16"/>
  <c r="AR137" i="16" s="1"/>
  <c r="F137" i="16"/>
  <c r="G137" i="16" s="1"/>
  <c r="AC131" i="16"/>
  <c r="AE129" i="16"/>
  <c r="AC129" i="16" s="1"/>
  <c r="F129" i="16" s="1"/>
  <c r="G129" i="16" s="1"/>
  <c r="F114" i="16"/>
  <c r="AT114" i="16"/>
  <c r="AR114" i="16" s="1"/>
  <c r="I141" i="16"/>
  <c r="J141" i="16" s="1"/>
  <c r="F112" i="16"/>
  <c r="AT112" i="16"/>
  <c r="AR112" i="16" s="1"/>
  <c r="BS96" i="16"/>
  <c r="N96" i="16" s="1"/>
  <c r="BU92" i="16"/>
  <c r="BS92" i="16" s="1"/>
  <c r="N92" i="16" s="1"/>
  <c r="AT111" i="16"/>
  <c r="AR111" i="16" s="1"/>
  <c r="BI107" i="16"/>
  <c r="BG107" i="16" s="1"/>
  <c r="I107" i="16"/>
  <c r="AT101" i="16"/>
  <c r="AR101" i="16" s="1"/>
  <c r="AT97" i="16"/>
  <c r="AR97" i="16" s="1"/>
  <c r="BU79" i="16"/>
  <c r="BS81" i="16"/>
  <c r="N81" i="16" s="1"/>
  <c r="BU78" i="16"/>
  <c r="BS78" i="16" s="1"/>
  <c r="N78" i="16" s="1"/>
  <c r="AT52" i="16"/>
  <c r="AR52" i="16" s="1"/>
  <c r="F52" i="16"/>
  <c r="G52" i="16" s="1"/>
  <c r="T103" i="16"/>
  <c r="AT86" i="16"/>
  <c r="AR86" i="16" s="1"/>
  <c r="F81" i="16"/>
  <c r="G81" i="16" s="1"/>
  <c r="AT69" i="16"/>
  <c r="AR69" i="16" s="1"/>
  <c r="AT61" i="16"/>
  <c r="AR61" i="16" s="1"/>
  <c r="AT60" i="16"/>
  <c r="AR60" i="16" s="1"/>
  <c r="BI110" i="16"/>
  <c r="BG110" i="16" s="1"/>
  <c r="BI109" i="16"/>
  <c r="BG109" i="16" s="1"/>
  <c r="Z103" i="16"/>
  <c r="AV103" i="16"/>
  <c r="AU103" i="16" s="1"/>
  <c r="AF103" i="16"/>
  <c r="AT85" i="16"/>
  <c r="AR85" i="16" s="1"/>
  <c r="Q79" i="16"/>
  <c r="E79" i="16" s="1"/>
  <c r="AT56" i="16"/>
  <c r="AR56" i="16" s="1"/>
  <c r="BX108" i="16"/>
  <c r="BV108" i="16" s="1"/>
  <c r="L108" i="16"/>
  <c r="M108" i="16" s="1"/>
  <c r="BI90" i="16"/>
  <c r="BG90" i="16" s="1"/>
  <c r="I90" i="16"/>
  <c r="J90" i="16" s="1"/>
  <c r="BI89" i="16"/>
  <c r="BG89" i="16" s="1"/>
  <c r="I89" i="16"/>
  <c r="J89" i="16" s="1"/>
  <c r="BI84" i="16"/>
  <c r="BG84" i="16" s="1"/>
  <c r="I84" i="16"/>
  <c r="J84" i="16" s="1"/>
  <c r="BI83" i="16"/>
  <c r="BG83" i="16" s="1"/>
  <c r="I83" i="16"/>
  <c r="J83" i="16" s="1"/>
  <c r="BI71" i="16"/>
  <c r="BG71" i="16" s="1"/>
  <c r="I71" i="16"/>
  <c r="BI70" i="16"/>
  <c r="BG70" i="16" s="1"/>
  <c r="I70" i="16"/>
  <c r="J70" i="16" s="1"/>
  <c r="BI59" i="16"/>
  <c r="BG59" i="16" s="1"/>
  <c r="I59" i="16"/>
  <c r="J59" i="16" s="1"/>
  <c r="BI58" i="16"/>
  <c r="BG58" i="16" s="1"/>
  <c r="I58" i="16"/>
  <c r="J58" i="16" s="1"/>
  <c r="BI47" i="16"/>
  <c r="BG47" i="16" s="1"/>
  <c r="I47" i="16"/>
  <c r="I45" i="16"/>
  <c r="J45" i="16" s="1"/>
  <c r="BI45" i="16"/>
  <c r="BG45" i="16" s="1"/>
  <c r="I43" i="16"/>
  <c r="J43" i="16" s="1"/>
  <c r="BI43" i="16"/>
  <c r="BG43" i="16" s="1"/>
  <c r="I41" i="16"/>
  <c r="J41" i="16" s="1"/>
  <c r="BI41" i="16"/>
  <c r="BG41" i="16" s="1"/>
  <c r="I33" i="16"/>
  <c r="J33" i="16" s="1"/>
  <c r="BI33" i="16"/>
  <c r="BG33" i="16" s="1"/>
  <c r="BI88" i="16"/>
  <c r="BG88" i="16" s="1"/>
  <c r="I88" i="16"/>
  <c r="J88" i="16" s="1"/>
  <c r="BI87" i="16"/>
  <c r="BG87" i="16" s="1"/>
  <c r="I87" i="16"/>
  <c r="J87" i="16" s="1"/>
  <c r="BF79" i="16"/>
  <c r="BI75" i="16"/>
  <c r="BG75" i="16" s="1"/>
  <c r="BI72" i="16"/>
  <c r="BG72" i="16" s="1"/>
  <c r="I72" i="16"/>
  <c r="BI68" i="16"/>
  <c r="BG68" i="16" s="1"/>
  <c r="I68" i="16"/>
  <c r="BI63" i="16"/>
  <c r="BG63" i="16" s="1"/>
  <c r="I63" i="16"/>
  <c r="J63" i="16" s="1"/>
  <c r="BI62" i="16"/>
  <c r="BG62" i="16" s="1"/>
  <c r="BI55" i="16"/>
  <c r="BG55" i="16" s="1"/>
  <c r="I55" i="16"/>
  <c r="J55" i="16" s="1"/>
  <c r="F38" i="16"/>
  <c r="G38" i="16" s="1"/>
  <c r="AT38" i="16"/>
  <c r="AR38" i="16" s="1"/>
  <c r="AO37" i="16"/>
  <c r="AQ35" i="16"/>
  <c r="AO35" i="16" s="1"/>
  <c r="H35" i="16" s="1"/>
  <c r="F28" i="16"/>
  <c r="AT28" i="16"/>
  <c r="AR28" i="16" s="1"/>
  <c r="F26" i="16"/>
  <c r="G26" i="16" s="1"/>
  <c r="AT26" i="16"/>
  <c r="AR26" i="16" s="1"/>
  <c r="F24" i="16"/>
  <c r="G24" i="16" s="1"/>
  <c r="AT24" i="16"/>
  <c r="AR24" i="16" s="1"/>
  <c r="F22" i="16"/>
  <c r="G22" i="16" s="1"/>
  <c r="AT22" i="16"/>
  <c r="AR22" i="16" s="1"/>
  <c r="BD19" i="16"/>
  <c r="K19" i="16" s="1"/>
  <c r="BF17" i="16"/>
  <c r="BD17" i="16" s="1"/>
  <c r="K17" i="16" s="1"/>
  <c r="AO10" i="16"/>
  <c r="H10" i="16" s="1"/>
  <c r="BI31" i="16"/>
  <c r="BG31" i="16" s="1"/>
  <c r="I31" i="16"/>
  <c r="J31" i="16" s="1"/>
  <c r="BI30" i="16"/>
  <c r="BG30" i="16" s="1"/>
  <c r="I30" i="16"/>
  <c r="J30" i="16" s="1"/>
  <c r="AC10" i="16"/>
  <c r="F10" i="16" s="1"/>
  <c r="G10" i="16" s="1"/>
  <c r="BI49" i="16"/>
  <c r="BG49" i="16" s="1"/>
  <c r="I49" i="16"/>
  <c r="J49" i="16" s="1"/>
  <c r="BI36" i="16"/>
  <c r="BG36" i="16" s="1"/>
  <c r="I36" i="16"/>
  <c r="J36" i="16" s="1"/>
  <c r="BI20" i="16"/>
  <c r="BG20" i="16" s="1"/>
  <c r="I20" i="16"/>
  <c r="AR19" i="16"/>
  <c r="BI18" i="16"/>
  <c r="BG18" i="16" s="1"/>
  <c r="I18" i="16"/>
  <c r="J18" i="16" s="1"/>
  <c r="BU17" i="16"/>
  <c r="BS17" i="16" s="1"/>
  <c r="N17" i="16" s="1"/>
  <c r="AQ17" i="16"/>
  <c r="AO17" i="16" s="1"/>
  <c r="H17" i="16" s="1"/>
  <c r="I143" i="16"/>
  <c r="J143" i="16" s="1"/>
  <c r="BI143" i="16"/>
  <c r="BG143" i="16" s="1"/>
  <c r="BI142" i="16"/>
  <c r="BG142" i="16" s="1"/>
  <c r="I142" i="16"/>
  <c r="J142" i="16" s="1"/>
  <c r="BI138" i="16"/>
  <c r="BG138" i="16" s="1"/>
  <c r="I138" i="16"/>
  <c r="BI144" i="16"/>
  <c r="BG144" i="16" s="1"/>
  <c r="I144" i="16"/>
  <c r="J144" i="16" s="1"/>
  <c r="BI140" i="16"/>
  <c r="BG140" i="16" s="1"/>
  <c r="I140" i="16"/>
  <c r="J140" i="16" s="1"/>
  <c r="I139" i="16"/>
  <c r="J139" i="16" s="1"/>
  <c r="BI139" i="16"/>
  <c r="BG139" i="16" s="1"/>
  <c r="AT132" i="16"/>
  <c r="F132" i="16"/>
  <c r="G132" i="16" s="1"/>
  <c r="I127" i="16"/>
  <c r="J127" i="16" s="1"/>
  <c r="BI127" i="16"/>
  <c r="BG127" i="16" s="1"/>
  <c r="BI117" i="16"/>
  <c r="BG117" i="16" s="1"/>
  <c r="I117" i="16"/>
  <c r="J117" i="16" s="1"/>
  <c r="BI115" i="16"/>
  <c r="BG115" i="16" s="1"/>
  <c r="I115" i="16"/>
  <c r="BF99" i="16"/>
  <c r="BD100" i="16"/>
  <c r="K100" i="16" s="1"/>
  <c r="AO96" i="16"/>
  <c r="AQ92" i="16"/>
  <c r="AO92" i="16" s="1"/>
  <c r="H92" i="16" s="1"/>
  <c r="BF92" i="16"/>
  <c r="BD92" i="16" s="1"/>
  <c r="K92" i="16" s="1"/>
  <c r="BD94" i="16"/>
  <c r="K94" i="16" s="1"/>
  <c r="BI106" i="16"/>
  <c r="BG106" i="16" s="1"/>
  <c r="BI102" i="16"/>
  <c r="BG102" i="16" s="1"/>
  <c r="I102" i="16"/>
  <c r="J102" i="16" s="1"/>
  <c r="AC99" i="16"/>
  <c r="F99" i="16" s="1"/>
  <c r="BI98" i="16"/>
  <c r="BG98" i="16" s="1"/>
  <c r="I98" i="16"/>
  <c r="J98" i="16" s="1"/>
  <c r="BI95" i="16"/>
  <c r="BG95" i="16" s="1"/>
  <c r="I95" i="16"/>
  <c r="J95" i="16" s="1"/>
  <c r="AT93" i="16"/>
  <c r="AR93" i="16" s="1"/>
  <c r="AQ79" i="16"/>
  <c r="AO81" i="16"/>
  <c r="H81" i="16" s="1"/>
  <c r="AE78" i="16"/>
  <c r="AC78" i="16" s="1"/>
  <c r="F78" i="16" s="1"/>
  <c r="G78" i="16" s="1"/>
  <c r="AC80" i="16"/>
  <c r="AQ78" i="16"/>
  <c r="AO78" i="16" s="1"/>
  <c r="H78" i="16" s="1"/>
  <c r="F66" i="16"/>
  <c r="AT66" i="16"/>
  <c r="AR66" i="16" s="1"/>
  <c r="F53" i="16"/>
  <c r="AT53" i="16"/>
  <c r="AR53" i="16" s="1"/>
  <c r="AT91" i="16"/>
  <c r="AR91" i="16" s="1"/>
  <c r="BF78" i="16"/>
  <c r="BD78" i="16" s="1"/>
  <c r="K78" i="16" s="1"/>
  <c r="AT76" i="16"/>
  <c r="AR76" i="16" s="1"/>
  <c r="AT65" i="16"/>
  <c r="AR65" i="16" s="1"/>
  <c r="AT64" i="16"/>
  <c r="AR64" i="16" s="1"/>
  <c r="AT57" i="16"/>
  <c r="AR57" i="16" s="1"/>
  <c r="BI116" i="16"/>
  <c r="BG116" i="16" s="1"/>
  <c r="I116" i="16"/>
  <c r="J116" i="16" s="1"/>
  <c r="AT113" i="16"/>
  <c r="AR113" i="16" s="1"/>
  <c r="BU99" i="16"/>
  <c r="AQ99" i="16"/>
  <c r="BJ103" i="16"/>
  <c r="BB103" i="16"/>
  <c r="BA103" i="16" s="1"/>
  <c r="R103" i="16"/>
  <c r="Q103" i="16" s="1"/>
  <c r="E103" i="16" s="1"/>
  <c r="AT82" i="16"/>
  <c r="AR82" i="16" s="1"/>
  <c r="AT100" i="16"/>
  <c r="G83" i="16"/>
  <c r="I74" i="16"/>
  <c r="BI74" i="16"/>
  <c r="BG74" i="16" s="1"/>
  <c r="BI67" i="16"/>
  <c r="BG67" i="16" s="1"/>
  <c r="I67" i="16"/>
  <c r="BI54" i="16"/>
  <c r="BG54" i="16" s="1"/>
  <c r="I54" i="16"/>
  <c r="BI51" i="16"/>
  <c r="BG51" i="16" s="1"/>
  <c r="I51" i="16"/>
  <c r="J51" i="16" s="1"/>
  <c r="BI50" i="16"/>
  <c r="BG50" i="16" s="1"/>
  <c r="I50" i="16"/>
  <c r="J50" i="16" s="1"/>
  <c r="I46" i="16"/>
  <c r="J46" i="16" s="1"/>
  <c r="BI46" i="16"/>
  <c r="BG46" i="16" s="1"/>
  <c r="I44" i="16"/>
  <c r="J44" i="16" s="1"/>
  <c r="BI44" i="16"/>
  <c r="BG44" i="16" s="1"/>
  <c r="I42" i="16"/>
  <c r="J42" i="16" s="1"/>
  <c r="BI42" i="16"/>
  <c r="BG42" i="16" s="1"/>
  <c r="I40" i="16"/>
  <c r="J40" i="16" s="1"/>
  <c r="BI40" i="16"/>
  <c r="BG40" i="16" s="1"/>
  <c r="BI21" i="16"/>
  <c r="BG21" i="16" s="1"/>
  <c r="I21" i="16"/>
  <c r="BF7" i="16"/>
  <c r="BD7" i="16" s="1"/>
  <c r="K7" i="16" s="1"/>
  <c r="BI73" i="16"/>
  <c r="BG73" i="16" s="1"/>
  <c r="I73" i="16"/>
  <c r="F39" i="16"/>
  <c r="G39" i="16" s="1"/>
  <c r="AT39" i="16"/>
  <c r="AR39" i="16" s="1"/>
  <c r="BS37" i="16"/>
  <c r="N37" i="16" s="1"/>
  <c r="BU35" i="16"/>
  <c r="BS35" i="16" s="1"/>
  <c r="N35" i="16" s="1"/>
  <c r="AE35" i="16"/>
  <c r="AC35" i="16" s="1"/>
  <c r="F35" i="16" s="1"/>
  <c r="G35" i="16" s="1"/>
  <c r="F27" i="16"/>
  <c r="G27" i="16" s="1"/>
  <c r="AT27" i="16"/>
  <c r="AR27" i="16" s="1"/>
  <c r="F25" i="16"/>
  <c r="G25" i="16" s="1"/>
  <c r="AT25" i="16"/>
  <c r="AR25" i="16" s="1"/>
  <c r="F23" i="16"/>
  <c r="G23" i="16" s="1"/>
  <c r="AT23" i="16"/>
  <c r="AR23" i="16" s="1"/>
  <c r="BS10" i="16"/>
  <c r="N10" i="16" s="1"/>
  <c r="I48" i="16"/>
  <c r="BI48" i="16"/>
  <c r="BG48" i="16" s="1"/>
  <c r="I14" i="16"/>
  <c r="J14" i="16" s="1"/>
  <c r="BI14" i="16"/>
  <c r="BG14" i="16" s="1"/>
  <c r="AT12" i="16"/>
  <c r="F12" i="16"/>
  <c r="G12" i="16" s="1"/>
  <c r="BX32" i="16"/>
  <c r="BV32" i="16" s="1"/>
  <c r="L32" i="16"/>
  <c r="M32" i="16" s="1"/>
  <c r="I29" i="16"/>
  <c r="BI29" i="16"/>
  <c r="BG29" i="16" s="1"/>
  <c r="I15" i="16"/>
  <c r="BI15" i="16"/>
  <c r="BG15" i="16" s="1"/>
  <c r="I13" i="16"/>
  <c r="J13" i="16" s="1"/>
  <c r="BI13" i="16"/>
  <c r="BG13" i="16" s="1"/>
  <c r="AT11" i="16"/>
  <c r="F11" i="16"/>
  <c r="G11" i="16" s="1"/>
  <c r="BU11" i="14"/>
  <c r="Q7" i="14"/>
  <c r="E7" i="14" s="1"/>
  <c r="W7" i="14"/>
  <c r="AI7" i="14"/>
  <c r="AY7" i="14"/>
  <c r="AX7" i="14" s="1"/>
  <c r="BN7" i="14"/>
  <c r="BM7" i="14" s="1"/>
  <c r="M8" i="14"/>
  <c r="AQ8" i="14"/>
  <c r="AO8" i="14" s="1"/>
  <c r="H8" i="14" s="1"/>
  <c r="Q9" i="14"/>
  <c r="E9" i="14" s="1"/>
  <c r="Z9" i="14"/>
  <c r="AI9" i="14"/>
  <c r="BM9" i="14"/>
  <c r="T10" i="14"/>
  <c r="Z10" i="14"/>
  <c r="AL10" i="14"/>
  <c r="BJ10" i="14"/>
  <c r="AE11" i="14"/>
  <c r="BF11" i="14"/>
  <c r="AE12" i="14"/>
  <c r="BF12" i="14"/>
  <c r="AE13" i="14"/>
  <c r="AC13" i="14" s="1"/>
  <c r="BF13" i="14"/>
  <c r="BD13" i="14" s="1"/>
  <c r="K13" i="14" s="1"/>
  <c r="AE14" i="14"/>
  <c r="AC14" i="14" s="1"/>
  <c r="BF14" i="14"/>
  <c r="BD14" i="14" s="1"/>
  <c r="K14" i="14" s="1"/>
  <c r="AE15" i="14"/>
  <c r="AC15" i="14" s="1"/>
  <c r="BF15" i="14"/>
  <c r="BD15" i="14" s="1"/>
  <c r="K15" i="14" s="1"/>
  <c r="AE16" i="14"/>
  <c r="AC16" i="14" s="1"/>
  <c r="F16" i="14" s="1"/>
  <c r="G16" i="14" s="1"/>
  <c r="M16" i="14"/>
  <c r="W17" i="14"/>
  <c r="BA17" i="14"/>
  <c r="AE18" i="14"/>
  <c r="AC18" i="14" s="1"/>
  <c r="BF18" i="14"/>
  <c r="BD18" i="14" s="1"/>
  <c r="K18" i="14" s="1"/>
  <c r="AE19" i="14"/>
  <c r="BF19" i="14"/>
  <c r="AE20" i="14"/>
  <c r="AC20" i="14" s="1"/>
  <c r="BF20" i="14"/>
  <c r="BD20" i="14" s="1"/>
  <c r="K20" i="14" s="1"/>
  <c r="AE21" i="14"/>
  <c r="AC21" i="14" s="1"/>
  <c r="BF21" i="14"/>
  <c r="BD21" i="14" s="1"/>
  <c r="K21" i="14" s="1"/>
  <c r="BU28" i="14"/>
  <c r="BS28" i="14" s="1"/>
  <c r="N28" i="14" s="1"/>
  <c r="AQ29" i="14"/>
  <c r="AO29" i="14" s="1"/>
  <c r="H29" i="14" s="1"/>
  <c r="BU29" i="14"/>
  <c r="BS29" i="14" s="1"/>
  <c r="N29" i="14" s="1"/>
  <c r="AQ30" i="14"/>
  <c r="AO30" i="14" s="1"/>
  <c r="H30" i="14" s="1"/>
  <c r="BU30" i="14"/>
  <c r="BS30" i="14" s="1"/>
  <c r="N30" i="14" s="1"/>
  <c r="J16" i="14"/>
  <c r="BF68" i="14"/>
  <c r="BD68" i="14" s="1"/>
  <c r="K68" i="14" s="1"/>
  <c r="AE69" i="14"/>
  <c r="AC69" i="14" s="1"/>
  <c r="BF69" i="14"/>
  <c r="BD69" i="14" s="1"/>
  <c r="K69" i="14" s="1"/>
  <c r="BF70" i="14"/>
  <c r="BD70" i="14" s="1"/>
  <c r="K70" i="14" s="1"/>
  <c r="BF71" i="14"/>
  <c r="BD71" i="14" s="1"/>
  <c r="K71" i="14" s="1"/>
  <c r="AE72" i="14"/>
  <c r="AC72" i="14" s="1"/>
  <c r="BU72" i="14"/>
  <c r="BS72" i="14" s="1"/>
  <c r="N72" i="14" s="1"/>
  <c r="BF73" i="14"/>
  <c r="BD73" i="14" s="1"/>
  <c r="K73" i="14" s="1"/>
  <c r="AQ74" i="14"/>
  <c r="AO74" i="14" s="1"/>
  <c r="H74" i="14" s="1"/>
  <c r="BU74" i="14"/>
  <c r="BS74" i="14" s="1"/>
  <c r="N74" i="14" s="1"/>
  <c r="AE76" i="14"/>
  <c r="AC76" i="14" s="1"/>
  <c r="CA80" i="14"/>
  <c r="CA88" i="14"/>
  <c r="BU93" i="14"/>
  <c r="BS93" i="14" s="1"/>
  <c r="N93" i="14" s="1"/>
  <c r="BU142" i="14"/>
  <c r="BS142" i="14" s="1"/>
  <c r="N142" i="14" s="1"/>
  <c r="AE31" i="14"/>
  <c r="AC31" i="14" s="1"/>
  <c r="BF31" i="14"/>
  <c r="BD31" i="14" s="1"/>
  <c r="K31" i="14" s="1"/>
  <c r="AQ32" i="14"/>
  <c r="AO32" i="14" s="1"/>
  <c r="H32" i="14" s="1"/>
  <c r="BU32" i="14"/>
  <c r="BS32" i="14" s="1"/>
  <c r="N32" i="14" s="1"/>
  <c r="AQ33" i="14"/>
  <c r="AO33" i="14" s="1"/>
  <c r="H33" i="14" s="1"/>
  <c r="BU33" i="14"/>
  <c r="BS33" i="14" s="1"/>
  <c r="N33" i="14" s="1"/>
  <c r="AE36" i="14"/>
  <c r="AC36" i="14" s="1"/>
  <c r="BF36" i="14"/>
  <c r="BD36" i="14" s="1"/>
  <c r="K36" i="14" s="1"/>
  <c r="AE37" i="14"/>
  <c r="BF37" i="14"/>
  <c r="AE38" i="14"/>
  <c r="AC38" i="14" s="1"/>
  <c r="BF38" i="14"/>
  <c r="BD38" i="14" s="1"/>
  <c r="K38" i="14" s="1"/>
  <c r="AE39" i="14"/>
  <c r="AC39" i="14" s="1"/>
  <c r="BF39" i="14"/>
  <c r="BD39" i="14" s="1"/>
  <c r="K39" i="14" s="1"/>
  <c r="AQ40" i="14"/>
  <c r="AO40" i="14" s="1"/>
  <c r="H40" i="14" s="1"/>
  <c r="BU40" i="14"/>
  <c r="BS40" i="14" s="1"/>
  <c r="N40" i="14" s="1"/>
  <c r="AQ41" i="14"/>
  <c r="AO41" i="14" s="1"/>
  <c r="H41" i="14" s="1"/>
  <c r="BU41" i="14"/>
  <c r="BS41" i="14" s="1"/>
  <c r="N41" i="14" s="1"/>
  <c r="AQ42" i="14"/>
  <c r="AO42" i="14" s="1"/>
  <c r="H42" i="14" s="1"/>
  <c r="BU42" i="14"/>
  <c r="BS42" i="14" s="1"/>
  <c r="N42" i="14" s="1"/>
  <c r="AQ43" i="14"/>
  <c r="AO43" i="14" s="1"/>
  <c r="H43" i="14" s="1"/>
  <c r="BU43" i="14"/>
  <c r="BS43" i="14" s="1"/>
  <c r="N43" i="14" s="1"/>
  <c r="AQ44" i="14"/>
  <c r="AO44" i="14" s="1"/>
  <c r="H44" i="14" s="1"/>
  <c r="BU44" i="14"/>
  <c r="BS44" i="14" s="1"/>
  <c r="N44" i="14" s="1"/>
  <c r="AQ45" i="14"/>
  <c r="AO45" i="14" s="1"/>
  <c r="H45" i="14" s="1"/>
  <c r="BU45" i="14"/>
  <c r="BS45" i="14" s="1"/>
  <c r="N45" i="14" s="1"/>
  <c r="AQ46" i="14"/>
  <c r="AO46" i="14" s="1"/>
  <c r="H46" i="14" s="1"/>
  <c r="BU46" i="14"/>
  <c r="BS46" i="14" s="1"/>
  <c r="N46" i="14" s="1"/>
  <c r="AQ47" i="14"/>
  <c r="AO47" i="14" s="1"/>
  <c r="H47" i="14" s="1"/>
  <c r="BU47" i="14"/>
  <c r="BS47" i="14" s="1"/>
  <c r="N47" i="14" s="1"/>
  <c r="AE48" i="14"/>
  <c r="AC48" i="14" s="1"/>
  <c r="BF48" i="14"/>
  <c r="BD48" i="14" s="1"/>
  <c r="K48" i="14" s="1"/>
  <c r="AE49" i="14"/>
  <c r="AC49" i="14" s="1"/>
  <c r="BF49" i="14"/>
  <c r="BD49" i="14" s="1"/>
  <c r="K49" i="14" s="1"/>
  <c r="AQ50" i="14"/>
  <c r="AO50" i="14" s="1"/>
  <c r="H50" i="14" s="1"/>
  <c r="BU50" i="14"/>
  <c r="BS50" i="14" s="1"/>
  <c r="N50" i="14" s="1"/>
  <c r="AQ51" i="14"/>
  <c r="AO51" i="14" s="1"/>
  <c r="H51" i="14" s="1"/>
  <c r="BU51" i="14"/>
  <c r="BS51" i="14" s="1"/>
  <c r="N51" i="14" s="1"/>
  <c r="AE52" i="14"/>
  <c r="AC52" i="14" s="1"/>
  <c r="BF52" i="14"/>
  <c r="BD52" i="14" s="1"/>
  <c r="K52" i="14" s="1"/>
  <c r="AE53" i="14"/>
  <c r="AC53" i="14" s="1"/>
  <c r="BF53" i="14"/>
  <c r="BD53" i="14" s="1"/>
  <c r="K53" i="14" s="1"/>
  <c r="AE54" i="14"/>
  <c r="AC54" i="14" s="1"/>
  <c r="BF54" i="14"/>
  <c r="BD54" i="14" s="1"/>
  <c r="K54" i="14" s="1"/>
  <c r="AE55" i="14"/>
  <c r="AC55" i="14" s="1"/>
  <c r="BF55" i="14"/>
  <c r="BD55" i="14" s="1"/>
  <c r="K55" i="14" s="1"/>
  <c r="AQ56" i="14"/>
  <c r="AO56" i="14" s="1"/>
  <c r="H56" i="14" s="1"/>
  <c r="BU56" i="14"/>
  <c r="BS56" i="14" s="1"/>
  <c r="N56" i="14" s="1"/>
  <c r="AQ57" i="14"/>
  <c r="AO57" i="14" s="1"/>
  <c r="H57" i="14" s="1"/>
  <c r="BU57" i="14"/>
  <c r="BS57" i="14" s="1"/>
  <c r="N57" i="14" s="1"/>
  <c r="AE58" i="14"/>
  <c r="AC58" i="14" s="1"/>
  <c r="BF58" i="14"/>
  <c r="BD58" i="14" s="1"/>
  <c r="K58" i="14" s="1"/>
  <c r="AE59" i="14"/>
  <c r="AC59" i="14" s="1"/>
  <c r="BF59" i="14"/>
  <c r="BD59" i="14" s="1"/>
  <c r="K59" i="14" s="1"/>
  <c r="AQ60" i="14"/>
  <c r="AO60" i="14" s="1"/>
  <c r="H60" i="14" s="1"/>
  <c r="BU60" i="14"/>
  <c r="BS60" i="14" s="1"/>
  <c r="N60" i="14" s="1"/>
  <c r="AQ61" i="14"/>
  <c r="AO61" i="14" s="1"/>
  <c r="H61" i="14" s="1"/>
  <c r="BU61" i="14"/>
  <c r="BS61" i="14" s="1"/>
  <c r="N61" i="14" s="1"/>
  <c r="AE62" i="14"/>
  <c r="AC62" i="14" s="1"/>
  <c r="BF62" i="14"/>
  <c r="BD62" i="14" s="1"/>
  <c r="K62" i="14" s="1"/>
  <c r="AE63" i="14"/>
  <c r="AC63" i="14" s="1"/>
  <c r="BF63" i="14"/>
  <c r="BD63" i="14" s="1"/>
  <c r="K63" i="14" s="1"/>
  <c r="AQ64" i="14"/>
  <c r="AO64" i="14" s="1"/>
  <c r="H64" i="14" s="1"/>
  <c r="BU64" i="14"/>
  <c r="BS64" i="14" s="1"/>
  <c r="N64" i="14" s="1"/>
  <c r="AQ65" i="14"/>
  <c r="AO65" i="14" s="1"/>
  <c r="H65" i="14" s="1"/>
  <c r="BU65" i="14"/>
  <c r="BS65" i="14" s="1"/>
  <c r="N65" i="14" s="1"/>
  <c r="AQ66" i="14"/>
  <c r="AO66" i="14" s="1"/>
  <c r="H66" i="14" s="1"/>
  <c r="BU66" i="14"/>
  <c r="BS66" i="14" s="1"/>
  <c r="N66" i="14" s="1"/>
  <c r="AQ67" i="14"/>
  <c r="AO67" i="14" s="1"/>
  <c r="H67" i="14" s="1"/>
  <c r="BU67" i="14"/>
  <c r="BS67" i="14" s="1"/>
  <c r="N67" i="14" s="1"/>
  <c r="BU73" i="14"/>
  <c r="BS73" i="14" s="1"/>
  <c r="N73" i="14" s="1"/>
  <c r="AQ76" i="14"/>
  <c r="AO76" i="14" s="1"/>
  <c r="H76" i="14" s="1"/>
  <c r="BU76" i="14"/>
  <c r="BS76" i="14" s="1"/>
  <c r="N76" i="14" s="1"/>
  <c r="Z77" i="14"/>
  <c r="AL77" i="14"/>
  <c r="W78" i="14"/>
  <c r="BA78" i="14"/>
  <c r="S79" i="14"/>
  <c r="S77" i="14" s="1"/>
  <c r="Q77" i="14" s="1"/>
  <c r="E77" i="14" s="1"/>
  <c r="Z79" i="14"/>
  <c r="AL79" i="14"/>
  <c r="AQ80" i="14"/>
  <c r="BU80" i="14"/>
  <c r="AE81" i="14"/>
  <c r="BF81" i="14"/>
  <c r="AE82" i="14"/>
  <c r="AC82" i="14" s="1"/>
  <c r="BF82" i="14"/>
  <c r="BD82" i="14" s="1"/>
  <c r="K82" i="14" s="1"/>
  <c r="AQ83" i="14"/>
  <c r="AO83" i="14" s="1"/>
  <c r="H83" i="14" s="1"/>
  <c r="BU83" i="14"/>
  <c r="BS83" i="14" s="1"/>
  <c r="N83" i="14" s="1"/>
  <c r="AQ84" i="14"/>
  <c r="AO84" i="14" s="1"/>
  <c r="H84" i="14" s="1"/>
  <c r="BU84" i="14"/>
  <c r="BS84" i="14" s="1"/>
  <c r="N84" i="14" s="1"/>
  <c r="AE85" i="14"/>
  <c r="AC85" i="14" s="1"/>
  <c r="BF85" i="14"/>
  <c r="BD85" i="14" s="1"/>
  <c r="K85" i="14" s="1"/>
  <c r="AE86" i="14"/>
  <c r="AC86" i="14" s="1"/>
  <c r="BF86" i="14"/>
  <c r="BD86" i="14" s="1"/>
  <c r="K86" i="14" s="1"/>
  <c r="AQ87" i="14"/>
  <c r="AO87" i="14" s="1"/>
  <c r="H87" i="14" s="1"/>
  <c r="BU87" i="14"/>
  <c r="BS87" i="14" s="1"/>
  <c r="N87" i="14" s="1"/>
  <c r="AQ88" i="14"/>
  <c r="AO88" i="14" s="1"/>
  <c r="H88" i="14" s="1"/>
  <c r="BU88" i="14"/>
  <c r="BS88" i="14" s="1"/>
  <c r="N88" i="14" s="1"/>
  <c r="AE89" i="14"/>
  <c r="AC89" i="14" s="1"/>
  <c r="BF89" i="14"/>
  <c r="BD89" i="14" s="1"/>
  <c r="K89" i="14" s="1"/>
  <c r="AE90" i="14"/>
  <c r="AC90" i="14" s="1"/>
  <c r="BF90" i="14"/>
  <c r="BD90" i="14" s="1"/>
  <c r="K90" i="14" s="1"/>
  <c r="AQ91" i="14"/>
  <c r="AO91" i="14" s="1"/>
  <c r="H91" i="14" s="1"/>
  <c r="BU91" i="14"/>
  <c r="BS91" i="14" s="1"/>
  <c r="N91" i="14" s="1"/>
  <c r="AI92" i="14"/>
  <c r="BM92" i="14"/>
  <c r="AE93" i="14"/>
  <c r="AC93" i="14" s="1"/>
  <c r="AE94" i="14"/>
  <c r="BU94" i="14"/>
  <c r="AT101" i="14"/>
  <c r="AR101" i="14" s="1"/>
  <c r="G116" i="14"/>
  <c r="Q132" i="14"/>
  <c r="E132" i="14" s="1"/>
  <c r="S130" i="14"/>
  <c r="Q130" i="14" s="1"/>
  <c r="E130" i="14" s="1"/>
  <c r="AE95" i="14"/>
  <c r="AC95" i="14" s="1"/>
  <c r="BU95" i="14"/>
  <c r="BS95" i="14" s="1"/>
  <c r="N95" i="14" s="1"/>
  <c r="BU96" i="14"/>
  <c r="BS96" i="14" s="1"/>
  <c r="N96" i="14" s="1"/>
  <c r="AE98" i="14"/>
  <c r="AC98" i="14" s="1"/>
  <c r="BU98" i="14"/>
  <c r="BS98" i="14" s="1"/>
  <c r="N98" i="14" s="1"/>
  <c r="W99" i="14"/>
  <c r="BA99" i="14"/>
  <c r="BF100" i="14"/>
  <c r="BU106" i="14"/>
  <c r="BS106" i="14" s="1"/>
  <c r="AE107" i="14"/>
  <c r="AC107" i="14" s="1"/>
  <c r="BF107" i="14"/>
  <c r="BD107" i="14" s="1"/>
  <c r="K107" i="14" s="1"/>
  <c r="AE108" i="14"/>
  <c r="AC108" i="14" s="1"/>
  <c r="AE109" i="14"/>
  <c r="AC109" i="14" s="1"/>
  <c r="BU109" i="14"/>
  <c r="BS109" i="14" s="1"/>
  <c r="N109" i="14" s="1"/>
  <c r="AQ110" i="14"/>
  <c r="AO110" i="14" s="1"/>
  <c r="H110" i="14" s="1"/>
  <c r="AE111" i="14"/>
  <c r="AC111" i="14" s="1"/>
  <c r="BF112" i="14"/>
  <c r="BD112" i="14" s="1"/>
  <c r="K112" i="14" s="1"/>
  <c r="BF113" i="14"/>
  <c r="BD113" i="14" s="1"/>
  <c r="K113" i="14" s="1"/>
  <c r="AQ114" i="14"/>
  <c r="AO114" i="14" s="1"/>
  <c r="H114" i="14" s="1"/>
  <c r="AQ115" i="14"/>
  <c r="AO115" i="14" s="1"/>
  <c r="H115" i="14" s="1"/>
  <c r="BU115" i="14"/>
  <c r="BS115" i="14" s="1"/>
  <c r="N115" i="14" s="1"/>
  <c r="BF116" i="14"/>
  <c r="BD116" i="14" s="1"/>
  <c r="K116" i="14" s="1"/>
  <c r="AE119" i="14"/>
  <c r="AE121" i="14"/>
  <c r="AE123" i="14"/>
  <c r="AE125" i="14"/>
  <c r="BF127" i="14"/>
  <c r="BD127" i="14" s="1"/>
  <c r="K127" i="14" s="1"/>
  <c r="W129" i="14"/>
  <c r="AL129" i="14"/>
  <c r="BM129" i="14"/>
  <c r="Z130" i="14"/>
  <c r="BJ130" i="14"/>
  <c r="AE131" i="14"/>
  <c r="BU131" i="14"/>
  <c r="AE137" i="14"/>
  <c r="AC137" i="14" s="1"/>
  <c r="F137" i="14" s="1"/>
  <c r="G137" i="14" s="1"/>
  <c r="BF139" i="14"/>
  <c r="BD139" i="14" s="1"/>
  <c r="K139" i="14" s="1"/>
  <c r="AE140" i="14"/>
  <c r="AC140" i="14" s="1"/>
  <c r="BU140" i="14"/>
  <c r="BS140" i="14" s="1"/>
  <c r="N140" i="14" s="1"/>
  <c r="AQ141" i="14"/>
  <c r="AO141" i="14" s="1"/>
  <c r="H141" i="14" s="1"/>
  <c r="BF142" i="14"/>
  <c r="BD142" i="14" s="1"/>
  <c r="K142" i="14" s="1"/>
  <c r="BU143" i="14"/>
  <c r="BS143" i="14" s="1"/>
  <c r="N143" i="14" s="1"/>
  <c r="AE144" i="14"/>
  <c r="AC144" i="14" s="1"/>
  <c r="BU144" i="14"/>
  <c r="BS144" i="14" s="1"/>
  <c r="N144" i="14" s="1"/>
  <c r="AQ18" i="14"/>
  <c r="AO18" i="14" s="1"/>
  <c r="H18" i="14" s="1"/>
  <c r="N106" i="14"/>
  <c r="BR103" i="14"/>
  <c r="BP17" i="14"/>
  <c r="BP77" i="14"/>
  <c r="BP79" i="14"/>
  <c r="BU9" i="14"/>
  <c r="BS9" i="14" s="1"/>
  <c r="N9" i="14" s="1"/>
  <c r="BS11" i="14"/>
  <c r="N11" i="14" s="1"/>
  <c r="AO19" i="14"/>
  <c r="H19" i="14" s="1"/>
  <c r="AQ17" i="14"/>
  <c r="AO17" i="14" s="1"/>
  <c r="H17" i="14" s="1"/>
  <c r="AC11" i="14"/>
  <c r="AE9" i="14"/>
  <c r="BF9" i="14"/>
  <c r="BD9" i="14" s="1"/>
  <c r="K9" i="14" s="1"/>
  <c r="BD11" i="14"/>
  <c r="K11" i="14" s="1"/>
  <c r="AC12" i="14"/>
  <c r="AE10" i="14"/>
  <c r="BD12" i="14"/>
  <c r="K12" i="14" s="1"/>
  <c r="BF10" i="14"/>
  <c r="BD10" i="14" s="1"/>
  <c r="K10" i="14" s="1"/>
  <c r="F13" i="14"/>
  <c r="G13" i="14" s="1"/>
  <c r="AT13" i="14"/>
  <c r="AR13" i="14" s="1"/>
  <c r="F14" i="14"/>
  <c r="G14" i="14" s="1"/>
  <c r="AT14" i="14"/>
  <c r="AR14" i="14" s="1"/>
  <c r="F15" i="14"/>
  <c r="AT15" i="14"/>
  <c r="AR15" i="14" s="1"/>
  <c r="AT18" i="14"/>
  <c r="AR18" i="14" s="1"/>
  <c r="BI18" i="14" s="1"/>
  <c r="F18" i="14"/>
  <c r="G18" i="14" s="1"/>
  <c r="AC19" i="14"/>
  <c r="BD19" i="14"/>
  <c r="K19" i="14" s="1"/>
  <c r="BF17" i="14"/>
  <c r="BD17" i="14" s="1"/>
  <c r="K17" i="14" s="1"/>
  <c r="AT20" i="14"/>
  <c r="AR20" i="14" s="1"/>
  <c r="F20" i="14"/>
  <c r="F21" i="14"/>
  <c r="AT21" i="14"/>
  <c r="AR21" i="14" s="1"/>
  <c r="AC9" i="14"/>
  <c r="F9" i="14" s="1"/>
  <c r="G9" i="14" s="1"/>
  <c r="AO11" i="14"/>
  <c r="H11" i="14" s="1"/>
  <c r="AQ9" i="14"/>
  <c r="AO9" i="14" s="1"/>
  <c r="H9" i="14" s="1"/>
  <c r="AO12" i="14"/>
  <c r="H12" i="14" s="1"/>
  <c r="AQ10" i="14"/>
  <c r="BS12" i="14"/>
  <c r="N12" i="14" s="1"/>
  <c r="BU10" i="14"/>
  <c r="BS19" i="14"/>
  <c r="N19" i="14" s="1"/>
  <c r="BU17" i="14"/>
  <c r="BS17" i="14" s="1"/>
  <c r="N17" i="14" s="1"/>
  <c r="P8" i="14"/>
  <c r="Q10" i="14"/>
  <c r="E10" i="14" s="1"/>
  <c r="W10" i="14"/>
  <c r="BA10" i="14"/>
  <c r="U7" i="14"/>
  <c r="T7" i="14" s="1"/>
  <c r="AA7" i="14"/>
  <c r="Z7" i="14" s="1"/>
  <c r="AG7" i="14"/>
  <c r="AF7" i="14" s="1"/>
  <c r="AM7" i="14"/>
  <c r="AL7" i="14" s="1"/>
  <c r="AS7" i="14"/>
  <c r="BE7" i="14"/>
  <c r="BK7" i="14"/>
  <c r="BJ7" i="14" s="1"/>
  <c r="BQ7" i="14"/>
  <c r="BP7" i="14" s="1"/>
  <c r="BW7" i="14"/>
  <c r="AE22" i="14"/>
  <c r="AC22" i="14" s="1"/>
  <c r="AE23" i="14"/>
  <c r="AC23" i="14" s="1"/>
  <c r="AE24" i="14"/>
  <c r="AC24" i="14" s="1"/>
  <c r="AE25" i="14"/>
  <c r="AC25" i="14" s="1"/>
  <c r="AE26" i="14"/>
  <c r="AC26" i="14" s="1"/>
  <c r="AE27" i="14"/>
  <c r="AC27" i="14" s="1"/>
  <c r="AE28" i="14"/>
  <c r="AC28" i="14" s="1"/>
  <c r="AT32" i="14"/>
  <c r="F32" i="14"/>
  <c r="G32" i="14" s="1"/>
  <c r="BI32" i="14"/>
  <c r="BG32" i="14" s="1"/>
  <c r="K32" i="14"/>
  <c r="F33" i="14"/>
  <c r="G33" i="14" s="1"/>
  <c r="AT33" i="14"/>
  <c r="AR33" i="14" s="1"/>
  <c r="J34" i="14"/>
  <c r="P34" i="14"/>
  <c r="F36" i="14"/>
  <c r="G36" i="14" s="1"/>
  <c r="AT36" i="14"/>
  <c r="AR36" i="14" s="1"/>
  <c r="AC37" i="14"/>
  <c r="AE35" i="14"/>
  <c r="AC35" i="14" s="1"/>
  <c r="F35" i="14" s="1"/>
  <c r="G35" i="14" s="1"/>
  <c r="BD37" i="14"/>
  <c r="K37" i="14" s="1"/>
  <c r="BF35" i="14"/>
  <c r="BD35" i="14" s="1"/>
  <c r="K35" i="14" s="1"/>
  <c r="F38" i="14"/>
  <c r="G38" i="14" s="1"/>
  <c r="AT38" i="14"/>
  <c r="AR38" i="14" s="1"/>
  <c r="F39" i="14"/>
  <c r="G39" i="14" s="1"/>
  <c r="AT39" i="14"/>
  <c r="AR39" i="14" s="1"/>
  <c r="AT48" i="14"/>
  <c r="AR48" i="14" s="1"/>
  <c r="F48" i="14"/>
  <c r="F49" i="14"/>
  <c r="G49" i="14" s="1"/>
  <c r="AT49" i="14"/>
  <c r="AR49" i="14" s="1"/>
  <c r="AT52" i="14"/>
  <c r="AR52" i="14" s="1"/>
  <c r="F52" i="14"/>
  <c r="G52" i="14" s="1"/>
  <c r="F53" i="14"/>
  <c r="AT53" i="14"/>
  <c r="AR53" i="14" s="1"/>
  <c r="AT54" i="14"/>
  <c r="AR54" i="14" s="1"/>
  <c r="F54" i="14"/>
  <c r="F55" i="14"/>
  <c r="G55" i="14" s="1"/>
  <c r="AT55" i="14"/>
  <c r="AR55" i="14" s="1"/>
  <c r="AT58" i="14"/>
  <c r="AR58" i="14" s="1"/>
  <c r="F58" i="14"/>
  <c r="G58" i="14" s="1"/>
  <c r="F59" i="14"/>
  <c r="G59" i="14" s="1"/>
  <c r="AT59" i="14"/>
  <c r="AR59" i="14" s="1"/>
  <c r="AT62" i="14"/>
  <c r="AR62" i="14" s="1"/>
  <c r="F62" i="14"/>
  <c r="G62" i="14" s="1"/>
  <c r="F63" i="14"/>
  <c r="G63" i="14" s="1"/>
  <c r="AT63" i="14"/>
  <c r="AR63" i="14" s="1"/>
  <c r="AT76" i="14"/>
  <c r="AR76" i="14" s="1"/>
  <c r="F76" i="14"/>
  <c r="G76" i="14" s="1"/>
  <c r="F29" i="14"/>
  <c r="AT29" i="14"/>
  <c r="AR29" i="14" s="1"/>
  <c r="AT30" i="14"/>
  <c r="AR30" i="14" s="1"/>
  <c r="F30" i="14"/>
  <c r="G30" i="14" s="1"/>
  <c r="AT31" i="14"/>
  <c r="AR31" i="14" s="1"/>
  <c r="F31" i="14"/>
  <c r="G31" i="14" s="1"/>
  <c r="AO37" i="14"/>
  <c r="H37" i="14" s="1"/>
  <c r="AQ35" i="14"/>
  <c r="AO35" i="14" s="1"/>
  <c r="H35" i="14" s="1"/>
  <c r="BS37" i="14"/>
  <c r="N37" i="14" s="1"/>
  <c r="BU35" i="14"/>
  <c r="BS35" i="14" s="1"/>
  <c r="N35" i="14" s="1"/>
  <c r="AT40" i="14"/>
  <c r="AR40" i="14" s="1"/>
  <c r="F40" i="14"/>
  <c r="G40" i="14" s="1"/>
  <c r="AT41" i="14"/>
  <c r="AR41" i="14" s="1"/>
  <c r="F41" i="14"/>
  <c r="G41" i="14" s="1"/>
  <c r="AT42" i="14"/>
  <c r="AR42" i="14" s="1"/>
  <c r="F42" i="14"/>
  <c r="G42" i="14" s="1"/>
  <c r="AT43" i="14"/>
  <c r="AR43" i="14" s="1"/>
  <c r="F43" i="14"/>
  <c r="G43" i="14" s="1"/>
  <c r="AT44" i="14"/>
  <c r="AR44" i="14" s="1"/>
  <c r="F44" i="14"/>
  <c r="G44" i="14" s="1"/>
  <c r="AT45" i="14"/>
  <c r="AR45" i="14" s="1"/>
  <c r="F45" i="14"/>
  <c r="G45" i="14" s="1"/>
  <c r="AT46" i="14"/>
  <c r="AR46" i="14" s="1"/>
  <c r="F46" i="14"/>
  <c r="G46" i="14" s="1"/>
  <c r="AT47" i="14"/>
  <c r="AR47" i="14" s="1"/>
  <c r="F47" i="14"/>
  <c r="AT50" i="14"/>
  <c r="AR50" i="14" s="1"/>
  <c r="F50" i="14"/>
  <c r="G50" i="14" s="1"/>
  <c r="AT51" i="14"/>
  <c r="AR51" i="14" s="1"/>
  <c r="F51" i="14"/>
  <c r="G51" i="14" s="1"/>
  <c r="AT56" i="14"/>
  <c r="AR56" i="14" s="1"/>
  <c r="F56" i="14"/>
  <c r="G56" i="14" s="1"/>
  <c r="AT57" i="14"/>
  <c r="AR57" i="14" s="1"/>
  <c r="F57" i="14"/>
  <c r="G57" i="14" s="1"/>
  <c r="AT60" i="14"/>
  <c r="AR60" i="14" s="1"/>
  <c r="F60" i="14"/>
  <c r="G60" i="14" s="1"/>
  <c r="AT61" i="14"/>
  <c r="AR61" i="14" s="1"/>
  <c r="F61" i="14"/>
  <c r="G61" i="14" s="1"/>
  <c r="AT64" i="14"/>
  <c r="AR64" i="14" s="1"/>
  <c r="F64" i="14"/>
  <c r="G64" i="14" s="1"/>
  <c r="AT65" i="14"/>
  <c r="AR65" i="14" s="1"/>
  <c r="F65" i="14"/>
  <c r="F66" i="14"/>
  <c r="AT66" i="14"/>
  <c r="AR66" i="14" s="1"/>
  <c r="AT67" i="14"/>
  <c r="AR67" i="14" s="1"/>
  <c r="F67" i="14"/>
  <c r="F68" i="14"/>
  <c r="AT68" i="14"/>
  <c r="AR68" i="14" s="1"/>
  <c r="AT69" i="14"/>
  <c r="AR69" i="14" s="1"/>
  <c r="F69" i="14"/>
  <c r="G69" i="14" s="1"/>
  <c r="AT72" i="14"/>
  <c r="AR72" i="14" s="1"/>
  <c r="F72" i="14"/>
  <c r="AT74" i="14"/>
  <c r="AR74" i="14" s="1"/>
  <c r="F74" i="14"/>
  <c r="AQ70" i="14"/>
  <c r="AO70" i="14" s="1"/>
  <c r="H70" i="14" s="1"/>
  <c r="BU70" i="14"/>
  <c r="BS70" i="14" s="1"/>
  <c r="N70" i="14" s="1"/>
  <c r="AQ71" i="14"/>
  <c r="AO71" i="14" s="1"/>
  <c r="H71" i="14" s="1"/>
  <c r="BU71" i="14"/>
  <c r="BS71" i="14" s="1"/>
  <c r="N71" i="14" s="1"/>
  <c r="AE73" i="14"/>
  <c r="AC73" i="14" s="1"/>
  <c r="BF74" i="14"/>
  <c r="BD74" i="14" s="1"/>
  <c r="K74" i="14" s="1"/>
  <c r="AQ75" i="14"/>
  <c r="AO75" i="14" s="1"/>
  <c r="H75" i="14" s="1"/>
  <c r="BU75" i="14"/>
  <c r="BS75" i="14" s="1"/>
  <c r="N75" i="14" s="1"/>
  <c r="BF76" i="14"/>
  <c r="BD76" i="14" s="1"/>
  <c r="K76" i="14" s="1"/>
  <c r="AO80" i="14"/>
  <c r="H80" i="14" s="1"/>
  <c r="AQ78" i="14"/>
  <c r="AO78" i="14" s="1"/>
  <c r="H78" i="14" s="1"/>
  <c r="BS80" i="14"/>
  <c r="N80" i="14" s="1"/>
  <c r="BU78" i="14"/>
  <c r="BS78" i="14" s="1"/>
  <c r="N78" i="14" s="1"/>
  <c r="AC81" i="14"/>
  <c r="AE79" i="14"/>
  <c r="BD81" i="14"/>
  <c r="K81" i="14" s="1"/>
  <c r="BF79" i="14"/>
  <c r="BF77" i="14" s="1"/>
  <c r="AT82" i="14"/>
  <c r="AR82" i="14" s="1"/>
  <c r="F82" i="14"/>
  <c r="G82" i="14" s="1"/>
  <c r="AT85" i="14"/>
  <c r="AR85" i="14" s="1"/>
  <c r="F85" i="14"/>
  <c r="G85" i="14" s="1"/>
  <c r="AT86" i="14"/>
  <c r="AR86" i="14" s="1"/>
  <c r="F86" i="14"/>
  <c r="G86" i="14" s="1"/>
  <c r="AT89" i="14"/>
  <c r="AR89" i="14" s="1"/>
  <c r="F89" i="14"/>
  <c r="G89" i="14" s="1"/>
  <c r="F90" i="14"/>
  <c r="G90" i="14" s="1"/>
  <c r="AT90" i="14"/>
  <c r="AR90" i="14" s="1"/>
  <c r="AT70" i="14"/>
  <c r="AR70" i="14" s="1"/>
  <c r="F70" i="14"/>
  <c r="G70" i="14" s="1"/>
  <c r="AT71" i="14"/>
  <c r="AR71" i="14" s="1"/>
  <c r="AT75" i="14"/>
  <c r="AR75" i="14" s="1"/>
  <c r="BD77" i="14"/>
  <c r="K77" i="14" s="1"/>
  <c r="AC80" i="14"/>
  <c r="AE78" i="14"/>
  <c r="AC78" i="14" s="1"/>
  <c r="F78" i="14" s="1"/>
  <c r="G78" i="14" s="1"/>
  <c r="BF78" i="14"/>
  <c r="BD78" i="14" s="1"/>
  <c r="K78" i="14" s="1"/>
  <c r="BD80" i="14"/>
  <c r="K80" i="14" s="1"/>
  <c r="AQ79" i="14"/>
  <c r="AO81" i="14"/>
  <c r="H81" i="14" s="1"/>
  <c r="BU79" i="14"/>
  <c r="BS81" i="14"/>
  <c r="N81" i="14" s="1"/>
  <c r="AT83" i="14"/>
  <c r="AR83" i="14" s="1"/>
  <c r="F83" i="14"/>
  <c r="G83" i="14" s="1"/>
  <c r="F84" i="14"/>
  <c r="G84" i="14" s="1"/>
  <c r="AT84" i="14"/>
  <c r="AR84" i="14" s="1"/>
  <c r="AT87" i="14"/>
  <c r="AR87" i="14" s="1"/>
  <c r="F87" i="14"/>
  <c r="G87" i="14" s="1"/>
  <c r="F88" i="14"/>
  <c r="G88" i="14" s="1"/>
  <c r="AT88" i="14"/>
  <c r="AR88" i="14" s="1"/>
  <c r="AT91" i="14"/>
  <c r="AR91" i="14" s="1"/>
  <c r="F91" i="14"/>
  <c r="G91" i="14" s="1"/>
  <c r="F93" i="14"/>
  <c r="G93" i="14" s="1"/>
  <c r="AT93" i="14"/>
  <c r="AR93" i="14" s="1"/>
  <c r="BF92" i="14"/>
  <c r="BD92" i="14" s="1"/>
  <c r="K92" i="14" s="1"/>
  <c r="BF93" i="14"/>
  <c r="BD93" i="14" s="1"/>
  <c r="K93" i="14" s="1"/>
  <c r="AQ92" i="14"/>
  <c r="AO92" i="14" s="1"/>
  <c r="H92" i="14" s="1"/>
  <c r="AO94" i="14"/>
  <c r="H94" i="14" s="1"/>
  <c r="BU92" i="14"/>
  <c r="BS92" i="14" s="1"/>
  <c r="N92" i="14" s="1"/>
  <c r="BS94" i="14"/>
  <c r="N94" i="14" s="1"/>
  <c r="V103" i="14"/>
  <c r="AD103" i="14"/>
  <c r="AN103" i="14"/>
  <c r="BH103" i="14"/>
  <c r="BD100" i="14"/>
  <c r="K100" i="14" s="1"/>
  <c r="BF99" i="14"/>
  <c r="AT107" i="14"/>
  <c r="AR107" i="14" s="1"/>
  <c r="F107" i="14"/>
  <c r="F108" i="14"/>
  <c r="AT108" i="14"/>
  <c r="AR108" i="14" s="1"/>
  <c r="AT109" i="14"/>
  <c r="AR109" i="14" s="1"/>
  <c r="F109" i="14"/>
  <c r="F111" i="14"/>
  <c r="AT111" i="14"/>
  <c r="AR111" i="14" s="1"/>
  <c r="AC94" i="14"/>
  <c r="AT95" i="14"/>
  <c r="AR95" i="14" s="1"/>
  <c r="F95" i="14"/>
  <c r="G95" i="14" s="1"/>
  <c r="Q96" i="14"/>
  <c r="E96" i="14" s="1"/>
  <c r="S92" i="14"/>
  <c r="Q92" i="14" s="1"/>
  <c r="E92" i="14" s="1"/>
  <c r="AT98" i="14"/>
  <c r="AR98" i="14" s="1"/>
  <c r="F98" i="14"/>
  <c r="G98" i="14" s="1"/>
  <c r="AB103" i="14"/>
  <c r="AH103" i="14"/>
  <c r="BL103" i="14"/>
  <c r="BI101" i="14"/>
  <c r="BG101" i="14" s="1"/>
  <c r="I101" i="14"/>
  <c r="AT110" i="14"/>
  <c r="AR110" i="14" s="1"/>
  <c r="F110" i="14"/>
  <c r="AE96" i="14"/>
  <c r="AC96" i="14" s="1"/>
  <c r="AE97" i="14"/>
  <c r="AC97" i="14" s="1"/>
  <c r="S103" i="14"/>
  <c r="U103" i="14"/>
  <c r="AK103" i="14"/>
  <c r="AM103" i="14"/>
  <c r="AS103" i="14"/>
  <c r="BO103" i="14"/>
  <c r="BQ103" i="14"/>
  <c r="BP103" i="14" s="1"/>
  <c r="BW103" i="14"/>
  <c r="AQ100" i="14"/>
  <c r="BU100" i="14"/>
  <c r="AE101" i="14"/>
  <c r="AC101" i="14" s="1"/>
  <c r="F101" i="14" s="1"/>
  <c r="AE102" i="14"/>
  <c r="AC102" i="14" s="1"/>
  <c r="R103" i="14"/>
  <c r="Q103" i="14" s="1"/>
  <c r="E103" i="14" s="1"/>
  <c r="AP103" i="14"/>
  <c r="AY103" i="14"/>
  <c r="AX103" i="14" s="1"/>
  <c r="BT103" i="14"/>
  <c r="AE106" i="14"/>
  <c r="AC106" i="14" s="1"/>
  <c r="BU107" i="14"/>
  <c r="BS107" i="14" s="1"/>
  <c r="N107" i="14" s="1"/>
  <c r="BF108" i="14"/>
  <c r="BD108" i="14" s="1"/>
  <c r="K108" i="14" s="1"/>
  <c r="BF111" i="14"/>
  <c r="BD111" i="14" s="1"/>
  <c r="K111" i="14" s="1"/>
  <c r="AQ112" i="14"/>
  <c r="AO112" i="14" s="1"/>
  <c r="H112" i="14" s="1"/>
  <c r="AT115" i="14"/>
  <c r="AR115" i="14" s="1"/>
  <c r="AC131" i="14"/>
  <c r="AT137" i="14"/>
  <c r="AR137" i="14" s="1"/>
  <c r="Y103" i="14"/>
  <c r="AA103" i="14"/>
  <c r="AG103" i="14"/>
  <c r="AF103" i="14" s="1"/>
  <c r="BC103" i="14"/>
  <c r="BE103" i="14"/>
  <c r="BK103" i="14"/>
  <c r="AC100" i="14"/>
  <c r="F100" i="14" s="1"/>
  <c r="X103" i="14"/>
  <c r="AJ103" i="14"/>
  <c r="AI103" i="14" s="1"/>
  <c r="AV103" i="14"/>
  <c r="AU103" i="14" s="1"/>
  <c r="BB103" i="14"/>
  <c r="BN103" i="14"/>
  <c r="AT112" i="14"/>
  <c r="AR112" i="14" s="1"/>
  <c r="AT114" i="14"/>
  <c r="AR114" i="14" s="1"/>
  <c r="F114" i="14"/>
  <c r="AO131" i="14"/>
  <c r="H131" i="14" s="1"/>
  <c r="AQ129" i="14"/>
  <c r="AO129" i="14" s="1"/>
  <c r="H129" i="14" s="1"/>
  <c r="BU129" i="14"/>
  <c r="BS129" i="14" s="1"/>
  <c r="N129" i="14" s="1"/>
  <c r="BS131" i="14"/>
  <c r="N131" i="14" s="1"/>
  <c r="F132" i="14"/>
  <c r="G132" i="14" s="1"/>
  <c r="F138" i="14"/>
  <c r="G138" i="14" s="1"/>
  <c r="BU112" i="14"/>
  <c r="BS112" i="14" s="1"/>
  <c r="N112" i="14" s="1"/>
  <c r="AE113" i="14"/>
  <c r="AC113" i="14" s="1"/>
  <c r="BF115" i="14"/>
  <c r="BD115" i="14" s="1"/>
  <c r="K115" i="14" s="1"/>
  <c r="AQ116" i="14"/>
  <c r="AO116" i="14" s="1"/>
  <c r="H116" i="14" s="1"/>
  <c r="BU116" i="14"/>
  <c r="BS116" i="14" s="1"/>
  <c r="N116" i="14" s="1"/>
  <c r="AQ117" i="14"/>
  <c r="AO117" i="14" s="1"/>
  <c r="H117" i="14" s="1"/>
  <c r="BU117" i="14"/>
  <c r="BS117" i="14" s="1"/>
  <c r="N117" i="14" s="1"/>
  <c r="AE127" i="14"/>
  <c r="AC127" i="14" s="1"/>
  <c r="BU127" i="14"/>
  <c r="BS127" i="14" s="1"/>
  <c r="N127" i="14" s="1"/>
  <c r="BD132" i="14"/>
  <c r="K132" i="14" s="1"/>
  <c r="BF130" i="14"/>
  <c r="BD130" i="14" s="1"/>
  <c r="K130" i="14" s="1"/>
  <c r="AQ132" i="14"/>
  <c r="BU132" i="14"/>
  <c r="AE133" i="14"/>
  <c r="BF137" i="14"/>
  <c r="AQ138" i="14"/>
  <c r="AO138" i="14" s="1"/>
  <c r="H138" i="14" s="1"/>
  <c r="AT140" i="14"/>
  <c r="AR140" i="14" s="1"/>
  <c r="F140" i="14"/>
  <c r="G140" i="14" s="1"/>
  <c r="AT141" i="14"/>
  <c r="AR141" i="14" s="1"/>
  <c r="F141" i="14"/>
  <c r="G141" i="14" s="1"/>
  <c r="AT144" i="14"/>
  <c r="AR144" i="14" s="1"/>
  <c r="F144" i="14"/>
  <c r="G144" i="14" s="1"/>
  <c r="BU138" i="14"/>
  <c r="BS138" i="14" s="1"/>
  <c r="N138" i="14" s="1"/>
  <c r="AE139" i="14"/>
  <c r="AC139" i="14" s="1"/>
  <c r="AE142" i="14"/>
  <c r="AC142" i="14" s="1"/>
  <c r="AE143" i="14"/>
  <c r="AC143" i="14" s="1"/>
  <c r="AQ7" i="16" l="1"/>
  <c r="AO7" i="16" s="1"/>
  <c r="H7" i="16" s="1"/>
  <c r="BU7" i="16"/>
  <c r="BS7" i="16" s="1"/>
  <c r="N7" i="16" s="1"/>
  <c r="AL103" i="14"/>
  <c r="T103" i="14"/>
  <c r="AE77" i="16"/>
  <c r="AC77" i="16" s="1"/>
  <c r="F77" i="16" s="1"/>
  <c r="G77" i="16" s="1"/>
  <c r="AC79" i="16"/>
  <c r="F79" i="16" s="1"/>
  <c r="G79" i="16" s="1"/>
  <c r="F94" i="16"/>
  <c r="G94" i="16" s="1"/>
  <c r="AT94" i="16"/>
  <c r="AR94" i="16" s="1"/>
  <c r="I94" i="16" s="1"/>
  <c r="J94" i="16" s="1"/>
  <c r="BX13" i="16"/>
  <c r="BV13" i="16" s="1"/>
  <c r="L13" i="16"/>
  <c r="M13" i="16" s="1"/>
  <c r="BX15" i="16"/>
  <c r="BV15" i="16" s="1"/>
  <c r="O15" i="16" s="1"/>
  <c r="L15" i="16"/>
  <c r="BX29" i="16"/>
  <c r="BV29" i="16" s="1"/>
  <c r="O29" i="16" s="1"/>
  <c r="L29" i="16"/>
  <c r="BX14" i="16"/>
  <c r="BV14" i="16" s="1"/>
  <c r="L14" i="16"/>
  <c r="M14" i="16" s="1"/>
  <c r="BX48" i="16"/>
  <c r="BV48" i="16" s="1"/>
  <c r="O48" i="16" s="1"/>
  <c r="L48" i="16"/>
  <c r="BI23" i="16"/>
  <c r="BG23" i="16" s="1"/>
  <c r="I23" i="16"/>
  <c r="J23" i="16" s="1"/>
  <c r="BI25" i="16"/>
  <c r="BG25" i="16" s="1"/>
  <c r="I25" i="16"/>
  <c r="J25" i="16" s="1"/>
  <c r="BI27" i="16"/>
  <c r="BG27" i="16" s="1"/>
  <c r="I27" i="16"/>
  <c r="J27" i="16" s="1"/>
  <c r="BX73" i="16"/>
  <c r="BV73" i="16" s="1"/>
  <c r="O73" i="16" s="1"/>
  <c r="P73" i="16" s="1"/>
  <c r="L73" i="16"/>
  <c r="M73" i="16" s="1"/>
  <c r="BX21" i="16"/>
  <c r="BV21" i="16" s="1"/>
  <c r="O21" i="16" s="1"/>
  <c r="L21" i="16"/>
  <c r="BX50" i="16"/>
  <c r="BV50" i="16" s="1"/>
  <c r="L50" i="16"/>
  <c r="M50" i="16" s="1"/>
  <c r="BX51" i="16"/>
  <c r="BV51" i="16" s="1"/>
  <c r="L51" i="16"/>
  <c r="M51" i="16" s="1"/>
  <c r="BX54" i="16"/>
  <c r="BV54" i="16" s="1"/>
  <c r="O54" i="16" s="1"/>
  <c r="L54" i="16"/>
  <c r="BX67" i="16"/>
  <c r="BV67" i="16" s="1"/>
  <c r="O67" i="16" s="1"/>
  <c r="L67" i="16"/>
  <c r="AR100" i="16"/>
  <c r="AT99" i="16"/>
  <c r="BS99" i="16"/>
  <c r="N99" i="16" s="1"/>
  <c r="I57" i="16"/>
  <c r="J57" i="16" s="1"/>
  <c r="BI57" i="16"/>
  <c r="BG57" i="16" s="1"/>
  <c r="I65" i="16"/>
  <c r="BI65" i="16"/>
  <c r="BG65" i="16" s="1"/>
  <c r="BI53" i="16"/>
  <c r="BG53" i="16" s="1"/>
  <c r="I53" i="16"/>
  <c r="BI66" i="16"/>
  <c r="BG66" i="16" s="1"/>
  <c r="I66" i="16"/>
  <c r="AQ77" i="16"/>
  <c r="AO77" i="16" s="1"/>
  <c r="H77" i="16" s="1"/>
  <c r="AO79" i="16"/>
  <c r="H79" i="16" s="1"/>
  <c r="L106" i="16"/>
  <c r="BX106" i="16"/>
  <c r="BV106" i="16" s="1"/>
  <c r="O106" i="16" s="1"/>
  <c r="H96" i="16"/>
  <c r="AT96" i="16"/>
  <c r="BD99" i="16"/>
  <c r="K99" i="16" s="1"/>
  <c r="BX115" i="16"/>
  <c r="BV115" i="16" s="1"/>
  <c r="O115" i="16" s="1"/>
  <c r="L115" i="16"/>
  <c r="L117" i="16"/>
  <c r="M117" i="16" s="1"/>
  <c r="BX117" i="16"/>
  <c r="BV117" i="16" s="1"/>
  <c r="AT130" i="16"/>
  <c r="AR130" i="16" s="1"/>
  <c r="I130" i="16" s="1"/>
  <c r="J130" i="16" s="1"/>
  <c r="AR132" i="16"/>
  <c r="BX140" i="16"/>
  <c r="BV140" i="16" s="1"/>
  <c r="L140" i="16"/>
  <c r="M140" i="16" s="1"/>
  <c r="BX144" i="16"/>
  <c r="BV144" i="16" s="1"/>
  <c r="L144" i="16"/>
  <c r="M144" i="16" s="1"/>
  <c r="BX138" i="16"/>
  <c r="BV138" i="16" s="1"/>
  <c r="O138" i="16" s="1"/>
  <c r="L138" i="16"/>
  <c r="BX142" i="16"/>
  <c r="BV142" i="16" s="1"/>
  <c r="L142" i="16"/>
  <c r="M142" i="16" s="1"/>
  <c r="L18" i="16"/>
  <c r="M18" i="16" s="1"/>
  <c r="BX18" i="16"/>
  <c r="BV18" i="16" s="1"/>
  <c r="BI19" i="16"/>
  <c r="I19" i="16"/>
  <c r="J19" i="16" s="1"/>
  <c r="L20" i="16"/>
  <c r="BX20" i="16"/>
  <c r="BV20" i="16" s="1"/>
  <c r="O20" i="16" s="1"/>
  <c r="L36" i="16"/>
  <c r="M36" i="16" s="1"/>
  <c r="BX36" i="16"/>
  <c r="BV36" i="16" s="1"/>
  <c r="L49" i="16"/>
  <c r="M49" i="16" s="1"/>
  <c r="BX49" i="16"/>
  <c r="BV49" i="16" s="1"/>
  <c r="AE7" i="16"/>
  <c r="L30" i="16"/>
  <c r="M30" i="16" s="1"/>
  <c r="BX30" i="16"/>
  <c r="BV30" i="16" s="1"/>
  <c r="L31" i="16"/>
  <c r="M31" i="16" s="1"/>
  <c r="BX31" i="16"/>
  <c r="BV31" i="16" s="1"/>
  <c r="H37" i="16"/>
  <c r="AT37" i="16"/>
  <c r="L55" i="16"/>
  <c r="M55" i="16" s="1"/>
  <c r="BX55" i="16"/>
  <c r="BV55" i="16" s="1"/>
  <c r="BX62" i="16"/>
  <c r="BV62" i="16" s="1"/>
  <c r="L62" i="16"/>
  <c r="M62" i="16" s="1"/>
  <c r="L63" i="16"/>
  <c r="M63" i="16" s="1"/>
  <c r="BX63" i="16"/>
  <c r="BV63" i="16" s="1"/>
  <c r="L68" i="16"/>
  <c r="BX68" i="16"/>
  <c r="BV68" i="16" s="1"/>
  <c r="O68" i="16" s="1"/>
  <c r="L72" i="16"/>
  <c r="BX72" i="16"/>
  <c r="BV72" i="16" s="1"/>
  <c r="O72" i="16" s="1"/>
  <c r="L75" i="16"/>
  <c r="M75" i="16" s="1"/>
  <c r="BX75" i="16"/>
  <c r="BV75" i="16" s="1"/>
  <c r="BX33" i="16"/>
  <c r="BV33" i="16" s="1"/>
  <c r="L33" i="16"/>
  <c r="M33" i="16" s="1"/>
  <c r="BX41" i="16"/>
  <c r="BV41" i="16" s="1"/>
  <c r="L41" i="16"/>
  <c r="M41" i="16" s="1"/>
  <c r="BX43" i="16"/>
  <c r="BV43" i="16" s="1"/>
  <c r="L43" i="16"/>
  <c r="M43" i="16" s="1"/>
  <c r="BX45" i="16"/>
  <c r="BV45" i="16" s="1"/>
  <c r="L45" i="16"/>
  <c r="M45" i="16" s="1"/>
  <c r="I56" i="16"/>
  <c r="J56" i="16" s="1"/>
  <c r="BI56" i="16"/>
  <c r="BG56" i="16" s="1"/>
  <c r="I85" i="16"/>
  <c r="J85" i="16" s="1"/>
  <c r="BI85" i="16"/>
  <c r="BG85" i="16" s="1"/>
  <c r="BX109" i="16"/>
  <c r="BV109" i="16" s="1"/>
  <c r="L109" i="16"/>
  <c r="M109" i="16" s="1"/>
  <c r="L110" i="16"/>
  <c r="BX110" i="16"/>
  <c r="BV110" i="16" s="1"/>
  <c r="O110" i="16" s="1"/>
  <c r="I61" i="16"/>
  <c r="J61" i="16" s="1"/>
  <c r="BI61" i="16"/>
  <c r="BG61" i="16" s="1"/>
  <c r="I86" i="16"/>
  <c r="J86" i="16" s="1"/>
  <c r="BI86" i="16"/>
  <c r="BG86" i="16" s="1"/>
  <c r="BI52" i="16"/>
  <c r="BG52" i="16" s="1"/>
  <c r="I52" i="16"/>
  <c r="J52" i="16" s="1"/>
  <c r="BU77" i="16"/>
  <c r="BS77" i="16" s="1"/>
  <c r="N77" i="16" s="1"/>
  <c r="BS79" i="16"/>
  <c r="N79" i="16" s="1"/>
  <c r="BI94" i="16"/>
  <c r="I101" i="16"/>
  <c r="BI101" i="16"/>
  <c r="BG101" i="16" s="1"/>
  <c r="L107" i="16"/>
  <c r="BX107" i="16"/>
  <c r="BV107" i="16" s="1"/>
  <c r="O107" i="16" s="1"/>
  <c r="BI112" i="16"/>
  <c r="BG112" i="16" s="1"/>
  <c r="I112" i="16"/>
  <c r="BI114" i="16"/>
  <c r="BG114" i="16" s="1"/>
  <c r="I114" i="16"/>
  <c r="AT9" i="16"/>
  <c r="AR9" i="16" s="1"/>
  <c r="I9" i="16" s="1"/>
  <c r="J9" i="16" s="1"/>
  <c r="AR11" i="16"/>
  <c r="BY32" i="16"/>
  <c r="O32" i="16"/>
  <c r="P32" i="16" s="1"/>
  <c r="AT10" i="16"/>
  <c r="AR12" i="16"/>
  <c r="BI39" i="16"/>
  <c r="BG39" i="16" s="1"/>
  <c r="I39" i="16"/>
  <c r="J39" i="16" s="1"/>
  <c r="BX40" i="16"/>
  <c r="BV40" i="16" s="1"/>
  <c r="L40" i="16"/>
  <c r="M40" i="16" s="1"/>
  <c r="BX42" i="16"/>
  <c r="BV42" i="16" s="1"/>
  <c r="L42" i="16"/>
  <c r="M42" i="16" s="1"/>
  <c r="BX44" i="16"/>
  <c r="BV44" i="16" s="1"/>
  <c r="L44" i="16"/>
  <c r="M44" i="16" s="1"/>
  <c r="BX46" i="16"/>
  <c r="BV46" i="16" s="1"/>
  <c r="L46" i="16"/>
  <c r="M46" i="16" s="1"/>
  <c r="BX74" i="16"/>
  <c r="BV74" i="16" s="1"/>
  <c r="O74" i="16" s="1"/>
  <c r="P74" i="16" s="1"/>
  <c r="L74" i="16"/>
  <c r="M74" i="16" s="1"/>
  <c r="I82" i="16"/>
  <c r="J82" i="16" s="1"/>
  <c r="BI82" i="16"/>
  <c r="BG82" i="16" s="1"/>
  <c r="AO99" i="16"/>
  <c r="H99" i="16" s="1"/>
  <c r="I113" i="16"/>
  <c r="BI113" i="16"/>
  <c r="BG113" i="16" s="1"/>
  <c r="L116" i="16"/>
  <c r="M116" i="16" s="1"/>
  <c r="BX116" i="16"/>
  <c r="BV116" i="16" s="1"/>
  <c r="I64" i="16"/>
  <c r="J64" i="16" s="1"/>
  <c r="BI64" i="16"/>
  <c r="BG64" i="16" s="1"/>
  <c r="I76" i="16"/>
  <c r="J76" i="16" s="1"/>
  <c r="BI76" i="16"/>
  <c r="BG76" i="16" s="1"/>
  <c r="I91" i="16"/>
  <c r="J91" i="16" s="1"/>
  <c r="BI91" i="16"/>
  <c r="BG91" i="16" s="1"/>
  <c r="F80" i="16"/>
  <c r="G80" i="16" s="1"/>
  <c r="AT80" i="16"/>
  <c r="I93" i="16"/>
  <c r="J93" i="16" s="1"/>
  <c r="BI93" i="16"/>
  <c r="BG93" i="16" s="1"/>
  <c r="L95" i="16"/>
  <c r="M95" i="16" s="1"/>
  <c r="BX95" i="16"/>
  <c r="BV95" i="16" s="1"/>
  <c r="BX98" i="16"/>
  <c r="BV98" i="16" s="1"/>
  <c r="L98" i="16"/>
  <c r="M98" i="16" s="1"/>
  <c r="L102" i="16"/>
  <c r="M102" i="16" s="1"/>
  <c r="BX102" i="16"/>
  <c r="BV102" i="16" s="1"/>
  <c r="BX127" i="16"/>
  <c r="BV127" i="16" s="1"/>
  <c r="L127" i="16"/>
  <c r="M127" i="16" s="1"/>
  <c r="BX139" i="16"/>
  <c r="BV139" i="16" s="1"/>
  <c r="L139" i="16"/>
  <c r="M139" i="16" s="1"/>
  <c r="BX143" i="16"/>
  <c r="BV143" i="16" s="1"/>
  <c r="L143" i="16"/>
  <c r="M143" i="16" s="1"/>
  <c r="AT17" i="16"/>
  <c r="AR17" i="16" s="1"/>
  <c r="I17" i="16" s="1"/>
  <c r="J17" i="16" s="1"/>
  <c r="BI22" i="16"/>
  <c r="BG22" i="16" s="1"/>
  <c r="I22" i="16"/>
  <c r="J22" i="16" s="1"/>
  <c r="BI24" i="16"/>
  <c r="BG24" i="16" s="1"/>
  <c r="I24" i="16"/>
  <c r="J24" i="16" s="1"/>
  <c r="BI26" i="16"/>
  <c r="BG26" i="16" s="1"/>
  <c r="I26" i="16"/>
  <c r="J26" i="16" s="1"/>
  <c r="BI28" i="16"/>
  <c r="BG28" i="16" s="1"/>
  <c r="I28" i="16"/>
  <c r="BI38" i="16"/>
  <c r="BG38" i="16" s="1"/>
  <c r="I38" i="16"/>
  <c r="J38" i="16" s="1"/>
  <c r="BF77" i="16"/>
  <c r="BD77" i="16" s="1"/>
  <c r="K77" i="16" s="1"/>
  <c r="BD79" i="16"/>
  <c r="K79" i="16" s="1"/>
  <c r="BX87" i="16"/>
  <c r="BV87" i="16" s="1"/>
  <c r="L87" i="16"/>
  <c r="M87" i="16" s="1"/>
  <c r="L88" i="16"/>
  <c r="M88" i="16" s="1"/>
  <c r="BX88" i="16"/>
  <c r="BV88" i="16" s="1"/>
  <c r="BX47" i="16"/>
  <c r="BV47" i="16" s="1"/>
  <c r="O47" i="16" s="1"/>
  <c r="L47" i="16"/>
  <c r="BX58" i="16"/>
  <c r="BV58" i="16" s="1"/>
  <c r="L58" i="16"/>
  <c r="M58" i="16" s="1"/>
  <c r="L59" i="16"/>
  <c r="M59" i="16" s="1"/>
  <c r="BX59" i="16"/>
  <c r="BV59" i="16" s="1"/>
  <c r="BX70" i="16"/>
  <c r="BV70" i="16" s="1"/>
  <c r="L70" i="16"/>
  <c r="M70" i="16" s="1"/>
  <c r="L71" i="16"/>
  <c r="BX71" i="16"/>
  <c r="BV71" i="16" s="1"/>
  <c r="O71" i="16" s="1"/>
  <c r="BX83" i="16"/>
  <c r="BV83" i="16" s="1"/>
  <c r="L83" i="16"/>
  <c r="M83" i="16" s="1"/>
  <c r="L84" i="16"/>
  <c r="M84" i="16" s="1"/>
  <c r="BX84" i="16"/>
  <c r="BV84" i="16" s="1"/>
  <c r="BX89" i="16"/>
  <c r="BV89" i="16" s="1"/>
  <c r="L89" i="16"/>
  <c r="M89" i="16" s="1"/>
  <c r="L90" i="16"/>
  <c r="M90" i="16" s="1"/>
  <c r="BX90" i="16"/>
  <c r="BV90" i="16" s="1"/>
  <c r="O108" i="16"/>
  <c r="P108" i="16" s="1"/>
  <c r="BY108" i="16"/>
  <c r="I60" i="16"/>
  <c r="J60" i="16" s="1"/>
  <c r="BI60" i="16"/>
  <c r="BG60" i="16" s="1"/>
  <c r="I69" i="16"/>
  <c r="J69" i="16" s="1"/>
  <c r="BI69" i="16"/>
  <c r="BG69" i="16" s="1"/>
  <c r="AT81" i="16"/>
  <c r="I97" i="16"/>
  <c r="J97" i="16" s="1"/>
  <c r="BI97" i="16"/>
  <c r="BG97" i="16" s="1"/>
  <c r="I111" i="16"/>
  <c r="BI111" i="16"/>
  <c r="BG111" i="16" s="1"/>
  <c r="L141" i="16"/>
  <c r="M141" i="16" s="1"/>
  <c r="BX141" i="16"/>
  <c r="BV141" i="16" s="1"/>
  <c r="F131" i="16"/>
  <c r="G131" i="16" s="1"/>
  <c r="AT131" i="16"/>
  <c r="BI137" i="16"/>
  <c r="BG137" i="16" s="1"/>
  <c r="I137" i="16"/>
  <c r="AE129" i="14"/>
  <c r="AC129" i="14" s="1"/>
  <c r="F129" i="14" s="1"/>
  <c r="G129" i="14" s="1"/>
  <c r="BA103" i="14"/>
  <c r="AE17" i="14"/>
  <c r="AC17" i="14" s="1"/>
  <c r="F17" i="14" s="1"/>
  <c r="G17" i="14" s="1"/>
  <c r="Q79" i="14"/>
  <c r="E79" i="14" s="1"/>
  <c r="AT117" i="14"/>
  <c r="AR117" i="14" s="1"/>
  <c r="F139" i="14"/>
  <c r="G139" i="14" s="1"/>
  <c r="AT139" i="14"/>
  <c r="AR139" i="14" s="1"/>
  <c r="AQ130" i="14"/>
  <c r="AO130" i="14" s="1"/>
  <c r="H130" i="14" s="1"/>
  <c r="AO132" i="14"/>
  <c r="AT138" i="14"/>
  <c r="AR138" i="14" s="1"/>
  <c r="BI112" i="14"/>
  <c r="BG112" i="14" s="1"/>
  <c r="I112" i="14"/>
  <c r="AT106" i="14"/>
  <c r="AR106" i="14" s="1"/>
  <c r="F106" i="14"/>
  <c r="AT142" i="14"/>
  <c r="AR142" i="14" s="1"/>
  <c r="F142" i="14"/>
  <c r="G142" i="14" s="1"/>
  <c r="BI144" i="14"/>
  <c r="BG144" i="14" s="1"/>
  <c r="I144" i="14"/>
  <c r="J144" i="14" s="1"/>
  <c r="I141" i="14"/>
  <c r="J141" i="14" s="1"/>
  <c r="BI141" i="14"/>
  <c r="BG141" i="14" s="1"/>
  <c r="BI140" i="14"/>
  <c r="BG140" i="14" s="1"/>
  <c r="I140" i="14"/>
  <c r="J140" i="14" s="1"/>
  <c r="BF129" i="14"/>
  <c r="BD129" i="14" s="1"/>
  <c r="K129" i="14" s="1"/>
  <c r="BD137" i="14"/>
  <c r="K137" i="14" s="1"/>
  <c r="BU130" i="14"/>
  <c r="BS130" i="14" s="1"/>
  <c r="N130" i="14" s="1"/>
  <c r="BS132" i="14"/>
  <c r="N132" i="14" s="1"/>
  <c r="F127" i="14"/>
  <c r="G127" i="14" s="1"/>
  <c r="AT127" i="14"/>
  <c r="AR127" i="14" s="1"/>
  <c r="F113" i="14"/>
  <c r="AT113" i="14"/>
  <c r="AR113" i="14" s="1"/>
  <c r="AT116" i="14"/>
  <c r="AR116" i="14" s="1"/>
  <c r="BI114" i="14"/>
  <c r="BG114" i="14" s="1"/>
  <c r="I114" i="14"/>
  <c r="BM103" i="14"/>
  <c r="W103" i="14"/>
  <c r="AE99" i="14"/>
  <c r="BJ103" i="14"/>
  <c r="Z103" i="14"/>
  <c r="I137" i="14"/>
  <c r="AT131" i="14"/>
  <c r="F131" i="14"/>
  <c r="G131" i="14" s="1"/>
  <c r="BI115" i="14"/>
  <c r="BG115" i="14" s="1"/>
  <c r="I115" i="14"/>
  <c r="F102" i="14"/>
  <c r="G102" i="14" s="1"/>
  <c r="AT102" i="14"/>
  <c r="AR102" i="14" s="1"/>
  <c r="BU99" i="14"/>
  <c r="BS100" i="14"/>
  <c r="N100" i="14" s="1"/>
  <c r="F97" i="14"/>
  <c r="G97" i="14" s="1"/>
  <c r="AT97" i="14"/>
  <c r="AR97" i="14" s="1"/>
  <c r="AE130" i="14"/>
  <c r="AC130" i="14" s="1"/>
  <c r="F130" i="14" s="1"/>
  <c r="G130" i="14" s="1"/>
  <c r="I110" i="14"/>
  <c r="BI110" i="14"/>
  <c r="BG110" i="14" s="1"/>
  <c r="L101" i="14"/>
  <c r="BX101" i="14"/>
  <c r="BV101" i="14" s="1"/>
  <c r="O101" i="14" s="1"/>
  <c r="AE92" i="14"/>
  <c r="AC92" i="14" s="1"/>
  <c r="F92" i="14" s="1"/>
  <c r="G92" i="14" s="1"/>
  <c r="BI111" i="14"/>
  <c r="BG111" i="14" s="1"/>
  <c r="I111" i="14"/>
  <c r="BI108" i="14"/>
  <c r="BG108" i="14" s="1"/>
  <c r="I108" i="14"/>
  <c r="BD99" i="14"/>
  <c r="K99" i="14" s="1"/>
  <c r="BI93" i="14"/>
  <c r="BG93" i="14" s="1"/>
  <c r="I93" i="14"/>
  <c r="J93" i="14" s="1"/>
  <c r="BI88" i="14"/>
  <c r="BG88" i="14" s="1"/>
  <c r="I88" i="14"/>
  <c r="J88" i="14" s="1"/>
  <c r="BI84" i="14"/>
  <c r="BG84" i="14" s="1"/>
  <c r="I84" i="14"/>
  <c r="J84" i="14" s="1"/>
  <c r="BI71" i="14"/>
  <c r="BG71" i="14" s="1"/>
  <c r="I71" i="14"/>
  <c r="BI70" i="14"/>
  <c r="BG70" i="14" s="1"/>
  <c r="I70" i="14"/>
  <c r="J70" i="14" s="1"/>
  <c r="BI89" i="14"/>
  <c r="BG89" i="14" s="1"/>
  <c r="I89" i="14"/>
  <c r="J89" i="14" s="1"/>
  <c r="I86" i="14"/>
  <c r="J86" i="14" s="1"/>
  <c r="BI86" i="14"/>
  <c r="BG86" i="14" s="1"/>
  <c r="BI85" i="14"/>
  <c r="BG85" i="14" s="1"/>
  <c r="I85" i="14"/>
  <c r="J85" i="14" s="1"/>
  <c r="I82" i="14"/>
  <c r="J82" i="14" s="1"/>
  <c r="BI82" i="14"/>
  <c r="BG82" i="14" s="1"/>
  <c r="AT81" i="14"/>
  <c r="F81" i="14"/>
  <c r="G81" i="14" s="1"/>
  <c r="BD79" i="14"/>
  <c r="K79" i="14" s="1"/>
  <c r="F73" i="14"/>
  <c r="AT73" i="14"/>
  <c r="AR73" i="14" s="1"/>
  <c r="BI74" i="14"/>
  <c r="BG74" i="14" s="1"/>
  <c r="I74" i="14"/>
  <c r="I72" i="14"/>
  <c r="BI72" i="14"/>
  <c r="BG72" i="14" s="1"/>
  <c r="I69" i="14"/>
  <c r="J69" i="14" s="1"/>
  <c r="BI69" i="14"/>
  <c r="BG69" i="14" s="1"/>
  <c r="BI67" i="14"/>
  <c r="BG67" i="14" s="1"/>
  <c r="I67" i="14"/>
  <c r="BI65" i="14"/>
  <c r="BG65" i="14" s="1"/>
  <c r="I65" i="14"/>
  <c r="BI64" i="14"/>
  <c r="BG64" i="14" s="1"/>
  <c r="I64" i="14"/>
  <c r="J64" i="14" s="1"/>
  <c r="I61" i="14"/>
  <c r="J61" i="14" s="1"/>
  <c r="BI61" i="14"/>
  <c r="BG61" i="14" s="1"/>
  <c r="BI60" i="14"/>
  <c r="BG60" i="14" s="1"/>
  <c r="I60" i="14"/>
  <c r="J60" i="14" s="1"/>
  <c r="I57" i="14"/>
  <c r="J57" i="14" s="1"/>
  <c r="BI57" i="14"/>
  <c r="BG57" i="14" s="1"/>
  <c r="BI56" i="14"/>
  <c r="BG56" i="14" s="1"/>
  <c r="I56" i="14"/>
  <c r="J56" i="14" s="1"/>
  <c r="I51" i="14"/>
  <c r="J51" i="14" s="1"/>
  <c r="BI51" i="14"/>
  <c r="BG51" i="14" s="1"/>
  <c r="BI50" i="14"/>
  <c r="BG50" i="14" s="1"/>
  <c r="I50" i="14"/>
  <c r="J50" i="14" s="1"/>
  <c r="BI47" i="14"/>
  <c r="BG47" i="14" s="1"/>
  <c r="I47" i="14"/>
  <c r="I46" i="14"/>
  <c r="J46" i="14" s="1"/>
  <c r="BI46" i="14"/>
  <c r="BG46" i="14" s="1"/>
  <c r="I45" i="14"/>
  <c r="J45" i="14" s="1"/>
  <c r="BI45" i="14"/>
  <c r="BG45" i="14" s="1"/>
  <c r="I44" i="14"/>
  <c r="J44" i="14" s="1"/>
  <c r="BI44" i="14"/>
  <c r="BG44" i="14" s="1"/>
  <c r="I43" i="14"/>
  <c r="J43" i="14" s="1"/>
  <c r="BI43" i="14"/>
  <c r="BG43" i="14" s="1"/>
  <c r="I42" i="14"/>
  <c r="J42" i="14" s="1"/>
  <c r="BI42" i="14"/>
  <c r="BG42" i="14" s="1"/>
  <c r="I41" i="14"/>
  <c r="J41" i="14" s="1"/>
  <c r="BI41" i="14"/>
  <c r="BG41" i="14" s="1"/>
  <c r="I40" i="14"/>
  <c r="J40" i="14" s="1"/>
  <c r="BI40" i="14"/>
  <c r="BG40" i="14" s="1"/>
  <c r="I31" i="14"/>
  <c r="J31" i="14" s="1"/>
  <c r="BI31" i="14"/>
  <c r="BG31" i="14" s="1"/>
  <c r="I30" i="14"/>
  <c r="J30" i="14" s="1"/>
  <c r="BI30" i="14"/>
  <c r="BG30" i="14" s="1"/>
  <c r="BI76" i="14"/>
  <c r="BG76" i="14" s="1"/>
  <c r="I76" i="14"/>
  <c r="J76" i="14" s="1"/>
  <c r="BI62" i="14"/>
  <c r="BG62" i="14" s="1"/>
  <c r="I62" i="14"/>
  <c r="J62" i="14" s="1"/>
  <c r="BI58" i="14"/>
  <c r="BG58" i="14" s="1"/>
  <c r="I58" i="14"/>
  <c r="J58" i="14" s="1"/>
  <c r="BI54" i="14"/>
  <c r="BG54" i="14" s="1"/>
  <c r="I54" i="14"/>
  <c r="BI52" i="14"/>
  <c r="BG52" i="14" s="1"/>
  <c r="I52" i="14"/>
  <c r="J52" i="14" s="1"/>
  <c r="I48" i="14"/>
  <c r="BI48" i="14"/>
  <c r="BG48" i="14" s="1"/>
  <c r="AT37" i="14"/>
  <c r="F37" i="14"/>
  <c r="G37" i="14" s="1"/>
  <c r="BX32" i="14"/>
  <c r="BV32" i="14" s="1"/>
  <c r="L32" i="14"/>
  <c r="M32" i="14" s="1"/>
  <c r="F27" i="14"/>
  <c r="G27" i="14" s="1"/>
  <c r="AT27" i="14"/>
  <c r="AR27" i="14" s="1"/>
  <c r="F25" i="14"/>
  <c r="G25" i="14" s="1"/>
  <c r="AT25" i="14"/>
  <c r="AR25" i="14" s="1"/>
  <c r="F23" i="14"/>
  <c r="G23" i="14" s="1"/>
  <c r="AT23" i="14"/>
  <c r="AR23" i="14" s="1"/>
  <c r="BU7" i="14"/>
  <c r="BS7" i="14" s="1"/>
  <c r="N7" i="14" s="1"/>
  <c r="BS10" i="14"/>
  <c r="N10" i="14" s="1"/>
  <c r="AO10" i="14"/>
  <c r="H10" i="14" s="1"/>
  <c r="AQ7" i="14"/>
  <c r="AO7" i="14" s="1"/>
  <c r="H7" i="14" s="1"/>
  <c r="BI20" i="14"/>
  <c r="BG20" i="14" s="1"/>
  <c r="I20" i="14"/>
  <c r="AT19" i="14"/>
  <c r="F19" i="14"/>
  <c r="G19" i="14" s="1"/>
  <c r="I18" i="14"/>
  <c r="J18" i="14" s="1"/>
  <c r="BG18" i="14"/>
  <c r="AT12" i="14"/>
  <c r="F12" i="14"/>
  <c r="G12" i="14" s="1"/>
  <c r="F11" i="14"/>
  <c r="G11" i="14" s="1"/>
  <c r="AT11" i="14"/>
  <c r="F143" i="14"/>
  <c r="G143" i="14" s="1"/>
  <c r="AT143" i="14"/>
  <c r="AR143" i="14" s="1"/>
  <c r="I117" i="14"/>
  <c r="J117" i="14" s="1"/>
  <c r="BI117" i="14"/>
  <c r="BG117" i="14" s="1"/>
  <c r="AQ99" i="14"/>
  <c r="AO100" i="14"/>
  <c r="AT96" i="14"/>
  <c r="AR96" i="14" s="1"/>
  <c r="F96" i="14"/>
  <c r="G96" i="14" s="1"/>
  <c r="BI98" i="14"/>
  <c r="BG98" i="14" s="1"/>
  <c r="I98" i="14"/>
  <c r="J98" i="14" s="1"/>
  <c r="I95" i="14"/>
  <c r="J95" i="14" s="1"/>
  <c r="BI95" i="14"/>
  <c r="BG95" i="14" s="1"/>
  <c r="AT94" i="14"/>
  <c r="F94" i="14"/>
  <c r="G94" i="14" s="1"/>
  <c r="I109" i="14"/>
  <c r="BI109" i="14"/>
  <c r="BG109" i="14" s="1"/>
  <c r="I107" i="14"/>
  <c r="BI107" i="14"/>
  <c r="BG107" i="14" s="1"/>
  <c r="BI91" i="14"/>
  <c r="BG91" i="14" s="1"/>
  <c r="I91" i="14"/>
  <c r="J91" i="14" s="1"/>
  <c r="BI87" i="14"/>
  <c r="BG87" i="14" s="1"/>
  <c r="I87" i="14"/>
  <c r="J87" i="14" s="1"/>
  <c r="BI83" i="14"/>
  <c r="BG83" i="14" s="1"/>
  <c r="I83" i="14"/>
  <c r="J83" i="14" s="1"/>
  <c r="BS79" i="14"/>
  <c r="N79" i="14" s="1"/>
  <c r="BU77" i="14"/>
  <c r="BS77" i="14" s="1"/>
  <c r="N77" i="14" s="1"/>
  <c r="AO79" i="14"/>
  <c r="H79" i="14" s="1"/>
  <c r="AQ77" i="14"/>
  <c r="AO77" i="14" s="1"/>
  <c r="H77" i="14" s="1"/>
  <c r="F80" i="14"/>
  <c r="G80" i="14" s="1"/>
  <c r="AT80" i="14"/>
  <c r="I75" i="14"/>
  <c r="J75" i="14" s="1"/>
  <c r="BI75" i="14"/>
  <c r="BG75" i="14" s="1"/>
  <c r="BI90" i="14"/>
  <c r="BG90" i="14" s="1"/>
  <c r="I90" i="14"/>
  <c r="J90" i="14" s="1"/>
  <c r="AC79" i="14"/>
  <c r="F79" i="14" s="1"/>
  <c r="G79" i="14" s="1"/>
  <c r="AE77" i="14"/>
  <c r="AC77" i="14" s="1"/>
  <c r="F77" i="14" s="1"/>
  <c r="G77" i="14" s="1"/>
  <c r="BI68" i="14"/>
  <c r="BG68" i="14" s="1"/>
  <c r="I68" i="14"/>
  <c r="BI66" i="14"/>
  <c r="BG66" i="14" s="1"/>
  <c r="I66" i="14"/>
  <c r="BI29" i="14"/>
  <c r="BG29" i="14" s="1"/>
  <c r="I29" i="14"/>
  <c r="BI63" i="14"/>
  <c r="BG63" i="14" s="1"/>
  <c r="I63" i="14"/>
  <c r="J63" i="14" s="1"/>
  <c r="BI59" i="14"/>
  <c r="BG59" i="14" s="1"/>
  <c r="I59" i="14"/>
  <c r="J59" i="14" s="1"/>
  <c r="BI55" i="14"/>
  <c r="BG55" i="14" s="1"/>
  <c r="I55" i="14"/>
  <c r="J55" i="14" s="1"/>
  <c r="BI53" i="14"/>
  <c r="BG53" i="14" s="1"/>
  <c r="I53" i="14"/>
  <c r="BI49" i="14"/>
  <c r="BG49" i="14" s="1"/>
  <c r="I49" i="14"/>
  <c r="J49" i="14" s="1"/>
  <c r="BI39" i="14"/>
  <c r="BG39" i="14" s="1"/>
  <c r="I39" i="14"/>
  <c r="J39" i="14" s="1"/>
  <c r="BI38" i="14"/>
  <c r="BG38" i="14" s="1"/>
  <c r="I38" i="14"/>
  <c r="J38" i="14" s="1"/>
  <c r="BI36" i="14"/>
  <c r="BG36" i="14" s="1"/>
  <c r="I36" i="14"/>
  <c r="J36" i="14" s="1"/>
  <c r="BI33" i="14"/>
  <c r="BG33" i="14" s="1"/>
  <c r="I33" i="14"/>
  <c r="J33" i="14" s="1"/>
  <c r="F28" i="14"/>
  <c r="AT28" i="14"/>
  <c r="AR28" i="14" s="1"/>
  <c r="F26" i="14"/>
  <c r="G26" i="14" s="1"/>
  <c r="AT26" i="14"/>
  <c r="AR26" i="14" s="1"/>
  <c r="F24" i="14"/>
  <c r="G24" i="14" s="1"/>
  <c r="AT24" i="14"/>
  <c r="AR24" i="14" s="1"/>
  <c r="AT22" i="14"/>
  <c r="AR22" i="14" s="1"/>
  <c r="F22" i="14"/>
  <c r="G22" i="14" s="1"/>
  <c r="BI21" i="14"/>
  <c r="BG21" i="14" s="1"/>
  <c r="I21" i="14"/>
  <c r="BI15" i="14"/>
  <c r="BG15" i="14" s="1"/>
  <c r="I15" i="14"/>
  <c r="BI14" i="14"/>
  <c r="BG14" i="14" s="1"/>
  <c r="I14" i="14"/>
  <c r="J14" i="14" s="1"/>
  <c r="BI13" i="14"/>
  <c r="BG13" i="14" s="1"/>
  <c r="I13" i="14"/>
  <c r="J13" i="14" s="1"/>
  <c r="BF7" i="14"/>
  <c r="BF103" i="14" s="1"/>
  <c r="BD103" i="14" s="1"/>
  <c r="K103" i="14" s="1"/>
  <c r="AC10" i="14"/>
  <c r="F10" i="14" s="1"/>
  <c r="G10" i="14" s="1"/>
  <c r="AE7" i="14"/>
  <c r="AC7" i="14" s="1"/>
  <c r="F7" i="14" s="1"/>
  <c r="G7" i="14" s="1"/>
  <c r="AQ103" i="16" l="1"/>
  <c r="AO103" i="16" s="1"/>
  <c r="H103" i="16" s="1"/>
  <c r="BY141" i="16"/>
  <c r="O141" i="16"/>
  <c r="P141" i="16" s="1"/>
  <c r="BX97" i="16"/>
  <c r="BV97" i="16" s="1"/>
  <c r="L97" i="16"/>
  <c r="M97" i="16" s="1"/>
  <c r="L137" i="16"/>
  <c r="BX137" i="16"/>
  <c r="BV137" i="16" s="1"/>
  <c r="O137" i="16" s="1"/>
  <c r="BX69" i="16"/>
  <c r="BV69" i="16" s="1"/>
  <c r="L69" i="16"/>
  <c r="M69" i="16" s="1"/>
  <c r="BX60" i="16"/>
  <c r="BV60" i="16" s="1"/>
  <c r="L60" i="16"/>
  <c r="M60" i="16" s="1"/>
  <c r="BY90" i="16"/>
  <c r="O90" i="16"/>
  <c r="P90" i="16" s="1"/>
  <c r="BY84" i="16"/>
  <c r="O84" i="16"/>
  <c r="P84" i="16" s="1"/>
  <c r="BY59" i="16"/>
  <c r="O59" i="16"/>
  <c r="P59" i="16" s="1"/>
  <c r="BY88" i="16"/>
  <c r="O88" i="16"/>
  <c r="O143" i="16"/>
  <c r="P143" i="16" s="1"/>
  <c r="BY143" i="16"/>
  <c r="O139" i="16"/>
  <c r="P139" i="16" s="1"/>
  <c r="BY139" i="16"/>
  <c r="BY127" i="16"/>
  <c r="O127" i="16"/>
  <c r="P127" i="16" s="1"/>
  <c r="BY98" i="16"/>
  <c r="O98" i="16"/>
  <c r="P98" i="16" s="1"/>
  <c r="O46" i="16"/>
  <c r="P46" i="16" s="1"/>
  <c r="BY46" i="16"/>
  <c r="O44" i="16"/>
  <c r="P44" i="16" s="1"/>
  <c r="BY44" i="16"/>
  <c r="O42" i="16"/>
  <c r="P42" i="16" s="1"/>
  <c r="BY42" i="16"/>
  <c r="O40" i="16"/>
  <c r="P40" i="16" s="1"/>
  <c r="BY40" i="16"/>
  <c r="L39" i="16"/>
  <c r="M39" i="16" s="1"/>
  <c r="BX39" i="16"/>
  <c r="BV39" i="16" s="1"/>
  <c r="AR10" i="16"/>
  <c r="I10" i="16" s="1"/>
  <c r="J10" i="16" s="1"/>
  <c r="L114" i="16"/>
  <c r="BX114" i="16"/>
  <c r="BV114" i="16" s="1"/>
  <c r="O114" i="16" s="1"/>
  <c r="L112" i="16"/>
  <c r="BX112" i="16"/>
  <c r="BV112" i="16" s="1"/>
  <c r="O112" i="16" s="1"/>
  <c r="BG94" i="16"/>
  <c r="BX52" i="16"/>
  <c r="BV52" i="16" s="1"/>
  <c r="L52" i="16"/>
  <c r="M52" i="16" s="1"/>
  <c r="BY109" i="16"/>
  <c r="O109" i="16"/>
  <c r="P109" i="16" s="1"/>
  <c r="O45" i="16"/>
  <c r="P45" i="16" s="1"/>
  <c r="BY45" i="16"/>
  <c r="O43" i="16"/>
  <c r="P43" i="16" s="1"/>
  <c r="BY43" i="16"/>
  <c r="O41" i="16"/>
  <c r="P41" i="16" s="1"/>
  <c r="BY41" i="16"/>
  <c r="O33" i="16"/>
  <c r="P33" i="16" s="1"/>
  <c r="BY33" i="16"/>
  <c r="BY62" i="16"/>
  <c r="O62" i="16"/>
  <c r="P62" i="16" s="1"/>
  <c r="BY49" i="16"/>
  <c r="O49" i="16"/>
  <c r="P49" i="16" s="1"/>
  <c r="BY36" i="16"/>
  <c r="O36" i="16"/>
  <c r="BY18" i="16"/>
  <c r="O18" i="16"/>
  <c r="P18" i="16" s="1"/>
  <c r="BI132" i="16"/>
  <c r="I132" i="16"/>
  <c r="J132" i="16" s="1"/>
  <c r="BY117" i="16"/>
  <c r="O117" i="16"/>
  <c r="P117" i="16" s="1"/>
  <c r="AR96" i="16"/>
  <c r="AT92" i="16"/>
  <c r="AR92" i="16" s="1"/>
  <c r="I92" i="16" s="1"/>
  <c r="J92" i="16" s="1"/>
  <c r="BX65" i="16"/>
  <c r="BV65" i="16" s="1"/>
  <c r="O65" i="16" s="1"/>
  <c r="L65" i="16"/>
  <c r="BX57" i="16"/>
  <c r="BV57" i="16" s="1"/>
  <c r="L57" i="16"/>
  <c r="M57" i="16" s="1"/>
  <c r="AR99" i="16"/>
  <c r="I99" i="16" s="1"/>
  <c r="AR131" i="16"/>
  <c r="AT129" i="16"/>
  <c r="AR129" i="16" s="1"/>
  <c r="I129" i="16" s="1"/>
  <c r="J129" i="16" s="1"/>
  <c r="BX111" i="16"/>
  <c r="BV111" i="16" s="1"/>
  <c r="O111" i="16" s="1"/>
  <c r="L111" i="16"/>
  <c r="AR81" i="16"/>
  <c r="AT79" i="16"/>
  <c r="BY89" i="16"/>
  <c r="O89" i="16"/>
  <c r="P89" i="16" s="1"/>
  <c r="BY83" i="16"/>
  <c r="O83" i="16"/>
  <c r="P83" i="16" s="1"/>
  <c r="BY70" i="16"/>
  <c r="O70" i="16"/>
  <c r="P70" i="16" s="1"/>
  <c r="BY58" i="16"/>
  <c r="O58" i="16"/>
  <c r="P58" i="16" s="1"/>
  <c r="BY87" i="16"/>
  <c r="O87" i="16"/>
  <c r="P87" i="16" s="1"/>
  <c r="L38" i="16"/>
  <c r="M38" i="16" s="1"/>
  <c r="BX38" i="16"/>
  <c r="BV38" i="16" s="1"/>
  <c r="L28" i="16"/>
  <c r="BX28" i="16"/>
  <c r="BV28" i="16" s="1"/>
  <c r="O28" i="16" s="1"/>
  <c r="L26" i="16"/>
  <c r="M26" i="16" s="1"/>
  <c r="BX26" i="16"/>
  <c r="BV26" i="16" s="1"/>
  <c r="L24" i="16"/>
  <c r="M24" i="16" s="1"/>
  <c r="BX24" i="16"/>
  <c r="BV24" i="16" s="1"/>
  <c r="L22" i="16"/>
  <c r="M22" i="16" s="1"/>
  <c r="BX22" i="16"/>
  <c r="BV22" i="16" s="1"/>
  <c r="BY102" i="16"/>
  <c r="O102" i="16"/>
  <c r="P102" i="16" s="1"/>
  <c r="BY95" i="16"/>
  <c r="O95" i="16"/>
  <c r="P95" i="16" s="1"/>
  <c r="BX93" i="16"/>
  <c r="BV93" i="16" s="1"/>
  <c r="L93" i="16"/>
  <c r="M93" i="16" s="1"/>
  <c r="AR80" i="16"/>
  <c r="AT78" i="16"/>
  <c r="AR78" i="16" s="1"/>
  <c r="I78" i="16" s="1"/>
  <c r="J78" i="16" s="1"/>
  <c r="BX91" i="16"/>
  <c r="BV91" i="16" s="1"/>
  <c r="L91" i="16"/>
  <c r="M91" i="16" s="1"/>
  <c r="BX76" i="16"/>
  <c r="BV76" i="16" s="1"/>
  <c r="L76" i="16"/>
  <c r="M76" i="16" s="1"/>
  <c r="BX64" i="16"/>
  <c r="BV64" i="16" s="1"/>
  <c r="L64" i="16"/>
  <c r="M64" i="16" s="1"/>
  <c r="BY116" i="16"/>
  <c r="O116" i="16"/>
  <c r="P116" i="16" s="1"/>
  <c r="BX113" i="16"/>
  <c r="BV113" i="16" s="1"/>
  <c r="O113" i="16" s="1"/>
  <c r="L113" i="16"/>
  <c r="BX82" i="16"/>
  <c r="BV82" i="16" s="1"/>
  <c r="L82" i="16"/>
  <c r="M82" i="16" s="1"/>
  <c r="I12" i="16"/>
  <c r="J12" i="16" s="1"/>
  <c r="BI12" i="16"/>
  <c r="I11" i="16"/>
  <c r="J11" i="16" s="1"/>
  <c r="BI11" i="16"/>
  <c r="BX101" i="16"/>
  <c r="BV101" i="16" s="1"/>
  <c r="O101" i="16" s="1"/>
  <c r="L101" i="16"/>
  <c r="BX86" i="16"/>
  <c r="BV86" i="16" s="1"/>
  <c r="L86" i="16"/>
  <c r="M86" i="16" s="1"/>
  <c r="BX61" i="16"/>
  <c r="BV61" i="16" s="1"/>
  <c r="L61" i="16"/>
  <c r="M61" i="16" s="1"/>
  <c r="BX85" i="16"/>
  <c r="BV85" i="16" s="1"/>
  <c r="L85" i="16"/>
  <c r="M85" i="16" s="1"/>
  <c r="BX56" i="16"/>
  <c r="BV56" i="16" s="1"/>
  <c r="L56" i="16"/>
  <c r="M56" i="16" s="1"/>
  <c r="BY75" i="16"/>
  <c r="O75" i="16"/>
  <c r="P75" i="16" s="1"/>
  <c r="BY63" i="16"/>
  <c r="O63" i="16"/>
  <c r="P63" i="16" s="1"/>
  <c r="BY55" i="16"/>
  <c r="O55" i="16"/>
  <c r="P55" i="16" s="1"/>
  <c r="AT35" i="16"/>
  <c r="AR35" i="16" s="1"/>
  <c r="I35" i="16" s="1"/>
  <c r="J35" i="16" s="1"/>
  <c r="AR37" i="16"/>
  <c r="BY31" i="16"/>
  <c r="O31" i="16"/>
  <c r="P31" i="16" s="1"/>
  <c r="BY30" i="16"/>
  <c r="O30" i="16"/>
  <c r="P30" i="16" s="1"/>
  <c r="AC7" i="16"/>
  <c r="F7" i="16" s="1"/>
  <c r="G7" i="16" s="1"/>
  <c r="AE103" i="16"/>
  <c r="BI17" i="16"/>
  <c r="BG17" i="16" s="1"/>
  <c r="L17" i="16" s="1"/>
  <c r="M17" i="16" s="1"/>
  <c r="BG19" i="16"/>
  <c r="BY142" i="16"/>
  <c r="O142" i="16"/>
  <c r="P142" i="16" s="1"/>
  <c r="BY144" i="16"/>
  <c r="O144" i="16"/>
  <c r="P144" i="16" s="1"/>
  <c r="BY140" i="16"/>
  <c r="O140" i="16"/>
  <c r="P140" i="16" s="1"/>
  <c r="BF103" i="16"/>
  <c r="BD103" i="16" s="1"/>
  <c r="K103" i="16" s="1"/>
  <c r="L66" i="16"/>
  <c r="BX66" i="16"/>
  <c r="BV66" i="16" s="1"/>
  <c r="O66" i="16" s="1"/>
  <c r="L53" i="16"/>
  <c r="BX53" i="16"/>
  <c r="BV53" i="16" s="1"/>
  <c r="O53" i="16" s="1"/>
  <c r="BU103" i="16"/>
  <c r="BS103" i="16" s="1"/>
  <c r="BI100" i="16"/>
  <c r="I100" i="16"/>
  <c r="BY51" i="16"/>
  <c r="O51" i="16"/>
  <c r="P51" i="16" s="1"/>
  <c r="BY50" i="16"/>
  <c r="O50" i="16"/>
  <c r="P50" i="16" s="1"/>
  <c r="L27" i="16"/>
  <c r="M27" i="16" s="1"/>
  <c r="BX27" i="16"/>
  <c r="BV27" i="16" s="1"/>
  <c r="L25" i="16"/>
  <c r="M25" i="16" s="1"/>
  <c r="BX25" i="16"/>
  <c r="BV25" i="16" s="1"/>
  <c r="L23" i="16"/>
  <c r="M23" i="16" s="1"/>
  <c r="BX23" i="16"/>
  <c r="BV23" i="16" s="1"/>
  <c r="O14" i="16"/>
  <c r="P14" i="16" s="1"/>
  <c r="BY14" i="16"/>
  <c r="O13" i="16"/>
  <c r="P13" i="16" s="1"/>
  <c r="BY13" i="16"/>
  <c r="BI137" i="14"/>
  <c r="BG137" i="14" s="1"/>
  <c r="BX13" i="14"/>
  <c r="BV13" i="14" s="1"/>
  <c r="L13" i="14"/>
  <c r="M13" i="14" s="1"/>
  <c r="L15" i="14"/>
  <c r="BX15" i="14"/>
  <c r="BV15" i="14" s="1"/>
  <c r="O15" i="14" s="1"/>
  <c r="L21" i="14"/>
  <c r="BX21" i="14"/>
  <c r="BV21" i="14" s="1"/>
  <c r="O21" i="14" s="1"/>
  <c r="BI24" i="14"/>
  <c r="BG24" i="14" s="1"/>
  <c r="I24" i="14"/>
  <c r="J24" i="14" s="1"/>
  <c r="BI28" i="14"/>
  <c r="BG28" i="14" s="1"/>
  <c r="I28" i="14"/>
  <c r="AR80" i="14"/>
  <c r="AT78" i="14"/>
  <c r="AR78" i="14" s="1"/>
  <c r="I78" i="14" s="1"/>
  <c r="J78" i="14" s="1"/>
  <c r="BX109" i="14"/>
  <c r="BV109" i="14" s="1"/>
  <c r="L109" i="14"/>
  <c r="M109" i="14" s="1"/>
  <c r="BX95" i="14"/>
  <c r="BV95" i="14" s="1"/>
  <c r="L95" i="14"/>
  <c r="M95" i="14" s="1"/>
  <c r="BD7" i="14"/>
  <c r="K7" i="14" s="1"/>
  <c r="BI22" i="14"/>
  <c r="BG22" i="14" s="1"/>
  <c r="I22" i="14"/>
  <c r="J22" i="14" s="1"/>
  <c r="L33" i="14"/>
  <c r="M33" i="14" s="1"/>
  <c r="BX33" i="14"/>
  <c r="BV33" i="14" s="1"/>
  <c r="L36" i="14"/>
  <c r="M36" i="14" s="1"/>
  <c r="BX36" i="14"/>
  <c r="BV36" i="14" s="1"/>
  <c r="L38" i="14"/>
  <c r="M38" i="14" s="1"/>
  <c r="BX38" i="14"/>
  <c r="BV38" i="14" s="1"/>
  <c r="L39" i="14"/>
  <c r="M39" i="14" s="1"/>
  <c r="BX39" i="14"/>
  <c r="BV39" i="14" s="1"/>
  <c r="L49" i="14"/>
  <c r="M49" i="14" s="1"/>
  <c r="BX49" i="14"/>
  <c r="BV49" i="14" s="1"/>
  <c r="L53" i="14"/>
  <c r="BX53" i="14"/>
  <c r="BV53" i="14" s="1"/>
  <c r="O53" i="14" s="1"/>
  <c r="L55" i="14"/>
  <c r="M55" i="14" s="1"/>
  <c r="BX55" i="14"/>
  <c r="BV55" i="14" s="1"/>
  <c r="L59" i="14"/>
  <c r="M59" i="14" s="1"/>
  <c r="BX59" i="14"/>
  <c r="BV59" i="14" s="1"/>
  <c r="L63" i="14"/>
  <c r="M63" i="14" s="1"/>
  <c r="BX63" i="14"/>
  <c r="BV63" i="14" s="1"/>
  <c r="L29" i="14"/>
  <c r="BX29" i="14"/>
  <c r="BV29" i="14" s="1"/>
  <c r="O29" i="14" s="1"/>
  <c r="L66" i="14"/>
  <c r="BX66" i="14"/>
  <c r="BV66" i="14" s="1"/>
  <c r="O66" i="14" s="1"/>
  <c r="L68" i="14"/>
  <c r="BX68" i="14"/>
  <c r="BV68" i="14" s="1"/>
  <c r="O68" i="14" s="1"/>
  <c r="L90" i="14"/>
  <c r="M90" i="14" s="1"/>
  <c r="BX90" i="14"/>
  <c r="BV90" i="14" s="1"/>
  <c r="BX83" i="14"/>
  <c r="BV83" i="14" s="1"/>
  <c r="L83" i="14"/>
  <c r="M83" i="14" s="1"/>
  <c r="BX87" i="14"/>
  <c r="BV87" i="14" s="1"/>
  <c r="L87" i="14"/>
  <c r="M87" i="14" s="1"/>
  <c r="BX91" i="14"/>
  <c r="BV91" i="14" s="1"/>
  <c r="L91" i="14"/>
  <c r="M91" i="14" s="1"/>
  <c r="AR94" i="14"/>
  <c r="AT92" i="14"/>
  <c r="AR92" i="14" s="1"/>
  <c r="I92" i="14" s="1"/>
  <c r="J92" i="14" s="1"/>
  <c r="BX98" i="14"/>
  <c r="BV98" i="14" s="1"/>
  <c r="L98" i="14"/>
  <c r="M98" i="14" s="1"/>
  <c r="BI96" i="14"/>
  <c r="BG96" i="14" s="1"/>
  <c r="I96" i="14"/>
  <c r="J96" i="14" s="1"/>
  <c r="AQ103" i="14"/>
  <c r="AO103" i="14" s="1"/>
  <c r="H103" i="14" s="1"/>
  <c r="AO99" i="14"/>
  <c r="H99" i="14" s="1"/>
  <c r="AT10" i="14"/>
  <c r="AR12" i="14"/>
  <c r="AT17" i="14"/>
  <c r="AR17" i="14" s="1"/>
  <c r="I17" i="14" s="1"/>
  <c r="J17" i="14" s="1"/>
  <c r="AR19" i="14"/>
  <c r="BX20" i="14"/>
  <c r="BV20" i="14" s="1"/>
  <c r="O20" i="14" s="1"/>
  <c r="L20" i="14"/>
  <c r="BY32" i="14"/>
  <c r="O32" i="14"/>
  <c r="P32" i="14" s="1"/>
  <c r="AR37" i="14"/>
  <c r="AT35" i="14"/>
  <c r="AR35" i="14" s="1"/>
  <c r="I35" i="14" s="1"/>
  <c r="J35" i="14" s="1"/>
  <c r="BX52" i="14"/>
  <c r="BV52" i="14" s="1"/>
  <c r="L52" i="14"/>
  <c r="M52" i="14" s="1"/>
  <c r="BX54" i="14"/>
  <c r="BV54" i="14" s="1"/>
  <c r="O54" i="14" s="1"/>
  <c r="L54" i="14"/>
  <c r="BX58" i="14"/>
  <c r="BV58" i="14" s="1"/>
  <c r="L58" i="14"/>
  <c r="M58" i="14" s="1"/>
  <c r="BX62" i="14"/>
  <c r="BV62" i="14" s="1"/>
  <c r="L62" i="14"/>
  <c r="M62" i="14" s="1"/>
  <c r="BX76" i="14"/>
  <c r="BV76" i="14" s="1"/>
  <c r="L76" i="14"/>
  <c r="M76" i="14" s="1"/>
  <c r="BX47" i="14"/>
  <c r="BV47" i="14" s="1"/>
  <c r="O47" i="14" s="1"/>
  <c r="L47" i="14"/>
  <c r="BX50" i="14"/>
  <c r="BV50" i="14" s="1"/>
  <c r="L50" i="14"/>
  <c r="M50" i="14" s="1"/>
  <c r="BX56" i="14"/>
  <c r="BV56" i="14" s="1"/>
  <c r="L56" i="14"/>
  <c r="M56" i="14" s="1"/>
  <c r="BX60" i="14"/>
  <c r="BV60" i="14" s="1"/>
  <c r="L60" i="14"/>
  <c r="M60" i="14" s="1"/>
  <c r="BX64" i="14"/>
  <c r="BV64" i="14" s="1"/>
  <c r="L64" i="14"/>
  <c r="M64" i="14" s="1"/>
  <c r="BX65" i="14"/>
  <c r="BV65" i="14" s="1"/>
  <c r="O65" i="14" s="1"/>
  <c r="L65" i="14"/>
  <c r="BX67" i="14"/>
  <c r="BV67" i="14" s="1"/>
  <c r="O67" i="14" s="1"/>
  <c r="L67" i="14"/>
  <c r="BX74" i="14"/>
  <c r="BV74" i="14" s="1"/>
  <c r="O74" i="14" s="1"/>
  <c r="P74" i="14" s="1"/>
  <c r="L74" i="14"/>
  <c r="M74" i="14" s="1"/>
  <c r="BX82" i="14"/>
  <c r="BV82" i="14" s="1"/>
  <c r="L82" i="14"/>
  <c r="M82" i="14" s="1"/>
  <c r="BX86" i="14"/>
  <c r="BV86" i="14" s="1"/>
  <c r="L86" i="14"/>
  <c r="M86" i="14" s="1"/>
  <c r="BI97" i="14"/>
  <c r="BG97" i="14" s="1"/>
  <c r="I97" i="14"/>
  <c r="J97" i="14" s="1"/>
  <c r="BI102" i="14"/>
  <c r="BG102" i="14" s="1"/>
  <c r="I102" i="14"/>
  <c r="J102" i="14" s="1"/>
  <c r="I116" i="14"/>
  <c r="J116" i="14" s="1"/>
  <c r="BI116" i="14"/>
  <c r="BG116" i="14" s="1"/>
  <c r="BX140" i="14"/>
  <c r="BV140" i="14" s="1"/>
  <c r="L140" i="14"/>
  <c r="M140" i="14" s="1"/>
  <c r="BX144" i="14"/>
  <c r="BV144" i="14" s="1"/>
  <c r="L144" i="14"/>
  <c r="M144" i="14" s="1"/>
  <c r="BI142" i="14"/>
  <c r="BG142" i="14" s="1"/>
  <c r="I142" i="14"/>
  <c r="J142" i="14" s="1"/>
  <c r="I106" i="14"/>
  <c r="BI106" i="14"/>
  <c r="BG106" i="14" s="1"/>
  <c r="BX106" i="14" s="1"/>
  <c r="BV106" i="14" s="1"/>
  <c r="BX112" i="14"/>
  <c r="BV112" i="14" s="1"/>
  <c r="O112" i="14" s="1"/>
  <c r="L112" i="14"/>
  <c r="H132" i="14"/>
  <c r="AT132" i="14"/>
  <c r="BI139" i="14"/>
  <c r="BG139" i="14" s="1"/>
  <c r="I139" i="14"/>
  <c r="J139" i="14" s="1"/>
  <c r="L14" i="14"/>
  <c r="M14" i="14" s="1"/>
  <c r="BX14" i="14"/>
  <c r="BV14" i="14" s="1"/>
  <c r="BI26" i="14"/>
  <c r="BG26" i="14" s="1"/>
  <c r="I26" i="14"/>
  <c r="J26" i="14" s="1"/>
  <c r="BX75" i="14"/>
  <c r="BV75" i="14" s="1"/>
  <c r="L75" i="14"/>
  <c r="M75" i="14" s="1"/>
  <c r="BX107" i="14"/>
  <c r="BV107" i="14" s="1"/>
  <c r="O107" i="14" s="1"/>
  <c r="L107" i="14"/>
  <c r="H100" i="14"/>
  <c r="AT100" i="14"/>
  <c r="BX117" i="14"/>
  <c r="BV117" i="14" s="1"/>
  <c r="L117" i="14"/>
  <c r="M117" i="14" s="1"/>
  <c r="BI143" i="14"/>
  <c r="BG143" i="14" s="1"/>
  <c r="I143" i="14"/>
  <c r="J143" i="14" s="1"/>
  <c r="AR11" i="14"/>
  <c r="AT9" i="14"/>
  <c r="AR9" i="14" s="1"/>
  <c r="I9" i="14" s="1"/>
  <c r="J9" i="14" s="1"/>
  <c r="BX18" i="14"/>
  <c r="BV18" i="14" s="1"/>
  <c r="L18" i="14"/>
  <c r="M18" i="14" s="1"/>
  <c r="BI23" i="14"/>
  <c r="BG23" i="14" s="1"/>
  <c r="I23" i="14"/>
  <c r="J23" i="14" s="1"/>
  <c r="BI25" i="14"/>
  <c r="BG25" i="14" s="1"/>
  <c r="I25" i="14"/>
  <c r="J25" i="14" s="1"/>
  <c r="BI27" i="14"/>
  <c r="BG27" i="14" s="1"/>
  <c r="I27" i="14"/>
  <c r="J27" i="14" s="1"/>
  <c r="BX48" i="14"/>
  <c r="BV48" i="14" s="1"/>
  <c r="O48" i="14" s="1"/>
  <c r="L48" i="14"/>
  <c r="BX30" i="14"/>
  <c r="BV30" i="14" s="1"/>
  <c r="L30" i="14"/>
  <c r="M30" i="14" s="1"/>
  <c r="BX31" i="14"/>
  <c r="BV31" i="14" s="1"/>
  <c r="L31" i="14"/>
  <c r="M31" i="14" s="1"/>
  <c r="BX40" i="14"/>
  <c r="BV40" i="14" s="1"/>
  <c r="L40" i="14"/>
  <c r="M40" i="14" s="1"/>
  <c r="BX41" i="14"/>
  <c r="BV41" i="14" s="1"/>
  <c r="L41" i="14"/>
  <c r="M41" i="14" s="1"/>
  <c r="BX42" i="14"/>
  <c r="BV42" i="14" s="1"/>
  <c r="L42" i="14"/>
  <c r="M42" i="14" s="1"/>
  <c r="BX43" i="14"/>
  <c r="BV43" i="14" s="1"/>
  <c r="L43" i="14"/>
  <c r="M43" i="14" s="1"/>
  <c r="BX44" i="14"/>
  <c r="BV44" i="14" s="1"/>
  <c r="L44" i="14"/>
  <c r="M44" i="14" s="1"/>
  <c r="BX45" i="14"/>
  <c r="BV45" i="14" s="1"/>
  <c r="L45" i="14"/>
  <c r="M45" i="14" s="1"/>
  <c r="BX46" i="14"/>
  <c r="BV46" i="14" s="1"/>
  <c r="L46" i="14"/>
  <c r="M46" i="14" s="1"/>
  <c r="BX51" i="14"/>
  <c r="BV51" i="14" s="1"/>
  <c r="L51" i="14"/>
  <c r="M51" i="14" s="1"/>
  <c r="BX57" i="14"/>
  <c r="BV57" i="14" s="1"/>
  <c r="L57" i="14"/>
  <c r="M57" i="14" s="1"/>
  <c r="BX61" i="14"/>
  <c r="BV61" i="14" s="1"/>
  <c r="L61" i="14"/>
  <c r="M61" i="14" s="1"/>
  <c r="BX69" i="14"/>
  <c r="BV69" i="14" s="1"/>
  <c r="L69" i="14"/>
  <c r="M69" i="14" s="1"/>
  <c r="BX72" i="14"/>
  <c r="BV72" i="14" s="1"/>
  <c r="O72" i="14" s="1"/>
  <c r="L72" i="14"/>
  <c r="BI73" i="14"/>
  <c r="BG73" i="14" s="1"/>
  <c r="I73" i="14"/>
  <c r="AR81" i="14"/>
  <c r="AT79" i="14"/>
  <c r="BX85" i="14"/>
  <c r="BV85" i="14" s="1"/>
  <c r="L85" i="14"/>
  <c r="M85" i="14" s="1"/>
  <c r="BX89" i="14"/>
  <c r="BV89" i="14" s="1"/>
  <c r="L89" i="14"/>
  <c r="M89" i="14" s="1"/>
  <c r="BX70" i="14"/>
  <c r="BV70" i="14" s="1"/>
  <c r="L70" i="14"/>
  <c r="M70" i="14" s="1"/>
  <c r="BX71" i="14"/>
  <c r="BV71" i="14" s="1"/>
  <c r="O71" i="14" s="1"/>
  <c r="L71" i="14"/>
  <c r="L84" i="14"/>
  <c r="M84" i="14" s="1"/>
  <c r="BX84" i="14"/>
  <c r="BV84" i="14" s="1"/>
  <c r="L88" i="14"/>
  <c r="M88" i="14" s="1"/>
  <c r="BX88" i="14"/>
  <c r="BV88" i="14" s="1"/>
  <c r="L93" i="14"/>
  <c r="M93" i="14" s="1"/>
  <c r="BX93" i="14"/>
  <c r="BV93" i="14" s="1"/>
  <c r="L108" i="14"/>
  <c r="M108" i="14" s="1"/>
  <c r="BX108" i="14"/>
  <c r="BV108" i="14" s="1"/>
  <c r="L111" i="14"/>
  <c r="BX111" i="14"/>
  <c r="BV111" i="14" s="1"/>
  <c r="O111" i="14" s="1"/>
  <c r="BX110" i="14"/>
  <c r="BV110" i="14" s="1"/>
  <c r="O110" i="14" s="1"/>
  <c r="L110" i="14"/>
  <c r="BU103" i="14"/>
  <c r="BS103" i="14" s="1"/>
  <c r="N103" i="14" s="1"/>
  <c r="BS99" i="14"/>
  <c r="N99" i="14" s="1"/>
  <c r="L115" i="14"/>
  <c r="BX115" i="14"/>
  <c r="BV115" i="14" s="1"/>
  <c r="O115" i="14" s="1"/>
  <c r="AT129" i="14"/>
  <c r="AR129" i="14" s="1"/>
  <c r="I129" i="14" s="1"/>
  <c r="J129" i="14" s="1"/>
  <c r="AR131" i="14"/>
  <c r="L137" i="14"/>
  <c r="BX137" i="14"/>
  <c r="BV137" i="14" s="1"/>
  <c r="O137" i="14" s="1"/>
  <c r="AE103" i="14"/>
  <c r="AC99" i="14"/>
  <c r="F99" i="14" s="1"/>
  <c r="BX114" i="14"/>
  <c r="BV114" i="14" s="1"/>
  <c r="O114" i="14" s="1"/>
  <c r="L114" i="14"/>
  <c r="BI113" i="14"/>
  <c r="BG113" i="14" s="1"/>
  <c r="I113" i="14"/>
  <c r="BI127" i="14"/>
  <c r="BG127" i="14" s="1"/>
  <c r="I127" i="14"/>
  <c r="J127" i="14" s="1"/>
  <c r="BX141" i="14"/>
  <c r="BV141" i="14" s="1"/>
  <c r="L141" i="14"/>
  <c r="M141" i="14" s="1"/>
  <c r="I138" i="14"/>
  <c r="BI138" i="14"/>
  <c r="BG138" i="14" s="1"/>
  <c r="N103" i="16" l="1"/>
  <c r="BY23" i="16"/>
  <c r="O23" i="16"/>
  <c r="P23" i="16" s="1"/>
  <c r="BY25" i="16"/>
  <c r="O25" i="16"/>
  <c r="P25" i="16" s="1"/>
  <c r="BY27" i="16"/>
  <c r="O27" i="16"/>
  <c r="P27" i="16" s="1"/>
  <c r="L19" i="16"/>
  <c r="M19" i="16" s="1"/>
  <c r="BX19" i="16"/>
  <c r="G103" i="16"/>
  <c r="AC103" i="16"/>
  <c r="F103" i="16" s="1"/>
  <c r="I37" i="16"/>
  <c r="J37" i="16" s="1"/>
  <c r="BI37" i="16"/>
  <c r="BG11" i="16"/>
  <c r="BI9" i="16"/>
  <c r="BG9" i="16" s="1"/>
  <c r="L9" i="16" s="1"/>
  <c r="M9" i="16" s="1"/>
  <c r="BG12" i="16"/>
  <c r="BI10" i="16"/>
  <c r="BY22" i="16"/>
  <c r="O22" i="16"/>
  <c r="P22" i="16" s="1"/>
  <c r="BY24" i="16"/>
  <c r="O24" i="16"/>
  <c r="P24" i="16" s="1"/>
  <c r="BY26" i="16"/>
  <c r="O26" i="16"/>
  <c r="P26" i="16" s="1"/>
  <c r="BY38" i="16"/>
  <c r="O38" i="16"/>
  <c r="P38" i="16" s="1"/>
  <c r="AR79" i="16"/>
  <c r="I79" i="16" s="1"/>
  <c r="J79" i="16" s="1"/>
  <c r="AT77" i="16"/>
  <c r="AR77" i="16" s="1"/>
  <c r="I77" i="16" s="1"/>
  <c r="J77" i="16" s="1"/>
  <c r="P36" i="16"/>
  <c r="BY39" i="16"/>
  <c r="O39" i="16"/>
  <c r="P39" i="16" s="1"/>
  <c r="CB88" i="16"/>
  <c r="CC88" i="16" s="1"/>
  <c r="P88" i="16"/>
  <c r="BG100" i="16"/>
  <c r="BI99" i="16"/>
  <c r="BY56" i="16"/>
  <c r="O56" i="16"/>
  <c r="P56" i="16" s="1"/>
  <c r="BY85" i="16"/>
  <c r="O85" i="16"/>
  <c r="P85" i="16" s="1"/>
  <c r="O61" i="16"/>
  <c r="P61" i="16" s="1"/>
  <c r="BY61" i="16"/>
  <c r="O86" i="16"/>
  <c r="P86" i="16" s="1"/>
  <c r="BY86" i="16"/>
  <c r="O82" i="16"/>
  <c r="P82" i="16" s="1"/>
  <c r="BY82" i="16"/>
  <c r="BY64" i="16"/>
  <c r="O64" i="16"/>
  <c r="P64" i="16" s="1"/>
  <c r="BY76" i="16"/>
  <c r="O76" i="16"/>
  <c r="P76" i="16" s="1"/>
  <c r="BY91" i="16"/>
  <c r="O91" i="16"/>
  <c r="P91" i="16" s="1"/>
  <c r="BI80" i="16"/>
  <c r="I80" i="16"/>
  <c r="J80" i="16" s="1"/>
  <c r="O93" i="16"/>
  <c r="P93" i="16" s="1"/>
  <c r="BY93" i="16"/>
  <c r="I81" i="16"/>
  <c r="J81" i="16" s="1"/>
  <c r="BI81" i="16"/>
  <c r="BI131" i="16"/>
  <c r="I131" i="16"/>
  <c r="J131" i="16" s="1"/>
  <c r="O57" i="16"/>
  <c r="P57" i="16" s="1"/>
  <c r="BY57" i="16"/>
  <c r="I96" i="16"/>
  <c r="J96" i="16" s="1"/>
  <c r="BI96" i="16"/>
  <c r="BG132" i="16"/>
  <c r="BI130" i="16"/>
  <c r="BG130" i="16" s="1"/>
  <c r="L130" i="16" s="1"/>
  <c r="M130" i="16" s="1"/>
  <c r="BY52" i="16"/>
  <c r="O52" i="16"/>
  <c r="P52" i="16" s="1"/>
  <c r="BX94" i="16"/>
  <c r="L94" i="16"/>
  <c r="M94" i="16" s="1"/>
  <c r="AT7" i="16"/>
  <c r="AR7" i="16" s="1"/>
  <c r="I7" i="16" s="1"/>
  <c r="J7" i="16" s="1"/>
  <c r="BY60" i="16"/>
  <c r="O60" i="16"/>
  <c r="P60" i="16" s="1"/>
  <c r="O69" i="16"/>
  <c r="P69" i="16" s="1"/>
  <c r="BY69" i="16"/>
  <c r="O97" i="16"/>
  <c r="P97" i="16" s="1"/>
  <c r="BY97" i="16"/>
  <c r="BX127" i="14"/>
  <c r="BV127" i="14" s="1"/>
  <c r="L127" i="14"/>
  <c r="M127" i="14" s="1"/>
  <c r="BY70" i="14"/>
  <c r="O70" i="14"/>
  <c r="P70" i="14" s="1"/>
  <c r="BY89" i="14"/>
  <c r="O89" i="14"/>
  <c r="P89" i="14" s="1"/>
  <c r="BY85" i="14"/>
  <c r="O85" i="14"/>
  <c r="P85" i="14" s="1"/>
  <c r="BI81" i="14"/>
  <c r="I81" i="14"/>
  <c r="J81" i="14" s="1"/>
  <c r="L73" i="14"/>
  <c r="M73" i="14" s="1"/>
  <c r="BX73" i="14"/>
  <c r="BV73" i="14" s="1"/>
  <c r="O73" i="14" s="1"/>
  <c r="P73" i="14" s="1"/>
  <c r="BY69" i="14"/>
  <c r="O69" i="14"/>
  <c r="P69" i="14" s="1"/>
  <c r="O61" i="14"/>
  <c r="P61" i="14" s="1"/>
  <c r="BY61" i="14"/>
  <c r="O57" i="14"/>
  <c r="P57" i="14" s="1"/>
  <c r="BY57" i="14"/>
  <c r="O51" i="14"/>
  <c r="P51" i="14" s="1"/>
  <c r="BY51" i="14"/>
  <c r="O46" i="14"/>
  <c r="P46" i="14" s="1"/>
  <c r="BY46" i="14"/>
  <c r="O45" i="14"/>
  <c r="P45" i="14" s="1"/>
  <c r="BY45" i="14"/>
  <c r="O44" i="14"/>
  <c r="P44" i="14" s="1"/>
  <c r="BY44" i="14"/>
  <c r="O43" i="14"/>
  <c r="P43" i="14" s="1"/>
  <c r="BY43" i="14"/>
  <c r="O42" i="14"/>
  <c r="P42" i="14" s="1"/>
  <c r="BY42" i="14"/>
  <c r="O41" i="14"/>
  <c r="P41" i="14" s="1"/>
  <c r="BY41" i="14"/>
  <c r="O40" i="14"/>
  <c r="P40" i="14" s="1"/>
  <c r="BY40" i="14"/>
  <c r="O31" i="14"/>
  <c r="P31" i="14" s="1"/>
  <c r="BY31" i="14"/>
  <c r="O30" i="14"/>
  <c r="P30" i="14" s="1"/>
  <c r="BY30" i="14"/>
  <c r="L27" i="14"/>
  <c r="M27" i="14" s="1"/>
  <c r="BX27" i="14"/>
  <c r="BV27" i="14" s="1"/>
  <c r="L25" i="14"/>
  <c r="M25" i="14" s="1"/>
  <c r="BX25" i="14"/>
  <c r="BV25" i="14" s="1"/>
  <c r="L23" i="14"/>
  <c r="M23" i="14" s="1"/>
  <c r="BX23" i="14"/>
  <c r="BV23" i="14" s="1"/>
  <c r="O18" i="14"/>
  <c r="P18" i="14" s="1"/>
  <c r="BY18" i="14"/>
  <c r="BI11" i="14"/>
  <c r="I11" i="14"/>
  <c r="J11" i="14" s="1"/>
  <c r="L143" i="14"/>
  <c r="M143" i="14" s="1"/>
  <c r="BX143" i="14"/>
  <c r="BV143" i="14" s="1"/>
  <c r="O117" i="14"/>
  <c r="P117" i="14" s="1"/>
  <c r="BY117" i="14"/>
  <c r="O75" i="14"/>
  <c r="P75" i="14" s="1"/>
  <c r="BY75" i="14"/>
  <c r="L26" i="14"/>
  <c r="M26" i="14" s="1"/>
  <c r="BX26" i="14"/>
  <c r="BV26" i="14" s="1"/>
  <c r="L139" i="14"/>
  <c r="M139" i="14" s="1"/>
  <c r="BX139" i="14"/>
  <c r="BV139" i="14" s="1"/>
  <c r="BX142" i="14"/>
  <c r="BV142" i="14" s="1"/>
  <c r="L142" i="14"/>
  <c r="M142" i="14" s="1"/>
  <c r="BY144" i="14"/>
  <c r="O144" i="14"/>
  <c r="P144" i="14" s="1"/>
  <c r="BY140" i="14"/>
  <c r="O140" i="14"/>
  <c r="P140" i="14" s="1"/>
  <c r="BX102" i="14"/>
  <c r="BV102" i="14" s="1"/>
  <c r="L102" i="14"/>
  <c r="M102" i="14" s="1"/>
  <c r="L97" i="14"/>
  <c r="M97" i="14" s="1"/>
  <c r="BX97" i="14"/>
  <c r="BV97" i="14" s="1"/>
  <c r="O86" i="14"/>
  <c r="P86" i="14" s="1"/>
  <c r="BY86" i="14"/>
  <c r="O82" i="14"/>
  <c r="P82" i="14" s="1"/>
  <c r="BY82" i="14"/>
  <c r="BY64" i="14"/>
  <c r="O64" i="14"/>
  <c r="P64" i="14" s="1"/>
  <c r="BY60" i="14"/>
  <c r="O60" i="14"/>
  <c r="P60" i="14" s="1"/>
  <c r="BY56" i="14"/>
  <c r="O56" i="14"/>
  <c r="P56" i="14" s="1"/>
  <c r="BY50" i="14"/>
  <c r="O50" i="14"/>
  <c r="P50" i="14" s="1"/>
  <c r="BY76" i="14"/>
  <c r="O76" i="14"/>
  <c r="P76" i="14" s="1"/>
  <c r="BY62" i="14"/>
  <c r="O62" i="14"/>
  <c r="P62" i="14" s="1"/>
  <c r="BY58" i="14"/>
  <c r="O58" i="14"/>
  <c r="P58" i="14" s="1"/>
  <c r="BY52" i="14"/>
  <c r="O52" i="14"/>
  <c r="P52" i="14" s="1"/>
  <c r="I37" i="14"/>
  <c r="J37" i="14" s="1"/>
  <c r="BI37" i="14"/>
  <c r="AT7" i="14"/>
  <c r="AR7" i="14" s="1"/>
  <c r="I7" i="14" s="1"/>
  <c r="J7" i="14" s="1"/>
  <c r="AR10" i="14"/>
  <c r="I10" i="14" s="1"/>
  <c r="J10" i="14" s="1"/>
  <c r="BX96" i="14"/>
  <c r="BV96" i="14" s="1"/>
  <c r="L96" i="14"/>
  <c r="M96" i="14" s="1"/>
  <c r="BY98" i="14"/>
  <c r="O98" i="14"/>
  <c r="P98" i="14" s="1"/>
  <c r="BI94" i="14"/>
  <c r="I94" i="14"/>
  <c r="J94" i="14" s="1"/>
  <c r="BY91" i="14"/>
  <c r="O91" i="14"/>
  <c r="P91" i="14" s="1"/>
  <c r="BY87" i="14"/>
  <c r="O87" i="14"/>
  <c r="P87" i="14" s="1"/>
  <c r="BY83" i="14"/>
  <c r="O83" i="14"/>
  <c r="P83" i="14" s="1"/>
  <c r="BX22" i="14"/>
  <c r="BV22" i="14" s="1"/>
  <c r="L22" i="14"/>
  <c r="M22" i="14" s="1"/>
  <c r="O141" i="14"/>
  <c r="P141" i="14" s="1"/>
  <c r="BY141" i="14"/>
  <c r="L113" i="14"/>
  <c r="BX113" i="14"/>
  <c r="BV113" i="14" s="1"/>
  <c r="O113" i="14" s="1"/>
  <c r="G103" i="14"/>
  <c r="AC103" i="14"/>
  <c r="F103" i="14" s="1"/>
  <c r="BX138" i="14"/>
  <c r="BV138" i="14" s="1"/>
  <c r="O138" i="14" s="1"/>
  <c r="L138" i="14"/>
  <c r="I131" i="14"/>
  <c r="J131" i="14" s="1"/>
  <c r="BI131" i="14"/>
  <c r="BY108" i="14"/>
  <c r="O108" i="14"/>
  <c r="P108" i="14" s="1"/>
  <c r="BY93" i="14"/>
  <c r="O93" i="14"/>
  <c r="P93" i="14" s="1"/>
  <c r="BY88" i="14"/>
  <c r="O88" i="14"/>
  <c r="BY84" i="14"/>
  <c r="O84" i="14"/>
  <c r="P84" i="14" s="1"/>
  <c r="AT77" i="14"/>
  <c r="AR77" i="14" s="1"/>
  <c r="I77" i="14" s="1"/>
  <c r="J77" i="14" s="1"/>
  <c r="AR79" i="14"/>
  <c r="I79" i="14" s="1"/>
  <c r="J79" i="14" s="1"/>
  <c r="AT99" i="14"/>
  <c r="AR100" i="14"/>
  <c r="BY14" i="14"/>
  <c r="O14" i="14"/>
  <c r="P14" i="14" s="1"/>
  <c r="AR132" i="14"/>
  <c r="AT130" i="14"/>
  <c r="AR130" i="14" s="1"/>
  <c r="I130" i="14" s="1"/>
  <c r="J130" i="14" s="1"/>
  <c r="O106" i="14"/>
  <c r="L106" i="14"/>
  <c r="BX116" i="14"/>
  <c r="BV116" i="14" s="1"/>
  <c r="L116" i="14"/>
  <c r="M116" i="14" s="1"/>
  <c r="I19" i="14"/>
  <c r="J19" i="14" s="1"/>
  <c r="BI19" i="14"/>
  <c r="I12" i="14"/>
  <c r="J12" i="14" s="1"/>
  <c r="BI12" i="14"/>
  <c r="BY90" i="14"/>
  <c r="O90" i="14"/>
  <c r="P90" i="14" s="1"/>
  <c r="BY63" i="14"/>
  <c r="O63" i="14"/>
  <c r="P63" i="14" s="1"/>
  <c r="BY59" i="14"/>
  <c r="O59" i="14"/>
  <c r="P59" i="14" s="1"/>
  <c r="BY55" i="14"/>
  <c r="O55" i="14"/>
  <c r="P55" i="14" s="1"/>
  <c r="BY49" i="14"/>
  <c r="O49" i="14"/>
  <c r="P49" i="14" s="1"/>
  <c r="BY39" i="14"/>
  <c r="O39" i="14"/>
  <c r="P39" i="14" s="1"/>
  <c r="BY38" i="14"/>
  <c r="O38" i="14"/>
  <c r="P38" i="14" s="1"/>
  <c r="BY36" i="14"/>
  <c r="O36" i="14"/>
  <c r="BY33" i="14"/>
  <c r="O33" i="14"/>
  <c r="P33" i="14" s="1"/>
  <c r="O95" i="14"/>
  <c r="P95" i="14" s="1"/>
  <c r="BY95" i="14"/>
  <c r="BY109" i="14"/>
  <c r="O109" i="14"/>
  <c r="P109" i="14" s="1"/>
  <c r="BI80" i="14"/>
  <c r="I80" i="14"/>
  <c r="J80" i="14" s="1"/>
  <c r="BX28" i="14"/>
  <c r="BV28" i="14" s="1"/>
  <c r="O28" i="14" s="1"/>
  <c r="L28" i="14"/>
  <c r="L24" i="14"/>
  <c r="M24" i="14" s="1"/>
  <c r="BX24" i="14"/>
  <c r="BV24" i="14" s="1"/>
  <c r="BY13" i="14"/>
  <c r="O13" i="14"/>
  <c r="P13" i="14" s="1"/>
  <c r="BV94" i="16" l="1"/>
  <c r="BX132" i="16"/>
  <c r="L132" i="16"/>
  <c r="M132" i="16" s="1"/>
  <c r="BG81" i="16"/>
  <c r="BI79" i="16"/>
  <c r="BG99" i="16"/>
  <c r="L99" i="16" s="1"/>
  <c r="BG10" i="16"/>
  <c r="L10" i="16" s="1"/>
  <c r="M10" i="16" s="1"/>
  <c r="BG37" i="16"/>
  <c r="BI35" i="16"/>
  <c r="BG35" i="16" s="1"/>
  <c r="L35" i="16" s="1"/>
  <c r="M35" i="16" s="1"/>
  <c r="BV19" i="16"/>
  <c r="BX17" i="16"/>
  <c r="BV17" i="16" s="1"/>
  <c r="BG96" i="16"/>
  <c r="BI92" i="16"/>
  <c r="BG92" i="16" s="1"/>
  <c r="L92" i="16" s="1"/>
  <c r="M92" i="16" s="1"/>
  <c r="AT103" i="16"/>
  <c r="AR103" i="16" s="1"/>
  <c r="I103" i="16" s="1"/>
  <c r="J103" i="16" s="1"/>
  <c r="BI129" i="16"/>
  <c r="BG129" i="16" s="1"/>
  <c r="L129" i="16" s="1"/>
  <c r="M129" i="16" s="1"/>
  <c r="BG131" i="16"/>
  <c r="BI78" i="16"/>
  <c r="BG78" i="16" s="1"/>
  <c r="L78" i="16" s="1"/>
  <c r="M78" i="16" s="1"/>
  <c r="BG80" i="16"/>
  <c r="L100" i="16"/>
  <c r="BX100" i="16"/>
  <c r="CB36" i="16"/>
  <c r="CC36" i="16" s="1"/>
  <c r="BX12" i="16"/>
  <c r="L12" i="16"/>
  <c r="M12" i="16" s="1"/>
  <c r="BX11" i="16"/>
  <c r="L11" i="16"/>
  <c r="M11" i="16" s="1"/>
  <c r="BG80" i="14"/>
  <c r="BI78" i="14"/>
  <c r="BG78" i="14" s="1"/>
  <c r="L78" i="14" s="1"/>
  <c r="M78" i="14" s="1"/>
  <c r="I132" i="14"/>
  <c r="J132" i="14" s="1"/>
  <c r="BI132" i="14"/>
  <c r="AR99" i="14"/>
  <c r="I99" i="14" s="1"/>
  <c r="AT103" i="14"/>
  <c r="AR103" i="14" s="1"/>
  <c r="I103" i="14" s="1"/>
  <c r="J103" i="14" s="1"/>
  <c r="BY22" i="14"/>
  <c r="O22" i="14"/>
  <c r="P22" i="14" s="1"/>
  <c r="BG94" i="14"/>
  <c r="BI92" i="14"/>
  <c r="BG92" i="14" s="1"/>
  <c r="L92" i="14" s="1"/>
  <c r="M92" i="14" s="1"/>
  <c r="BY96" i="14"/>
  <c r="O96" i="14"/>
  <c r="P96" i="14" s="1"/>
  <c r="BY24" i="14"/>
  <c r="O24" i="14"/>
  <c r="P24" i="14" s="1"/>
  <c r="CB36" i="14"/>
  <c r="CC36" i="14" s="1"/>
  <c r="P36" i="14"/>
  <c r="BG12" i="14"/>
  <c r="BI10" i="14"/>
  <c r="BG19" i="14"/>
  <c r="BI17" i="14"/>
  <c r="BG17" i="14" s="1"/>
  <c r="L17" i="14" s="1"/>
  <c r="M17" i="14" s="1"/>
  <c r="BI100" i="14"/>
  <c r="I100" i="14"/>
  <c r="CB88" i="14"/>
  <c r="CC88" i="14" s="1"/>
  <c r="P88" i="14"/>
  <c r="BG131" i="14"/>
  <c r="BI129" i="14"/>
  <c r="BG129" i="14" s="1"/>
  <c r="L129" i="14" s="1"/>
  <c r="M129" i="14" s="1"/>
  <c r="BG37" i="14"/>
  <c r="BI35" i="14"/>
  <c r="BG35" i="14" s="1"/>
  <c r="L35" i="14" s="1"/>
  <c r="M35" i="14" s="1"/>
  <c r="BY97" i="14"/>
  <c r="O97" i="14"/>
  <c r="P97" i="14" s="1"/>
  <c r="BY139" i="14"/>
  <c r="O139" i="14"/>
  <c r="P139" i="14" s="1"/>
  <c r="BY26" i="14"/>
  <c r="O26" i="14"/>
  <c r="P26" i="14" s="1"/>
  <c r="BY143" i="14"/>
  <c r="O143" i="14"/>
  <c r="P143" i="14" s="1"/>
  <c r="BY23" i="14"/>
  <c r="O23" i="14"/>
  <c r="P23" i="14" s="1"/>
  <c r="BY25" i="14"/>
  <c r="O25" i="14"/>
  <c r="P25" i="14" s="1"/>
  <c r="BY27" i="14"/>
  <c r="O27" i="14"/>
  <c r="P27" i="14" s="1"/>
  <c r="O116" i="14"/>
  <c r="P116" i="14" s="1"/>
  <c r="BY116" i="14"/>
  <c r="O102" i="14"/>
  <c r="P102" i="14" s="1"/>
  <c r="BY102" i="14"/>
  <c r="BY142" i="14"/>
  <c r="O142" i="14"/>
  <c r="P142" i="14" s="1"/>
  <c r="BG11" i="14"/>
  <c r="BI9" i="14"/>
  <c r="BG9" i="14" s="1"/>
  <c r="L9" i="14" s="1"/>
  <c r="M9" i="14" s="1"/>
  <c r="BG81" i="14"/>
  <c r="BI79" i="14"/>
  <c r="O127" i="14"/>
  <c r="P127" i="14" s="1"/>
  <c r="BY127" i="14"/>
  <c r="BY17" i="16" l="1"/>
  <c r="O17" i="16"/>
  <c r="P17" i="16" s="1"/>
  <c r="BI77" i="16"/>
  <c r="BG77" i="16" s="1"/>
  <c r="L77" i="16" s="1"/>
  <c r="M77" i="16" s="1"/>
  <c r="BG79" i="16"/>
  <c r="L79" i="16" s="1"/>
  <c r="M79" i="16" s="1"/>
  <c r="BV11" i="16"/>
  <c r="BX9" i="16"/>
  <c r="BV9" i="16" s="1"/>
  <c r="BX10" i="16"/>
  <c r="BV12" i="16"/>
  <c r="BV100" i="16"/>
  <c r="O100" i="16" s="1"/>
  <c r="BX99" i="16"/>
  <c r="L80" i="16"/>
  <c r="M80" i="16" s="1"/>
  <c r="BX80" i="16"/>
  <c r="L131" i="16"/>
  <c r="M131" i="16" s="1"/>
  <c r="BX131" i="16"/>
  <c r="BX96" i="16"/>
  <c r="L96" i="16"/>
  <c r="M96" i="16" s="1"/>
  <c r="BY19" i="16"/>
  <c r="O19" i="16"/>
  <c r="P19" i="16" s="1"/>
  <c r="BX37" i="16"/>
  <c r="L37" i="16"/>
  <c r="M37" i="16" s="1"/>
  <c r="BI7" i="16"/>
  <c r="BG7" i="16" s="1"/>
  <c r="L7" i="16" s="1"/>
  <c r="M7" i="16" s="1"/>
  <c r="BX81" i="16"/>
  <c r="L81" i="16"/>
  <c r="M81" i="16" s="1"/>
  <c r="BX130" i="16"/>
  <c r="BV130" i="16" s="1"/>
  <c r="BV132" i="16"/>
  <c r="BY94" i="16"/>
  <c r="O94" i="16"/>
  <c r="P94" i="16" s="1"/>
  <c r="BX81" i="14"/>
  <c r="L81" i="14"/>
  <c r="M81" i="14" s="1"/>
  <c r="L11" i="14"/>
  <c r="M11" i="14" s="1"/>
  <c r="BX11" i="14"/>
  <c r="BX37" i="14"/>
  <c r="L37" i="14"/>
  <c r="M37" i="14" s="1"/>
  <c r="L131" i="14"/>
  <c r="M131" i="14" s="1"/>
  <c r="BX131" i="14"/>
  <c r="BG100" i="14"/>
  <c r="BI99" i="14"/>
  <c r="BX12" i="14"/>
  <c r="L12" i="14"/>
  <c r="M12" i="14" s="1"/>
  <c r="BG79" i="14"/>
  <c r="L79" i="14" s="1"/>
  <c r="M79" i="14" s="1"/>
  <c r="BI77" i="14"/>
  <c r="BG77" i="14" s="1"/>
  <c r="L77" i="14" s="1"/>
  <c r="M77" i="14" s="1"/>
  <c r="BG10" i="14"/>
  <c r="L10" i="14" s="1"/>
  <c r="M10" i="14" s="1"/>
  <c r="BI7" i="14"/>
  <c r="BG7" i="14" s="1"/>
  <c r="L7" i="14" s="1"/>
  <c r="M7" i="14" s="1"/>
  <c r="BG132" i="14"/>
  <c r="BI130" i="14"/>
  <c r="BG130" i="14" s="1"/>
  <c r="L130" i="14" s="1"/>
  <c r="M130" i="14" s="1"/>
  <c r="BX19" i="14"/>
  <c r="L19" i="14"/>
  <c r="M19" i="14" s="1"/>
  <c r="BX94" i="14"/>
  <c r="L94" i="14"/>
  <c r="M94" i="14" s="1"/>
  <c r="L80" i="14"/>
  <c r="M80" i="14" s="1"/>
  <c r="BX80" i="14"/>
  <c r="BX35" i="16" l="1"/>
  <c r="BV35" i="16" s="1"/>
  <c r="BV37" i="16"/>
  <c r="BV96" i="16"/>
  <c r="BX92" i="16"/>
  <c r="BV92" i="16" s="1"/>
  <c r="BX7" i="16"/>
  <c r="BV7" i="16" s="1"/>
  <c r="BV10" i="16"/>
  <c r="O11" i="16"/>
  <c r="P11" i="16" s="1"/>
  <c r="BY11" i="16"/>
  <c r="BY132" i="16"/>
  <c r="O132" i="16"/>
  <c r="P132" i="16" s="1"/>
  <c r="BY130" i="16"/>
  <c r="O130" i="16"/>
  <c r="P130" i="16" s="1"/>
  <c r="BV81" i="16"/>
  <c r="BX79" i="16"/>
  <c r="BV131" i="16"/>
  <c r="BX129" i="16"/>
  <c r="BV129" i="16" s="1"/>
  <c r="BV80" i="16"/>
  <c r="BX78" i="16"/>
  <c r="BV78" i="16" s="1"/>
  <c r="BV99" i="16"/>
  <c r="O99" i="16" s="1"/>
  <c r="O12" i="16"/>
  <c r="P12" i="16" s="1"/>
  <c r="BY12" i="16"/>
  <c r="BY9" i="16"/>
  <c r="O9" i="16"/>
  <c r="P9" i="16" s="1"/>
  <c r="BI103" i="16"/>
  <c r="BG103" i="16" s="1"/>
  <c r="L103" i="16" s="1"/>
  <c r="M103" i="16" s="1"/>
  <c r="BV80" i="14"/>
  <c r="BX78" i="14"/>
  <c r="BV78" i="14" s="1"/>
  <c r="BI103" i="14"/>
  <c r="BG103" i="14" s="1"/>
  <c r="L103" i="14" s="1"/>
  <c r="M103" i="14" s="1"/>
  <c r="BG99" i="14"/>
  <c r="L99" i="14" s="1"/>
  <c r="BV131" i="14"/>
  <c r="BX129" i="14"/>
  <c r="BV129" i="14" s="1"/>
  <c r="BV11" i="14"/>
  <c r="BX9" i="14"/>
  <c r="BV9" i="14" s="1"/>
  <c r="BV94" i="14"/>
  <c r="BX92" i="14"/>
  <c r="BV92" i="14" s="1"/>
  <c r="BX17" i="14"/>
  <c r="BV17" i="14" s="1"/>
  <c r="BV19" i="14"/>
  <c r="BX132" i="14"/>
  <c r="L132" i="14"/>
  <c r="M132" i="14" s="1"/>
  <c r="BV12" i="14"/>
  <c r="BX10" i="14"/>
  <c r="BX100" i="14"/>
  <c r="L100" i="14"/>
  <c r="BV37" i="14"/>
  <c r="BX35" i="14"/>
  <c r="BV35" i="14" s="1"/>
  <c r="BV81" i="14"/>
  <c r="BX79" i="14"/>
  <c r="BY78" i="16" l="1"/>
  <c r="O78" i="16"/>
  <c r="P78" i="16" s="1"/>
  <c r="BY129" i="16"/>
  <c r="O129" i="16"/>
  <c r="P129" i="16" s="1"/>
  <c r="BV79" i="16"/>
  <c r="BX77" i="16"/>
  <c r="O10" i="16"/>
  <c r="P10" i="16" s="1"/>
  <c r="BY10" i="16"/>
  <c r="O92" i="16"/>
  <c r="P92" i="16" s="1"/>
  <c r="BY92" i="16"/>
  <c r="O37" i="16"/>
  <c r="BY37" i="16"/>
  <c r="BY80" i="16"/>
  <c r="O80" i="16"/>
  <c r="BY131" i="16"/>
  <c r="O131" i="16"/>
  <c r="P131" i="16" s="1"/>
  <c r="BY81" i="16"/>
  <c r="O81" i="16"/>
  <c r="P81" i="16" s="1"/>
  <c r="BY7" i="16"/>
  <c r="O7" i="16"/>
  <c r="P7" i="16" s="1"/>
  <c r="O96" i="16"/>
  <c r="P96" i="16" s="1"/>
  <c r="BY96" i="16"/>
  <c r="BY35" i="16"/>
  <c r="O35" i="16"/>
  <c r="P35" i="16" s="1"/>
  <c r="BX77" i="14"/>
  <c r="BV77" i="14" s="1"/>
  <c r="BV79" i="14"/>
  <c r="BY35" i="14"/>
  <c r="O35" i="14"/>
  <c r="P35" i="14" s="1"/>
  <c r="BX7" i="14"/>
  <c r="BV7" i="14" s="1"/>
  <c r="BV10" i="14"/>
  <c r="O19" i="14"/>
  <c r="P19" i="14" s="1"/>
  <c r="BY19" i="14"/>
  <c r="BY92" i="14"/>
  <c r="O92" i="14"/>
  <c r="P92" i="14" s="1"/>
  <c r="BY9" i="14"/>
  <c r="O9" i="14"/>
  <c r="P9" i="14" s="1"/>
  <c r="BY129" i="14"/>
  <c r="O129" i="14"/>
  <c r="P129" i="14" s="1"/>
  <c r="BY78" i="14"/>
  <c r="O78" i="14"/>
  <c r="P78" i="14" s="1"/>
  <c r="BY81" i="14"/>
  <c r="O81" i="14"/>
  <c r="P81" i="14" s="1"/>
  <c r="O37" i="14"/>
  <c r="BY37" i="14"/>
  <c r="BX99" i="14"/>
  <c r="BV100" i="14"/>
  <c r="O100" i="14" s="1"/>
  <c r="O12" i="14"/>
  <c r="P12" i="14" s="1"/>
  <c r="BY12" i="14"/>
  <c r="BV132" i="14"/>
  <c r="BX130" i="14"/>
  <c r="BV130" i="14" s="1"/>
  <c r="BY17" i="14"/>
  <c r="O17" i="14"/>
  <c r="P17" i="14" s="1"/>
  <c r="BY94" i="14"/>
  <c r="O94" i="14"/>
  <c r="P94" i="14" s="1"/>
  <c r="O11" i="14"/>
  <c r="P11" i="14" s="1"/>
  <c r="BY11" i="14"/>
  <c r="BY131" i="14"/>
  <c r="O131" i="14"/>
  <c r="P131" i="14" s="1"/>
  <c r="BY80" i="14"/>
  <c r="O80" i="14"/>
  <c r="CB80" i="16" l="1"/>
  <c r="P80" i="16"/>
  <c r="BV77" i="16"/>
  <c r="BX103" i="16"/>
  <c r="BV103" i="16" s="1"/>
  <c r="CB37" i="16"/>
  <c r="CC37" i="16" s="1"/>
  <c r="P37" i="16"/>
  <c r="BY79" i="16"/>
  <c r="O79" i="16"/>
  <c r="P79" i="16" s="1"/>
  <c r="CB80" i="14"/>
  <c r="P80" i="14"/>
  <c r="BY130" i="14"/>
  <c r="O130" i="14"/>
  <c r="P130" i="14" s="1"/>
  <c r="O10" i="14"/>
  <c r="P10" i="14" s="1"/>
  <c r="BY10" i="14"/>
  <c r="BY79" i="14"/>
  <c r="O79" i="14"/>
  <c r="P79" i="14" s="1"/>
  <c r="BY132" i="14"/>
  <c r="O132" i="14"/>
  <c r="P132" i="14" s="1"/>
  <c r="BV99" i="14"/>
  <c r="O99" i="14" s="1"/>
  <c r="BX103" i="14"/>
  <c r="BV103" i="14" s="1"/>
  <c r="CB37" i="14"/>
  <c r="CC37" i="14" s="1"/>
  <c r="P37" i="14"/>
  <c r="BY7" i="14"/>
  <c r="O7" i="14"/>
  <c r="P7" i="14" s="1"/>
  <c r="O77" i="14"/>
  <c r="P77" i="14" s="1"/>
  <c r="BY77" i="14"/>
  <c r="BX145" i="12"/>
  <c r="BU145" i="12"/>
  <c r="BF145" i="12"/>
  <c r="AT145" i="12"/>
  <c r="AQ145" i="12"/>
  <c r="AE145" i="12"/>
  <c r="O145" i="12"/>
  <c r="N145" i="12"/>
  <c r="L145" i="12"/>
  <c r="K145" i="12"/>
  <c r="I145" i="12"/>
  <c r="H145" i="12"/>
  <c r="F145" i="12"/>
  <c r="E145" i="12"/>
  <c r="BX144" i="12"/>
  <c r="BU144" i="12"/>
  <c r="BF144" i="12"/>
  <c r="AT144" i="12"/>
  <c r="AQ144" i="12"/>
  <c r="AE144" i="12"/>
  <c r="O144" i="12"/>
  <c r="N144" i="12"/>
  <c r="L144" i="12"/>
  <c r="K144" i="12"/>
  <c r="I144" i="12"/>
  <c r="H144" i="12"/>
  <c r="F144" i="12"/>
  <c r="E144" i="12"/>
  <c r="BP143" i="12"/>
  <c r="BM143" i="12"/>
  <c r="BJ143" i="12"/>
  <c r="BA143" i="12"/>
  <c r="AX143" i="12"/>
  <c r="AU143" i="12"/>
  <c r="AL143" i="12"/>
  <c r="AI143" i="12"/>
  <c r="AQ143" i="12" s="1"/>
  <c r="AO143" i="12" s="1"/>
  <c r="H143" i="12" s="1"/>
  <c r="AF143" i="12"/>
  <c r="Z143" i="12"/>
  <c r="W143" i="12"/>
  <c r="T143" i="12"/>
  <c r="S143" i="12"/>
  <c r="Q143" i="12" s="1"/>
  <c r="E143" i="12" s="1"/>
  <c r="BP142" i="12"/>
  <c r="BM142" i="12"/>
  <c r="BJ142" i="12"/>
  <c r="BA142" i="12"/>
  <c r="AX142" i="12"/>
  <c r="AU142" i="12"/>
  <c r="AL142" i="12"/>
  <c r="AI142" i="12"/>
  <c r="AF142" i="12"/>
  <c r="Z142" i="12"/>
  <c r="W142" i="12"/>
  <c r="T142" i="12"/>
  <c r="Q142" i="12"/>
  <c r="E142" i="12" s="1"/>
  <c r="BP141" i="12"/>
  <c r="BM141" i="12"/>
  <c r="BJ141" i="12"/>
  <c r="BU141" i="12" s="1"/>
  <c r="BS141" i="12" s="1"/>
  <c r="N141" i="12" s="1"/>
  <c r="BA141" i="12"/>
  <c r="AX141" i="12"/>
  <c r="AU141" i="12"/>
  <c r="AL141" i="12"/>
  <c r="AI141" i="12"/>
  <c r="AF141" i="12"/>
  <c r="Z141" i="12"/>
  <c r="W141" i="12"/>
  <c r="T141" i="12"/>
  <c r="S141" i="12"/>
  <c r="Q141" i="12" s="1"/>
  <c r="E141" i="12" s="1"/>
  <c r="BP140" i="12"/>
  <c r="BM140" i="12"/>
  <c r="BJ140" i="12"/>
  <c r="BA140" i="12"/>
  <c r="AX140" i="12"/>
  <c r="AU140" i="12"/>
  <c r="AL140" i="12"/>
  <c r="AI140" i="12"/>
  <c r="AF140" i="12"/>
  <c r="AQ140" i="12" s="1"/>
  <c r="AO140" i="12" s="1"/>
  <c r="H140" i="12" s="1"/>
  <c r="Z140" i="12"/>
  <c r="W140" i="12"/>
  <c r="T140" i="12"/>
  <c r="Q140" i="12"/>
  <c r="E140" i="12" s="1"/>
  <c r="BP139" i="12"/>
  <c r="BM139" i="12"/>
  <c r="BU139" i="12" s="1"/>
  <c r="BS139" i="12" s="1"/>
  <c r="N139" i="12" s="1"/>
  <c r="BJ139" i="12"/>
  <c r="BA139" i="12"/>
  <c r="AX139" i="12"/>
  <c r="AU139" i="12"/>
  <c r="BF139" i="12" s="1"/>
  <c r="BD139" i="12" s="1"/>
  <c r="K139" i="12" s="1"/>
  <c r="AL139" i="12"/>
  <c r="AI139" i="12"/>
  <c r="AF139" i="12"/>
  <c r="Z139" i="12"/>
  <c r="W139" i="12"/>
  <c r="T139" i="12"/>
  <c r="S139" i="12"/>
  <c r="Q139" i="12" s="1"/>
  <c r="E139" i="12" s="1"/>
  <c r="BP138" i="12"/>
  <c r="BM138" i="12"/>
  <c r="BJ138" i="12"/>
  <c r="BU138" i="12" s="1"/>
  <c r="BS138" i="12" s="1"/>
  <c r="N138" i="12" s="1"/>
  <c r="BA138" i="12"/>
  <c r="AX138" i="12"/>
  <c r="AU138" i="12"/>
  <c r="AL138" i="12"/>
  <c r="AI138" i="12"/>
  <c r="AF138" i="12"/>
  <c r="Z138" i="12"/>
  <c r="W138" i="12"/>
  <c r="T138" i="12"/>
  <c r="Q138" i="12"/>
  <c r="E138" i="12" s="1"/>
  <c r="BP137" i="12"/>
  <c r="BM137" i="12"/>
  <c r="BJ137" i="12"/>
  <c r="BA137" i="12"/>
  <c r="AX137" i="12"/>
  <c r="AU137" i="12"/>
  <c r="AL137" i="12"/>
  <c r="AI137" i="12"/>
  <c r="AF137" i="12"/>
  <c r="AQ137" i="12" s="1"/>
  <c r="AO137" i="12" s="1"/>
  <c r="H137" i="12" s="1"/>
  <c r="Z137" i="12"/>
  <c r="W137" i="12"/>
  <c r="T137" i="12"/>
  <c r="S137" i="12"/>
  <c r="BP136" i="12"/>
  <c r="BM136" i="12"/>
  <c r="BJ136" i="12"/>
  <c r="BA136" i="12"/>
  <c r="AX136" i="12"/>
  <c r="AU136" i="12"/>
  <c r="AL136" i="12"/>
  <c r="AI136" i="12"/>
  <c r="AF136" i="12"/>
  <c r="Z136" i="12"/>
  <c r="W136" i="12"/>
  <c r="T136" i="12"/>
  <c r="AE136" i="12" s="1"/>
  <c r="AC136" i="12" s="1"/>
  <c r="Q136" i="12"/>
  <c r="E136" i="12"/>
  <c r="BX135" i="12"/>
  <c r="BU135" i="12"/>
  <c r="BI135" i="12"/>
  <c r="BF135" i="12"/>
  <c r="AT135" i="12"/>
  <c r="AQ135" i="12"/>
  <c r="Z135" i="12"/>
  <c r="W135" i="12"/>
  <c r="AE135" i="12" s="1"/>
  <c r="O135" i="12"/>
  <c r="N135" i="12"/>
  <c r="L135" i="12"/>
  <c r="K135" i="12"/>
  <c r="I135" i="12"/>
  <c r="H135" i="12"/>
  <c r="F135" i="12"/>
  <c r="E135" i="12"/>
  <c r="BX134" i="12"/>
  <c r="BU134" i="12"/>
  <c r="BI134" i="12"/>
  <c r="BF134" i="12"/>
  <c r="AT134" i="12"/>
  <c r="AQ134" i="12"/>
  <c r="Z134" i="12"/>
  <c r="W134" i="12"/>
  <c r="O134" i="12"/>
  <c r="N134" i="12"/>
  <c r="L134" i="12"/>
  <c r="K134" i="12"/>
  <c r="I134" i="12"/>
  <c r="H134" i="12"/>
  <c r="F134" i="12"/>
  <c r="E134" i="12"/>
  <c r="BX133" i="12"/>
  <c r="BU133" i="12"/>
  <c r="BI133" i="12"/>
  <c r="BF133" i="12"/>
  <c r="AT133" i="12"/>
  <c r="AQ133" i="12"/>
  <c r="Z133" i="12"/>
  <c r="W133" i="12"/>
  <c r="AE133" i="12" s="1"/>
  <c r="O133" i="12"/>
  <c r="N133" i="12"/>
  <c r="L133" i="12"/>
  <c r="K133" i="12"/>
  <c r="I133" i="12"/>
  <c r="H133" i="12"/>
  <c r="F133" i="12"/>
  <c r="E133" i="12"/>
  <c r="BX132" i="12"/>
  <c r="BU132" i="12"/>
  <c r="BI132" i="12"/>
  <c r="BF132" i="12"/>
  <c r="AT132" i="12"/>
  <c r="AQ132" i="12"/>
  <c r="Z132" i="12"/>
  <c r="W132" i="12"/>
  <c r="AE132" i="12" s="1"/>
  <c r="O132" i="12"/>
  <c r="N132" i="12"/>
  <c r="L132" i="12"/>
  <c r="K132" i="12"/>
  <c r="I132" i="12"/>
  <c r="H132" i="12"/>
  <c r="F132" i="12"/>
  <c r="E132" i="12"/>
  <c r="BP131" i="12"/>
  <c r="BM131" i="12"/>
  <c r="BJ131" i="12"/>
  <c r="BA131" i="12"/>
  <c r="AX131" i="12"/>
  <c r="AU131" i="12"/>
  <c r="AL131" i="12"/>
  <c r="AI131" i="12"/>
  <c r="AF131" i="12"/>
  <c r="Z131" i="12"/>
  <c r="W131" i="12"/>
  <c r="T131" i="12"/>
  <c r="S131" i="12"/>
  <c r="Q131" i="12" s="1"/>
  <c r="E131" i="12" s="1"/>
  <c r="BP130" i="12"/>
  <c r="BM130" i="12"/>
  <c r="BJ130" i="12"/>
  <c r="BA130" i="12"/>
  <c r="AX130" i="12"/>
  <c r="AU130" i="12"/>
  <c r="AL130" i="12"/>
  <c r="AI130" i="12"/>
  <c r="AF130" i="12"/>
  <c r="AQ130" i="12" s="1"/>
  <c r="Z130" i="12"/>
  <c r="W130" i="12"/>
  <c r="T130" i="12"/>
  <c r="Q130" i="12"/>
  <c r="E130" i="12" s="1"/>
  <c r="BW129" i="12"/>
  <c r="BT129" i="12"/>
  <c r="BR129" i="12"/>
  <c r="BQ129" i="12"/>
  <c r="BP129" i="12" s="1"/>
  <c r="BO129" i="12"/>
  <c r="BN129" i="12"/>
  <c r="BL129" i="12"/>
  <c r="BK129" i="12"/>
  <c r="BJ129" i="12" s="1"/>
  <c r="BH129" i="12"/>
  <c r="BE129" i="12"/>
  <c r="BC129" i="12"/>
  <c r="BB129" i="12"/>
  <c r="AZ129" i="12"/>
  <c r="AY129" i="12"/>
  <c r="AV129" i="12"/>
  <c r="AU129" i="12" s="1"/>
  <c r="AS129" i="12"/>
  <c r="AP129" i="12"/>
  <c r="AN129" i="12"/>
  <c r="AM129" i="12"/>
  <c r="AJ129" i="12"/>
  <c r="AI129" i="12" s="1"/>
  <c r="AH129" i="12"/>
  <c r="AG129" i="12"/>
  <c r="AD129" i="12"/>
  <c r="AB129" i="12"/>
  <c r="AA129" i="12"/>
  <c r="Z129" i="12" s="1"/>
  <c r="Y129" i="12"/>
  <c r="X129" i="12"/>
  <c r="V129" i="12"/>
  <c r="U129" i="12"/>
  <c r="T129" i="12" s="1"/>
  <c r="R129" i="12"/>
  <c r="BW128" i="12"/>
  <c r="BT128" i="12"/>
  <c r="BR128" i="12"/>
  <c r="BQ128" i="12"/>
  <c r="BO128" i="12"/>
  <c r="BN128" i="12"/>
  <c r="BM128" i="12" s="1"/>
  <c r="BL128" i="12"/>
  <c r="BK128" i="12"/>
  <c r="BH128" i="12"/>
  <c r="BE128" i="12"/>
  <c r="BC128" i="12"/>
  <c r="BB128" i="12"/>
  <c r="AZ128" i="12"/>
  <c r="AY128" i="12"/>
  <c r="AV128" i="12"/>
  <c r="AU128" i="12" s="1"/>
  <c r="AS128" i="12"/>
  <c r="AP128" i="12"/>
  <c r="AN128" i="12"/>
  <c r="AM128" i="12"/>
  <c r="AL128" i="12" s="1"/>
  <c r="AJ128" i="12"/>
  <c r="AI128" i="12" s="1"/>
  <c r="AH128" i="12"/>
  <c r="AG128" i="12"/>
  <c r="AD128" i="12"/>
  <c r="AB128" i="12"/>
  <c r="AA128" i="12"/>
  <c r="Z128" i="12" s="1"/>
  <c r="Y128" i="12"/>
  <c r="X128" i="12"/>
  <c r="W128" i="12" s="1"/>
  <c r="V128" i="12"/>
  <c r="U128" i="12"/>
  <c r="S128" i="12"/>
  <c r="R128" i="12"/>
  <c r="Q128" i="12" s="1"/>
  <c r="E128" i="12" s="1"/>
  <c r="BU127" i="12"/>
  <c r="BF127" i="12"/>
  <c r="AQ127" i="12"/>
  <c r="Z127" i="12"/>
  <c r="W127" i="12"/>
  <c r="AE127" i="12" s="1"/>
  <c r="T127" i="12"/>
  <c r="Q127" i="12"/>
  <c r="O127" i="12"/>
  <c r="N127" i="12"/>
  <c r="L127" i="12"/>
  <c r="K127" i="12"/>
  <c r="I127" i="12"/>
  <c r="H127" i="12"/>
  <c r="F127" i="12"/>
  <c r="E127" i="12"/>
  <c r="BP126" i="12"/>
  <c r="BM126" i="12"/>
  <c r="BJ126" i="12"/>
  <c r="BA126" i="12"/>
  <c r="AX126" i="12"/>
  <c r="AU126" i="12"/>
  <c r="AL126" i="12"/>
  <c r="AI126" i="12"/>
  <c r="AF126" i="12"/>
  <c r="Z126" i="12"/>
  <c r="W126" i="12"/>
  <c r="T126" i="12"/>
  <c r="AE126" i="12" s="1"/>
  <c r="AC126" i="12" s="1"/>
  <c r="F126" i="12" s="1"/>
  <c r="Q126" i="12"/>
  <c r="G126" i="12"/>
  <c r="E126" i="12"/>
  <c r="BX125" i="12"/>
  <c r="BU125" i="12"/>
  <c r="BF125" i="12"/>
  <c r="AQ125" i="12"/>
  <c r="Z125" i="12"/>
  <c r="W125" i="12"/>
  <c r="T125" i="12"/>
  <c r="AE125" i="12" s="1"/>
  <c r="Q125" i="12"/>
  <c r="O125" i="12"/>
  <c r="N125" i="12"/>
  <c r="L125" i="12"/>
  <c r="K125" i="12"/>
  <c r="I125" i="12"/>
  <c r="H125" i="12"/>
  <c r="F125" i="12"/>
  <c r="E125" i="12"/>
  <c r="BX124" i="12"/>
  <c r="BU124" i="12"/>
  <c r="BF124" i="12"/>
  <c r="AQ124" i="12"/>
  <c r="Z124" i="12"/>
  <c r="W124" i="12"/>
  <c r="T124" i="12"/>
  <c r="Q124" i="12"/>
  <c r="O124" i="12"/>
  <c r="N124" i="12"/>
  <c r="L124" i="12"/>
  <c r="K124" i="12"/>
  <c r="I124" i="12"/>
  <c r="H124" i="12"/>
  <c r="F124" i="12"/>
  <c r="E124" i="12"/>
  <c r="BX123" i="12"/>
  <c r="BU123" i="12"/>
  <c r="BF123" i="12"/>
  <c r="AQ123" i="12"/>
  <c r="Z123" i="12"/>
  <c r="W123" i="12"/>
  <c r="T123" i="12"/>
  <c r="AE123" i="12" s="1"/>
  <c r="Q123" i="12"/>
  <c r="O123" i="12"/>
  <c r="N123" i="12"/>
  <c r="L123" i="12"/>
  <c r="K123" i="12"/>
  <c r="I123" i="12"/>
  <c r="H123" i="12"/>
  <c r="F123" i="12"/>
  <c r="E123" i="12"/>
  <c r="BX122" i="12"/>
  <c r="BU122" i="12"/>
  <c r="BF122" i="12"/>
  <c r="AQ122" i="12"/>
  <c r="Z122" i="12"/>
  <c r="W122" i="12"/>
  <c r="T122" i="12"/>
  <c r="Q122" i="12"/>
  <c r="O122" i="12"/>
  <c r="N122" i="12"/>
  <c r="L122" i="12"/>
  <c r="K122" i="12"/>
  <c r="I122" i="12"/>
  <c r="H122" i="12"/>
  <c r="F122" i="12"/>
  <c r="E122" i="12"/>
  <c r="BX121" i="12"/>
  <c r="BU121" i="12"/>
  <c r="BF121" i="12"/>
  <c r="AQ121" i="12"/>
  <c r="Z121" i="12"/>
  <c r="W121" i="12"/>
  <c r="T121" i="12"/>
  <c r="AE121" i="12" s="1"/>
  <c r="Q121" i="12"/>
  <c r="O121" i="12"/>
  <c r="N121" i="12"/>
  <c r="L121" i="12"/>
  <c r="K121" i="12"/>
  <c r="I121" i="12"/>
  <c r="H121" i="12"/>
  <c r="F121" i="12"/>
  <c r="E121" i="12"/>
  <c r="BX120" i="12"/>
  <c r="BU120" i="12"/>
  <c r="BF120" i="12"/>
  <c r="AQ120" i="12"/>
  <c r="Z120" i="12"/>
  <c r="W120" i="12"/>
  <c r="T120" i="12"/>
  <c r="Q120" i="12"/>
  <c r="O120" i="12"/>
  <c r="N120" i="12"/>
  <c r="L120" i="12"/>
  <c r="K120" i="12"/>
  <c r="I120" i="12"/>
  <c r="H120" i="12"/>
  <c r="F120" i="12"/>
  <c r="E120" i="12"/>
  <c r="BX119" i="12"/>
  <c r="BU119" i="12"/>
  <c r="BF119" i="12"/>
  <c r="AQ119" i="12"/>
  <c r="Z119" i="12"/>
  <c r="W119" i="12"/>
  <c r="T119" i="12"/>
  <c r="AE119" i="12" s="1"/>
  <c r="Q119" i="12"/>
  <c r="O119" i="12"/>
  <c r="N119" i="12"/>
  <c r="L119" i="12"/>
  <c r="K119" i="12"/>
  <c r="I119" i="12"/>
  <c r="H119" i="12"/>
  <c r="F119" i="12"/>
  <c r="E119" i="12"/>
  <c r="BX118" i="12"/>
  <c r="BU118" i="12"/>
  <c r="BF118" i="12"/>
  <c r="AQ118" i="12"/>
  <c r="Z118" i="12"/>
  <c r="W118" i="12"/>
  <c r="T118" i="12"/>
  <c r="Q118" i="12"/>
  <c r="O118" i="12"/>
  <c r="N118" i="12"/>
  <c r="L118" i="12"/>
  <c r="K118" i="12"/>
  <c r="I118" i="12"/>
  <c r="H118" i="12"/>
  <c r="F118" i="12"/>
  <c r="E118" i="12"/>
  <c r="BX117" i="12"/>
  <c r="BU117" i="12"/>
  <c r="BF117" i="12"/>
  <c r="AQ117" i="12"/>
  <c r="AE117" i="12"/>
  <c r="O117" i="12"/>
  <c r="N117" i="12"/>
  <c r="L117" i="12"/>
  <c r="K117" i="12"/>
  <c r="I117" i="12"/>
  <c r="H117" i="12"/>
  <c r="F117" i="12"/>
  <c r="E117" i="12"/>
  <c r="BP116" i="12"/>
  <c r="BM116" i="12"/>
  <c r="BJ116" i="12"/>
  <c r="BA116" i="12"/>
  <c r="AX116" i="12"/>
  <c r="AU116" i="12"/>
  <c r="AL116" i="12"/>
  <c r="AI116" i="12"/>
  <c r="AF116" i="12"/>
  <c r="Z116" i="12"/>
  <c r="W116" i="12"/>
  <c r="T116" i="12"/>
  <c r="Q116" i="12"/>
  <c r="E116" i="12" s="1"/>
  <c r="BP115" i="12"/>
  <c r="BM115" i="12"/>
  <c r="BJ115" i="12"/>
  <c r="BA115" i="12"/>
  <c r="AX115" i="12"/>
  <c r="AU115" i="12"/>
  <c r="AL115" i="12"/>
  <c r="AI115" i="12"/>
  <c r="AF115" i="12"/>
  <c r="AQ115" i="12" s="1"/>
  <c r="AO115" i="12" s="1"/>
  <c r="H115" i="12" s="1"/>
  <c r="Z115" i="12"/>
  <c r="W115" i="12"/>
  <c r="T115" i="12"/>
  <c r="Q115" i="12"/>
  <c r="E115" i="12" s="1"/>
  <c r="BP114" i="12"/>
  <c r="BM114" i="12"/>
  <c r="BJ114" i="12"/>
  <c r="BA114" i="12"/>
  <c r="AX114" i="12"/>
  <c r="AU114" i="12"/>
  <c r="BF114" i="12" s="1"/>
  <c r="BD114" i="12" s="1"/>
  <c r="K114" i="12" s="1"/>
  <c r="AL114" i="12"/>
  <c r="AI114" i="12"/>
  <c r="AF114" i="12"/>
  <c r="Z114" i="12"/>
  <c r="W114" i="12"/>
  <c r="T114" i="12"/>
  <c r="Q114" i="12"/>
  <c r="E114" i="12" s="1"/>
  <c r="BP113" i="12"/>
  <c r="BM113" i="12"/>
  <c r="BJ113" i="12"/>
  <c r="BA113" i="12"/>
  <c r="AX113" i="12"/>
  <c r="AU113" i="12"/>
  <c r="AL113" i="12"/>
  <c r="AI113" i="12"/>
  <c r="AF113" i="12"/>
  <c r="Z113" i="12"/>
  <c r="W113" i="12"/>
  <c r="T113" i="12"/>
  <c r="Q113" i="12"/>
  <c r="E113" i="12" s="1"/>
  <c r="BP112" i="12"/>
  <c r="BM112" i="12"/>
  <c r="BJ112" i="12"/>
  <c r="BA112" i="12"/>
  <c r="AX112" i="12"/>
  <c r="BF112" i="12" s="1"/>
  <c r="BD112" i="12" s="1"/>
  <c r="K112" i="12" s="1"/>
  <c r="AU112" i="12"/>
  <c r="AL112" i="12"/>
  <c r="AI112" i="12"/>
  <c r="AF112" i="12"/>
  <c r="AQ112" i="12" s="1"/>
  <c r="AO112" i="12" s="1"/>
  <c r="H112" i="12" s="1"/>
  <c r="Z112" i="12"/>
  <c r="W112" i="12"/>
  <c r="T112" i="12"/>
  <c r="Q112" i="12"/>
  <c r="E112" i="12" s="1"/>
  <c r="BP111" i="12"/>
  <c r="BM111" i="12"/>
  <c r="BU111" i="12" s="1"/>
  <c r="BS111" i="12" s="1"/>
  <c r="N111" i="12" s="1"/>
  <c r="BJ111" i="12"/>
  <c r="BA111" i="12"/>
  <c r="AX111" i="12"/>
  <c r="AU111" i="12"/>
  <c r="BF111" i="12" s="1"/>
  <c r="BD111" i="12" s="1"/>
  <c r="K111" i="12" s="1"/>
  <c r="AL111" i="12"/>
  <c r="AI111" i="12"/>
  <c r="AF111" i="12"/>
  <c r="Z111" i="12"/>
  <c r="W111" i="12"/>
  <c r="T111" i="12"/>
  <c r="Q111" i="12"/>
  <c r="E111" i="12" s="1"/>
  <c r="BP110" i="12"/>
  <c r="BM110" i="12"/>
  <c r="BJ110" i="12"/>
  <c r="BA110" i="12"/>
  <c r="AX110" i="12"/>
  <c r="AU110" i="12"/>
  <c r="AL110" i="12"/>
  <c r="AI110" i="12"/>
  <c r="AF110" i="12"/>
  <c r="Z110" i="12"/>
  <c r="W110" i="12"/>
  <c r="AE110" i="12" s="1"/>
  <c r="AC110" i="12" s="1"/>
  <c r="F110" i="12" s="1"/>
  <c r="T110" i="12"/>
  <c r="Q110" i="12"/>
  <c r="E110" i="12" s="1"/>
  <c r="BP109" i="12"/>
  <c r="BM109" i="12"/>
  <c r="BJ109" i="12"/>
  <c r="BA109" i="12"/>
  <c r="AX109" i="12"/>
  <c r="AU109" i="12"/>
  <c r="AL109" i="12"/>
  <c r="AI109" i="12"/>
  <c r="AF109" i="12"/>
  <c r="Z109" i="12"/>
  <c r="W109" i="12"/>
  <c r="T109" i="12"/>
  <c r="Q109" i="12"/>
  <c r="E109" i="12" s="1"/>
  <c r="BP108" i="12"/>
  <c r="BM108" i="12"/>
  <c r="BJ108" i="12"/>
  <c r="BU108" i="12" s="1"/>
  <c r="BS108" i="12" s="1"/>
  <c r="N108" i="12" s="1"/>
  <c r="BA108" i="12"/>
  <c r="AX108" i="12"/>
  <c r="AU108" i="12"/>
  <c r="AL108" i="12"/>
  <c r="AI108" i="12"/>
  <c r="AF108" i="12"/>
  <c r="AQ108" i="12" s="1"/>
  <c r="AO108" i="12" s="1"/>
  <c r="H108" i="12" s="1"/>
  <c r="Z108" i="12"/>
  <c r="W108" i="12"/>
  <c r="T108" i="12"/>
  <c r="S108" i="12"/>
  <c r="Q108" i="12" s="1"/>
  <c r="E108" i="12" s="1"/>
  <c r="BP107" i="12"/>
  <c r="BM107" i="12"/>
  <c r="BJ107" i="12"/>
  <c r="BA107" i="12"/>
  <c r="AX107" i="12"/>
  <c r="AU107" i="12"/>
  <c r="BF107" i="12" s="1"/>
  <c r="BD107" i="12" s="1"/>
  <c r="K107" i="12" s="1"/>
  <c r="AL107" i="12"/>
  <c r="AI107" i="12"/>
  <c r="AF107" i="12"/>
  <c r="Z107" i="12"/>
  <c r="W107" i="12"/>
  <c r="T107" i="12"/>
  <c r="Q107" i="12"/>
  <c r="E107" i="12" s="1"/>
  <c r="BP106" i="12"/>
  <c r="BM106" i="12"/>
  <c r="BJ106" i="12"/>
  <c r="BA106" i="12"/>
  <c r="AX106" i="12"/>
  <c r="AU106" i="12"/>
  <c r="AL106" i="12"/>
  <c r="AI106" i="12"/>
  <c r="AF106" i="12"/>
  <c r="Z106" i="12"/>
  <c r="W106" i="12"/>
  <c r="T106" i="12"/>
  <c r="Q106" i="12"/>
  <c r="H106" i="12"/>
  <c r="E106" i="12"/>
  <c r="BP105" i="12"/>
  <c r="BM105" i="12"/>
  <c r="BJ105" i="12"/>
  <c r="BA105" i="12"/>
  <c r="AX105" i="12"/>
  <c r="AU105" i="12"/>
  <c r="AL105" i="12"/>
  <c r="AI105" i="12"/>
  <c r="AQ105" i="12" s="1"/>
  <c r="AF105" i="12"/>
  <c r="Z105" i="12"/>
  <c r="W105" i="12"/>
  <c r="T105" i="12"/>
  <c r="AE105" i="12" s="1"/>
  <c r="AC105" i="12" s="1"/>
  <c r="F105" i="12" s="1"/>
  <c r="Q105" i="12"/>
  <c r="H105" i="12"/>
  <c r="E105" i="12"/>
  <c r="BS101" i="12"/>
  <c r="N101" i="12" s="1"/>
  <c r="BP101" i="12"/>
  <c r="BM101" i="12"/>
  <c r="BJ101" i="12"/>
  <c r="BA101" i="12"/>
  <c r="AX101" i="12"/>
  <c r="AU101" i="12"/>
  <c r="BF101" i="12" s="1"/>
  <c r="BD101" i="12" s="1"/>
  <c r="K101" i="12" s="1"/>
  <c r="AL101" i="12"/>
  <c r="AI101" i="12"/>
  <c r="AF101" i="12"/>
  <c r="Z101" i="12"/>
  <c r="W101" i="12"/>
  <c r="T101" i="12"/>
  <c r="S101" i="12"/>
  <c r="Q101" i="12" s="1"/>
  <c r="E101" i="12" s="1"/>
  <c r="BP100" i="12"/>
  <c r="BM100" i="12"/>
  <c r="BJ100" i="12"/>
  <c r="BA100" i="12"/>
  <c r="AX100" i="12"/>
  <c r="BF100" i="12" s="1"/>
  <c r="BD100" i="12" s="1"/>
  <c r="K100" i="12" s="1"/>
  <c r="AU100" i="12"/>
  <c r="AL100" i="12"/>
  <c r="AI100" i="12"/>
  <c r="AF100" i="12"/>
  <c r="AQ100" i="12" s="1"/>
  <c r="AO100" i="12" s="1"/>
  <c r="H100" i="12" s="1"/>
  <c r="Z100" i="12"/>
  <c r="W100" i="12"/>
  <c r="T100" i="12"/>
  <c r="Q100" i="12"/>
  <c r="E100" i="12" s="1"/>
  <c r="BP99" i="12"/>
  <c r="BM99" i="12"/>
  <c r="BJ99" i="12"/>
  <c r="BA99" i="12"/>
  <c r="AX99" i="12"/>
  <c r="AU99" i="12"/>
  <c r="AL99" i="12"/>
  <c r="AI99" i="12"/>
  <c r="AF99" i="12"/>
  <c r="Z99" i="12"/>
  <c r="W99" i="12"/>
  <c r="T99" i="12"/>
  <c r="AE99" i="12" s="1"/>
  <c r="AC99" i="12" s="1"/>
  <c r="Q99" i="12"/>
  <c r="F99" i="12"/>
  <c r="E99" i="12"/>
  <c r="BW98" i="12"/>
  <c r="BT98" i="12"/>
  <c r="BR98" i="12"/>
  <c r="BQ98" i="12"/>
  <c r="BO98" i="12"/>
  <c r="BN98" i="12"/>
  <c r="BM98" i="12"/>
  <c r="BL98" i="12"/>
  <c r="BK98" i="12"/>
  <c r="BH98" i="12"/>
  <c r="BE98" i="12"/>
  <c r="BC98" i="12"/>
  <c r="BB98" i="12"/>
  <c r="BA98" i="12" s="1"/>
  <c r="AY98" i="12"/>
  <c r="AX98" i="12" s="1"/>
  <c r="AV98" i="12"/>
  <c r="AU98" i="12" s="1"/>
  <c r="AS98" i="12"/>
  <c r="AP98" i="12"/>
  <c r="AN98" i="12"/>
  <c r="AM98" i="12"/>
  <c r="AK98" i="12"/>
  <c r="AJ98" i="12"/>
  <c r="AI98" i="12"/>
  <c r="AH98" i="12"/>
  <c r="AG98" i="12"/>
  <c r="AD98" i="12"/>
  <c r="AB98" i="12"/>
  <c r="AA98" i="12"/>
  <c r="Y98" i="12"/>
  <c r="X98" i="12"/>
  <c r="W98" i="12"/>
  <c r="V98" i="12"/>
  <c r="U98" i="12"/>
  <c r="S98" i="12"/>
  <c r="R98" i="12"/>
  <c r="BP97" i="12"/>
  <c r="BM97" i="12"/>
  <c r="BJ97" i="12"/>
  <c r="BU97" i="12" s="1"/>
  <c r="BS97" i="12" s="1"/>
  <c r="N97" i="12" s="1"/>
  <c r="BA97" i="12"/>
  <c r="AX97" i="12"/>
  <c r="AU97" i="12"/>
  <c r="AL97" i="12"/>
  <c r="AI97" i="12"/>
  <c r="AF97" i="12"/>
  <c r="Z97" i="12"/>
  <c r="W97" i="12"/>
  <c r="T97" i="12"/>
  <c r="AE97" i="12" s="1"/>
  <c r="AC97" i="12" s="1"/>
  <c r="S97" i="12"/>
  <c r="Q97" i="12"/>
  <c r="E97" i="12" s="1"/>
  <c r="BP96" i="12"/>
  <c r="BM96" i="12"/>
  <c r="BJ96" i="12"/>
  <c r="BA96" i="12"/>
  <c r="AX96" i="12"/>
  <c r="AU96" i="12"/>
  <c r="AL96" i="12"/>
  <c r="AI96" i="12"/>
  <c r="AQ96" i="12" s="1"/>
  <c r="AO96" i="12" s="1"/>
  <c r="H96" i="12" s="1"/>
  <c r="AF96" i="12"/>
  <c r="Z96" i="12"/>
  <c r="W96" i="12"/>
  <c r="T96" i="12"/>
  <c r="Q96" i="12"/>
  <c r="E96" i="12" s="1"/>
  <c r="BP95" i="12"/>
  <c r="BM95" i="12"/>
  <c r="BJ95" i="12"/>
  <c r="BA95" i="12"/>
  <c r="AX95" i="12"/>
  <c r="AU95" i="12"/>
  <c r="AL95" i="12"/>
  <c r="AI95" i="12"/>
  <c r="AF95" i="12"/>
  <c r="AQ95" i="12" s="1"/>
  <c r="AO95" i="12" s="1"/>
  <c r="H95" i="12" s="1"/>
  <c r="Z95" i="12"/>
  <c r="W95" i="12"/>
  <c r="T95" i="12"/>
  <c r="S95" i="12"/>
  <c r="Q95" i="12" s="1"/>
  <c r="E95" i="12" s="1"/>
  <c r="BP94" i="12"/>
  <c r="BM94" i="12"/>
  <c r="BJ94" i="12"/>
  <c r="BA94" i="12"/>
  <c r="AX94" i="12"/>
  <c r="AU94" i="12"/>
  <c r="AL94" i="12"/>
  <c r="AI94" i="12"/>
  <c r="AF94" i="12"/>
  <c r="Z94" i="12"/>
  <c r="W94" i="12"/>
  <c r="T94" i="12"/>
  <c r="Q94" i="12"/>
  <c r="E94" i="12"/>
  <c r="BP93" i="12"/>
  <c r="BM93" i="12"/>
  <c r="BJ93" i="12"/>
  <c r="BA93" i="12"/>
  <c r="AX93" i="12"/>
  <c r="AU93" i="12"/>
  <c r="AL93" i="12"/>
  <c r="AI93" i="12"/>
  <c r="AF93" i="12"/>
  <c r="Z93" i="12"/>
  <c r="W93" i="12"/>
  <c r="T93" i="12"/>
  <c r="AE93" i="12" s="1"/>
  <c r="S93" i="12"/>
  <c r="BP92" i="12"/>
  <c r="BM92" i="12"/>
  <c r="BJ92" i="12"/>
  <c r="BA92" i="12"/>
  <c r="AX92" i="12"/>
  <c r="AU92" i="12"/>
  <c r="AL92" i="12"/>
  <c r="AI92" i="12"/>
  <c r="AF92" i="12"/>
  <c r="Z92" i="12"/>
  <c r="W92" i="12"/>
  <c r="T92" i="12"/>
  <c r="Q92" i="12"/>
  <c r="E92" i="12"/>
  <c r="BW91" i="12"/>
  <c r="BT91" i="12"/>
  <c r="BR91" i="12"/>
  <c r="BQ91" i="12"/>
  <c r="BP91" i="12" s="1"/>
  <c r="BO91" i="12"/>
  <c r="BN91" i="12"/>
  <c r="BL91" i="12"/>
  <c r="BK91" i="12"/>
  <c r="BH91" i="12"/>
  <c r="BE91" i="12"/>
  <c r="BC91" i="12"/>
  <c r="BB91" i="12"/>
  <c r="AY91" i="12"/>
  <c r="AV91" i="12"/>
  <c r="AU91" i="12" s="1"/>
  <c r="AS91" i="12"/>
  <c r="AP91" i="12"/>
  <c r="AN91" i="12"/>
  <c r="AM91" i="12"/>
  <c r="AL91" i="12"/>
  <c r="AK91" i="12"/>
  <c r="AJ91" i="12"/>
  <c r="AI91" i="12" s="1"/>
  <c r="AH91" i="12"/>
  <c r="AG91" i="12"/>
  <c r="AF91" i="12" s="1"/>
  <c r="AD91" i="12"/>
  <c r="AB91" i="12"/>
  <c r="AA91" i="12"/>
  <c r="Y91" i="12"/>
  <c r="X91" i="12"/>
  <c r="V91" i="12"/>
  <c r="U91" i="12"/>
  <c r="T91" i="12"/>
  <c r="R91" i="12"/>
  <c r="BP90" i="12"/>
  <c r="BM90" i="12"/>
  <c r="BJ90" i="12"/>
  <c r="BU90" i="12" s="1"/>
  <c r="BS90" i="12" s="1"/>
  <c r="N90" i="12" s="1"/>
  <c r="BA90" i="12"/>
  <c r="AX90" i="12"/>
  <c r="AU90" i="12"/>
  <c r="AL90" i="12"/>
  <c r="AI90" i="12"/>
  <c r="AF90" i="12"/>
  <c r="Z90" i="12"/>
  <c r="W90" i="12"/>
  <c r="T90" i="12"/>
  <c r="AE90" i="12" s="1"/>
  <c r="AC90" i="12" s="1"/>
  <c r="S90" i="12"/>
  <c r="Q90" i="12"/>
  <c r="E90" i="12" s="1"/>
  <c r="BP89" i="12"/>
  <c r="BM89" i="12"/>
  <c r="BU89" i="12" s="1"/>
  <c r="BS89" i="12" s="1"/>
  <c r="N89" i="12" s="1"/>
  <c r="BJ89" i="12"/>
  <c r="BA89" i="12"/>
  <c r="AX89" i="12"/>
  <c r="AU89" i="12"/>
  <c r="BF89" i="12" s="1"/>
  <c r="BD89" i="12" s="1"/>
  <c r="K89" i="12" s="1"/>
  <c r="AL89" i="12"/>
  <c r="AI89" i="12"/>
  <c r="AF89" i="12"/>
  <c r="Z89" i="12"/>
  <c r="W89" i="12"/>
  <c r="T89" i="12"/>
  <c r="Q89" i="12"/>
  <c r="E89" i="12" s="1"/>
  <c r="BP88" i="12"/>
  <c r="BM88" i="12"/>
  <c r="BJ88" i="12"/>
  <c r="BA88" i="12"/>
  <c r="AX88" i="12"/>
  <c r="AU88" i="12"/>
  <c r="AL88" i="12"/>
  <c r="AI88" i="12"/>
  <c r="AF88" i="12"/>
  <c r="AQ88" i="12" s="1"/>
  <c r="AO88" i="12" s="1"/>
  <c r="H88" i="12" s="1"/>
  <c r="Z88" i="12"/>
  <c r="W88" i="12"/>
  <c r="T88" i="12"/>
  <c r="S88" i="12"/>
  <c r="Q88" i="12" s="1"/>
  <c r="E88" i="12" s="1"/>
  <c r="BP87" i="12"/>
  <c r="BM87" i="12"/>
  <c r="BJ87" i="12"/>
  <c r="BA87" i="12"/>
  <c r="AX87" i="12"/>
  <c r="AU87" i="12"/>
  <c r="BF87" i="12" s="1"/>
  <c r="BD87" i="12" s="1"/>
  <c r="K87" i="12" s="1"/>
  <c r="AL87" i="12"/>
  <c r="AI87" i="12"/>
  <c r="AF87" i="12"/>
  <c r="Z87" i="12"/>
  <c r="W87" i="12"/>
  <c r="T87" i="12"/>
  <c r="AE87" i="12" s="1"/>
  <c r="AC87" i="12" s="1"/>
  <c r="Q87" i="12"/>
  <c r="E87" i="12"/>
  <c r="BP86" i="12"/>
  <c r="BM86" i="12"/>
  <c r="BJ86" i="12"/>
  <c r="BA86" i="12"/>
  <c r="AX86" i="12"/>
  <c r="AU86" i="12"/>
  <c r="AL86" i="12"/>
  <c r="AI86" i="12"/>
  <c r="AF86" i="12"/>
  <c r="Z86" i="12"/>
  <c r="W86" i="12"/>
  <c r="T86" i="12"/>
  <c r="S86" i="12"/>
  <c r="Q86" i="12" s="1"/>
  <c r="E86" i="12"/>
  <c r="BP85" i="12"/>
  <c r="BM85" i="12"/>
  <c r="BJ85" i="12"/>
  <c r="BA85" i="12"/>
  <c r="AX85" i="12"/>
  <c r="AU85" i="12"/>
  <c r="AL85" i="12"/>
  <c r="AI85" i="12"/>
  <c r="AQ85" i="12" s="1"/>
  <c r="AO85" i="12" s="1"/>
  <c r="H85" i="12" s="1"/>
  <c r="AF85" i="12"/>
  <c r="Z85" i="12"/>
  <c r="W85" i="12"/>
  <c r="T85" i="12"/>
  <c r="Q85" i="12"/>
  <c r="E85" i="12"/>
  <c r="BP84" i="12"/>
  <c r="BM84" i="12"/>
  <c r="BJ84" i="12"/>
  <c r="BA84" i="12"/>
  <c r="AX84" i="12"/>
  <c r="AU84" i="12"/>
  <c r="AL84" i="12"/>
  <c r="AI84" i="12"/>
  <c r="AQ84" i="12" s="1"/>
  <c r="AO84" i="12" s="1"/>
  <c r="H84" i="12" s="1"/>
  <c r="AF84" i="12"/>
  <c r="Z84" i="12"/>
  <c r="W84" i="12"/>
  <c r="T84" i="12"/>
  <c r="S84" i="12"/>
  <c r="Q84" i="12" s="1"/>
  <c r="E84" i="12" s="1"/>
  <c r="BP83" i="12"/>
  <c r="BM83" i="12"/>
  <c r="BJ83" i="12"/>
  <c r="BA83" i="12"/>
  <c r="AX83" i="12"/>
  <c r="AU83" i="12"/>
  <c r="AL83" i="12"/>
  <c r="AI83" i="12"/>
  <c r="AF83" i="12"/>
  <c r="Z83" i="12"/>
  <c r="W83" i="12"/>
  <c r="T83" i="12"/>
  <c r="Q83" i="12"/>
  <c r="E83" i="12" s="1"/>
  <c r="BP82" i="12"/>
  <c r="BM82" i="12"/>
  <c r="BJ82" i="12"/>
  <c r="BU82" i="12" s="1"/>
  <c r="BS82" i="12" s="1"/>
  <c r="N82" i="12" s="1"/>
  <c r="BA82" i="12"/>
  <c r="AX82" i="12"/>
  <c r="AU82" i="12"/>
  <c r="AL82" i="12"/>
  <c r="AI82" i="12"/>
  <c r="AF82" i="12"/>
  <c r="Z82" i="12"/>
  <c r="W82" i="12"/>
  <c r="T82" i="12"/>
  <c r="S82" i="12"/>
  <c r="Q82" i="12" s="1"/>
  <c r="E82" i="12" s="1"/>
  <c r="BP81" i="12"/>
  <c r="BM81" i="12"/>
  <c r="BJ81" i="12"/>
  <c r="BA81" i="12"/>
  <c r="AX81" i="12"/>
  <c r="AU81" i="12"/>
  <c r="AL81" i="12"/>
  <c r="AI81" i="12"/>
  <c r="AF81" i="12"/>
  <c r="AQ81" i="12" s="1"/>
  <c r="AO81" i="12" s="1"/>
  <c r="H81" i="12" s="1"/>
  <c r="Z81" i="12"/>
  <c r="W81" i="12"/>
  <c r="T81" i="12"/>
  <c r="Q81" i="12"/>
  <c r="E81" i="12" s="1"/>
  <c r="BP80" i="12"/>
  <c r="BM80" i="12"/>
  <c r="BU80" i="12" s="1"/>
  <c r="BS80" i="12" s="1"/>
  <c r="N80" i="12" s="1"/>
  <c r="BJ80" i="12"/>
  <c r="BA80" i="12"/>
  <c r="AX80" i="12"/>
  <c r="AU80" i="12"/>
  <c r="BF80" i="12" s="1"/>
  <c r="AL80" i="12"/>
  <c r="AI80" i="12"/>
  <c r="AF80" i="12"/>
  <c r="Z80" i="12"/>
  <c r="W80" i="12"/>
  <c r="T80" i="12"/>
  <c r="S80" i="12"/>
  <c r="Q80" i="12" s="1"/>
  <c r="E80" i="12" s="1"/>
  <c r="BP79" i="12"/>
  <c r="BM79" i="12"/>
  <c r="BJ79" i="12"/>
  <c r="BU79" i="12" s="1"/>
  <c r="BA79" i="12"/>
  <c r="AX79" i="12"/>
  <c r="AU79" i="12"/>
  <c r="AL79" i="12"/>
  <c r="AI79" i="12"/>
  <c r="AF79" i="12"/>
  <c r="Z79" i="12"/>
  <c r="W79" i="12"/>
  <c r="T79" i="12"/>
  <c r="Q79" i="12"/>
  <c r="E79" i="12" s="1"/>
  <c r="BW78" i="12"/>
  <c r="BT78" i="12"/>
  <c r="BR78" i="12"/>
  <c r="BQ78" i="12"/>
  <c r="BO78" i="12"/>
  <c r="BO76" i="12" s="1"/>
  <c r="BN78" i="12"/>
  <c r="BL78" i="12"/>
  <c r="BL76" i="12" s="1"/>
  <c r="BK78" i="12"/>
  <c r="BH78" i="12"/>
  <c r="BE78" i="12"/>
  <c r="BC78" i="12"/>
  <c r="BC76" i="12" s="1"/>
  <c r="BB78" i="12"/>
  <c r="BA78" i="12"/>
  <c r="AY78" i="12"/>
  <c r="AX78" i="12"/>
  <c r="AV78" i="12"/>
  <c r="AU78" i="12"/>
  <c r="AS78" i="12"/>
  <c r="AP78" i="12"/>
  <c r="AN78" i="12"/>
  <c r="AM78" i="12"/>
  <c r="AK78" i="12"/>
  <c r="AK76" i="12" s="1"/>
  <c r="AJ78" i="12"/>
  <c r="AI78" i="12" s="1"/>
  <c r="AH78" i="12"/>
  <c r="AH76" i="12" s="1"/>
  <c r="AG78" i="12"/>
  <c r="AD78" i="12"/>
  <c r="AB78" i="12"/>
  <c r="AA78" i="12"/>
  <c r="Y78" i="12"/>
  <c r="Y76" i="12" s="1"/>
  <c r="X78" i="12"/>
  <c r="V78" i="12"/>
  <c r="V76" i="12" s="1"/>
  <c r="U78" i="12"/>
  <c r="R78" i="12"/>
  <c r="BW77" i="12"/>
  <c r="BT77" i="12"/>
  <c r="BR77" i="12"/>
  <c r="BQ77" i="12"/>
  <c r="BP77" i="12" s="1"/>
  <c r="BO77" i="12"/>
  <c r="BN77" i="12"/>
  <c r="BL77" i="12"/>
  <c r="BK77" i="12"/>
  <c r="BJ77" i="12" s="1"/>
  <c r="BH77" i="12"/>
  <c r="BE77" i="12"/>
  <c r="BC77" i="12"/>
  <c r="BB77" i="12"/>
  <c r="AY77" i="12"/>
  <c r="AX77" i="12" s="1"/>
  <c r="AV77" i="12"/>
  <c r="AU77" i="12" s="1"/>
  <c r="AS77" i="12"/>
  <c r="AP77" i="12"/>
  <c r="AN77" i="12"/>
  <c r="AM77" i="12"/>
  <c r="AK77" i="12"/>
  <c r="AJ77" i="12"/>
  <c r="AH77" i="12"/>
  <c r="AG77" i="12"/>
  <c r="AF77" i="12"/>
  <c r="AD77" i="12"/>
  <c r="AB77" i="12"/>
  <c r="AA77" i="12"/>
  <c r="Z77" i="12"/>
  <c r="Y77" i="12"/>
  <c r="X77" i="12"/>
  <c r="W77" i="12" s="1"/>
  <c r="V77" i="12"/>
  <c r="U77" i="12"/>
  <c r="T77" i="12" s="1"/>
  <c r="S77" i="12"/>
  <c r="R77" i="12"/>
  <c r="BT76" i="12"/>
  <c r="BR76" i="12"/>
  <c r="BN76" i="12"/>
  <c r="BH76" i="12"/>
  <c r="BB76" i="12"/>
  <c r="AY76" i="12"/>
  <c r="AX76" i="12" s="1"/>
  <c r="AV76" i="12"/>
  <c r="AU76" i="12" s="1"/>
  <c r="AP76" i="12"/>
  <c r="AN76" i="12"/>
  <c r="AJ76" i="12"/>
  <c r="AD76" i="12"/>
  <c r="AB76" i="12"/>
  <c r="X76" i="12"/>
  <c r="R76" i="12"/>
  <c r="BP75" i="12"/>
  <c r="BM75" i="12"/>
  <c r="BJ75" i="12"/>
  <c r="BA75" i="12"/>
  <c r="AX75" i="12"/>
  <c r="AU75" i="12"/>
  <c r="AL75" i="12"/>
  <c r="AI75" i="12"/>
  <c r="AF75" i="12"/>
  <c r="Z75" i="12"/>
  <c r="W75" i="12"/>
  <c r="T75" i="12"/>
  <c r="S75" i="12"/>
  <c r="Q75" i="12" s="1"/>
  <c r="E75" i="12"/>
  <c r="BP74" i="12"/>
  <c r="BM74" i="12"/>
  <c r="BJ74" i="12"/>
  <c r="BA74" i="12"/>
  <c r="AX74" i="12"/>
  <c r="AU74" i="12"/>
  <c r="AL74" i="12"/>
  <c r="AI74" i="12"/>
  <c r="AQ74" i="12" s="1"/>
  <c r="AO74" i="12" s="1"/>
  <c r="H74" i="12" s="1"/>
  <c r="AF74" i="12"/>
  <c r="Z74" i="12"/>
  <c r="W74" i="12"/>
  <c r="T74" i="12"/>
  <c r="Q74" i="12"/>
  <c r="E74" i="12"/>
  <c r="BP73" i="12"/>
  <c r="BM73" i="12"/>
  <c r="BJ73" i="12"/>
  <c r="BA73" i="12"/>
  <c r="AX73" i="12"/>
  <c r="AU73" i="12"/>
  <c r="BF73" i="12" s="1"/>
  <c r="BD73" i="12" s="1"/>
  <c r="K73" i="12" s="1"/>
  <c r="AL73" i="12"/>
  <c r="AI73" i="12"/>
  <c r="AF73" i="12"/>
  <c r="Z73" i="12"/>
  <c r="W73" i="12"/>
  <c r="T73" i="12"/>
  <c r="S73" i="12"/>
  <c r="Q73" i="12" s="1"/>
  <c r="E73" i="12"/>
  <c r="BP72" i="12"/>
  <c r="BM72" i="12"/>
  <c r="BJ72" i="12"/>
  <c r="BA72" i="12"/>
  <c r="AX72" i="12"/>
  <c r="AU72" i="12"/>
  <c r="AL72" i="12"/>
  <c r="AI72" i="12"/>
  <c r="AF72" i="12"/>
  <c r="AQ72" i="12" s="1"/>
  <c r="AO72" i="12" s="1"/>
  <c r="H72" i="12" s="1"/>
  <c r="Z72" i="12"/>
  <c r="W72" i="12"/>
  <c r="T72" i="12"/>
  <c r="Q72" i="12"/>
  <c r="E72" i="12" s="1"/>
  <c r="BP71" i="12"/>
  <c r="BM71" i="12"/>
  <c r="BJ71" i="12"/>
  <c r="BA71" i="12"/>
  <c r="AX71" i="12"/>
  <c r="AU71" i="12"/>
  <c r="BF71" i="12" s="1"/>
  <c r="BD71" i="12" s="1"/>
  <c r="K71" i="12" s="1"/>
  <c r="AL71" i="12"/>
  <c r="AI71" i="12"/>
  <c r="AF71" i="12"/>
  <c r="Z71" i="12"/>
  <c r="W71" i="12"/>
  <c r="T71" i="12"/>
  <c r="AE71" i="12" s="1"/>
  <c r="AC71" i="12" s="1"/>
  <c r="S71" i="12"/>
  <c r="Q71" i="12"/>
  <c r="E71" i="12" s="1"/>
  <c r="BP70" i="12"/>
  <c r="BM70" i="12"/>
  <c r="BJ70" i="12"/>
  <c r="BA70" i="12"/>
  <c r="AX70" i="12"/>
  <c r="AU70" i="12"/>
  <c r="AL70" i="12"/>
  <c r="AI70" i="12"/>
  <c r="AF70" i="12"/>
  <c r="Z70" i="12"/>
  <c r="W70" i="12"/>
  <c r="T70" i="12"/>
  <c r="Q70" i="12"/>
  <c r="E70" i="12" s="1"/>
  <c r="BP69" i="12"/>
  <c r="BM69" i="12"/>
  <c r="BJ69" i="12"/>
  <c r="BU69" i="12" s="1"/>
  <c r="BS69" i="12" s="1"/>
  <c r="N69" i="12" s="1"/>
  <c r="BA69" i="12"/>
  <c r="AX69" i="12"/>
  <c r="AU69" i="12"/>
  <c r="AL69" i="12"/>
  <c r="AI69" i="12"/>
  <c r="AF69" i="12"/>
  <c r="Z69" i="12"/>
  <c r="W69" i="12"/>
  <c r="T69" i="12"/>
  <c r="S69" i="12"/>
  <c r="Q69" i="12" s="1"/>
  <c r="E69" i="12" s="1"/>
  <c r="BP68" i="12"/>
  <c r="BM68" i="12"/>
  <c r="BJ68" i="12"/>
  <c r="BA68" i="12"/>
  <c r="AX68" i="12"/>
  <c r="BF68" i="12" s="1"/>
  <c r="BD68" i="12" s="1"/>
  <c r="K68" i="12" s="1"/>
  <c r="AU68" i="12"/>
  <c r="AL68" i="12"/>
  <c r="AI68" i="12"/>
  <c r="AF68" i="12"/>
  <c r="AQ68" i="12" s="1"/>
  <c r="AO68" i="12" s="1"/>
  <c r="H68" i="12" s="1"/>
  <c r="Z68" i="12"/>
  <c r="W68" i="12"/>
  <c r="T68" i="12"/>
  <c r="Q68" i="12"/>
  <c r="E68" i="12" s="1"/>
  <c r="BP67" i="12"/>
  <c r="BM67" i="12"/>
  <c r="BU67" i="12" s="1"/>
  <c r="BS67" i="12" s="1"/>
  <c r="N67" i="12" s="1"/>
  <c r="BJ67" i="12"/>
  <c r="BA67" i="12"/>
  <c r="AX67" i="12"/>
  <c r="AU67" i="12"/>
  <c r="BF67" i="12" s="1"/>
  <c r="BD67" i="12" s="1"/>
  <c r="K67" i="12" s="1"/>
  <c r="AL67" i="12"/>
  <c r="AI67" i="12"/>
  <c r="AF67" i="12"/>
  <c r="Z67" i="12"/>
  <c r="W67" i="12"/>
  <c r="T67" i="12"/>
  <c r="Q67" i="12"/>
  <c r="E67" i="12" s="1"/>
  <c r="BP66" i="12"/>
  <c r="BM66" i="12"/>
  <c r="BJ66" i="12"/>
  <c r="BA66" i="12"/>
  <c r="AX66" i="12"/>
  <c r="AU66" i="12"/>
  <c r="AL66" i="12"/>
  <c r="AI66" i="12"/>
  <c r="AF66" i="12"/>
  <c r="Z66" i="12"/>
  <c r="W66" i="12"/>
  <c r="T66" i="12"/>
  <c r="Q66" i="12"/>
  <c r="E66" i="12"/>
  <c r="BP65" i="12"/>
  <c r="BM65" i="12"/>
  <c r="BJ65" i="12"/>
  <c r="BA65" i="12"/>
  <c r="AX65" i="12"/>
  <c r="AU65" i="12"/>
  <c r="AL65" i="12"/>
  <c r="AI65" i="12"/>
  <c r="AF65" i="12"/>
  <c r="Z65" i="12"/>
  <c r="W65" i="12"/>
  <c r="T65" i="12"/>
  <c r="Q65" i="12"/>
  <c r="E65" i="12" s="1"/>
  <c r="BP64" i="12"/>
  <c r="BM64" i="12"/>
  <c r="BJ64" i="12"/>
  <c r="BU64" i="12" s="1"/>
  <c r="BS64" i="12" s="1"/>
  <c r="N64" i="12" s="1"/>
  <c r="BA64" i="12"/>
  <c r="AX64" i="12"/>
  <c r="AU64" i="12"/>
  <c r="AL64" i="12"/>
  <c r="AI64" i="12"/>
  <c r="AF64" i="12"/>
  <c r="Z64" i="12"/>
  <c r="W64" i="12"/>
  <c r="T64" i="12"/>
  <c r="Q64" i="12"/>
  <c r="E64" i="12" s="1"/>
  <c r="BP63" i="12"/>
  <c r="BM63" i="12"/>
  <c r="BJ63" i="12"/>
  <c r="BA63" i="12"/>
  <c r="AX63" i="12"/>
  <c r="BF63" i="12" s="1"/>
  <c r="BD63" i="12" s="1"/>
  <c r="K63" i="12" s="1"/>
  <c r="AU63" i="12"/>
  <c r="AL63" i="12"/>
  <c r="AI63" i="12"/>
  <c r="AF63" i="12"/>
  <c r="AQ63" i="12" s="1"/>
  <c r="AO63" i="12" s="1"/>
  <c r="H63" i="12" s="1"/>
  <c r="Z63" i="12"/>
  <c r="W63" i="12"/>
  <c r="T63" i="12"/>
  <c r="S63" i="12"/>
  <c r="Q63" i="12" s="1"/>
  <c r="E63" i="12" s="1"/>
  <c r="BP62" i="12"/>
  <c r="BM62" i="12"/>
  <c r="BJ62" i="12"/>
  <c r="BA62" i="12"/>
  <c r="AX62" i="12"/>
  <c r="AU62" i="12"/>
  <c r="AL62" i="12"/>
  <c r="AI62" i="12"/>
  <c r="AQ62" i="12" s="1"/>
  <c r="AO62" i="12" s="1"/>
  <c r="H62" i="12" s="1"/>
  <c r="AF62" i="12"/>
  <c r="Z62" i="12"/>
  <c r="W62" i="12"/>
  <c r="T62" i="12"/>
  <c r="Q62" i="12"/>
  <c r="E62" i="12"/>
  <c r="BP61" i="12"/>
  <c r="BM61" i="12"/>
  <c r="BJ61" i="12"/>
  <c r="BA61" i="12"/>
  <c r="AX61" i="12"/>
  <c r="AU61" i="12"/>
  <c r="AL61" i="12"/>
  <c r="AI61" i="12"/>
  <c r="AF61" i="12"/>
  <c r="Z61" i="12"/>
  <c r="W61" i="12"/>
  <c r="T61" i="12"/>
  <c r="S61" i="12"/>
  <c r="Q61" i="12" s="1"/>
  <c r="E61" i="12" s="1"/>
  <c r="BP60" i="12"/>
  <c r="BM60" i="12"/>
  <c r="BJ60" i="12"/>
  <c r="BU60" i="12" s="1"/>
  <c r="BS60" i="12" s="1"/>
  <c r="N60" i="12" s="1"/>
  <c r="BA60" i="12"/>
  <c r="AX60" i="12"/>
  <c r="AU60" i="12"/>
  <c r="AL60" i="12"/>
  <c r="AI60" i="12"/>
  <c r="AF60" i="12"/>
  <c r="Z60" i="12"/>
  <c r="W60" i="12"/>
  <c r="T60" i="12"/>
  <c r="Q60" i="12"/>
  <c r="E60" i="12" s="1"/>
  <c r="BP59" i="12"/>
  <c r="BM59" i="12"/>
  <c r="BJ59" i="12"/>
  <c r="BU59" i="12" s="1"/>
  <c r="BS59" i="12" s="1"/>
  <c r="N59" i="12" s="1"/>
  <c r="BA59" i="12"/>
  <c r="AX59" i="12"/>
  <c r="AU59" i="12"/>
  <c r="AL59" i="12"/>
  <c r="AI59" i="12"/>
  <c r="AF59" i="12"/>
  <c r="Z59" i="12"/>
  <c r="W59" i="12"/>
  <c r="T59" i="12"/>
  <c r="S59" i="12"/>
  <c r="Q59" i="12" s="1"/>
  <c r="E59" i="12" s="1"/>
  <c r="BP58" i="12"/>
  <c r="BM58" i="12"/>
  <c r="BJ58" i="12"/>
  <c r="BA58" i="12"/>
  <c r="AX58" i="12"/>
  <c r="BF58" i="12" s="1"/>
  <c r="BD58" i="12" s="1"/>
  <c r="K58" i="12" s="1"/>
  <c r="AU58" i="12"/>
  <c r="AL58" i="12"/>
  <c r="AI58" i="12"/>
  <c r="AF58" i="12"/>
  <c r="AQ58" i="12" s="1"/>
  <c r="AO58" i="12" s="1"/>
  <c r="H58" i="12" s="1"/>
  <c r="Z58" i="12"/>
  <c r="W58" i="12"/>
  <c r="T58" i="12"/>
  <c r="Q58" i="12"/>
  <c r="E58" i="12" s="1"/>
  <c r="BP57" i="12"/>
  <c r="BM57" i="12"/>
  <c r="BJ57" i="12"/>
  <c r="BA57" i="12"/>
  <c r="AX57" i="12"/>
  <c r="AU57" i="12"/>
  <c r="AL57" i="12"/>
  <c r="AI57" i="12"/>
  <c r="AF57" i="12"/>
  <c r="Z57" i="12"/>
  <c r="W57" i="12"/>
  <c r="T57" i="12"/>
  <c r="S57" i="12"/>
  <c r="Q57" i="12" s="1"/>
  <c r="E57" i="12" s="1"/>
  <c r="BP56" i="12"/>
  <c r="BM56" i="12"/>
  <c r="BJ56" i="12"/>
  <c r="BA56" i="12"/>
  <c r="AX56" i="12"/>
  <c r="AU56" i="12"/>
  <c r="AL56" i="12"/>
  <c r="AI56" i="12"/>
  <c r="AF56" i="12"/>
  <c r="Z56" i="12"/>
  <c r="W56" i="12"/>
  <c r="T56" i="12"/>
  <c r="Q56" i="12"/>
  <c r="E56" i="12" s="1"/>
  <c r="BP55" i="12"/>
  <c r="BM55" i="12"/>
  <c r="BJ55" i="12"/>
  <c r="BA55" i="12"/>
  <c r="AX55" i="12"/>
  <c r="AU55" i="12"/>
  <c r="AL55" i="12"/>
  <c r="AI55" i="12"/>
  <c r="AF55" i="12"/>
  <c r="Z55" i="12"/>
  <c r="W55" i="12"/>
  <c r="T55" i="12"/>
  <c r="S55" i="12"/>
  <c r="Q55" i="12" s="1"/>
  <c r="E55" i="12" s="1"/>
  <c r="BP54" i="12"/>
  <c r="BM54" i="12"/>
  <c r="BJ54" i="12"/>
  <c r="BA54" i="12"/>
  <c r="AX54" i="12"/>
  <c r="AU54" i="12"/>
  <c r="AL54" i="12"/>
  <c r="AI54" i="12"/>
  <c r="AF54" i="12"/>
  <c r="Z54" i="12"/>
  <c r="W54" i="12"/>
  <c r="T54" i="12"/>
  <c r="Q54" i="12"/>
  <c r="E54" i="12" s="1"/>
  <c r="BP53" i="12"/>
  <c r="BM53" i="12"/>
  <c r="BJ53" i="12"/>
  <c r="BU53" i="12" s="1"/>
  <c r="BS53" i="12" s="1"/>
  <c r="N53" i="12" s="1"/>
  <c r="BA53" i="12"/>
  <c r="AX53" i="12"/>
  <c r="AU53" i="12"/>
  <c r="AL53" i="12"/>
  <c r="AI53" i="12"/>
  <c r="AF53" i="12"/>
  <c r="AQ53" i="12" s="1"/>
  <c r="AO53" i="12" s="1"/>
  <c r="H53" i="12" s="1"/>
  <c r="Z53" i="12"/>
  <c r="W53" i="12"/>
  <c r="T53" i="12"/>
  <c r="Q53" i="12"/>
  <c r="E53" i="12" s="1"/>
  <c r="BP52" i="12"/>
  <c r="BM52" i="12"/>
  <c r="BJ52" i="12"/>
  <c r="BU52" i="12" s="1"/>
  <c r="BS52" i="12" s="1"/>
  <c r="N52" i="12" s="1"/>
  <c r="BA52" i="12"/>
  <c r="AX52" i="12"/>
  <c r="AU52" i="12"/>
  <c r="AL52" i="12"/>
  <c r="AI52" i="12"/>
  <c r="AF52" i="12"/>
  <c r="Z52" i="12"/>
  <c r="W52" i="12"/>
  <c r="T52" i="12"/>
  <c r="Q52" i="12"/>
  <c r="E52" i="12" s="1"/>
  <c r="BP51" i="12"/>
  <c r="BM51" i="12"/>
  <c r="BJ51" i="12"/>
  <c r="BA51" i="12"/>
  <c r="AX51" i="12"/>
  <c r="BF51" i="12" s="1"/>
  <c r="BD51" i="12" s="1"/>
  <c r="K51" i="12" s="1"/>
  <c r="AU51" i="12"/>
  <c r="AL51" i="12"/>
  <c r="AI51" i="12"/>
  <c r="AF51" i="12"/>
  <c r="AQ51" i="12" s="1"/>
  <c r="AO51" i="12" s="1"/>
  <c r="H51" i="12" s="1"/>
  <c r="Z51" i="12"/>
  <c r="W51" i="12"/>
  <c r="T51" i="12"/>
  <c r="S51" i="12"/>
  <c r="Q51" i="12" s="1"/>
  <c r="E51" i="12" s="1"/>
  <c r="BP50" i="12"/>
  <c r="BM50" i="12"/>
  <c r="BJ50" i="12"/>
  <c r="BA50" i="12"/>
  <c r="AX50" i="12"/>
  <c r="AU50" i="12"/>
  <c r="AL50" i="12"/>
  <c r="AI50" i="12"/>
  <c r="AQ50" i="12" s="1"/>
  <c r="AO50" i="12" s="1"/>
  <c r="H50" i="12" s="1"/>
  <c r="AF50" i="12"/>
  <c r="Z50" i="12"/>
  <c r="W50" i="12"/>
  <c r="T50" i="12"/>
  <c r="Q50" i="12"/>
  <c r="E50" i="12"/>
  <c r="BP49" i="12"/>
  <c r="BM49" i="12"/>
  <c r="BJ49" i="12"/>
  <c r="BA49" i="12"/>
  <c r="AX49" i="12"/>
  <c r="AU49" i="12"/>
  <c r="AL49" i="12"/>
  <c r="AI49" i="12"/>
  <c r="AQ49" i="12" s="1"/>
  <c r="AO49" i="12" s="1"/>
  <c r="H49" i="12" s="1"/>
  <c r="AF49" i="12"/>
  <c r="Z49" i="12"/>
  <c r="W49" i="12"/>
  <c r="T49" i="12"/>
  <c r="S49" i="12"/>
  <c r="Q49" i="12" s="1"/>
  <c r="E49" i="12" s="1"/>
  <c r="BP48" i="12"/>
  <c r="BM48" i="12"/>
  <c r="BJ48" i="12"/>
  <c r="BA48" i="12"/>
  <c r="AX48" i="12"/>
  <c r="AU48" i="12"/>
  <c r="AL48" i="12"/>
  <c r="AI48" i="12"/>
  <c r="AF48" i="12"/>
  <c r="Z48" i="12"/>
  <c r="W48" i="12"/>
  <c r="T48" i="12"/>
  <c r="Q48" i="12"/>
  <c r="E48" i="12" s="1"/>
  <c r="BP47" i="12"/>
  <c r="BM47" i="12"/>
  <c r="BJ47" i="12"/>
  <c r="BA47" i="12"/>
  <c r="AX47" i="12"/>
  <c r="AU47" i="12"/>
  <c r="AL47" i="12"/>
  <c r="AI47" i="12"/>
  <c r="AF47" i="12"/>
  <c r="AQ47" i="12" s="1"/>
  <c r="AO47" i="12" s="1"/>
  <c r="H47" i="12" s="1"/>
  <c r="Z47" i="12"/>
  <c r="W47" i="12"/>
  <c r="T47" i="12"/>
  <c r="S47" i="12"/>
  <c r="Q47" i="12" s="1"/>
  <c r="E47" i="12" s="1"/>
  <c r="BP46" i="12"/>
  <c r="BM46" i="12"/>
  <c r="BJ46" i="12"/>
  <c r="BA46" i="12"/>
  <c r="AX46" i="12"/>
  <c r="AU46" i="12"/>
  <c r="BF46" i="12" s="1"/>
  <c r="BD46" i="12" s="1"/>
  <c r="K46" i="12" s="1"/>
  <c r="AL46" i="12"/>
  <c r="AI46" i="12"/>
  <c r="AF46" i="12"/>
  <c r="Z46" i="12"/>
  <c r="W46" i="12"/>
  <c r="T46" i="12"/>
  <c r="AE46" i="12" s="1"/>
  <c r="AC46" i="12" s="1"/>
  <c r="Q46" i="12"/>
  <c r="E46" i="12"/>
  <c r="BP45" i="12"/>
  <c r="BM45" i="12"/>
  <c r="BJ45" i="12"/>
  <c r="BA45" i="12"/>
  <c r="AX45" i="12"/>
  <c r="AU45" i="12"/>
  <c r="AL45" i="12"/>
  <c r="AI45" i="12"/>
  <c r="AF45" i="12"/>
  <c r="Z45" i="12"/>
  <c r="W45" i="12"/>
  <c r="T45" i="12"/>
  <c r="Q45" i="12"/>
  <c r="E45" i="12" s="1"/>
  <c r="BP44" i="12"/>
  <c r="BM44" i="12"/>
  <c r="BJ44" i="12"/>
  <c r="BU44" i="12" s="1"/>
  <c r="BS44" i="12" s="1"/>
  <c r="N44" i="12" s="1"/>
  <c r="BA44" i="12"/>
  <c r="AX44" i="12"/>
  <c r="AU44" i="12"/>
  <c r="AL44" i="12"/>
  <c r="AI44" i="12"/>
  <c r="AF44" i="12"/>
  <c r="Z44" i="12"/>
  <c r="W44" i="12"/>
  <c r="T44" i="12"/>
  <c r="Q44" i="12"/>
  <c r="E44" i="12" s="1"/>
  <c r="BP43" i="12"/>
  <c r="BM43" i="12"/>
  <c r="BJ43" i="12"/>
  <c r="BA43" i="12"/>
  <c r="AX43" i="12"/>
  <c r="BF43" i="12" s="1"/>
  <c r="BD43" i="12" s="1"/>
  <c r="K43" i="12" s="1"/>
  <c r="AU43" i="12"/>
  <c r="AL43" i="12"/>
  <c r="AI43" i="12"/>
  <c r="AF43" i="12"/>
  <c r="AQ43" i="12" s="1"/>
  <c r="AO43" i="12" s="1"/>
  <c r="H43" i="12" s="1"/>
  <c r="Z43" i="12"/>
  <c r="W43" i="12"/>
  <c r="T43" i="12"/>
  <c r="Q43" i="12"/>
  <c r="E43" i="12" s="1"/>
  <c r="BP42" i="12"/>
  <c r="BM42" i="12"/>
  <c r="BJ42" i="12"/>
  <c r="BA42" i="12"/>
  <c r="AX42" i="12"/>
  <c r="AU42" i="12"/>
  <c r="BF42" i="12" s="1"/>
  <c r="BD42" i="12" s="1"/>
  <c r="K42" i="12" s="1"/>
  <c r="AL42" i="12"/>
  <c r="AI42" i="12"/>
  <c r="AF42" i="12"/>
  <c r="Z42" i="12"/>
  <c r="W42" i="12"/>
  <c r="T42" i="12"/>
  <c r="AE42" i="12" s="1"/>
  <c r="AC42" i="12" s="1"/>
  <c r="F42" i="12" s="1"/>
  <c r="Q42" i="12"/>
  <c r="E42" i="12"/>
  <c r="BP41" i="12"/>
  <c r="BM41" i="12"/>
  <c r="BJ41" i="12"/>
  <c r="BA41" i="12"/>
  <c r="AX41" i="12"/>
  <c r="AU41" i="12"/>
  <c r="AL41" i="12"/>
  <c r="AI41" i="12"/>
  <c r="AF41" i="12"/>
  <c r="Z41" i="12"/>
  <c r="W41" i="12"/>
  <c r="T41" i="12"/>
  <c r="Q41" i="12"/>
  <c r="E41" i="12" s="1"/>
  <c r="BP40" i="12"/>
  <c r="BM40" i="12"/>
  <c r="BJ40" i="12"/>
  <c r="BU40" i="12" s="1"/>
  <c r="BS40" i="12" s="1"/>
  <c r="N40" i="12" s="1"/>
  <c r="BA40" i="12"/>
  <c r="AX40" i="12"/>
  <c r="AU40" i="12"/>
  <c r="AL40" i="12"/>
  <c r="AI40" i="12"/>
  <c r="AF40" i="12"/>
  <c r="AQ40" i="12" s="1"/>
  <c r="AO40" i="12" s="1"/>
  <c r="H40" i="12" s="1"/>
  <c r="Z40" i="12"/>
  <c r="W40" i="12"/>
  <c r="T40" i="12"/>
  <c r="Q40" i="12"/>
  <c r="E40" i="12" s="1"/>
  <c r="BP39" i="12"/>
  <c r="BM39" i="12"/>
  <c r="BJ39" i="12"/>
  <c r="BA39" i="12"/>
  <c r="AX39" i="12"/>
  <c r="AU39" i="12"/>
  <c r="AL39" i="12"/>
  <c r="AI39" i="12"/>
  <c r="AF39" i="12"/>
  <c r="Z39" i="12"/>
  <c r="W39" i="12"/>
  <c r="T39" i="12"/>
  <c r="Q39" i="12"/>
  <c r="E39" i="12" s="1"/>
  <c r="BP38" i="12"/>
  <c r="BM38" i="12"/>
  <c r="BJ38" i="12"/>
  <c r="BA38" i="12"/>
  <c r="AX38" i="12"/>
  <c r="AU38" i="12"/>
  <c r="AL38" i="12"/>
  <c r="AI38" i="12"/>
  <c r="AF38" i="12"/>
  <c r="Z38" i="12"/>
  <c r="W38" i="12"/>
  <c r="T38" i="12"/>
  <c r="Q38" i="12"/>
  <c r="E38" i="12"/>
  <c r="BP37" i="12"/>
  <c r="BM37" i="12"/>
  <c r="BJ37" i="12"/>
  <c r="BA37" i="12"/>
  <c r="AX37" i="12"/>
  <c r="AU37" i="12"/>
  <c r="AL37" i="12"/>
  <c r="AI37" i="12"/>
  <c r="AF37" i="12"/>
  <c r="Z37" i="12"/>
  <c r="W37" i="12"/>
  <c r="T37" i="12"/>
  <c r="AE37" i="12" s="1"/>
  <c r="AC37" i="12" s="1"/>
  <c r="F37" i="12" s="1"/>
  <c r="G37" i="12" s="1"/>
  <c r="Q37" i="12"/>
  <c r="E37" i="12"/>
  <c r="BP36" i="12"/>
  <c r="BM36" i="12"/>
  <c r="BJ36" i="12"/>
  <c r="BA36" i="12"/>
  <c r="AX36" i="12"/>
  <c r="AU36" i="12"/>
  <c r="AL36" i="12"/>
  <c r="AI36" i="12"/>
  <c r="AF36" i="12"/>
  <c r="Z36" i="12"/>
  <c r="W36" i="12"/>
  <c r="T36" i="12"/>
  <c r="Q36" i="12"/>
  <c r="E36" i="12" s="1"/>
  <c r="BP35" i="12"/>
  <c r="BM35" i="12"/>
  <c r="BJ35" i="12"/>
  <c r="BA35" i="12"/>
  <c r="AX35" i="12"/>
  <c r="AU35" i="12"/>
  <c r="AL35" i="12"/>
  <c r="AI35" i="12"/>
  <c r="AF35" i="12"/>
  <c r="Z35" i="12"/>
  <c r="W35" i="12"/>
  <c r="T35" i="12"/>
  <c r="Q35" i="12"/>
  <c r="E35" i="12"/>
  <c r="BR34" i="12"/>
  <c r="BP34" i="12" s="1"/>
  <c r="BO34" i="12"/>
  <c r="BM34" i="12" s="1"/>
  <c r="BL34" i="12"/>
  <c r="BJ34" i="12" s="1"/>
  <c r="BC34" i="12"/>
  <c r="BA34" i="12" s="1"/>
  <c r="AX34" i="12"/>
  <c r="AU34" i="12"/>
  <c r="AN34" i="12"/>
  <c r="AL34" i="12" s="1"/>
  <c r="AK34" i="12"/>
  <c r="AI34" i="12" s="1"/>
  <c r="AH34" i="12"/>
  <c r="AF34" i="12" s="1"/>
  <c r="AB34" i="12"/>
  <c r="Z34" i="12" s="1"/>
  <c r="Y34" i="12"/>
  <c r="W34" i="12" s="1"/>
  <c r="V34" i="12"/>
  <c r="T34" i="12" s="1"/>
  <c r="S34" i="12"/>
  <c r="Q34" i="12" s="1"/>
  <c r="E34" i="12" s="1"/>
  <c r="BV33" i="12"/>
  <c r="BY33" i="12" s="1"/>
  <c r="BU33" i="12"/>
  <c r="BS33" i="12" s="1"/>
  <c r="N33" i="12" s="1"/>
  <c r="BP33" i="12"/>
  <c r="BM33" i="12"/>
  <c r="BJ33" i="12"/>
  <c r="BG33" i="12"/>
  <c r="L33" i="12" s="1"/>
  <c r="BD33" i="12"/>
  <c r="K33" i="12" s="1"/>
  <c r="BA33" i="12"/>
  <c r="AX33" i="12"/>
  <c r="AU33" i="12"/>
  <c r="AR33" i="12"/>
  <c r="I33" i="12" s="1"/>
  <c r="AO33" i="12"/>
  <c r="AL33" i="12"/>
  <c r="AI33" i="12"/>
  <c r="AF33" i="12"/>
  <c r="AC33" i="12"/>
  <c r="Z33" i="12"/>
  <c r="W33" i="12"/>
  <c r="T33" i="12"/>
  <c r="Q33" i="12"/>
  <c r="H33" i="12"/>
  <c r="F33" i="12"/>
  <c r="E33" i="12"/>
  <c r="P33" i="12" s="1"/>
  <c r="BP32" i="12"/>
  <c r="BM32" i="12"/>
  <c r="BJ32" i="12"/>
  <c r="BA32" i="12"/>
  <c r="AX32" i="12"/>
  <c r="AU32" i="12"/>
  <c r="BF32" i="12" s="1"/>
  <c r="BD32" i="12" s="1"/>
  <c r="K32" i="12" s="1"/>
  <c r="AL32" i="12"/>
  <c r="AI32" i="12"/>
  <c r="AF32" i="12"/>
  <c r="Z32" i="12"/>
  <c r="W32" i="12"/>
  <c r="T32" i="12"/>
  <c r="Q32" i="12"/>
  <c r="E32" i="12" s="1"/>
  <c r="BP31" i="12"/>
  <c r="BM31" i="12"/>
  <c r="BJ31" i="12"/>
  <c r="BA31" i="12"/>
  <c r="AX31" i="12"/>
  <c r="AU31" i="12"/>
  <c r="AL31" i="12"/>
  <c r="AI31" i="12"/>
  <c r="AF31" i="12"/>
  <c r="Z31" i="12"/>
  <c r="W31" i="12"/>
  <c r="T31" i="12"/>
  <c r="Q31" i="12"/>
  <c r="E31" i="12" s="1"/>
  <c r="I31" i="12"/>
  <c r="BP30" i="12"/>
  <c r="BM30" i="12"/>
  <c r="BJ30" i="12"/>
  <c r="BA30" i="12"/>
  <c r="AX30" i="12"/>
  <c r="AU30" i="12"/>
  <c r="AL30" i="12"/>
  <c r="AI30" i="12"/>
  <c r="AF30" i="12"/>
  <c r="Z30" i="12"/>
  <c r="W30" i="12"/>
  <c r="T30" i="12"/>
  <c r="Q30" i="12"/>
  <c r="E30" i="12"/>
  <c r="BP29" i="12"/>
  <c r="BM29" i="12"/>
  <c r="BJ29" i="12"/>
  <c r="BA29" i="12"/>
  <c r="AX29" i="12"/>
  <c r="AU29" i="12"/>
  <c r="AL29" i="12"/>
  <c r="AI29" i="12"/>
  <c r="AF29" i="12"/>
  <c r="Z29" i="12"/>
  <c r="W29" i="12"/>
  <c r="T29" i="12"/>
  <c r="AE29" i="12" s="1"/>
  <c r="AC29" i="12" s="1"/>
  <c r="F29" i="12" s="1"/>
  <c r="G29" i="12" s="1"/>
  <c r="Q29" i="12"/>
  <c r="E29" i="12"/>
  <c r="BP28" i="12"/>
  <c r="BM28" i="12"/>
  <c r="BJ28" i="12"/>
  <c r="BU28" i="12" s="1"/>
  <c r="BS28" i="12" s="1"/>
  <c r="N28" i="12" s="1"/>
  <c r="BA28" i="12"/>
  <c r="AX28" i="12"/>
  <c r="AU28" i="12"/>
  <c r="AL28" i="12"/>
  <c r="AI28" i="12"/>
  <c r="AF28" i="12"/>
  <c r="Z28" i="12"/>
  <c r="W28" i="12"/>
  <c r="T28" i="12"/>
  <c r="Q28" i="12"/>
  <c r="E28" i="12" s="1"/>
  <c r="BP27" i="12"/>
  <c r="BM27" i="12"/>
  <c r="BJ27" i="12"/>
  <c r="BU27" i="12" s="1"/>
  <c r="BS27" i="12" s="1"/>
  <c r="N27" i="12" s="1"/>
  <c r="BA27" i="12"/>
  <c r="AX27" i="12"/>
  <c r="AU27" i="12"/>
  <c r="AL27" i="12"/>
  <c r="AI27" i="12"/>
  <c r="AF27" i="12"/>
  <c r="Z27" i="12"/>
  <c r="W27" i="12"/>
  <c r="T27" i="12"/>
  <c r="Q27" i="12"/>
  <c r="E27" i="12" s="1"/>
  <c r="BP26" i="12"/>
  <c r="BM26" i="12"/>
  <c r="BJ26" i="12"/>
  <c r="BA26" i="12"/>
  <c r="AX26" i="12"/>
  <c r="AU26" i="12"/>
  <c r="AL26" i="12"/>
  <c r="AI26" i="12"/>
  <c r="AF26" i="12"/>
  <c r="Z26" i="12"/>
  <c r="W26" i="12"/>
  <c r="T26" i="12"/>
  <c r="Q26" i="12"/>
  <c r="E26" i="12" s="1"/>
  <c r="BP25" i="12"/>
  <c r="BM25" i="12"/>
  <c r="BJ25" i="12"/>
  <c r="BA25" i="12"/>
  <c r="AX25" i="12"/>
  <c r="AU25" i="12"/>
  <c r="AL25" i="12"/>
  <c r="AI25" i="12"/>
  <c r="AF25" i="12"/>
  <c r="Z25" i="12"/>
  <c r="W25" i="12"/>
  <c r="T25" i="12"/>
  <c r="Q25" i="12"/>
  <c r="E25" i="12" s="1"/>
  <c r="BP24" i="12"/>
  <c r="BM24" i="12"/>
  <c r="BJ24" i="12"/>
  <c r="BA24" i="12"/>
  <c r="AX24" i="12"/>
  <c r="AU24" i="12"/>
  <c r="AL24" i="12"/>
  <c r="AI24" i="12"/>
  <c r="AF24" i="12"/>
  <c r="AQ24" i="12" s="1"/>
  <c r="AO24" i="12" s="1"/>
  <c r="H24" i="12" s="1"/>
  <c r="Z24" i="12"/>
  <c r="W24" i="12"/>
  <c r="T24" i="12"/>
  <c r="Q24" i="12"/>
  <c r="E24" i="12" s="1"/>
  <c r="BP23" i="12"/>
  <c r="BM23" i="12"/>
  <c r="BU23" i="12" s="1"/>
  <c r="BS23" i="12" s="1"/>
  <c r="N23" i="12" s="1"/>
  <c r="BJ23" i="12"/>
  <c r="BA23" i="12"/>
  <c r="AX23" i="12"/>
  <c r="AU23" i="12"/>
  <c r="BF23" i="12" s="1"/>
  <c r="BD23" i="12" s="1"/>
  <c r="K23" i="12" s="1"/>
  <c r="AL23" i="12"/>
  <c r="AI23" i="12"/>
  <c r="AF23" i="12"/>
  <c r="Z23" i="12"/>
  <c r="W23" i="12"/>
  <c r="T23" i="12"/>
  <c r="Q23" i="12"/>
  <c r="E23" i="12" s="1"/>
  <c r="BP22" i="12"/>
  <c r="BM22" i="12"/>
  <c r="BJ22" i="12"/>
  <c r="BA22" i="12"/>
  <c r="AX22" i="12"/>
  <c r="AU22" i="12"/>
  <c r="AL22" i="12"/>
  <c r="AI22" i="12"/>
  <c r="AF22" i="12"/>
  <c r="Z22" i="12"/>
  <c r="W22" i="12"/>
  <c r="T22" i="12"/>
  <c r="Q22" i="12"/>
  <c r="E22" i="12" s="1"/>
  <c r="BP21" i="12"/>
  <c r="BM21" i="12"/>
  <c r="BJ21" i="12"/>
  <c r="BU21" i="12" s="1"/>
  <c r="BS21" i="12" s="1"/>
  <c r="N21" i="12" s="1"/>
  <c r="BA21" i="12"/>
  <c r="AX21" i="12"/>
  <c r="AU21" i="12"/>
  <c r="AL21" i="12"/>
  <c r="AI21" i="12"/>
  <c r="AF21" i="12"/>
  <c r="Z21" i="12"/>
  <c r="W21" i="12"/>
  <c r="T21" i="12"/>
  <c r="Q21" i="12"/>
  <c r="E21" i="12" s="1"/>
  <c r="BP20" i="12"/>
  <c r="BM20" i="12"/>
  <c r="BJ20" i="12"/>
  <c r="BU20" i="12" s="1"/>
  <c r="BS20" i="12" s="1"/>
  <c r="N20" i="12" s="1"/>
  <c r="BA20" i="12"/>
  <c r="AX20" i="12"/>
  <c r="AU20" i="12"/>
  <c r="AL20" i="12"/>
  <c r="AI20" i="12"/>
  <c r="AF20" i="12"/>
  <c r="Z20" i="12"/>
  <c r="W20" i="12"/>
  <c r="T20" i="12"/>
  <c r="Q20" i="12"/>
  <c r="E20" i="12" s="1"/>
  <c r="BP19" i="12"/>
  <c r="BM19" i="12"/>
  <c r="BJ19" i="12"/>
  <c r="BA19" i="12"/>
  <c r="AX19" i="12"/>
  <c r="AU19" i="12"/>
  <c r="AL19" i="12"/>
  <c r="AI19" i="12"/>
  <c r="AF19" i="12"/>
  <c r="Z19" i="12"/>
  <c r="W19" i="12"/>
  <c r="AE19" i="12" s="1"/>
  <c r="AC19" i="12" s="1"/>
  <c r="F19" i="12" s="1"/>
  <c r="T19" i="12"/>
  <c r="Q19" i="12"/>
  <c r="E19" i="12" s="1"/>
  <c r="BP18" i="12"/>
  <c r="BM18" i="12"/>
  <c r="BJ18" i="12"/>
  <c r="BU18" i="12" s="1"/>
  <c r="BS18" i="12" s="1"/>
  <c r="N18" i="12" s="1"/>
  <c r="BA18" i="12"/>
  <c r="AX18" i="12"/>
  <c r="AU18" i="12"/>
  <c r="AL18" i="12"/>
  <c r="AI18" i="12"/>
  <c r="AF18" i="12"/>
  <c r="Z18" i="12"/>
  <c r="W18" i="12"/>
  <c r="T18" i="12"/>
  <c r="Q18" i="12"/>
  <c r="E18" i="12" s="1"/>
  <c r="BP17" i="12"/>
  <c r="BM17" i="12"/>
  <c r="BJ17" i="12"/>
  <c r="BU17" i="12" s="1"/>
  <c r="BS17" i="12" s="1"/>
  <c r="N17" i="12" s="1"/>
  <c r="BA17" i="12"/>
  <c r="AX17" i="12"/>
  <c r="AU17" i="12"/>
  <c r="AL17" i="12"/>
  <c r="AI17" i="12"/>
  <c r="AF17" i="12"/>
  <c r="Z17" i="12"/>
  <c r="W17" i="12"/>
  <c r="T17" i="12"/>
  <c r="Q17" i="12"/>
  <c r="E17" i="12"/>
  <c r="BW16" i="12"/>
  <c r="BT16" i="12"/>
  <c r="BR16" i="12"/>
  <c r="BQ16" i="12"/>
  <c r="BO16" i="12"/>
  <c r="BN16" i="12"/>
  <c r="BM16" i="12" s="1"/>
  <c r="BL16" i="12"/>
  <c r="BK16" i="12"/>
  <c r="BH16" i="12"/>
  <c r="BE16" i="12"/>
  <c r="BC16" i="12"/>
  <c r="BB16" i="12"/>
  <c r="BA16" i="12" s="1"/>
  <c r="AY16" i="12"/>
  <c r="AX16" i="12" s="1"/>
  <c r="AV16" i="12"/>
  <c r="AU16" i="12" s="1"/>
  <c r="AS16" i="12"/>
  <c r="AP16" i="12"/>
  <c r="AN16" i="12"/>
  <c r="AM16" i="12"/>
  <c r="AK16" i="12"/>
  <c r="AJ16" i="12"/>
  <c r="AH16" i="12"/>
  <c r="AG16" i="12"/>
  <c r="AD16" i="12"/>
  <c r="AD6" i="12" s="1"/>
  <c r="AB16" i="12"/>
  <c r="AA16" i="12"/>
  <c r="Y16" i="12"/>
  <c r="X16" i="12"/>
  <c r="W16" i="12" s="1"/>
  <c r="V16" i="12"/>
  <c r="U16" i="12"/>
  <c r="S16" i="12"/>
  <c r="R16" i="12"/>
  <c r="Q16" i="12" s="1"/>
  <c r="E16" i="12" s="1"/>
  <c r="BV15" i="12"/>
  <c r="BS15" i="12"/>
  <c r="BP15" i="12"/>
  <c r="BM15" i="12"/>
  <c r="BJ15" i="12"/>
  <c r="BG15" i="12"/>
  <c r="L15" i="12" s="1"/>
  <c r="BD15" i="12"/>
  <c r="K15" i="12" s="1"/>
  <c r="BA15" i="12"/>
  <c r="AX15" i="12"/>
  <c r="AU15" i="12"/>
  <c r="AR15" i="12"/>
  <c r="I15" i="12" s="1"/>
  <c r="AO15" i="12"/>
  <c r="AL15" i="12"/>
  <c r="AI15" i="12"/>
  <c r="AF15" i="12"/>
  <c r="Z15" i="12"/>
  <c r="W15" i="12"/>
  <c r="T15" i="12"/>
  <c r="Q15" i="12"/>
  <c r="E15" i="12" s="1"/>
  <c r="P15" i="12" s="1"/>
  <c r="N15" i="12"/>
  <c r="H15" i="12"/>
  <c r="BP14" i="12"/>
  <c r="BM14" i="12"/>
  <c r="BJ14" i="12"/>
  <c r="BA14" i="12"/>
  <c r="AX14" i="12"/>
  <c r="AU14" i="12"/>
  <c r="AL14" i="12"/>
  <c r="AI14" i="12"/>
  <c r="AQ14" i="12" s="1"/>
  <c r="AO14" i="12" s="1"/>
  <c r="H14" i="12" s="1"/>
  <c r="AF14" i="12"/>
  <c r="Z14" i="12"/>
  <c r="W14" i="12"/>
  <c r="T14" i="12"/>
  <c r="Q14" i="12"/>
  <c r="E14" i="12"/>
  <c r="BP13" i="12"/>
  <c r="BM13" i="12"/>
  <c r="BJ13" i="12"/>
  <c r="BA13" i="12"/>
  <c r="AX13" i="12"/>
  <c r="AU13" i="12"/>
  <c r="AL13" i="12"/>
  <c r="AI13" i="12"/>
  <c r="AQ13" i="12" s="1"/>
  <c r="AO13" i="12" s="1"/>
  <c r="H13" i="12" s="1"/>
  <c r="AF13" i="12"/>
  <c r="Z13" i="12"/>
  <c r="W13" i="12"/>
  <c r="T13" i="12"/>
  <c r="Q13" i="12"/>
  <c r="E13" i="12"/>
  <c r="BP12" i="12"/>
  <c r="BM12" i="12"/>
  <c r="BJ12" i="12"/>
  <c r="BA12" i="12"/>
  <c r="AX12" i="12"/>
  <c r="AU12" i="12"/>
  <c r="AL12" i="12"/>
  <c r="AI12" i="12"/>
  <c r="AQ12" i="12" s="1"/>
  <c r="AO12" i="12" s="1"/>
  <c r="H12" i="12" s="1"/>
  <c r="AF12" i="12"/>
  <c r="Z12" i="12"/>
  <c r="W12" i="12"/>
  <c r="T12" i="12"/>
  <c r="Q12" i="12"/>
  <c r="E12" i="12"/>
  <c r="BP11" i="12"/>
  <c r="BM11" i="12"/>
  <c r="BJ11" i="12"/>
  <c r="BA11" i="12"/>
  <c r="AX11" i="12"/>
  <c r="AU11" i="12"/>
  <c r="AL11" i="12"/>
  <c r="AI11" i="12"/>
  <c r="AQ11" i="12" s="1"/>
  <c r="AF11" i="12"/>
  <c r="Z11" i="12"/>
  <c r="W11" i="12"/>
  <c r="T11" i="12"/>
  <c r="Q11" i="12"/>
  <c r="E11" i="12"/>
  <c r="BP10" i="12"/>
  <c r="BM10" i="12"/>
  <c r="BJ10" i="12"/>
  <c r="BA10" i="12"/>
  <c r="AX10" i="12"/>
  <c r="AU10" i="12"/>
  <c r="AL10" i="12"/>
  <c r="AI10" i="12"/>
  <c r="AQ10" i="12" s="1"/>
  <c r="AF10" i="12"/>
  <c r="Z10" i="12"/>
  <c r="W10" i="12"/>
  <c r="T10" i="12"/>
  <c r="Q10" i="12"/>
  <c r="E10" i="12"/>
  <c r="BW9" i="12"/>
  <c r="BT9" i="12"/>
  <c r="BR9" i="12"/>
  <c r="BQ9" i="12"/>
  <c r="BP9" i="12" s="1"/>
  <c r="BO9" i="12"/>
  <c r="BN9" i="12"/>
  <c r="BL9" i="12"/>
  <c r="BL6" i="12" s="1"/>
  <c r="BK9" i="12"/>
  <c r="BJ9" i="12" s="1"/>
  <c r="BH9" i="12"/>
  <c r="BE9" i="12"/>
  <c r="BC9" i="12"/>
  <c r="BB9" i="12"/>
  <c r="AY9" i="12"/>
  <c r="AX9" i="12" s="1"/>
  <c r="AV9" i="12"/>
  <c r="AU9" i="12" s="1"/>
  <c r="AS9" i="12"/>
  <c r="AP9" i="12"/>
  <c r="AN9" i="12"/>
  <c r="AN6" i="12" s="1"/>
  <c r="AN102" i="12" s="1"/>
  <c r="AM9" i="12"/>
  <c r="AL9" i="12"/>
  <c r="AK9" i="12"/>
  <c r="AJ9" i="12"/>
  <c r="AI9" i="12" s="1"/>
  <c r="AH9" i="12"/>
  <c r="AG9" i="12"/>
  <c r="AD9" i="12"/>
  <c r="AB9" i="12"/>
  <c r="Z9" i="12" s="1"/>
  <c r="AA9" i="12"/>
  <c r="Y9" i="12"/>
  <c r="X9" i="12"/>
  <c r="V9" i="12"/>
  <c r="V6" i="12" s="1"/>
  <c r="U9" i="12"/>
  <c r="T9" i="12"/>
  <c r="S9" i="12"/>
  <c r="R9" i="12"/>
  <c r="Q9" i="12" s="1"/>
  <c r="E9" i="12" s="1"/>
  <c r="BW8" i="12"/>
  <c r="BT8" i="12"/>
  <c r="BR8" i="12"/>
  <c r="BQ8" i="12"/>
  <c r="BP8" i="12" s="1"/>
  <c r="BO8" i="12"/>
  <c r="BN8" i="12"/>
  <c r="BM8" i="12" s="1"/>
  <c r="BL8" i="12"/>
  <c r="BK8" i="12"/>
  <c r="BH8" i="12"/>
  <c r="BE8" i="12"/>
  <c r="BC8" i="12"/>
  <c r="BB8" i="12"/>
  <c r="AY8" i="12"/>
  <c r="AX8" i="12" s="1"/>
  <c r="AV8" i="12"/>
  <c r="AU8" i="12" s="1"/>
  <c r="AS8" i="12"/>
  <c r="AP8" i="12"/>
  <c r="AN8" i="12"/>
  <c r="AM8" i="12"/>
  <c r="AL8" i="12" s="1"/>
  <c r="AK8" i="12"/>
  <c r="AJ8" i="12"/>
  <c r="AI8" i="12" s="1"/>
  <c r="AH8" i="12"/>
  <c r="AG8" i="12"/>
  <c r="AD8" i="12"/>
  <c r="AB8" i="12"/>
  <c r="AA8" i="12"/>
  <c r="Y8" i="12"/>
  <c r="X8" i="12"/>
  <c r="V8" i="12"/>
  <c r="U8" i="12"/>
  <c r="S8" i="12"/>
  <c r="Q8" i="12" s="1"/>
  <c r="E8" i="12" s="1"/>
  <c r="R8" i="12"/>
  <c r="BV7" i="12"/>
  <c r="BP7" i="12"/>
  <c r="BM7" i="12"/>
  <c r="BJ7" i="12"/>
  <c r="BG7" i="12"/>
  <c r="L7" i="12" s="1"/>
  <c r="M7" i="12" s="1"/>
  <c r="BD7" i="12"/>
  <c r="BA7" i="12"/>
  <c r="AX7" i="12"/>
  <c r="AU7" i="12"/>
  <c r="AR7" i="12"/>
  <c r="AL7" i="12"/>
  <c r="AI7" i="12"/>
  <c r="AF7" i="12"/>
  <c r="Z7" i="12"/>
  <c r="W7" i="12"/>
  <c r="T7" i="12"/>
  <c r="Q7" i="12"/>
  <c r="E7" i="12" s="1"/>
  <c r="P7" i="12" s="1"/>
  <c r="K7" i="12"/>
  <c r="I7" i="12"/>
  <c r="J7" i="12" s="1"/>
  <c r="BR6" i="12"/>
  <c r="BN6" i="12"/>
  <c r="AV6" i="12"/>
  <c r="AU6" i="12" s="1"/>
  <c r="AB6" i="12"/>
  <c r="AR1" i="12"/>
  <c r="BC129" i="11"/>
  <c r="BC128" i="11"/>
  <c r="BC98" i="11"/>
  <c r="BC91" i="11"/>
  <c r="BC78" i="11"/>
  <c r="BC77" i="11"/>
  <c r="BC76" i="11"/>
  <c r="BC34" i="11"/>
  <c r="BC16" i="11"/>
  <c r="BC9" i="11"/>
  <c r="BC8" i="11"/>
  <c r="J15" i="12" l="1"/>
  <c r="AJ6" i="12"/>
  <c r="BB6" i="12"/>
  <c r="AQ7" i="12"/>
  <c r="AO7" i="12" s="1"/>
  <c r="H7" i="12" s="1"/>
  <c r="W8" i="12"/>
  <c r="Z8" i="12"/>
  <c r="BA8" i="12"/>
  <c r="BU10" i="12"/>
  <c r="BU11" i="12"/>
  <c r="BU12" i="12"/>
  <c r="BS12" i="12" s="1"/>
  <c r="N12" i="12" s="1"/>
  <c r="BU13" i="12"/>
  <c r="BS13" i="12" s="1"/>
  <c r="N13" i="12" s="1"/>
  <c r="BU14" i="12"/>
  <c r="BS14" i="12" s="1"/>
  <c r="N14" i="12" s="1"/>
  <c r="M15" i="12"/>
  <c r="S6" i="12"/>
  <c r="AI16" i="12"/>
  <c r="BH6" i="12"/>
  <c r="AQ17" i="12"/>
  <c r="AO17" i="12" s="1"/>
  <c r="H17" i="12" s="1"/>
  <c r="AQ18" i="12"/>
  <c r="AO18" i="12" s="1"/>
  <c r="H18" i="12" s="1"/>
  <c r="BF19" i="12"/>
  <c r="BD19" i="12" s="1"/>
  <c r="K19" i="12" s="1"/>
  <c r="AQ20" i="12"/>
  <c r="AO20" i="12" s="1"/>
  <c r="H20" i="12" s="1"/>
  <c r="AE21" i="12"/>
  <c r="AC21" i="12" s="1"/>
  <c r="BF21" i="12"/>
  <c r="BD21" i="12" s="1"/>
  <c r="K21" i="12" s="1"/>
  <c r="AE22" i="12"/>
  <c r="AC22" i="12" s="1"/>
  <c r="F22" i="12" s="1"/>
  <c r="G22" i="12" s="1"/>
  <c r="AQ23" i="12"/>
  <c r="AO23" i="12" s="1"/>
  <c r="H23" i="12" s="1"/>
  <c r="BF24" i="12"/>
  <c r="BD24" i="12" s="1"/>
  <c r="K24" i="12" s="1"/>
  <c r="BU24" i="12"/>
  <c r="BS24" i="12" s="1"/>
  <c r="N24" i="12" s="1"/>
  <c r="AE25" i="12"/>
  <c r="AC25" i="12" s="1"/>
  <c r="F25" i="12" s="1"/>
  <c r="G25" i="12" s="1"/>
  <c r="AE26" i="12"/>
  <c r="AC26" i="12" s="1"/>
  <c r="F26" i="12" s="1"/>
  <c r="G26" i="12" s="1"/>
  <c r="AQ27" i="12"/>
  <c r="AO27" i="12" s="1"/>
  <c r="H27" i="12" s="1"/>
  <c r="AE28" i="12"/>
  <c r="AC28" i="12" s="1"/>
  <c r="BF28" i="12"/>
  <c r="BD28" i="12" s="1"/>
  <c r="K28" i="12" s="1"/>
  <c r="AQ30" i="12"/>
  <c r="AO30" i="12" s="1"/>
  <c r="H30" i="12" s="1"/>
  <c r="BU30" i="12"/>
  <c r="BS30" i="12" s="1"/>
  <c r="N30" i="12" s="1"/>
  <c r="AE31" i="12"/>
  <c r="AC31" i="12" s="1"/>
  <c r="BF31" i="12"/>
  <c r="BD31" i="12" s="1"/>
  <c r="BI31" i="12" s="1"/>
  <c r="BG31" i="12" s="1"/>
  <c r="AE32" i="12"/>
  <c r="AC32" i="12" s="1"/>
  <c r="F32" i="12" s="1"/>
  <c r="AE35" i="12"/>
  <c r="AC35" i="12" s="1"/>
  <c r="F35" i="12" s="1"/>
  <c r="G35" i="12" s="1"/>
  <c r="AE36" i="12"/>
  <c r="AE38" i="12"/>
  <c r="AC38" i="12" s="1"/>
  <c r="F38" i="12" s="1"/>
  <c r="G38" i="12" s="1"/>
  <c r="AQ39" i="12"/>
  <c r="AO39" i="12" s="1"/>
  <c r="H39" i="12" s="1"/>
  <c r="BU39" i="12"/>
  <c r="BS39" i="12" s="1"/>
  <c r="N39" i="12" s="1"/>
  <c r="AQ41" i="12"/>
  <c r="AO41" i="12" s="1"/>
  <c r="H41" i="12" s="1"/>
  <c r="BF41" i="12"/>
  <c r="BD41" i="12" s="1"/>
  <c r="K41" i="12" s="1"/>
  <c r="BU42" i="12"/>
  <c r="BS42" i="12" s="1"/>
  <c r="N42" i="12" s="1"/>
  <c r="AE44" i="12"/>
  <c r="AC44" i="12" s="1"/>
  <c r="BF44" i="12"/>
  <c r="BD44" i="12" s="1"/>
  <c r="K44" i="12" s="1"/>
  <c r="AQ45" i="12"/>
  <c r="AO45" i="12" s="1"/>
  <c r="H45" i="12" s="1"/>
  <c r="BF45" i="12"/>
  <c r="BD45" i="12" s="1"/>
  <c r="K45" i="12" s="1"/>
  <c r="BU46" i="12"/>
  <c r="BS46" i="12" s="1"/>
  <c r="N46" i="12" s="1"/>
  <c r="BF47" i="12"/>
  <c r="BD47" i="12" s="1"/>
  <c r="K47" i="12" s="1"/>
  <c r="BU47" i="12"/>
  <c r="BS47" i="12" s="1"/>
  <c r="N47" i="12" s="1"/>
  <c r="AQ48" i="12"/>
  <c r="AO48" i="12" s="1"/>
  <c r="H48" i="12" s="1"/>
  <c r="BF48" i="12"/>
  <c r="BD48" i="12" s="1"/>
  <c r="K48" i="12" s="1"/>
  <c r="BU49" i="12"/>
  <c r="BS49" i="12" s="1"/>
  <c r="N49" i="12" s="1"/>
  <c r="BU50" i="12"/>
  <c r="BS50" i="12" s="1"/>
  <c r="N50" i="12" s="1"/>
  <c r="AE52" i="12"/>
  <c r="AC52" i="12" s="1"/>
  <c r="BF52" i="12"/>
  <c r="BD52" i="12" s="1"/>
  <c r="K52" i="12" s="1"/>
  <c r="AQ54" i="12"/>
  <c r="AO54" i="12" s="1"/>
  <c r="H54" i="12" s="1"/>
  <c r="BU54" i="12"/>
  <c r="BS54" i="12" s="1"/>
  <c r="N54" i="12" s="1"/>
  <c r="AE55" i="12"/>
  <c r="AC55" i="12" s="1"/>
  <c r="BF55" i="12"/>
  <c r="BD55" i="12" s="1"/>
  <c r="K55" i="12" s="1"/>
  <c r="AE56" i="12"/>
  <c r="AC56" i="12" s="1"/>
  <c r="BF56" i="12"/>
  <c r="BD56" i="12" s="1"/>
  <c r="K56" i="12" s="1"/>
  <c r="AQ57" i="12"/>
  <c r="AO57" i="12" s="1"/>
  <c r="H57" i="12" s="1"/>
  <c r="BU57" i="12"/>
  <c r="BS57" i="12" s="1"/>
  <c r="N57" i="12" s="1"/>
  <c r="AQ59" i="12"/>
  <c r="AO59" i="12" s="1"/>
  <c r="H59" i="12" s="1"/>
  <c r="AQ60" i="12"/>
  <c r="AO60" i="12" s="1"/>
  <c r="H60" i="12" s="1"/>
  <c r="AQ61" i="12"/>
  <c r="AO61" i="12" s="1"/>
  <c r="H61" i="12" s="1"/>
  <c r="BF61" i="12"/>
  <c r="BD61" i="12" s="1"/>
  <c r="K61" i="12" s="1"/>
  <c r="BU62" i="12"/>
  <c r="BS62" i="12" s="1"/>
  <c r="N62" i="12" s="1"/>
  <c r="AE64" i="12"/>
  <c r="AC64" i="12" s="1"/>
  <c r="BF64" i="12"/>
  <c r="BD64" i="12" s="1"/>
  <c r="K64" i="12" s="1"/>
  <c r="AQ65" i="12"/>
  <c r="AO65" i="12" s="1"/>
  <c r="H65" i="12" s="1"/>
  <c r="BU65" i="12"/>
  <c r="BS65" i="12" s="1"/>
  <c r="N65" i="12" s="1"/>
  <c r="AE66" i="12"/>
  <c r="AC66" i="12" s="1"/>
  <c r="F66" i="12" s="1"/>
  <c r="AQ67" i="12"/>
  <c r="AO67" i="12" s="1"/>
  <c r="H67" i="12" s="1"/>
  <c r="AQ69" i="12"/>
  <c r="AO69" i="12" s="1"/>
  <c r="H69" i="12" s="1"/>
  <c r="AQ70" i="12"/>
  <c r="AO70" i="12" s="1"/>
  <c r="H70" i="12" s="1"/>
  <c r="BF70" i="12"/>
  <c r="BD70" i="12" s="1"/>
  <c r="K70" i="12" s="1"/>
  <c r="BU71" i="12"/>
  <c r="BS71" i="12" s="1"/>
  <c r="N71" i="12" s="1"/>
  <c r="BF72" i="12"/>
  <c r="BD72" i="12" s="1"/>
  <c r="K72" i="12" s="1"/>
  <c r="AE73" i="12"/>
  <c r="AC73" i="12" s="1"/>
  <c r="BF90" i="12"/>
  <c r="BD90" i="12" s="1"/>
  <c r="K90" i="12" s="1"/>
  <c r="Z91" i="12"/>
  <c r="BJ91" i="12"/>
  <c r="BM91" i="12"/>
  <c r="AE92" i="12"/>
  <c r="AC92" i="12" s="1"/>
  <c r="F92" i="12" s="1"/>
  <c r="G92" i="12" s="1"/>
  <c r="AQ94" i="12"/>
  <c r="AO94" i="12" s="1"/>
  <c r="H94" i="12" s="1"/>
  <c r="BF94" i="12"/>
  <c r="BD94" i="12" s="1"/>
  <c r="K94" i="12" s="1"/>
  <c r="BF95" i="12"/>
  <c r="BD95" i="12" s="1"/>
  <c r="K95" i="12" s="1"/>
  <c r="BU95" i="12"/>
  <c r="BS95" i="12" s="1"/>
  <c r="N95" i="12" s="1"/>
  <c r="BU96" i="12"/>
  <c r="BS96" i="12" s="1"/>
  <c r="N96" i="12" s="1"/>
  <c r="BU74" i="12"/>
  <c r="BS74" i="12" s="1"/>
  <c r="N74" i="12" s="1"/>
  <c r="AQ75" i="12"/>
  <c r="AO75" i="12" s="1"/>
  <c r="H75" i="12" s="1"/>
  <c r="BF75" i="12"/>
  <c r="BD75" i="12" s="1"/>
  <c r="K75" i="12" s="1"/>
  <c r="AL77" i="12"/>
  <c r="BA77" i="12"/>
  <c r="W78" i="12"/>
  <c r="BM78" i="12"/>
  <c r="AE79" i="12"/>
  <c r="BF79" i="12"/>
  <c r="BD79" i="12" s="1"/>
  <c r="K79" i="12" s="1"/>
  <c r="AQ80" i="12"/>
  <c r="AO80" i="12" s="1"/>
  <c r="H80" i="12" s="1"/>
  <c r="BF81" i="12"/>
  <c r="BD81" i="12" s="1"/>
  <c r="K81" i="12" s="1"/>
  <c r="BU81" i="12"/>
  <c r="BS81" i="12" s="1"/>
  <c r="N81" i="12" s="1"/>
  <c r="AE82" i="12"/>
  <c r="AC82" i="12" s="1"/>
  <c r="BF82" i="12"/>
  <c r="BD82" i="12" s="1"/>
  <c r="K82" i="12" s="1"/>
  <c r="AQ83" i="12"/>
  <c r="AO83" i="12" s="1"/>
  <c r="H83" i="12" s="1"/>
  <c r="BF83" i="12"/>
  <c r="BD83" i="12" s="1"/>
  <c r="K83" i="12" s="1"/>
  <c r="BU84" i="12"/>
  <c r="BS84" i="12" s="1"/>
  <c r="N84" i="12" s="1"/>
  <c r="BU85" i="12"/>
  <c r="BS85" i="12" s="1"/>
  <c r="N85" i="12" s="1"/>
  <c r="AQ86" i="12"/>
  <c r="AO86" i="12" s="1"/>
  <c r="H86" i="12" s="1"/>
  <c r="BF86" i="12"/>
  <c r="BD86" i="12" s="1"/>
  <c r="K86" i="12" s="1"/>
  <c r="BU87" i="12"/>
  <c r="BS87" i="12" s="1"/>
  <c r="N87" i="12" s="1"/>
  <c r="BF88" i="12"/>
  <c r="BD88" i="12" s="1"/>
  <c r="K88" i="12" s="1"/>
  <c r="BU88" i="12"/>
  <c r="BS88" i="12" s="1"/>
  <c r="N88" i="12" s="1"/>
  <c r="AQ89" i="12"/>
  <c r="AO89" i="12" s="1"/>
  <c r="H89" i="12" s="1"/>
  <c r="BF97" i="12"/>
  <c r="BD97" i="12" s="1"/>
  <c r="K97" i="12" s="1"/>
  <c r="Q98" i="12"/>
  <c r="E98" i="12" s="1"/>
  <c r="AQ101" i="12"/>
  <c r="AO101" i="12" s="1"/>
  <c r="H101" i="12" s="1"/>
  <c r="AE106" i="12"/>
  <c r="AC106" i="12" s="1"/>
  <c r="AQ106" i="12"/>
  <c r="AE107" i="12"/>
  <c r="AC107" i="12" s="1"/>
  <c r="F107" i="12" s="1"/>
  <c r="AE109" i="12"/>
  <c r="AC109" i="12" s="1"/>
  <c r="F109" i="12" s="1"/>
  <c r="BF110" i="12"/>
  <c r="BD110" i="12" s="1"/>
  <c r="K110" i="12" s="1"/>
  <c r="AQ111" i="12"/>
  <c r="AO111" i="12" s="1"/>
  <c r="H111" i="12" s="1"/>
  <c r="AE113" i="12"/>
  <c r="AC113" i="12" s="1"/>
  <c r="F113" i="12" s="1"/>
  <c r="AE114" i="12"/>
  <c r="AC114" i="12" s="1"/>
  <c r="F114" i="12" s="1"/>
  <c r="BF115" i="12"/>
  <c r="BD115" i="12" s="1"/>
  <c r="K115" i="12" s="1"/>
  <c r="AQ116" i="12"/>
  <c r="AO116" i="12" s="1"/>
  <c r="H116" i="12" s="1"/>
  <c r="BF116" i="12"/>
  <c r="BD116" i="12" s="1"/>
  <c r="K116" i="12" s="1"/>
  <c r="BA128" i="12"/>
  <c r="BJ128" i="12"/>
  <c r="AF129" i="12"/>
  <c r="AX129" i="12"/>
  <c r="BA129" i="12"/>
  <c r="BF130" i="12"/>
  <c r="BU130" i="12"/>
  <c r="BS130" i="12" s="1"/>
  <c r="N130" i="12" s="1"/>
  <c r="AQ131" i="12"/>
  <c r="BF131" i="12"/>
  <c r="AE138" i="12"/>
  <c r="AC138" i="12" s="1"/>
  <c r="BF138" i="12"/>
  <c r="BD138" i="12" s="1"/>
  <c r="K138" i="12" s="1"/>
  <c r="AQ139" i="12"/>
  <c r="AO139" i="12" s="1"/>
  <c r="H139" i="12" s="1"/>
  <c r="BF140" i="12"/>
  <c r="BD140" i="12" s="1"/>
  <c r="K140" i="12" s="1"/>
  <c r="BU140" i="12"/>
  <c r="BS140" i="12" s="1"/>
  <c r="N140" i="12" s="1"/>
  <c r="AE141" i="12"/>
  <c r="AC141" i="12" s="1"/>
  <c r="BF141" i="12"/>
  <c r="BD141" i="12" s="1"/>
  <c r="K141" i="12" s="1"/>
  <c r="AQ142" i="12"/>
  <c r="AO142" i="12" s="1"/>
  <c r="H142" i="12" s="1"/>
  <c r="BF142" i="12"/>
  <c r="BD142" i="12" s="1"/>
  <c r="K142" i="12" s="1"/>
  <c r="BU143" i="12"/>
  <c r="BS143" i="12" s="1"/>
  <c r="N143" i="12" s="1"/>
  <c r="BY103" i="16"/>
  <c r="O103" i="16"/>
  <c r="P103" i="16" s="1"/>
  <c r="BY77" i="16"/>
  <c r="O77" i="16"/>
  <c r="P77" i="16" s="1"/>
  <c r="BY103" i="14"/>
  <c r="O103" i="14"/>
  <c r="P103" i="14" s="1"/>
  <c r="BC6" i="11"/>
  <c r="AO10" i="12"/>
  <c r="H10" i="12" s="1"/>
  <c r="AQ8" i="12"/>
  <c r="AO8" i="12" s="1"/>
  <c r="H8" i="12" s="1"/>
  <c r="BS10" i="12"/>
  <c r="N10" i="12" s="1"/>
  <c r="BU8" i="12"/>
  <c r="BS8" i="12" s="1"/>
  <c r="N8" i="12" s="1"/>
  <c r="G32" i="12"/>
  <c r="BY15" i="12"/>
  <c r="BC6" i="12"/>
  <c r="BA6" i="12" s="1"/>
  <c r="AC36" i="12"/>
  <c r="F36" i="12" s="1"/>
  <c r="G36" i="12" s="1"/>
  <c r="R6" i="12"/>
  <c r="Q6" i="12" s="1"/>
  <c r="E6" i="12" s="1"/>
  <c r="X6" i="12"/>
  <c r="AY6" i="12"/>
  <c r="AX6" i="12" s="1"/>
  <c r="T8" i="12"/>
  <c r="AF8" i="12"/>
  <c r="BJ8" i="12"/>
  <c r="W9" i="12"/>
  <c r="AH6" i="12"/>
  <c r="BA9" i="12"/>
  <c r="BM9" i="12"/>
  <c r="BF10" i="12"/>
  <c r="BF11" i="12"/>
  <c r="BF12" i="12"/>
  <c r="BD12" i="12" s="1"/>
  <c r="K12" i="12" s="1"/>
  <c r="BF13" i="12"/>
  <c r="BD13" i="12" s="1"/>
  <c r="K13" i="12" s="1"/>
  <c r="BF14" i="12"/>
  <c r="BD14" i="12" s="1"/>
  <c r="K14" i="12" s="1"/>
  <c r="AE15" i="12"/>
  <c r="AC15" i="12" s="1"/>
  <c r="F15" i="12" s="1"/>
  <c r="G15" i="12" s="1"/>
  <c r="Y6" i="12"/>
  <c r="Y102" i="12" s="1"/>
  <c r="AK6" i="12"/>
  <c r="AI6" i="12" s="1"/>
  <c r="BO6" i="12"/>
  <c r="BM6" i="12" s="1"/>
  <c r="BF17" i="12"/>
  <c r="BD17" i="12" s="1"/>
  <c r="K17" i="12" s="1"/>
  <c r="BF18" i="12"/>
  <c r="BD18" i="12" s="1"/>
  <c r="K18" i="12" s="1"/>
  <c r="BF20" i="12"/>
  <c r="BD20" i="12" s="1"/>
  <c r="K20" i="12" s="1"/>
  <c r="AQ21" i="12"/>
  <c r="AO21" i="12" s="1"/>
  <c r="H21" i="12" s="1"/>
  <c r="BF22" i="12"/>
  <c r="BD22" i="12" s="1"/>
  <c r="K22" i="12" s="1"/>
  <c r="BF25" i="12"/>
  <c r="BD25" i="12" s="1"/>
  <c r="K25" i="12" s="1"/>
  <c r="BF26" i="12"/>
  <c r="BD26" i="12" s="1"/>
  <c r="K26" i="12" s="1"/>
  <c r="BF27" i="12"/>
  <c r="BD27" i="12" s="1"/>
  <c r="K27" i="12" s="1"/>
  <c r="AQ28" i="12"/>
  <c r="AO28" i="12" s="1"/>
  <c r="H28" i="12" s="1"/>
  <c r="G42" i="12"/>
  <c r="AQ29" i="12"/>
  <c r="AO29" i="12" s="1"/>
  <c r="H29" i="12" s="1"/>
  <c r="BU29" i="12"/>
  <c r="BS29" i="12" s="1"/>
  <c r="N29" i="12" s="1"/>
  <c r="AE30" i="12"/>
  <c r="AC30" i="12" s="1"/>
  <c r="F30" i="12" s="1"/>
  <c r="G30" i="12" s="1"/>
  <c r="AQ31" i="12"/>
  <c r="AO31" i="12" s="1"/>
  <c r="H31" i="12" s="1"/>
  <c r="BF35" i="12"/>
  <c r="BD35" i="12" s="1"/>
  <c r="K35" i="12" s="1"/>
  <c r="BF36" i="12"/>
  <c r="BF37" i="12"/>
  <c r="BD37" i="12" s="1"/>
  <c r="K37" i="12" s="1"/>
  <c r="BF38" i="12"/>
  <c r="BD38" i="12" s="1"/>
  <c r="K38" i="12" s="1"/>
  <c r="AE39" i="12"/>
  <c r="AC39" i="12" s="1"/>
  <c r="AE40" i="12"/>
  <c r="AC40" i="12" s="1"/>
  <c r="F40" i="12" s="1"/>
  <c r="G40" i="12" s="1"/>
  <c r="AE41" i="12"/>
  <c r="AC41" i="12" s="1"/>
  <c r="BU41" i="12"/>
  <c r="BS41" i="12" s="1"/>
  <c r="N41" i="12" s="1"/>
  <c r="AQ42" i="12"/>
  <c r="AO42" i="12" s="1"/>
  <c r="H42" i="12" s="1"/>
  <c r="AE43" i="12"/>
  <c r="AC43" i="12" s="1"/>
  <c r="F43" i="12" s="1"/>
  <c r="G43" i="12" s="1"/>
  <c r="BU43" i="12"/>
  <c r="BS43" i="12" s="1"/>
  <c r="N43" i="12" s="1"/>
  <c r="AQ44" i="12"/>
  <c r="AO44" i="12" s="1"/>
  <c r="H44" i="12" s="1"/>
  <c r="AE45" i="12"/>
  <c r="AC45" i="12" s="1"/>
  <c r="BU45" i="12"/>
  <c r="BS45" i="12" s="1"/>
  <c r="N45" i="12" s="1"/>
  <c r="AQ46" i="12"/>
  <c r="AO46" i="12" s="1"/>
  <c r="H46" i="12" s="1"/>
  <c r="AE48" i="12"/>
  <c r="AC48" i="12" s="1"/>
  <c r="F48" i="12" s="1"/>
  <c r="G48" i="12" s="1"/>
  <c r="BU48" i="12"/>
  <c r="BS48" i="12" s="1"/>
  <c r="N48" i="12" s="1"/>
  <c r="BF49" i="12"/>
  <c r="BD49" i="12" s="1"/>
  <c r="K49" i="12" s="1"/>
  <c r="BF50" i="12"/>
  <c r="BD50" i="12" s="1"/>
  <c r="K50" i="12" s="1"/>
  <c r="AE51" i="12"/>
  <c r="AC51" i="12" s="1"/>
  <c r="F51" i="12" s="1"/>
  <c r="G51" i="12" s="1"/>
  <c r="BU51" i="12"/>
  <c r="BS51" i="12" s="1"/>
  <c r="N51" i="12" s="1"/>
  <c r="AQ52" i="12"/>
  <c r="AO52" i="12" s="1"/>
  <c r="H52" i="12" s="1"/>
  <c r="AE53" i="12"/>
  <c r="AC53" i="12" s="1"/>
  <c r="BF53" i="12"/>
  <c r="BD53" i="12" s="1"/>
  <c r="K53" i="12" s="1"/>
  <c r="AE54" i="12"/>
  <c r="AC54" i="12" s="1"/>
  <c r="BF54" i="12"/>
  <c r="BD54" i="12" s="1"/>
  <c r="K54" i="12" s="1"/>
  <c r="AQ55" i="12"/>
  <c r="AO55" i="12" s="1"/>
  <c r="H55" i="12" s="1"/>
  <c r="BU55" i="12"/>
  <c r="BS55" i="12" s="1"/>
  <c r="N55" i="12" s="1"/>
  <c r="AQ56" i="12"/>
  <c r="AO56" i="12" s="1"/>
  <c r="H56" i="12" s="1"/>
  <c r="BU56" i="12"/>
  <c r="BS56" i="12" s="1"/>
  <c r="N56" i="12" s="1"/>
  <c r="AE57" i="12"/>
  <c r="AC57" i="12" s="1"/>
  <c r="BF57" i="12"/>
  <c r="BD57" i="12" s="1"/>
  <c r="K57" i="12" s="1"/>
  <c r="AE58" i="12"/>
  <c r="AC58" i="12" s="1"/>
  <c r="BU58" i="12"/>
  <c r="BS58" i="12" s="1"/>
  <c r="N58" i="12" s="1"/>
  <c r="BF59" i="12"/>
  <c r="BD59" i="12" s="1"/>
  <c r="K59" i="12" s="1"/>
  <c r="BF60" i="12"/>
  <c r="BD60" i="12" s="1"/>
  <c r="K60" i="12" s="1"/>
  <c r="AE61" i="12"/>
  <c r="AC61" i="12" s="1"/>
  <c r="BU61" i="12"/>
  <c r="BS61" i="12" s="1"/>
  <c r="N61" i="12" s="1"/>
  <c r="BF62" i="12"/>
  <c r="BD62" i="12" s="1"/>
  <c r="K62" i="12" s="1"/>
  <c r="AE63" i="12"/>
  <c r="AC63" i="12" s="1"/>
  <c r="F63" i="12" s="1"/>
  <c r="G63" i="12" s="1"/>
  <c r="BU63" i="12"/>
  <c r="BS63" i="12" s="1"/>
  <c r="N63" i="12" s="1"/>
  <c r="AQ64" i="12"/>
  <c r="AO64" i="12" s="1"/>
  <c r="H64" i="12" s="1"/>
  <c r="AE65" i="12"/>
  <c r="AC65" i="12" s="1"/>
  <c r="BF66" i="12"/>
  <c r="BD66" i="12" s="1"/>
  <c r="K66" i="12" s="1"/>
  <c r="AE68" i="12"/>
  <c r="AC68" i="12" s="1"/>
  <c r="BU68" i="12"/>
  <c r="BS68" i="12" s="1"/>
  <c r="N68" i="12" s="1"/>
  <c r="BF69" i="12"/>
  <c r="BD69" i="12" s="1"/>
  <c r="K69" i="12" s="1"/>
  <c r="AE70" i="12"/>
  <c r="AC70" i="12" s="1"/>
  <c r="F70" i="12" s="1"/>
  <c r="BU70" i="12"/>
  <c r="BS70" i="12" s="1"/>
  <c r="N70" i="12" s="1"/>
  <c r="AQ71" i="12"/>
  <c r="AO71" i="12" s="1"/>
  <c r="H71" i="12" s="1"/>
  <c r="AE72" i="12"/>
  <c r="AC72" i="12" s="1"/>
  <c r="BU72" i="12"/>
  <c r="BS72" i="12" s="1"/>
  <c r="N72" i="12" s="1"/>
  <c r="BF74" i="12"/>
  <c r="BD74" i="12" s="1"/>
  <c r="K74" i="12" s="1"/>
  <c r="AE75" i="12"/>
  <c r="AC75" i="12" s="1"/>
  <c r="F75" i="12" s="1"/>
  <c r="G75" i="12" s="1"/>
  <c r="BU75" i="12"/>
  <c r="BS75" i="12" s="1"/>
  <c r="N75" i="12" s="1"/>
  <c r="BA76" i="12"/>
  <c r="Q77" i="12"/>
  <c r="E77" i="12" s="1"/>
  <c r="AI77" i="12"/>
  <c r="BM77" i="12"/>
  <c r="AQ79" i="12"/>
  <c r="AQ77" i="12" s="1"/>
  <c r="AO77" i="12" s="1"/>
  <c r="H77" i="12" s="1"/>
  <c r="AQ82" i="12"/>
  <c r="AO82" i="12" s="1"/>
  <c r="H82" i="12" s="1"/>
  <c r="AE83" i="12"/>
  <c r="AC83" i="12" s="1"/>
  <c r="AT83" i="12" s="1"/>
  <c r="AR83" i="12" s="1"/>
  <c r="BU83" i="12"/>
  <c r="BS83" i="12" s="1"/>
  <c r="N83" i="12" s="1"/>
  <c r="BF84" i="12"/>
  <c r="BD84" i="12" s="1"/>
  <c r="K84" i="12" s="1"/>
  <c r="BF85" i="12"/>
  <c r="BD85" i="12" s="1"/>
  <c r="K85" i="12" s="1"/>
  <c r="AE86" i="12"/>
  <c r="AC86" i="12" s="1"/>
  <c r="AT86" i="12" s="1"/>
  <c r="AR86" i="12" s="1"/>
  <c r="BU86" i="12"/>
  <c r="BS86" i="12" s="1"/>
  <c r="N86" i="12" s="1"/>
  <c r="AQ87" i="12"/>
  <c r="AO87" i="12" s="1"/>
  <c r="H87" i="12" s="1"/>
  <c r="AQ90" i="12"/>
  <c r="AO90" i="12" s="1"/>
  <c r="H90" i="12" s="1"/>
  <c r="W91" i="12"/>
  <c r="BA91" i="12"/>
  <c r="BF92" i="12"/>
  <c r="BD92" i="12" s="1"/>
  <c r="K92" i="12" s="1"/>
  <c r="AQ93" i="12"/>
  <c r="BU93" i="12"/>
  <c r="BU91" i="12" s="1"/>
  <c r="BS91" i="12" s="1"/>
  <c r="N91" i="12" s="1"/>
  <c r="AT106" i="12"/>
  <c r="AR106" i="12" s="1"/>
  <c r="F106" i="12"/>
  <c r="AE94" i="12"/>
  <c r="AC94" i="12" s="1"/>
  <c r="BU94" i="12"/>
  <c r="BS94" i="12" s="1"/>
  <c r="N94" i="12" s="1"/>
  <c r="BF96" i="12"/>
  <c r="BD96" i="12" s="1"/>
  <c r="K96" i="12" s="1"/>
  <c r="AQ97" i="12"/>
  <c r="AO97" i="12" s="1"/>
  <c r="H97" i="12" s="1"/>
  <c r="BF99" i="12"/>
  <c r="AE100" i="12"/>
  <c r="AC100" i="12" s="1"/>
  <c r="F100" i="12" s="1"/>
  <c r="BU100" i="12"/>
  <c r="BS100" i="12" s="1"/>
  <c r="N100" i="12" s="1"/>
  <c r="BU105" i="12"/>
  <c r="BS105" i="12" s="1"/>
  <c r="N105" i="12" s="1"/>
  <c r="BU106" i="12"/>
  <c r="BS106" i="12" s="1"/>
  <c r="N106" i="12" s="1"/>
  <c r="AE108" i="12"/>
  <c r="AC108" i="12" s="1"/>
  <c r="F108" i="12" s="1"/>
  <c r="AQ109" i="12"/>
  <c r="AO109" i="12" s="1"/>
  <c r="H109" i="12" s="1"/>
  <c r="BU109" i="12"/>
  <c r="BS109" i="12" s="1"/>
  <c r="N109" i="12" s="1"/>
  <c r="AE112" i="12"/>
  <c r="AC112" i="12" s="1"/>
  <c r="BU112" i="12"/>
  <c r="BS112" i="12" s="1"/>
  <c r="N112" i="12" s="1"/>
  <c r="AQ113" i="12"/>
  <c r="AO113" i="12" s="1"/>
  <c r="H113" i="12" s="1"/>
  <c r="BU113" i="12"/>
  <c r="BS113" i="12" s="1"/>
  <c r="N113" i="12" s="1"/>
  <c r="AE116" i="12"/>
  <c r="AC116" i="12" s="1"/>
  <c r="BU116" i="12"/>
  <c r="BS116" i="12" s="1"/>
  <c r="N116" i="12" s="1"/>
  <c r="AE118" i="12"/>
  <c r="AE120" i="12"/>
  <c r="AE122" i="12"/>
  <c r="AE124" i="12"/>
  <c r="AQ126" i="12"/>
  <c r="AO126" i="12" s="1"/>
  <c r="H126" i="12" s="1"/>
  <c r="BU126" i="12"/>
  <c r="BS126" i="12" s="1"/>
  <c r="N126" i="12" s="1"/>
  <c r="T128" i="12"/>
  <c r="AF128" i="12"/>
  <c r="AX128" i="12"/>
  <c r="BP128" i="12"/>
  <c r="W129" i="12"/>
  <c r="AL129" i="12"/>
  <c r="BM129" i="12"/>
  <c r="AE131" i="12"/>
  <c r="BU131" i="12"/>
  <c r="BF136" i="12"/>
  <c r="BD136" i="12" s="1"/>
  <c r="K136" i="12" s="1"/>
  <c r="BF137" i="12"/>
  <c r="BD137" i="12" s="1"/>
  <c r="K137" i="12" s="1"/>
  <c r="BU137" i="12"/>
  <c r="BS137" i="12" s="1"/>
  <c r="N137" i="12" s="1"/>
  <c r="AQ138" i="12"/>
  <c r="AO138" i="12" s="1"/>
  <c r="H138" i="12" s="1"/>
  <c r="AQ141" i="12"/>
  <c r="AO141" i="12" s="1"/>
  <c r="H141" i="12" s="1"/>
  <c r="AE142" i="12"/>
  <c r="AC142" i="12" s="1"/>
  <c r="BU142" i="12"/>
  <c r="BS142" i="12" s="1"/>
  <c r="N142" i="12" s="1"/>
  <c r="BF143" i="12"/>
  <c r="BD143" i="12" s="1"/>
  <c r="K143" i="12" s="1"/>
  <c r="BU115" i="12"/>
  <c r="BS115" i="12" s="1"/>
  <c r="N115" i="12" s="1"/>
  <c r="L31" i="12"/>
  <c r="M31" i="12" s="1"/>
  <c r="AT21" i="12"/>
  <c r="AR21" i="12" s="1"/>
  <c r="F21" i="12"/>
  <c r="G21" i="12" s="1"/>
  <c r="AF9" i="12"/>
  <c r="AO11" i="12"/>
  <c r="H11" i="12" s="1"/>
  <c r="AQ9" i="12"/>
  <c r="AO9" i="12" s="1"/>
  <c r="H9" i="12" s="1"/>
  <c r="AP6" i="12"/>
  <c r="BT6" i="12"/>
  <c r="BT102" i="12" s="1"/>
  <c r="AE7" i="12"/>
  <c r="AC7" i="12" s="1"/>
  <c r="F7" i="12" s="1"/>
  <c r="G7" i="12" s="1"/>
  <c r="BU7" i="12"/>
  <c r="BS7" i="12" s="1"/>
  <c r="N7" i="12" s="1"/>
  <c r="BY7" i="12"/>
  <c r="AE10" i="12"/>
  <c r="BD10" i="12"/>
  <c r="K10" i="12" s="1"/>
  <c r="AE11" i="12"/>
  <c r="AE12" i="12"/>
  <c r="AC12" i="12" s="1"/>
  <c r="AE13" i="12"/>
  <c r="AC13" i="12" s="1"/>
  <c r="AE14" i="12"/>
  <c r="AC14" i="12" s="1"/>
  <c r="Z16" i="12"/>
  <c r="AA6" i="12"/>
  <c r="Z6" i="12" s="1"/>
  <c r="AL16" i="12"/>
  <c r="AM6" i="12"/>
  <c r="AL6" i="12" s="1"/>
  <c r="BP16" i="12"/>
  <c r="BQ6" i="12"/>
  <c r="BP6" i="12" s="1"/>
  <c r="AE17" i="12"/>
  <c r="AC17" i="12" s="1"/>
  <c r="AE18" i="12"/>
  <c r="AQ19" i="12"/>
  <c r="AO19" i="12" s="1"/>
  <c r="H19" i="12" s="1"/>
  <c r="BU19" i="12"/>
  <c r="BS19" i="12" s="1"/>
  <c r="N19" i="12" s="1"/>
  <c r="AE20" i="12"/>
  <c r="AC20" i="12" s="1"/>
  <c r="AT28" i="12"/>
  <c r="AR28" i="12" s="1"/>
  <c r="F28" i="12"/>
  <c r="AT29" i="12"/>
  <c r="AR29" i="12" s="1"/>
  <c r="AT30" i="12"/>
  <c r="AR30" i="12" s="1"/>
  <c r="K31" i="12"/>
  <c r="BD36" i="12"/>
  <c r="K36" i="12" s="1"/>
  <c r="F39" i="12"/>
  <c r="G39" i="12" s="1"/>
  <c r="AT39" i="12"/>
  <c r="AR39" i="12" s="1"/>
  <c r="AT40" i="12"/>
  <c r="AT41" i="12"/>
  <c r="AR41" i="12" s="1"/>
  <c r="F41" i="12"/>
  <c r="G41" i="12" s="1"/>
  <c r="BN102" i="12"/>
  <c r="BS11" i="12"/>
  <c r="N11" i="12" s="1"/>
  <c r="BU9" i="12"/>
  <c r="T16" i="12"/>
  <c r="U6" i="12"/>
  <c r="T6" i="12" s="1"/>
  <c r="AF16" i="12"/>
  <c r="AG6" i="12"/>
  <c r="AF6" i="12" s="1"/>
  <c r="AS6" i="12"/>
  <c r="BE6" i="12"/>
  <c r="BJ16" i="12"/>
  <c r="BK6" i="12"/>
  <c r="BJ6" i="12" s="1"/>
  <c r="BW6" i="12"/>
  <c r="F31" i="12"/>
  <c r="G31" i="12" s="1"/>
  <c r="AQ22" i="12"/>
  <c r="AO22" i="12" s="1"/>
  <c r="H22" i="12" s="1"/>
  <c r="BU22" i="12"/>
  <c r="BS22" i="12" s="1"/>
  <c r="N22" i="12" s="1"/>
  <c r="AE23" i="12"/>
  <c r="AC23" i="12" s="1"/>
  <c r="AE24" i="12"/>
  <c r="AC24" i="12" s="1"/>
  <c r="AQ25" i="12"/>
  <c r="AO25" i="12" s="1"/>
  <c r="H25" i="12" s="1"/>
  <c r="BU25" i="12"/>
  <c r="BS25" i="12" s="1"/>
  <c r="N25" i="12" s="1"/>
  <c r="AQ26" i="12"/>
  <c r="AO26" i="12" s="1"/>
  <c r="H26" i="12" s="1"/>
  <c r="BU26" i="12"/>
  <c r="BS26" i="12" s="1"/>
  <c r="N26" i="12" s="1"/>
  <c r="AE27" i="12"/>
  <c r="AC27" i="12" s="1"/>
  <c r="BF29" i="12"/>
  <c r="BD29" i="12" s="1"/>
  <c r="K29" i="12" s="1"/>
  <c r="BF30" i="12"/>
  <c r="BD30" i="12" s="1"/>
  <c r="K30" i="12" s="1"/>
  <c r="J31" i="12"/>
  <c r="BU31" i="12"/>
  <c r="BS31" i="12" s="1"/>
  <c r="N31" i="12" s="1"/>
  <c r="AQ32" i="12"/>
  <c r="AO32" i="12" s="1"/>
  <c r="H32" i="12" s="1"/>
  <c r="BU32" i="12"/>
  <c r="BS32" i="12" s="1"/>
  <c r="N32" i="12" s="1"/>
  <c r="M33" i="12"/>
  <c r="AQ35" i="12"/>
  <c r="AO35" i="12" s="1"/>
  <c r="H35" i="12" s="1"/>
  <c r="BU35" i="12"/>
  <c r="BS35" i="12" s="1"/>
  <c r="N35" i="12" s="1"/>
  <c r="AQ36" i="12"/>
  <c r="BU36" i="12"/>
  <c r="AQ37" i="12"/>
  <c r="AO37" i="12" s="1"/>
  <c r="H37" i="12" s="1"/>
  <c r="BU37" i="12"/>
  <c r="BS37" i="12" s="1"/>
  <c r="N37" i="12" s="1"/>
  <c r="AQ38" i="12"/>
  <c r="AO38" i="12" s="1"/>
  <c r="H38" i="12" s="1"/>
  <c r="BU38" i="12"/>
  <c r="BS38" i="12" s="1"/>
  <c r="N38" i="12" s="1"/>
  <c r="BF39" i="12"/>
  <c r="BD39" i="12" s="1"/>
  <c r="K39" i="12" s="1"/>
  <c r="BF40" i="12"/>
  <c r="BD40" i="12" s="1"/>
  <c r="K40" i="12" s="1"/>
  <c r="AT42" i="12"/>
  <c r="AR42" i="12" s="1"/>
  <c r="AT43" i="12"/>
  <c r="AR43" i="12" s="1"/>
  <c r="AT44" i="12"/>
  <c r="AR44" i="12" s="1"/>
  <c r="F44" i="12"/>
  <c r="G44" i="12" s="1"/>
  <c r="AT45" i="12"/>
  <c r="F45" i="12"/>
  <c r="G45" i="12" s="1"/>
  <c r="AT48" i="12"/>
  <c r="AR48" i="12" s="1"/>
  <c r="AT51" i="12"/>
  <c r="AR51" i="12" s="1"/>
  <c r="G33" i="12"/>
  <c r="J33" i="12"/>
  <c r="AT35" i="12"/>
  <c r="AR35" i="12" s="1"/>
  <c r="AT37" i="12"/>
  <c r="AR37" i="12" s="1"/>
  <c r="AT38" i="12"/>
  <c r="AT46" i="12"/>
  <c r="AR46" i="12" s="1"/>
  <c r="F46" i="12"/>
  <c r="F52" i="12"/>
  <c r="AE47" i="12"/>
  <c r="AC47" i="12" s="1"/>
  <c r="AE49" i="12"/>
  <c r="AC49" i="12" s="1"/>
  <c r="AE50" i="12"/>
  <c r="AC50" i="12" s="1"/>
  <c r="F53" i="12"/>
  <c r="AT53" i="12"/>
  <c r="AR53" i="12" s="1"/>
  <c r="AT54" i="12"/>
  <c r="AR54" i="12" s="1"/>
  <c r="F54" i="12"/>
  <c r="G54" i="12" s="1"/>
  <c r="AT57" i="12"/>
  <c r="F57" i="12"/>
  <c r="G57" i="12" s="1"/>
  <c r="AT58" i="12"/>
  <c r="AR58" i="12" s="1"/>
  <c r="F58" i="12"/>
  <c r="G58" i="12" s="1"/>
  <c r="AT61" i="12"/>
  <c r="F61" i="12"/>
  <c r="G61" i="12" s="1"/>
  <c r="AT63" i="12"/>
  <c r="AR63" i="12" s="1"/>
  <c r="F65" i="12"/>
  <c r="AT65" i="12"/>
  <c r="AR65" i="12" s="1"/>
  <c r="AT68" i="12"/>
  <c r="AR68" i="12" s="1"/>
  <c r="F68" i="12"/>
  <c r="G68" i="12" s="1"/>
  <c r="AT70" i="12"/>
  <c r="AR70" i="12" s="1"/>
  <c r="AT72" i="12"/>
  <c r="AR72" i="12" s="1"/>
  <c r="F72" i="12"/>
  <c r="AT75" i="12"/>
  <c r="AR75" i="12" s="1"/>
  <c r="AC79" i="12"/>
  <c r="AT82" i="12"/>
  <c r="AR82" i="12" s="1"/>
  <c r="F82" i="12"/>
  <c r="G82" i="12" s="1"/>
  <c r="F87" i="12"/>
  <c r="G87" i="12" s="1"/>
  <c r="AT90" i="12"/>
  <c r="AR90" i="12" s="1"/>
  <c r="F90" i="12"/>
  <c r="G90" i="12" s="1"/>
  <c r="BR102" i="12"/>
  <c r="I106" i="12"/>
  <c r="AT55" i="12"/>
  <c r="F55" i="12"/>
  <c r="G55" i="12" s="1"/>
  <c r="AT56" i="12"/>
  <c r="AR56" i="12" s="1"/>
  <c r="F56" i="12"/>
  <c r="G56" i="12" s="1"/>
  <c r="F64" i="12"/>
  <c r="F71" i="12"/>
  <c r="F83" i="12"/>
  <c r="G83" i="12" s="1"/>
  <c r="F86" i="12"/>
  <c r="G86" i="12" s="1"/>
  <c r="AB102" i="12"/>
  <c r="AO93" i="12"/>
  <c r="H93" i="12" s="1"/>
  <c r="BS93" i="12"/>
  <c r="N93" i="12" s="1"/>
  <c r="F73" i="12"/>
  <c r="T78" i="12"/>
  <c r="U76" i="12"/>
  <c r="T76" i="12" s="1"/>
  <c r="AF78" i="12"/>
  <c r="AG76" i="12"/>
  <c r="AF76" i="12" s="1"/>
  <c r="AS76" i="12"/>
  <c r="AS102" i="12" s="1"/>
  <c r="BE76" i="12"/>
  <c r="BJ78" i="12"/>
  <c r="BK76" i="12"/>
  <c r="BJ76" i="12" s="1"/>
  <c r="BW76" i="12"/>
  <c r="BW102" i="12" s="1"/>
  <c r="R102" i="12"/>
  <c r="AH102" i="12"/>
  <c r="AP102" i="12"/>
  <c r="BL102" i="12"/>
  <c r="AT94" i="12"/>
  <c r="AR94" i="12" s="1"/>
  <c r="F94" i="12"/>
  <c r="G94" i="12" s="1"/>
  <c r="AT97" i="12"/>
  <c r="AR97" i="12" s="1"/>
  <c r="F97" i="12"/>
  <c r="G97" i="12" s="1"/>
  <c r="BD99" i="12"/>
  <c r="K99" i="12" s="1"/>
  <c r="BF98" i="12"/>
  <c r="X102" i="12"/>
  <c r="AV102" i="12"/>
  <c r="AU102" i="12" s="1"/>
  <c r="AT105" i="12"/>
  <c r="AR105" i="12" s="1"/>
  <c r="AT113" i="12"/>
  <c r="AR113" i="12" s="1"/>
  <c r="AE59" i="12"/>
  <c r="AC59" i="12" s="1"/>
  <c r="AE60" i="12"/>
  <c r="AC60" i="12" s="1"/>
  <c r="AE62" i="12"/>
  <c r="AC62" i="12" s="1"/>
  <c r="BF65" i="12"/>
  <c r="BD65" i="12" s="1"/>
  <c r="K65" i="12" s="1"/>
  <c r="AQ66" i="12"/>
  <c r="AO66" i="12" s="1"/>
  <c r="H66" i="12" s="1"/>
  <c r="BU66" i="12"/>
  <c r="BS66" i="12" s="1"/>
  <c r="N66" i="12" s="1"/>
  <c r="AE67" i="12"/>
  <c r="AC67" i="12" s="1"/>
  <c r="AE69" i="12"/>
  <c r="AC69" i="12" s="1"/>
  <c r="AQ73" i="12"/>
  <c r="AO73" i="12" s="1"/>
  <c r="H73" i="12" s="1"/>
  <c r="BU73" i="12"/>
  <c r="BS73" i="12" s="1"/>
  <c r="N73" i="12" s="1"/>
  <c r="AE74" i="12"/>
  <c r="AC74" i="12" s="1"/>
  <c r="W76" i="12"/>
  <c r="AI76" i="12"/>
  <c r="BM76" i="12"/>
  <c r="BF77" i="12"/>
  <c r="BD77" i="12" s="1"/>
  <c r="K77" i="12" s="1"/>
  <c r="S78" i="12"/>
  <c r="Z78" i="12"/>
  <c r="AA76" i="12"/>
  <c r="Z76" i="12" s="1"/>
  <c r="AL78" i="12"/>
  <c r="AM76" i="12"/>
  <c r="AL76" i="12" s="1"/>
  <c r="AQ78" i="12"/>
  <c r="BP78" i="12"/>
  <c r="BQ76" i="12"/>
  <c r="BP76" i="12" s="1"/>
  <c r="BU78" i="12"/>
  <c r="BS79" i="12"/>
  <c r="N79" i="12" s="1"/>
  <c r="AE80" i="12"/>
  <c r="BD80" i="12"/>
  <c r="K80" i="12" s="1"/>
  <c r="AE81" i="12"/>
  <c r="AC81" i="12" s="1"/>
  <c r="AE84" i="12"/>
  <c r="AC84" i="12" s="1"/>
  <c r="AE85" i="12"/>
  <c r="AC85" i="12" s="1"/>
  <c r="AE88" i="12"/>
  <c r="AC88" i="12" s="1"/>
  <c r="AE89" i="12"/>
  <c r="AC89" i="12" s="1"/>
  <c r="V102" i="12"/>
  <c r="AD102" i="12"/>
  <c r="AY102" i="12"/>
  <c r="AX102" i="12" s="1"/>
  <c r="AX91" i="12"/>
  <c r="BH102" i="12"/>
  <c r="AQ92" i="12"/>
  <c r="AO92" i="12" s="1"/>
  <c r="H92" i="12" s="1"/>
  <c r="BU92" i="12"/>
  <c r="BS92" i="12" s="1"/>
  <c r="N92" i="12" s="1"/>
  <c r="Q93" i="12"/>
  <c r="E93" i="12" s="1"/>
  <c r="S91" i="12"/>
  <c r="Q91" i="12" s="1"/>
  <c r="E91" i="12" s="1"/>
  <c r="AC93" i="12"/>
  <c r="BF93" i="12"/>
  <c r="Z98" i="12"/>
  <c r="AL98" i="12"/>
  <c r="BC102" i="12"/>
  <c r="BQ102" i="12"/>
  <c r="BP102" i="12" s="1"/>
  <c r="BP98" i="12"/>
  <c r="AJ102" i="12"/>
  <c r="BB102" i="12"/>
  <c r="AT109" i="12"/>
  <c r="AR109" i="12" s="1"/>
  <c r="AT112" i="12"/>
  <c r="AR112" i="12" s="1"/>
  <c r="F112" i="12"/>
  <c r="AT116" i="12"/>
  <c r="AR116" i="12" s="1"/>
  <c r="F116" i="12"/>
  <c r="G116" i="12" s="1"/>
  <c r="AO130" i="12"/>
  <c r="H130" i="12" s="1"/>
  <c r="AC131" i="12"/>
  <c r="BD131" i="12"/>
  <c r="K131" i="12" s="1"/>
  <c r="BF129" i="12"/>
  <c r="BD129" i="12" s="1"/>
  <c r="K129" i="12" s="1"/>
  <c r="AE95" i="12"/>
  <c r="AC95" i="12" s="1"/>
  <c r="AE96" i="12"/>
  <c r="AC96" i="12" s="1"/>
  <c r="U102" i="12"/>
  <c r="T98" i="12"/>
  <c r="AG102" i="12"/>
  <c r="AF98" i="12"/>
  <c r="AK102" i="12"/>
  <c r="BE102" i="12"/>
  <c r="BD98" i="12"/>
  <c r="K98" i="12" s="1"/>
  <c r="BK102" i="12"/>
  <c r="BJ102" i="12" s="1"/>
  <c r="BJ98" i="12"/>
  <c r="BO102" i="12"/>
  <c r="AQ99" i="12"/>
  <c r="BU99" i="12"/>
  <c r="AT100" i="12"/>
  <c r="AR100" i="12" s="1"/>
  <c r="AE101" i="12"/>
  <c r="AC101" i="12" s="1"/>
  <c r="BF105" i="12"/>
  <c r="BD105" i="12" s="1"/>
  <c r="K105" i="12" s="1"/>
  <c r="BF106" i="12"/>
  <c r="BD106" i="12" s="1"/>
  <c r="K106" i="12" s="1"/>
  <c r="AQ107" i="12"/>
  <c r="AO107" i="12" s="1"/>
  <c r="H107" i="12" s="1"/>
  <c r="BU107" i="12"/>
  <c r="BS107" i="12" s="1"/>
  <c r="N107" i="12" s="1"/>
  <c r="BF108" i="12"/>
  <c r="BD108" i="12" s="1"/>
  <c r="K108" i="12" s="1"/>
  <c r="BF109" i="12"/>
  <c r="BD109" i="12" s="1"/>
  <c r="K109" i="12" s="1"/>
  <c r="AQ110" i="12"/>
  <c r="AO110" i="12" s="1"/>
  <c r="H110" i="12" s="1"/>
  <c r="BU110" i="12"/>
  <c r="BS110" i="12" s="1"/>
  <c r="N110" i="12" s="1"/>
  <c r="AE111" i="12"/>
  <c r="AC111" i="12" s="1"/>
  <c r="BF113" i="12"/>
  <c r="BD113" i="12" s="1"/>
  <c r="K113" i="12" s="1"/>
  <c r="AQ114" i="12"/>
  <c r="AO114" i="12" s="1"/>
  <c r="H114" i="12" s="1"/>
  <c r="BU114" i="12"/>
  <c r="BS114" i="12" s="1"/>
  <c r="N114" i="12" s="1"/>
  <c r="AE115" i="12"/>
  <c r="AC115" i="12" s="1"/>
  <c r="AT126" i="12"/>
  <c r="AR126" i="12" s="1"/>
  <c r="BF128" i="12"/>
  <c r="BD128" i="12" s="1"/>
  <c r="K128" i="12" s="1"/>
  <c r="BD130" i="12"/>
  <c r="K130" i="12" s="1"/>
  <c r="AO131" i="12"/>
  <c r="H131" i="12" s="1"/>
  <c r="BU129" i="12"/>
  <c r="BS129" i="12" s="1"/>
  <c r="N129" i="12" s="1"/>
  <c r="BS131" i="12"/>
  <c r="N131" i="12" s="1"/>
  <c r="F136" i="12"/>
  <c r="G136" i="12" s="1"/>
  <c r="Q137" i="12"/>
  <c r="E137" i="12" s="1"/>
  <c r="S129" i="12"/>
  <c r="Q129" i="12" s="1"/>
  <c r="E129" i="12" s="1"/>
  <c r="BF126" i="12"/>
  <c r="BD126" i="12" s="1"/>
  <c r="K126" i="12" s="1"/>
  <c r="AE130" i="12"/>
  <c r="AE134" i="12"/>
  <c r="AQ136" i="12"/>
  <c r="AO136" i="12" s="1"/>
  <c r="H136" i="12" s="1"/>
  <c r="BU136" i="12"/>
  <c r="AE137" i="12"/>
  <c r="AC137" i="12" s="1"/>
  <c r="AT138" i="12"/>
  <c r="AR138" i="12" s="1"/>
  <c r="F138" i="12"/>
  <c r="G138" i="12" s="1"/>
  <c r="F141" i="12"/>
  <c r="G141" i="12" s="1"/>
  <c r="AT142" i="12"/>
  <c r="AR142" i="12" s="1"/>
  <c r="F142" i="12"/>
  <c r="G142" i="12" s="1"/>
  <c r="AE139" i="12"/>
  <c r="AC139" i="12" s="1"/>
  <c r="AE140" i="12"/>
  <c r="AC140" i="12" s="1"/>
  <c r="AE143" i="12"/>
  <c r="AC143" i="12" s="1"/>
  <c r="BC102" i="11"/>
  <c r="AT73" i="12" l="1"/>
  <c r="AR73" i="12" s="1"/>
  <c r="AF102" i="12"/>
  <c r="AT19" i="12"/>
  <c r="AR19" i="12" s="1"/>
  <c r="AT22" i="12"/>
  <c r="AR22" i="12" s="1"/>
  <c r="BA102" i="12"/>
  <c r="BF78" i="12"/>
  <c r="BF8" i="12"/>
  <c r="BD8" i="12" s="1"/>
  <c r="K8" i="12" s="1"/>
  <c r="AT141" i="12"/>
  <c r="AR141" i="12" s="1"/>
  <c r="AQ129" i="12"/>
  <c r="AO129" i="12" s="1"/>
  <c r="H129" i="12" s="1"/>
  <c r="T102" i="12"/>
  <c r="AE98" i="12"/>
  <c r="AC98" i="12" s="1"/>
  <c r="F98" i="12" s="1"/>
  <c r="AA102" i="12"/>
  <c r="Z102" i="12" s="1"/>
  <c r="AO79" i="12"/>
  <c r="H79" i="12" s="1"/>
  <c r="AT108" i="12"/>
  <c r="AR108" i="12" s="1"/>
  <c r="AQ91" i="12"/>
  <c r="AO91" i="12" s="1"/>
  <c r="H91" i="12" s="1"/>
  <c r="AT71" i="12"/>
  <c r="AR71" i="12" s="1"/>
  <c r="AT64" i="12"/>
  <c r="AR64" i="12" s="1"/>
  <c r="I64" i="12" s="1"/>
  <c r="AT87" i="12"/>
  <c r="AR87" i="12" s="1"/>
  <c r="AT52" i="12"/>
  <c r="AR52" i="12" s="1"/>
  <c r="I52" i="12" s="1"/>
  <c r="AT31" i="12"/>
  <c r="BU77" i="12"/>
  <c r="BS77" i="12" s="1"/>
  <c r="N77" i="12" s="1"/>
  <c r="BD11" i="12"/>
  <c r="K11" i="12" s="1"/>
  <c r="BF9" i="12"/>
  <c r="BD9" i="12" s="1"/>
  <c r="K9" i="12" s="1"/>
  <c r="W6" i="12"/>
  <c r="AE34" i="12"/>
  <c r="AC34" i="12" s="1"/>
  <c r="F34" i="12" s="1"/>
  <c r="G34" i="12" s="1"/>
  <c r="F140" i="12"/>
  <c r="G140" i="12" s="1"/>
  <c r="AT140" i="12"/>
  <c r="AR140" i="12" s="1"/>
  <c r="BI126" i="12"/>
  <c r="BG126" i="12" s="1"/>
  <c r="I126" i="12"/>
  <c r="J126" i="12" s="1"/>
  <c r="BS99" i="12"/>
  <c r="N99" i="12" s="1"/>
  <c r="BU98" i="12"/>
  <c r="AT95" i="12"/>
  <c r="AR95" i="12" s="1"/>
  <c r="F95" i="12"/>
  <c r="G95" i="12" s="1"/>
  <c r="AT131" i="12"/>
  <c r="F131" i="12"/>
  <c r="G131" i="12" s="1"/>
  <c r="BI112" i="12"/>
  <c r="BG112" i="12" s="1"/>
  <c r="I112" i="12"/>
  <c r="AT143" i="12"/>
  <c r="AR143" i="12" s="1"/>
  <c r="F143" i="12"/>
  <c r="G143" i="12" s="1"/>
  <c r="AT139" i="12"/>
  <c r="AR139" i="12" s="1"/>
  <c r="F139" i="12"/>
  <c r="G139" i="12" s="1"/>
  <c r="I142" i="12"/>
  <c r="J142" i="12" s="1"/>
  <c r="BI142" i="12"/>
  <c r="BG142" i="12" s="1"/>
  <c r="BI141" i="12"/>
  <c r="BG141" i="12" s="1"/>
  <c r="I141" i="12"/>
  <c r="J141" i="12" s="1"/>
  <c r="I138" i="12"/>
  <c r="J138" i="12" s="1"/>
  <c r="BI138" i="12"/>
  <c r="BG138" i="12" s="1"/>
  <c r="BS136" i="12"/>
  <c r="N136" i="12" s="1"/>
  <c r="BU128" i="12"/>
  <c r="BS128" i="12" s="1"/>
  <c r="N128" i="12" s="1"/>
  <c r="F115" i="12"/>
  <c r="G115" i="12" s="1"/>
  <c r="AT115" i="12"/>
  <c r="AR115" i="12" s="1"/>
  <c r="F111" i="12"/>
  <c r="AT111" i="12"/>
  <c r="AR111" i="12" s="1"/>
  <c r="I100" i="12"/>
  <c r="BI100" i="12"/>
  <c r="BG100" i="12" s="1"/>
  <c r="AO99" i="12"/>
  <c r="AQ98" i="12"/>
  <c r="F96" i="12"/>
  <c r="G96" i="12" s="1"/>
  <c r="AT96" i="12"/>
  <c r="AR96" i="12" s="1"/>
  <c r="AE129" i="12"/>
  <c r="AC129" i="12" s="1"/>
  <c r="F129" i="12" s="1"/>
  <c r="G129" i="12" s="1"/>
  <c r="AQ128" i="12"/>
  <c r="AO128" i="12" s="1"/>
  <c r="H128" i="12" s="1"/>
  <c r="AT110" i="12"/>
  <c r="AR110" i="12" s="1"/>
  <c r="AT107" i="12"/>
  <c r="AR107" i="12" s="1"/>
  <c r="AI102" i="12"/>
  <c r="AM102" i="12"/>
  <c r="AL102" i="12" s="1"/>
  <c r="F93" i="12"/>
  <c r="G93" i="12" s="1"/>
  <c r="AT93" i="12"/>
  <c r="F89" i="12"/>
  <c r="G89" i="12" s="1"/>
  <c r="AT89" i="12"/>
  <c r="AR89" i="12" s="1"/>
  <c r="F85" i="12"/>
  <c r="G85" i="12" s="1"/>
  <c r="AT85" i="12"/>
  <c r="AR85" i="12" s="1"/>
  <c r="F81" i="12"/>
  <c r="G81" i="12" s="1"/>
  <c r="AT81" i="12"/>
  <c r="AR81" i="12" s="1"/>
  <c r="AE78" i="12"/>
  <c r="AC80" i="12"/>
  <c r="AQ76" i="12"/>
  <c r="AO76" i="12" s="1"/>
  <c r="H76" i="12" s="1"/>
  <c r="AO78" i="12"/>
  <c r="H78" i="12" s="1"/>
  <c r="F74" i="12"/>
  <c r="G74" i="12" s="1"/>
  <c r="AT74" i="12"/>
  <c r="AR74" i="12" s="1"/>
  <c r="F67" i="12"/>
  <c r="AT67" i="12"/>
  <c r="AR67" i="12" s="1"/>
  <c r="F62" i="12"/>
  <c r="G62" i="12" s="1"/>
  <c r="AT62" i="12"/>
  <c r="AR62" i="12" s="1"/>
  <c r="AT59" i="12"/>
  <c r="AR59" i="12" s="1"/>
  <c r="F59" i="12"/>
  <c r="G59" i="12" s="1"/>
  <c r="BI113" i="12"/>
  <c r="BG113" i="12" s="1"/>
  <c r="I113" i="12"/>
  <c r="BI105" i="12"/>
  <c r="BG105" i="12" s="1"/>
  <c r="I105" i="12"/>
  <c r="W102" i="12"/>
  <c r="BI97" i="12"/>
  <c r="BG97" i="12" s="1"/>
  <c r="I97" i="12"/>
  <c r="J97" i="12" s="1"/>
  <c r="BI94" i="12"/>
  <c r="BG94" i="12" s="1"/>
  <c r="I94" i="12"/>
  <c r="J94" i="12" s="1"/>
  <c r="AT92" i="12"/>
  <c r="AR92" i="12" s="1"/>
  <c r="AT66" i="12"/>
  <c r="AR66" i="12" s="1"/>
  <c r="BI90" i="12"/>
  <c r="BG90" i="12" s="1"/>
  <c r="I90" i="12"/>
  <c r="J90" i="12" s="1"/>
  <c r="I87" i="12"/>
  <c r="J87" i="12" s="1"/>
  <c r="BI87" i="12"/>
  <c r="BG87" i="12" s="1"/>
  <c r="BI82" i="12"/>
  <c r="BG82" i="12" s="1"/>
  <c r="I82" i="12"/>
  <c r="J82" i="12" s="1"/>
  <c r="AT79" i="12"/>
  <c r="F79" i="12"/>
  <c r="G79" i="12" s="1"/>
  <c r="BI75" i="12"/>
  <c r="BG75" i="12" s="1"/>
  <c r="I75" i="12"/>
  <c r="J75" i="12" s="1"/>
  <c r="BI72" i="12"/>
  <c r="BG72" i="12" s="1"/>
  <c r="I72" i="12"/>
  <c r="I70" i="12"/>
  <c r="BI70" i="12"/>
  <c r="BG70" i="12" s="1"/>
  <c r="I68" i="12"/>
  <c r="J68" i="12" s="1"/>
  <c r="BI68" i="12"/>
  <c r="BG68" i="12" s="1"/>
  <c r="BI63" i="12"/>
  <c r="BG63" i="12" s="1"/>
  <c r="I63" i="12"/>
  <c r="J63" i="12" s="1"/>
  <c r="AR61" i="12"/>
  <c r="BI58" i="12"/>
  <c r="BG58" i="12" s="1"/>
  <c r="I58" i="12"/>
  <c r="J58" i="12" s="1"/>
  <c r="AR57" i="12"/>
  <c r="I54" i="12"/>
  <c r="J54" i="12" s="1"/>
  <c r="BI54" i="12"/>
  <c r="BG54" i="12" s="1"/>
  <c r="AT49" i="12"/>
  <c r="AR49" i="12" s="1"/>
  <c r="F49" i="12"/>
  <c r="G49" i="12" s="1"/>
  <c r="AR38" i="12"/>
  <c r="I42" i="12"/>
  <c r="J42" i="12" s="1"/>
  <c r="BI42" i="12"/>
  <c r="BG42" i="12" s="1"/>
  <c r="AO36" i="12"/>
  <c r="AQ34" i="12"/>
  <c r="AO34" i="12" s="1"/>
  <c r="H34" i="12" s="1"/>
  <c r="F27" i="12"/>
  <c r="AT27" i="12"/>
  <c r="AR27" i="12" s="1"/>
  <c r="F23" i="12"/>
  <c r="G23" i="12" s="1"/>
  <c r="AT23" i="12"/>
  <c r="AR23" i="12" s="1"/>
  <c r="BF16" i="12"/>
  <c r="I41" i="12"/>
  <c r="J41" i="12" s="1"/>
  <c r="BI41" i="12"/>
  <c r="BG41" i="12" s="1"/>
  <c r="BI29" i="12"/>
  <c r="BG29" i="12" s="1"/>
  <c r="I29" i="12"/>
  <c r="J29" i="12" s="1"/>
  <c r="BI28" i="12"/>
  <c r="BG28" i="12" s="1"/>
  <c r="I28" i="12"/>
  <c r="AT25" i="12"/>
  <c r="AR25" i="12" s="1"/>
  <c r="F20" i="12"/>
  <c r="AT20" i="12"/>
  <c r="AR20" i="12" s="1"/>
  <c r="F17" i="12"/>
  <c r="G17" i="12" s="1"/>
  <c r="AT17" i="12"/>
  <c r="AR17" i="12" s="1"/>
  <c r="AQ16" i="12"/>
  <c r="AO16" i="12" s="1"/>
  <c r="H16" i="12" s="1"/>
  <c r="F13" i="12"/>
  <c r="G13" i="12" s="1"/>
  <c r="AT13" i="12"/>
  <c r="AR13" i="12" s="1"/>
  <c r="AE9" i="12"/>
  <c r="AC11" i="12"/>
  <c r="AC10" i="12"/>
  <c r="AE8" i="12"/>
  <c r="AC8" i="12" s="1"/>
  <c r="F8" i="12" s="1"/>
  <c r="G8" i="12" s="1"/>
  <c r="AT137" i="12"/>
  <c r="AR137" i="12" s="1"/>
  <c r="F137" i="12"/>
  <c r="G137" i="12" s="1"/>
  <c r="AE128" i="12"/>
  <c r="AC128" i="12" s="1"/>
  <c r="F128" i="12" s="1"/>
  <c r="G128" i="12" s="1"/>
  <c r="AC130" i="12"/>
  <c r="AT136" i="12"/>
  <c r="AR136" i="12" s="1"/>
  <c r="AT101" i="12"/>
  <c r="F101" i="12"/>
  <c r="G101" i="12" s="1"/>
  <c r="I116" i="12"/>
  <c r="J116" i="12" s="1"/>
  <c r="BI116" i="12"/>
  <c r="BG116" i="12" s="1"/>
  <c r="BI109" i="12"/>
  <c r="BG109" i="12" s="1"/>
  <c r="I109" i="12"/>
  <c r="BD93" i="12"/>
  <c r="K93" i="12" s="1"/>
  <c r="BF91" i="12"/>
  <c r="BD91" i="12" s="1"/>
  <c r="K91" i="12" s="1"/>
  <c r="AT88" i="12"/>
  <c r="AR88" i="12" s="1"/>
  <c r="F88" i="12"/>
  <c r="G88" i="12" s="1"/>
  <c r="AT84" i="12"/>
  <c r="AR84" i="12" s="1"/>
  <c r="F84" i="12"/>
  <c r="G84" i="12" s="1"/>
  <c r="BU76" i="12"/>
  <c r="BS76" i="12" s="1"/>
  <c r="N76" i="12" s="1"/>
  <c r="BS78" i="12"/>
  <c r="N78" i="12" s="1"/>
  <c r="S76" i="12"/>
  <c r="Q76" i="12" s="1"/>
  <c r="E76" i="12" s="1"/>
  <c r="Q78" i="12"/>
  <c r="E78" i="12" s="1"/>
  <c r="AT69" i="12"/>
  <c r="AR69" i="12" s="1"/>
  <c r="F69" i="12"/>
  <c r="G69" i="12" s="1"/>
  <c r="F60" i="12"/>
  <c r="G60" i="12" s="1"/>
  <c r="AT60" i="12"/>
  <c r="AR60" i="12" s="1"/>
  <c r="AT114" i="12"/>
  <c r="AR114" i="12" s="1"/>
  <c r="BI108" i="12"/>
  <c r="BG108" i="12" s="1"/>
  <c r="I108" i="12"/>
  <c r="AE91" i="12"/>
  <c r="AC91" i="12" s="1"/>
  <c r="F91" i="12" s="1"/>
  <c r="G91" i="12" s="1"/>
  <c r="I73" i="12"/>
  <c r="BI73" i="12"/>
  <c r="BG73" i="12" s="1"/>
  <c r="BI86" i="12"/>
  <c r="BG86" i="12" s="1"/>
  <c r="I86" i="12"/>
  <c r="J86" i="12" s="1"/>
  <c r="I83" i="12"/>
  <c r="J83" i="12" s="1"/>
  <c r="BI83" i="12"/>
  <c r="BG83" i="12" s="1"/>
  <c r="BI71" i="12"/>
  <c r="BG71" i="12" s="1"/>
  <c r="I71" i="12"/>
  <c r="BI64" i="12"/>
  <c r="BG64" i="12" s="1"/>
  <c r="I56" i="12"/>
  <c r="J56" i="12" s="1"/>
  <c r="BI56" i="12"/>
  <c r="BG56" i="12" s="1"/>
  <c r="AR55" i="12"/>
  <c r="BI106" i="12"/>
  <c r="BG106" i="12" s="1"/>
  <c r="AE77" i="12"/>
  <c r="AC77" i="12" s="1"/>
  <c r="F77" i="12" s="1"/>
  <c r="G77" i="12" s="1"/>
  <c r="BI65" i="12"/>
  <c r="BG65" i="12" s="1"/>
  <c r="I65" i="12"/>
  <c r="BI53" i="12"/>
  <c r="BG53" i="12" s="1"/>
  <c r="I53" i="12"/>
  <c r="F50" i="12"/>
  <c r="G50" i="12" s="1"/>
  <c r="AT50" i="12"/>
  <c r="AR50" i="12" s="1"/>
  <c r="F47" i="12"/>
  <c r="AT47" i="12"/>
  <c r="AR47" i="12" s="1"/>
  <c r="BI52" i="12"/>
  <c r="BG52" i="12" s="1"/>
  <c r="I46" i="12"/>
  <c r="BI46" i="12"/>
  <c r="BG46" i="12" s="1"/>
  <c r="I37" i="12"/>
  <c r="J37" i="12" s="1"/>
  <c r="BI37" i="12"/>
  <c r="BG37" i="12" s="1"/>
  <c r="I35" i="12"/>
  <c r="J35" i="12" s="1"/>
  <c r="BI35" i="12"/>
  <c r="BG35" i="12" s="1"/>
  <c r="I51" i="12"/>
  <c r="J51" i="12" s="1"/>
  <c r="BI51" i="12"/>
  <c r="BG51" i="12" s="1"/>
  <c r="I48" i="12"/>
  <c r="J48" i="12" s="1"/>
  <c r="BI48" i="12"/>
  <c r="BG48" i="12" s="1"/>
  <c r="AR45" i="12"/>
  <c r="I44" i="12"/>
  <c r="J44" i="12" s="1"/>
  <c r="BI44" i="12"/>
  <c r="BG44" i="12" s="1"/>
  <c r="I43" i="12"/>
  <c r="J43" i="12" s="1"/>
  <c r="BI43" i="12"/>
  <c r="BG43" i="12" s="1"/>
  <c r="BS36" i="12"/>
  <c r="N36" i="12" s="1"/>
  <c r="BU34" i="12"/>
  <c r="BS34" i="12" s="1"/>
  <c r="N34" i="12" s="1"/>
  <c r="F24" i="12"/>
  <c r="G24" i="12" s="1"/>
  <c r="AT24" i="12"/>
  <c r="AR24" i="12" s="1"/>
  <c r="BI19" i="12"/>
  <c r="BG19" i="12" s="1"/>
  <c r="I19" i="12"/>
  <c r="BM102" i="12"/>
  <c r="AR40" i="12"/>
  <c r="BI39" i="12"/>
  <c r="BG39" i="12" s="1"/>
  <c r="I39" i="12"/>
  <c r="J39" i="12" s="1"/>
  <c r="BF34" i="12"/>
  <c r="BD34" i="12" s="1"/>
  <c r="K34" i="12" s="1"/>
  <c r="AT32" i="12"/>
  <c r="AR32" i="12" s="1"/>
  <c r="BI30" i="12"/>
  <c r="BG30" i="12" s="1"/>
  <c r="I30" i="12"/>
  <c r="J30" i="12" s="1"/>
  <c r="AT26" i="12"/>
  <c r="AR26" i="12" s="1"/>
  <c r="I22" i="12"/>
  <c r="J22" i="12" s="1"/>
  <c r="BI22" i="12"/>
  <c r="BG22" i="12" s="1"/>
  <c r="AC18" i="12"/>
  <c r="AE16" i="12"/>
  <c r="AC16" i="12" s="1"/>
  <c r="F16" i="12" s="1"/>
  <c r="G16" i="12" s="1"/>
  <c r="BU16" i="12"/>
  <c r="BS16" i="12" s="1"/>
  <c r="N16" i="12" s="1"/>
  <c r="F14" i="12"/>
  <c r="AT14" i="12"/>
  <c r="AR14" i="12" s="1"/>
  <c r="F12" i="12"/>
  <c r="G12" i="12" s="1"/>
  <c r="AT12" i="12"/>
  <c r="AR12" i="12" s="1"/>
  <c r="AQ6" i="12"/>
  <c r="AO6" i="12" s="1"/>
  <c r="H6" i="12" s="1"/>
  <c r="BS9" i="12"/>
  <c r="N9" i="12" s="1"/>
  <c r="I21" i="12"/>
  <c r="J21" i="12" s="1"/>
  <c r="BI21" i="12"/>
  <c r="BG21" i="12" s="1"/>
  <c r="BX31" i="12"/>
  <c r="BV31" i="12" s="1"/>
  <c r="BU6" i="12" l="1"/>
  <c r="BS6" i="12" s="1"/>
  <c r="N6" i="12" s="1"/>
  <c r="S102" i="12"/>
  <c r="Q102" i="12" s="1"/>
  <c r="E102" i="12" s="1"/>
  <c r="BF76" i="12"/>
  <c r="BD76" i="12" s="1"/>
  <c r="K76" i="12" s="1"/>
  <c r="BD78" i="12"/>
  <c r="K78" i="12" s="1"/>
  <c r="I26" i="12"/>
  <c r="J26" i="12" s="1"/>
  <c r="BI26" i="12"/>
  <c r="BG26" i="12" s="1"/>
  <c r="L30" i="12"/>
  <c r="M30" i="12" s="1"/>
  <c r="BX30" i="12"/>
  <c r="BV30" i="12" s="1"/>
  <c r="BX44" i="12"/>
  <c r="BV44" i="12" s="1"/>
  <c r="L44" i="12"/>
  <c r="M44" i="12" s="1"/>
  <c r="I45" i="12"/>
  <c r="J45" i="12" s="1"/>
  <c r="BI45" i="12"/>
  <c r="BG45" i="12" s="1"/>
  <c r="BX51" i="12"/>
  <c r="BV51" i="12" s="1"/>
  <c r="L51" i="12"/>
  <c r="M51" i="12" s="1"/>
  <c r="BX35" i="12"/>
  <c r="BV35" i="12" s="1"/>
  <c r="L35" i="12"/>
  <c r="M35" i="12" s="1"/>
  <c r="BX46" i="12"/>
  <c r="BV46" i="12" s="1"/>
  <c r="O46" i="12" s="1"/>
  <c r="L46" i="12"/>
  <c r="BI47" i="12"/>
  <c r="BG47" i="12" s="1"/>
  <c r="I47" i="12"/>
  <c r="BX83" i="12"/>
  <c r="BV83" i="12" s="1"/>
  <c r="L83" i="12"/>
  <c r="M83" i="12" s="1"/>
  <c r="BI60" i="12"/>
  <c r="BG60" i="12" s="1"/>
  <c r="I60" i="12"/>
  <c r="J60" i="12" s="1"/>
  <c r="F130" i="12"/>
  <c r="G130" i="12" s="1"/>
  <c r="AT130" i="12"/>
  <c r="BX41" i="12"/>
  <c r="BV41" i="12" s="1"/>
  <c r="L41" i="12"/>
  <c r="M41" i="12" s="1"/>
  <c r="BX21" i="12"/>
  <c r="BV21" i="12" s="1"/>
  <c r="L21" i="12"/>
  <c r="M21" i="12" s="1"/>
  <c r="BI12" i="12"/>
  <c r="BG12" i="12" s="1"/>
  <c r="I12" i="12"/>
  <c r="J12" i="12" s="1"/>
  <c r="BI14" i="12"/>
  <c r="BG14" i="12" s="1"/>
  <c r="I14" i="12"/>
  <c r="F18" i="12"/>
  <c r="G18" i="12" s="1"/>
  <c r="AT18" i="12"/>
  <c r="I32" i="12"/>
  <c r="J32" i="12" s="1"/>
  <c r="BI32" i="12"/>
  <c r="BG32" i="12" s="1"/>
  <c r="BX19" i="12"/>
  <c r="BV19" i="12" s="1"/>
  <c r="O19" i="12" s="1"/>
  <c r="L19" i="12"/>
  <c r="L53" i="12"/>
  <c r="BX53" i="12"/>
  <c r="BV53" i="12" s="1"/>
  <c r="O53" i="12" s="1"/>
  <c r="L65" i="12"/>
  <c r="BX65" i="12"/>
  <c r="BV65" i="12" s="1"/>
  <c r="O65" i="12" s="1"/>
  <c r="L106" i="12"/>
  <c r="BX106" i="12"/>
  <c r="BV106" i="12" s="1"/>
  <c r="O106" i="12" s="1"/>
  <c r="BI55" i="12"/>
  <c r="BG55" i="12" s="1"/>
  <c r="I55" i="12"/>
  <c r="J55" i="12" s="1"/>
  <c r="BX64" i="12"/>
  <c r="BV64" i="12" s="1"/>
  <c r="O64" i="12" s="1"/>
  <c r="L64" i="12"/>
  <c r="BX71" i="12"/>
  <c r="BV71" i="12" s="1"/>
  <c r="L71" i="12"/>
  <c r="BX86" i="12"/>
  <c r="BV86" i="12" s="1"/>
  <c r="L86" i="12"/>
  <c r="M86" i="12" s="1"/>
  <c r="I114" i="12"/>
  <c r="BI114" i="12"/>
  <c r="BG114" i="12" s="1"/>
  <c r="BI69" i="12"/>
  <c r="BG69" i="12" s="1"/>
  <c r="I69" i="12"/>
  <c r="J69" i="12" s="1"/>
  <c r="BI84" i="12"/>
  <c r="BG84" i="12" s="1"/>
  <c r="I84" i="12"/>
  <c r="J84" i="12" s="1"/>
  <c r="BI88" i="12"/>
  <c r="BG88" i="12" s="1"/>
  <c r="I88" i="12"/>
  <c r="J88" i="12" s="1"/>
  <c r="AE102" i="12"/>
  <c r="L109" i="12"/>
  <c r="BX109" i="12"/>
  <c r="BV109" i="12" s="1"/>
  <c r="O109" i="12" s="1"/>
  <c r="I136" i="12"/>
  <c r="BI136" i="12"/>
  <c r="BG136" i="12" s="1"/>
  <c r="BI137" i="12"/>
  <c r="BG137" i="12" s="1"/>
  <c r="I137" i="12"/>
  <c r="F10" i="12"/>
  <c r="G10" i="12" s="1"/>
  <c r="AT10" i="12"/>
  <c r="AE6" i="12"/>
  <c r="AC6" i="12" s="1"/>
  <c r="F6" i="12" s="1"/>
  <c r="G6" i="12" s="1"/>
  <c r="AC9" i="12"/>
  <c r="F9" i="12" s="1"/>
  <c r="G9" i="12" s="1"/>
  <c r="BI17" i="12"/>
  <c r="BG17" i="12" s="1"/>
  <c r="I17" i="12"/>
  <c r="J17" i="12" s="1"/>
  <c r="BI20" i="12"/>
  <c r="BG20" i="12" s="1"/>
  <c r="I20" i="12"/>
  <c r="I25" i="12"/>
  <c r="J25" i="12" s="1"/>
  <c r="BI25" i="12"/>
  <c r="BG25" i="12" s="1"/>
  <c r="BX28" i="12"/>
  <c r="BV28" i="12" s="1"/>
  <c r="O28" i="12" s="1"/>
  <c r="L28" i="12"/>
  <c r="L29" i="12"/>
  <c r="M29" i="12" s="1"/>
  <c r="BX29" i="12"/>
  <c r="BV29" i="12" s="1"/>
  <c r="BI23" i="12"/>
  <c r="BG23" i="12" s="1"/>
  <c r="I23" i="12"/>
  <c r="J23" i="12" s="1"/>
  <c r="BI27" i="12"/>
  <c r="BG27" i="12" s="1"/>
  <c r="I27" i="12"/>
  <c r="BX42" i="12"/>
  <c r="BV42" i="12" s="1"/>
  <c r="L42" i="12"/>
  <c r="M42" i="12" s="1"/>
  <c r="I38" i="12"/>
  <c r="J38" i="12" s="1"/>
  <c r="BI38" i="12"/>
  <c r="BG38" i="12" s="1"/>
  <c r="BX54" i="12"/>
  <c r="BV54" i="12" s="1"/>
  <c r="L54" i="12"/>
  <c r="M54" i="12" s="1"/>
  <c r="BI61" i="12"/>
  <c r="BG61" i="12" s="1"/>
  <c r="I61" i="12"/>
  <c r="J61" i="12" s="1"/>
  <c r="BX68" i="12"/>
  <c r="BV68" i="12" s="1"/>
  <c r="L68" i="12"/>
  <c r="M68" i="12" s="1"/>
  <c r="BX70" i="12"/>
  <c r="BV70" i="12" s="1"/>
  <c r="L70" i="12"/>
  <c r="BX87" i="12"/>
  <c r="BV87" i="12" s="1"/>
  <c r="L87" i="12"/>
  <c r="M87" i="12" s="1"/>
  <c r="I66" i="12"/>
  <c r="BI66" i="12"/>
  <c r="BG66" i="12" s="1"/>
  <c r="L105" i="12"/>
  <c r="BX105" i="12"/>
  <c r="BV105" i="12" s="1"/>
  <c r="O105" i="12" s="1"/>
  <c r="L113" i="12"/>
  <c r="BX113" i="12"/>
  <c r="BV113" i="12" s="1"/>
  <c r="O113" i="12" s="1"/>
  <c r="BI59" i="12"/>
  <c r="BG59" i="12" s="1"/>
  <c r="I59" i="12"/>
  <c r="J59" i="12" s="1"/>
  <c r="AE76" i="12"/>
  <c r="AC76" i="12" s="1"/>
  <c r="F76" i="12" s="1"/>
  <c r="G76" i="12" s="1"/>
  <c r="AC78" i="12"/>
  <c r="F78" i="12" s="1"/>
  <c r="G78" i="12" s="1"/>
  <c r="I107" i="12"/>
  <c r="BI107" i="12"/>
  <c r="BG107" i="12" s="1"/>
  <c r="BI96" i="12"/>
  <c r="BG96" i="12" s="1"/>
  <c r="I96" i="12"/>
  <c r="J96" i="12" s="1"/>
  <c r="H99" i="12"/>
  <c r="AT99" i="12"/>
  <c r="BX141" i="12"/>
  <c r="BV141" i="12" s="1"/>
  <c r="L141" i="12"/>
  <c r="M141" i="12" s="1"/>
  <c r="BI139" i="12"/>
  <c r="BG139" i="12" s="1"/>
  <c r="I139" i="12"/>
  <c r="J139" i="12" s="1"/>
  <c r="BI143" i="12"/>
  <c r="BG143" i="12" s="1"/>
  <c r="I143" i="12"/>
  <c r="J143" i="12" s="1"/>
  <c r="BX112" i="12"/>
  <c r="BV112" i="12" s="1"/>
  <c r="O112" i="12" s="1"/>
  <c r="L112" i="12"/>
  <c r="AT129" i="12"/>
  <c r="AR129" i="12" s="1"/>
  <c r="I129" i="12" s="1"/>
  <c r="J129" i="12" s="1"/>
  <c r="AR131" i="12"/>
  <c r="BI95" i="12"/>
  <c r="BG95" i="12" s="1"/>
  <c r="I95" i="12"/>
  <c r="J95" i="12" s="1"/>
  <c r="BS98" i="12"/>
  <c r="N98" i="12" s="1"/>
  <c r="BI140" i="12"/>
  <c r="BG140" i="12" s="1"/>
  <c r="I140" i="12"/>
  <c r="J140" i="12" s="1"/>
  <c r="BY31" i="12"/>
  <c r="O31" i="12"/>
  <c r="P31" i="12" s="1"/>
  <c r="BX22" i="12"/>
  <c r="BV22" i="12" s="1"/>
  <c r="L22" i="12"/>
  <c r="M22" i="12" s="1"/>
  <c r="L39" i="12"/>
  <c r="M39" i="12" s="1"/>
  <c r="BX39" i="12"/>
  <c r="BV39" i="12" s="1"/>
  <c r="BI40" i="12"/>
  <c r="BG40" i="12" s="1"/>
  <c r="I40" i="12"/>
  <c r="J40" i="12" s="1"/>
  <c r="BI24" i="12"/>
  <c r="BG24" i="12" s="1"/>
  <c r="I24" i="12"/>
  <c r="J24" i="12" s="1"/>
  <c r="BX43" i="12"/>
  <c r="BV43" i="12" s="1"/>
  <c r="L43" i="12"/>
  <c r="M43" i="12" s="1"/>
  <c r="BX48" i="12"/>
  <c r="BV48" i="12" s="1"/>
  <c r="L48" i="12"/>
  <c r="M48" i="12" s="1"/>
  <c r="BX37" i="12"/>
  <c r="BV37" i="12" s="1"/>
  <c r="L37" i="12"/>
  <c r="M37" i="12" s="1"/>
  <c r="BX52" i="12"/>
  <c r="BV52" i="12" s="1"/>
  <c r="O52" i="12" s="1"/>
  <c r="L52" i="12"/>
  <c r="BI50" i="12"/>
  <c r="BG50" i="12" s="1"/>
  <c r="I50" i="12"/>
  <c r="J50" i="12" s="1"/>
  <c r="BX56" i="12"/>
  <c r="BV56" i="12" s="1"/>
  <c r="L56" i="12"/>
  <c r="M56" i="12" s="1"/>
  <c r="BX73" i="12"/>
  <c r="BV73" i="12" s="1"/>
  <c r="O73" i="12" s="1"/>
  <c r="L73" i="12"/>
  <c r="M73" i="12" s="1"/>
  <c r="L108" i="12"/>
  <c r="M108" i="12" s="1"/>
  <c r="BX108" i="12"/>
  <c r="BV108" i="12" s="1"/>
  <c r="BX116" i="12"/>
  <c r="BV116" i="12" s="1"/>
  <c r="L116" i="12"/>
  <c r="M116" i="12" s="1"/>
  <c r="AR101" i="12"/>
  <c r="F11" i="12"/>
  <c r="G11" i="12" s="1"/>
  <c r="AT11" i="12"/>
  <c r="BI13" i="12"/>
  <c r="BG13" i="12" s="1"/>
  <c r="I13" i="12"/>
  <c r="J13" i="12" s="1"/>
  <c r="BF6" i="12"/>
  <c r="BD16" i="12"/>
  <c r="K16" i="12" s="1"/>
  <c r="H36" i="12"/>
  <c r="AT36" i="12"/>
  <c r="BI49" i="12"/>
  <c r="BG49" i="12" s="1"/>
  <c r="I49" i="12"/>
  <c r="J49" i="12" s="1"/>
  <c r="BI57" i="12"/>
  <c r="BG57" i="12" s="1"/>
  <c r="I57" i="12"/>
  <c r="J57" i="12" s="1"/>
  <c r="BX58" i="12"/>
  <c r="BV58" i="12" s="1"/>
  <c r="L58" i="12"/>
  <c r="M58" i="12" s="1"/>
  <c r="BX63" i="12"/>
  <c r="BV63" i="12" s="1"/>
  <c r="L63" i="12"/>
  <c r="M63" i="12" s="1"/>
  <c r="BX72" i="12"/>
  <c r="BV72" i="12" s="1"/>
  <c r="O72" i="12" s="1"/>
  <c r="L72" i="12"/>
  <c r="M72" i="12" s="1"/>
  <c r="BX75" i="12"/>
  <c r="BV75" i="12" s="1"/>
  <c r="L75" i="12"/>
  <c r="M75" i="12" s="1"/>
  <c r="AR79" i="12"/>
  <c r="AT77" i="12"/>
  <c r="AR77" i="12" s="1"/>
  <c r="I77" i="12" s="1"/>
  <c r="J77" i="12" s="1"/>
  <c r="BX82" i="12"/>
  <c r="BV82" i="12" s="1"/>
  <c r="L82" i="12"/>
  <c r="M82" i="12" s="1"/>
  <c r="BX90" i="12"/>
  <c r="BV90" i="12" s="1"/>
  <c r="L90" i="12"/>
  <c r="M90" i="12" s="1"/>
  <c r="I92" i="12"/>
  <c r="J92" i="12" s="1"/>
  <c r="BI92" i="12"/>
  <c r="BG92" i="12" s="1"/>
  <c r="BX94" i="12"/>
  <c r="BV94" i="12" s="1"/>
  <c r="L94" i="12"/>
  <c r="M94" i="12" s="1"/>
  <c r="BX97" i="12"/>
  <c r="BV97" i="12" s="1"/>
  <c r="L97" i="12"/>
  <c r="M97" i="12" s="1"/>
  <c r="BI62" i="12"/>
  <c r="BG62" i="12" s="1"/>
  <c r="I62" i="12"/>
  <c r="J62" i="12" s="1"/>
  <c r="BI67" i="12"/>
  <c r="BG67" i="12" s="1"/>
  <c r="I67" i="12"/>
  <c r="BI74" i="12"/>
  <c r="BG74" i="12" s="1"/>
  <c r="I74" i="12"/>
  <c r="J74" i="12" s="1"/>
  <c r="AT80" i="12"/>
  <c r="F80" i="12"/>
  <c r="G80" i="12" s="1"/>
  <c r="BI81" i="12"/>
  <c r="BG81" i="12" s="1"/>
  <c r="I81" i="12"/>
  <c r="J81" i="12" s="1"/>
  <c r="BI85" i="12"/>
  <c r="BG85" i="12" s="1"/>
  <c r="I85" i="12"/>
  <c r="J85" i="12" s="1"/>
  <c r="BI89" i="12"/>
  <c r="BG89" i="12" s="1"/>
  <c r="I89" i="12"/>
  <c r="J89" i="12" s="1"/>
  <c r="AR93" i="12"/>
  <c r="AT91" i="12"/>
  <c r="I110" i="12"/>
  <c r="BI110" i="12"/>
  <c r="BG110" i="12" s="1"/>
  <c r="AQ102" i="12"/>
  <c r="AO102" i="12" s="1"/>
  <c r="H102" i="12" s="1"/>
  <c r="AO98" i="12"/>
  <c r="H98" i="12" s="1"/>
  <c r="BX100" i="12"/>
  <c r="BV100" i="12" s="1"/>
  <c r="L100" i="12"/>
  <c r="BI111" i="12"/>
  <c r="BG111" i="12" s="1"/>
  <c r="I111" i="12"/>
  <c r="BI115" i="12"/>
  <c r="BG115" i="12" s="1"/>
  <c r="I115" i="12"/>
  <c r="J115" i="12" s="1"/>
  <c r="BX138" i="12"/>
  <c r="BV138" i="12" s="1"/>
  <c r="L138" i="12"/>
  <c r="M138" i="12" s="1"/>
  <c r="BX142" i="12"/>
  <c r="BV142" i="12" s="1"/>
  <c r="L142" i="12"/>
  <c r="M142" i="12" s="1"/>
  <c r="L126" i="12"/>
  <c r="M126" i="12" s="1"/>
  <c r="BX126" i="12"/>
  <c r="BV126" i="12" s="1"/>
  <c r="BU102" i="12" l="1"/>
  <c r="BS102" i="12" s="1"/>
  <c r="N102" i="12" s="1"/>
  <c r="BY126" i="12"/>
  <c r="O126" i="12"/>
  <c r="P126" i="12" s="1"/>
  <c r="BX110" i="12"/>
  <c r="BV110" i="12" s="1"/>
  <c r="O110" i="12" s="1"/>
  <c r="L110" i="12"/>
  <c r="BX92" i="12"/>
  <c r="BV92" i="12" s="1"/>
  <c r="L92" i="12"/>
  <c r="M92" i="12" s="1"/>
  <c r="BY58" i="12"/>
  <c r="O58" i="12"/>
  <c r="P58" i="12" s="1"/>
  <c r="BX49" i="12"/>
  <c r="BV49" i="12" s="1"/>
  <c r="L49" i="12"/>
  <c r="M49" i="12" s="1"/>
  <c r="AR36" i="12"/>
  <c r="AT34" i="12"/>
  <c r="AR34" i="12" s="1"/>
  <c r="I34" i="12" s="1"/>
  <c r="J34" i="12" s="1"/>
  <c r="BY108" i="12"/>
  <c r="O108" i="12"/>
  <c r="O142" i="12"/>
  <c r="P142" i="12" s="1"/>
  <c r="BY142" i="12"/>
  <c r="O138" i="12"/>
  <c r="P138" i="12" s="1"/>
  <c r="BY138" i="12"/>
  <c r="BX115" i="12"/>
  <c r="BV115" i="12" s="1"/>
  <c r="L115" i="12"/>
  <c r="M115" i="12" s="1"/>
  <c r="L111" i="12"/>
  <c r="BX111" i="12"/>
  <c r="BV111" i="12" s="1"/>
  <c r="O111" i="12" s="1"/>
  <c r="BY100" i="12"/>
  <c r="O100" i="12"/>
  <c r="BI93" i="12"/>
  <c r="I93" i="12"/>
  <c r="J93" i="12" s="1"/>
  <c r="L89" i="12"/>
  <c r="M89" i="12" s="1"/>
  <c r="BX89" i="12"/>
  <c r="BV89" i="12" s="1"/>
  <c r="L85" i="12"/>
  <c r="M85" i="12" s="1"/>
  <c r="BX85" i="12"/>
  <c r="BV85" i="12" s="1"/>
  <c r="L81" i="12"/>
  <c r="M81" i="12" s="1"/>
  <c r="BX81" i="12"/>
  <c r="BV81" i="12" s="1"/>
  <c r="AR80" i="12"/>
  <c r="AT78" i="12"/>
  <c r="L74" i="12"/>
  <c r="M74" i="12" s="1"/>
  <c r="BX74" i="12"/>
  <c r="BV74" i="12" s="1"/>
  <c r="L67" i="12"/>
  <c r="BX67" i="12"/>
  <c r="BV67" i="12" s="1"/>
  <c r="O67" i="12" s="1"/>
  <c r="L62" i="12"/>
  <c r="M62" i="12" s="1"/>
  <c r="BX62" i="12"/>
  <c r="BV62" i="12" s="1"/>
  <c r="BY97" i="12"/>
  <c r="O97" i="12"/>
  <c r="P97" i="12" s="1"/>
  <c r="O94" i="12"/>
  <c r="P94" i="12" s="1"/>
  <c r="BY94" i="12"/>
  <c r="BY90" i="12"/>
  <c r="O90" i="12"/>
  <c r="P90" i="12" s="1"/>
  <c r="BY82" i="12"/>
  <c r="O82" i="12"/>
  <c r="P82" i="12" s="1"/>
  <c r="I79" i="12"/>
  <c r="J79" i="12" s="1"/>
  <c r="BI79" i="12"/>
  <c r="BY75" i="12"/>
  <c r="O75" i="12"/>
  <c r="P75" i="12" s="1"/>
  <c r="BY63" i="12"/>
  <c r="O63" i="12"/>
  <c r="P63" i="12" s="1"/>
  <c r="BD6" i="12"/>
  <c r="K6" i="12" s="1"/>
  <c r="BF102" i="12"/>
  <c r="BD102" i="12" s="1"/>
  <c r="K102" i="12" s="1"/>
  <c r="L13" i="12"/>
  <c r="M13" i="12" s="1"/>
  <c r="BX13" i="12"/>
  <c r="BV13" i="12" s="1"/>
  <c r="BI101" i="12"/>
  <c r="BG101" i="12" s="1"/>
  <c r="I101" i="12"/>
  <c r="J101" i="12" s="1"/>
  <c r="O116" i="12"/>
  <c r="P116" i="12" s="1"/>
  <c r="BY116" i="12"/>
  <c r="O56" i="12"/>
  <c r="P56" i="12" s="1"/>
  <c r="BY56" i="12"/>
  <c r="L50" i="12"/>
  <c r="M50" i="12" s="1"/>
  <c r="BX50" i="12"/>
  <c r="BV50" i="12" s="1"/>
  <c r="O37" i="12"/>
  <c r="P37" i="12" s="1"/>
  <c r="BY37" i="12"/>
  <c r="O48" i="12"/>
  <c r="P48" i="12" s="1"/>
  <c r="BY48" i="12"/>
  <c r="O43" i="12"/>
  <c r="P43" i="12" s="1"/>
  <c r="BY43" i="12"/>
  <c r="L24" i="12"/>
  <c r="M24" i="12" s="1"/>
  <c r="BX24" i="12"/>
  <c r="BV24" i="12" s="1"/>
  <c r="L40" i="12"/>
  <c r="M40" i="12" s="1"/>
  <c r="BX40" i="12"/>
  <c r="BV40" i="12" s="1"/>
  <c r="O22" i="12"/>
  <c r="P22" i="12" s="1"/>
  <c r="BY22" i="12"/>
  <c r="L140" i="12"/>
  <c r="M140" i="12" s="1"/>
  <c r="BX140" i="12"/>
  <c r="BV140" i="12" s="1"/>
  <c r="BX95" i="12"/>
  <c r="BV95" i="12" s="1"/>
  <c r="L95" i="12"/>
  <c r="M95" i="12" s="1"/>
  <c r="BX143" i="12"/>
  <c r="BV143" i="12" s="1"/>
  <c r="L143" i="12"/>
  <c r="M143" i="12" s="1"/>
  <c r="BX139" i="12"/>
  <c r="BV139" i="12" s="1"/>
  <c r="L139" i="12"/>
  <c r="M139" i="12" s="1"/>
  <c r="BY141" i="12"/>
  <c r="O141" i="12"/>
  <c r="P141" i="12" s="1"/>
  <c r="L96" i="12"/>
  <c r="M96" i="12" s="1"/>
  <c r="BX96" i="12"/>
  <c r="BV96" i="12" s="1"/>
  <c r="BX59" i="12"/>
  <c r="BV59" i="12" s="1"/>
  <c r="L59" i="12"/>
  <c r="M59" i="12" s="1"/>
  <c r="O87" i="12"/>
  <c r="P87" i="12" s="1"/>
  <c r="BY87" i="12"/>
  <c r="BY70" i="12"/>
  <c r="O70" i="12"/>
  <c r="O68" i="12"/>
  <c r="P68" i="12" s="1"/>
  <c r="BY68" i="12"/>
  <c r="BX61" i="12"/>
  <c r="BV61" i="12" s="1"/>
  <c r="L61" i="12"/>
  <c r="M61" i="12" s="1"/>
  <c r="O54" i="12"/>
  <c r="P54" i="12" s="1"/>
  <c r="BY54" i="12"/>
  <c r="O42" i="12"/>
  <c r="P42" i="12" s="1"/>
  <c r="BY42" i="12"/>
  <c r="L27" i="12"/>
  <c r="BX27" i="12"/>
  <c r="BV27" i="12" s="1"/>
  <c r="O27" i="12" s="1"/>
  <c r="L23" i="12"/>
  <c r="M23" i="12" s="1"/>
  <c r="BX23" i="12"/>
  <c r="BV23" i="12" s="1"/>
  <c r="L20" i="12"/>
  <c r="BX20" i="12"/>
  <c r="BV20" i="12" s="1"/>
  <c r="O20" i="12" s="1"/>
  <c r="L17" i="12"/>
  <c r="M17" i="12" s="1"/>
  <c r="BX17" i="12"/>
  <c r="BV17" i="12" s="1"/>
  <c r="BX137" i="12"/>
  <c r="BV137" i="12" s="1"/>
  <c r="L137" i="12"/>
  <c r="BX114" i="12"/>
  <c r="BV114" i="12" s="1"/>
  <c r="O114" i="12" s="1"/>
  <c r="L114" i="12"/>
  <c r="BX32" i="12"/>
  <c r="BV32" i="12" s="1"/>
  <c r="L32" i="12"/>
  <c r="M32" i="12" s="1"/>
  <c r="AR18" i="12"/>
  <c r="AT16" i="12"/>
  <c r="AR16" i="12" s="1"/>
  <c r="I16" i="12" s="1"/>
  <c r="J16" i="12" s="1"/>
  <c r="AR130" i="12"/>
  <c r="AT128" i="12"/>
  <c r="AR128" i="12" s="1"/>
  <c r="I128" i="12" s="1"/>
  <c r="J128" i="12" s="1"/>
  <c r="BX45" i="12"/>
  <c r="BV45" i="12" s="1"/>
  <c r="L45" i="12"/>
  <c r="M45" i="12" s="1"/>
  <c r="BY30" i="12"/>
  <c r="O30" i="12"/>
  <c r="P30" i="12" s="1"/>
  <c r="BX26" i="12"/>
  <c r="BV26" i="12" s="1"/>
  <c r="L26" i="12"/>
  <c r="M26" i="12" s="1"/>
  <c r="AR91" i="12"/>
  <c r="I91" i="12" s="1"/>
  <c r="J91" i="12" s="1"/>
  <c r="BX57" i="12"/>
  <c r="BV57" i="12" s="1"/>
  <c r="L57" i="12"/>
  <c r="M57" i="12" s="1"/>
  <c r="AR11" i="12"/>
  <c r="AT9" i="12"/>
  <c r="BY39" i="12"/>
  <c r="O39" i="12"/>
  <c r="P39" i="12" s="1"/>
  <c r="BI131" i="12"/>
  <c r="I131" i="12"/>
  <c r="J131" i="12" s="1"/>
  <c r="AT98" i="12"/>
  <c r="AR99" i="12"/>
  <c r="BX107" i="12"/>
  <c r="BV107" i="12" s="1"/>
  <c r="L107" i="12"/>
  <c r="M107" i="12" s="1"/>
  <c r="BX66" i="12"/>
  <c r="BV66" i="12" s="1"/>
  <c r="O66" i="12" s="1"/>
  <c r="L66" i="12"/>
  <c r="BX38" i="12"/>
  <c r="BV38" i="12" s="1"/>
  <c r="L38" i="12"/>
  <c r="M38" i="12" s="1"/>
  <c r="BY29" i="12"/>
  <c r="O29" i="12"/>
  <c r="P29" i="12" s="1"/>
  <c r="BX25" i="12"/>
  <c r="BV25" i="12" s="1"/>
  <c r="L25" i="12"/>
  <c r="M25" i="12" s="1"/>
  <c r="AR10" i="12"/>
  <c r="AT8" i="12"/>
  <c r="AR8" i="12" s="1"/>
  <c r="I8" i="12" s="1"/>
  <c r="J8" i="12" s="1"/>
  <c r="BX136" i="12"/>
  <c r="BV136" i="12" s="1"/>
  <c r="L136" i="12"/>
  <c r="G102" i="12"/>
  <c r="AC102" i="12"/>
  <c r="F102" i="12" s="1"/>
  <c r="BX88" i="12"/>
  <c r="BV88" i="12" s="1"/>
  <c r="L88" i="12"/>
  <c r="M88" i="12" s="1"/>
  <c r="BX84" i="12"/>
  <c r="BV84" i="12" s="1"/>
  <c r="L84" i="12"/>
  <c r="M84" i="12" s="1"/>
  <c r="BX69" i="12"/>
  <c r="BV69" i="12" s="1"/>
  <c r="L69" i="12"/>
  <c r="M69" i="12" s="1"/>
  <c r="BY86" i="12"/>
  <c r="O86" i="12"/>
  <c r="P86" i="12" s="1"/>
  <c r="O71" i="12"/>
  <c r="BY71" i="12"/>
  <c r="BX55" i="12"/>
  <c r="BV55" i="12" s="1"/>
  <c r="L55" i="12"/>
  <c r="M55" i="12" s="1"/>
  <c r="L14" i="12"/>
  <c r="BX14" i="12"/>
  <c r="BV14" i="12" s="1"/>
  <c r="O14" i="12" s="1"/>
  <c r="L12" i="12"/>
  <c r="M12" i="12" s="1"/>
  <c r="BX12" i="12"/>
  <c r="BV12" i="12" s="1"/>
  <c r="O21" i="12"/>
  <c r="P21" i="12" s="1"/>
  <c r="BY21" i="12"/>
  <c r="O41" i="12"/>
  <c r="P41" i="12" s="1"/>
  <c r="BY41" i="12"/>
  <c r="L60" i="12"/>
  <c r="M60" i="12" s="1"/>
  <c r="BX60" i="12"/>
  <c r="BV60" i="12" s="1"/>
  <c r="O83" i="12"/>
  <c r="P83" i="12" s="1"/>
  <c r="BY83" i="12"/>
  <c r="L47" i="12"/>
  <c r="BX47" i="12"/>
  <c r="BV47" i="12" s="1"/>
  <c r="O47" i="12" s="1"/>
  <c r="O35" i="12"/>
  <c r="P35" i="12" s="1"/>
  <c r="BY35" i="12"/>
  <c r="BY51" i="12"/>
  <c r="O51" i="12"/>
  <c r="P51" i="12" s="1"/>
  <c r="O44" i="12"/>
  <c r="P44" i="12" s="1"/>
  <c r="BY44" i="12"/>
  <c r="BY60" i="12" l="1"/>
  <c r="O60" i="12"/>
  <c r="P60" i="12" s="1"/>
  <c r="BY12" i="12"/>
  <c r="O12" i="12"/>
  <c r="P12" i="12" s="1"/>
  <c r="I99" i="12"/>
  <c r="BI99" i="12"/>
  <c r="AR9" i="12"/>
  <c r="I9" i="12" s="1"/>
  <c r="J9" i="12" s="1"/>
  <c r="AT6" i="12"/>
  <c r="AR6" i="12" s="1"/>
  <c r="I6" i="12" s="1"/>
  <c r="J6" i="12" s="1"/>
  <c r="BY17" i="12"/>
  <c r="O17" i="12"/>
  <c r="P17" i="12" s="1"/>
  <c r="BY23" i="12"/>
  <c r="O23" i="12"/>
  <c r="P23" i="12" s="1"/>
  <c r="BY96" i="12"/>
  <c r="O96" i="12"/>
  <c r="P96" i="12" s="1"/>
  <c r="BY140" i="12"/>
  <c r="O140" i="12"/>
  <c r="P140" i="12" s="1"/>
  <c r="BY40" i="12"/>
  <c r="O40" i="12"/>
  <c r="P40" i="12" s="1"/>
  <c r="BY24" i="12"/>
  <c r="O24" i="12"/>
  <c r="P24" i="12" s="1"/>
  <c r="BY50" i="12"/>
  <c r="O50" i="12"/>
  <c r="P50" i="12" s="1"/>
  <c r="BY13" i="12"/>
  <c r="O13" i="12"/>
  <c r="P13" i="12" s="1"/>
  <c r="BG79" i="12"/>
  <c r="BI77" i="12"/>
  <c r="BG77" i="12" s="1"/>
  <c r="L77" i="12" s="1"/>
  <c r="M77" i="12" s="1"/>
  <c r="BY62" i="12"/>
  <c r="O62" i="12"/>
  <c r="P62" i="12" s="1"/>
  <c r="BY74" i="12"/>
  <c r="O74" i="12"/>
  <c r="P74" i="12" s="1"/>
  <c r="AT76" i="12"/>
  <c r="AR76" i="12" s="1"/>
  <c r="I76" i="12" s="1"/>
  <c r="J76" i="12" s="1"/>
  <c r="AR78" i="12"/>
  <c r="I78" i="12" s="1"/>
  <c r="J78" i="12" s="1"/>
  <c r="BY81" i="12"/>
  <c r="O81" i="12"/>
  <c r="P81" i="12" s="1"/>
  <c r="BY85" i="12"/>
  <c r="O85" i="12"/>
  <c r="P85" i="12" s="1"/>
  <c r="BY89" i="12"/>
  <c r="O89" i="12"/>
  <c r="P89" i="12" s="1"/>
  <c r="BY55" i="12"/>
  <c r="O55" i="12"/>
  <c r="P55" i="12" s="1"/>
  <c r="BY69" i="12"/>
  <c r="O69" i="12"/>
  <c r="P69" i="12" s="1"/>
  <c r="BY84" i="12"/>
  <c r="O84" i="12"/>
  <c r="P84" i="12" s="1"/>
  <c r="BY88" i="12"/>
  <c r="O88" i="12"/>
  <c r="P88" i="12" s="1"/>
  <c r="O136" i="12"/>
  <c r="BY136" i="12"/>
  <c r="BI10" i="12"/>
  <c r="I10" i="12"/>
  <c r="J10" i="12" s="1"/>
  <c r="O25" i="12"/>
  <c r="P25" i="12" s="1"/>
  <c r="BY25" i="12"/>
  <c r="O38" i="12"/>
  <c r="P38" i="12" s="1"/>
  <c r="BY38" i="12"/>
  <c r="O107" i="12"/>
  <c r="BY107" i="12"/>
  <c r="AT102" i="12"/>
  <c r="AR102" i="12" s="1"/>
  <c r="I102" i="12" s="1"/>
  <c r="J102" i="12" s="1"/>
  <c r="AR98" i="12"/>
  <c r="I98" i="12" s="1"/>
  <c r="BG131" i="12"/>
  <c r="BI129" i="12"/>
  <c r="BG129" i="12" s="1"/>
  <c r="L129" i="12" s="1"/>
  <c r="M129" i="12" s="1"/>
  <c r="BI11" i="12"/>
  <c r="I11" i="12"/>
  <c r="J11" i="12" s="1"/>
  <c r="BY57" i="12"/>
  <c r="O57" i="12"/>
  <c r="P57" i="12" s="1"/>
  <c r="O26" i="12"/>
  <c r="P26" i="12" s="1"/>
  <c r="BY26" i="12"/>
  <c r="O45" i="12"/>
  <c r="P45" i="12" s="1"/>
  <c r="BY45" i="12"/>
  <c r="BI130" i="12"/>
  <c r="I130" i="12"/>
  <c r="J130" i="12" s="1"/>
  <c r="BI18" i="12"/>
  <c r="I18" i="12"/>
  <c r="J18" i="12" s="1"/>
  <c r="O32" i="12"/>
  <c r="P32" i="12" s="1"/>
  <c r="BY32" i="12"/>
  <c r="BY137" i="12"/>
  <c r="O137" i="12"/>
  <c r="BY61" i="12"/>
  <c r="O61" i="12"/>
  <c r="P61" i="12" s="1"/>
  <c r="BY59" i="12"/>
  <c r="O59" i="12"/>
  <c r="P59" i="12" s="1"/>
  <c r="BY139" i="12"/>
  <c r="O139" i="12"/>
  <c r="P139" i="12" s="1"/>
  <c r="BY143" i="12"/>
  <c r="O143" i="12"/>
  <c r="P143" i="12" s="1"/>
  <c r="BY95" i="12"/>
  <c r="O95" i="12"/>
  <c r="P95" i="12" s="1"/>
  <c r="BX101" i="12"/>
  <c r="BV101" i="12" s="1"/>
  <c r="L101" i="12"/>
  <c r="M101" i="12" s="1"/>
  <c r="BI80" i="12"/>
  <c r="I80" i="12"/>
  <c r="J80" i="12" s="1"/>
  <c r="BI91" i="12"/>
  <c r="BG91" i="12" s="1"/>
  <c r="L91" i="12" s="1"/>
  <c r="M91" i="12" s="1"/>
  <c r="BG93" i="12"/>
  <c r="BY115" i="12"/>
  <c r="O115" i="12"/>
  <c r="P115" i="12" s="1"/>
  <c r="I36" i="12"/>
  <c r="J36" i="12" s="1"/>
  <c r="BI36" i="12"/>
  <c r="BY49" i="12"/>
  <c r="O49" i="12"/>
  <c r="P49" i="12" s="1"/>
  <c r="O92" i="12"/>
  <c r="P92" i="12" s="1"/>
  <c r="BY92" i="12"/>
  <c r="BY101" i="12" l="1"/>
  <c r="O101" i="12"/>
  <c r="P101" i="12" s="1"/>
  <c r="BG18" i="12"/>
  <c r="BI16" i="12"/>
  <c r="BG16" i="12" s="1"/>
  <c r="L16" i="12" s="1"/>
  <c r="M16" i="12" s="1"/>
  <c r="BG130" i="12"/>
  <c r="BI128" i="12"/>
  <c r="BG128" i="12" s="1"/>
  <c r="L128" i="12" s="1"/>
  <c r="M128" i="12" s="1"/>
  <c r="BG36" i="12"/>
  <c r="BI34" i="12"/>
  <c r="BG34" i="12" s="1"/>
  <c r="L34" i="12" s="1"/>
  <c r="M34" i="12" s="1"/>
  <c r="BX93" i="12"/>
  <c r="L93" i="12"/>
  <c r="M93" i="12" s="1"/>
  <c r="BG99" i="12"/>
  <c r="BI98" i="12"/>
  <c r="BI78" i="12"/>
  <c r="BG80" i="12"/>
  <c r="BI9" i="12"/>
  <c r="BG11" i="12"/>
  <c r="BX131" i="12"/>
  <c r="L131" i="12"/>
  <c r="M131" i="12" s="1"/>
  <c r="BG10" i="12"/>
  <c r="BI8" i="12"/>
  <c r="BG8" i="12" s="1"/>
  <c r="L8" i="12" s="1"/>
  <c r="M8" i="12" s="1"/>
  <c r="BX79" i="12"/>
  <c r="L79" i="12"/>
  <c r="M79" i="12" s="1"/>
  <c r="L11" i="12" l="1"/>
  <c r="M11" i="12" s="1"/>
  <c r="BX11" i="12"/>
  <c r="BX80" i="12"/>
  <c r="L80" i="12"/>
  <c r="M80" i="12" s="1"/>
  <c r="BG98" i="12"/>
  <c r="L98" i="12" s="1"/>
  <c r="BV79" i="12"/>
  <c r="BX77" i="12"/>
  <c r="BV77" i="12" s="1"/>
  <c r="L10" i="12"/>
  <c r="M10" i="12" s="1"/>
  <c r="BX10" i="12"/>
  <c r="BX129" i="12"/>
  <c r="BV129" i="12" s="1"/>
  <c r="BV131" i="12"/>
  <c r="BI6" i="12"/>
  <c r="BG6" i="12" s="1"/>
  <c r="L6" i="12" s="1"/>
  <c r="M6" i="12" s="1"/>
  <c r="BG9" i="12"/>
  <c r="L9" i="12" s="1"/>
  <c r="M9" i="12" s="1"/>
  <c r="BI76" i="12"/>
  <c r="BG76" i="12" s="1"/>
  <c r="L76" i="12" s="1"/>
  <c r="M76" i="12" s="1"/>
  <c r="BG78" i="12"/>
  <c r="L78" i="12" s="1"/>
  <c r="M78" i="12" s="1"/>
  <c r="BX99" i="12"/>
  <c r="L99" i="12"/>
  <c r="BV93" i="12"/>
  <c r="BX91" i="12"/>
  <c r="BV91" i="12" s="1"/>
  <c r="BX36" i="12"/>
  <c r="L36" i="12"/>
  <c r="M36" i="12" s="1"/>
  <c r="L130" i="12"/>
  <c r="M130" i="12" s="1"/>
  <c r="BX130" i="12"/>
  <c r="L18" i="12"/>
  <c r="M18" i="12" s="1"/>
  <c r="BX18" i="12"/>
  <c r="BV36" i="12" l="1"/>
  <c r="BX34" i="12"/>
  <c r="BV34" i="12" s="1"/>
  <c r="BY93" i="12"/>
  <c r="O93" i="12"/>
  <c r="P93" i="12" s="1"/>
  <c r="BX98" i="12"/>
  <c r="BV99" i="12"/>
  <c r="O99" i="12" s="1"/>
  <c r="BV18" i="12"/>
  <c r="BX16" i="12"/>
  <c r="BV16" i="12" s="1"/>
  <c r="BV130" i="12"/>
  <c r="BX128" i="12"/>
  <c r="BV128" i="12" s="1"/>
  <c r="BY91" i="12"/>
  <c r="O91" i="12"/>
  <c r="P91" i="12" s="1"/>
  <c r="BY131" i="12"/>
  <c r="O131" i="12"/>
  <c r="P131" i="12" s="1"/>
  <c r="BV10" i="12"/>
  <c r="BX8" i="12"/>
  <c r="BV8" i="12" s="1"/>
  <c r="BY77" i="12"/>
  <c r="O77" i="12"/>
  <c r="P77" i="12" s="1"/>
  <c r="BV11" i="12"/>
  <c r="BX9" i="12"/>
  <c r="BY129" i="12"/>
  <c r="O129" i="12"/>
  <c r="P129" i="12" s="1"/>
  <c r="O79" i="12"/>
  <c r="P79" i="12" s="1"/>
  <c r="BY79" i="12"/>
  <c r="BI102" i="12"/>
  <c r="BG102" i="12" s="1"/>
  <c r="L102" i="12" s="1"/>
  <c r="M102" i="12" s="1"/>
  <c r="BV80" i="12"/>
  <c r="BX78" i="12"/>
  <c r="BY80" i="12" l="1"/>
  <c r="O80" i="12"/>
  <c r="P80" i="12" s="1"/>
  <c r="BV9" i="12"/>
  <c r="BX6" i="12"/>
  <c r="BV6" i="12" s="1"/>
  <c r="BY8" i="12"/>
  <c r="O8" i="12"/>
  <c r="P8" i="12" s="1"/>
  <c r="BY128" i="12"/>
  <c r="O128" i="12"/>
  <c r="P128" i="12" s="1"/>
  <c r="O16" i="12"/>
  <c r="P16" i="12" s="1"/>
  <c r="BY16" i="12"/>
  <c r="BY34" i="12"/>
  <c r="O34" i="12"/>
  <c r="P34" i="12" s="1"/>
  <c r="BX76" i="12"/>
  <c r="BV76" i="12" s="1"/>
  <c r="BV78" i="12"/>
  <c r="BY11" i="12"/>
  <c r="O11" i="12"/>
  <c r="P11" i="12" s="1"/>
  <c r="BY10" i="12"/>
  <c r="O10" i="12"/>
  <c r="P10" i="12" s="1"/>
  <c r="BY130" i="12"/>
  <c r="O130" i="12"/>
  <c r="P130" i="12" s="1"/>
  <c r="BY18" i="12"/>
  <c r="O18" i="12"/>
  <c r="P18" i="12" s="1"/>
  <c r="BV98" i="12"/>
  <c r="O36" i="12"/>
  <c r="P36" i="12" s="1"/>
  <c r="BY36" i="12"/>
  <c r="BX102" i="12" l="1"/>
  <c r="BV102" i="12" s="1"/>
  <c r="BY102" i="12" s="1"/>
  <c r="BY76" i="12"/>
  <c r="O76" i="12"/>
  <c r="P76" i="12" s="1"/>
  <c r="BY9" i="12"/>
  <c r="O9" i="12"/>
  <c r="P9" i="12" s="1"/>
  <c r="O98" i="12"/>
  <c r="BY98" i="12"/>
  <c r="BY78" i="12"/>
  <c r="O78" i="12"/>
  <c r="P78" i="12" s="1"/>
  <c r="BY6" i="12"/>
  <c r="O6" i="12"/>
  <c r="P6" i="12" s="1"/>
  <c r="O102" i="12" l="1"/>
  <c r="P102" i="12" s="1"/>
  <c r="AZ129" i="11"/>
  <c r="AZ128" i="11"/>
  <c r="BX145" i="11"/>
  <c r="BU145" i="11"/>
  <c r="BF145" i="11"/>
  <c r="AT145" i="11"/>
  <c r="AQ145" i="11"/>
  <c r="AE145" i="11"/>
  <c r="O145" i="11"/>
  <c r="N145" i="11"/>
  <c r="L145" i="11"/>
  <c r="K145" i="11"/>
  <c r="I145" i="11"/>
  <c r="H145" i="11"/>
  <c r="F145" i="11"/>
  <c r="E145" i="11"/>
  <c r="BX144" i="11"/>
  <c r="BU144" i="11"/>
  <c r="BF144" i="11"/>
  <c r="AT144" i="11"/>
  <c r="AQ144" i="11"/>
  <c r="AE144" i="11"/>
  <c r="O144" i="11"/>
  <c r="N144" i="11"/>
  <c r="L144" i="11"/>
  <c r="K144" i="11"/>
  <c r="I144" i="11"/>
  <c r="H144" i="11"/>
  <c r="F144" i="11"/>
  <c r="E144" i="11"/>
  <c r="BP143" i="11"/>
  <c r="BM143" i="11"/>
  <c r="BJ143" i="11"/>
  <c r="BU143" i="11" s="1"/>
  <c r="BS143" i="11" s="1"/>
  <c r="N143" i="11" s="1"/>
  <c r="BA143" i="11"/>
  <c r="AX143" i="11"/>
  <c r="AU143" i="11"/>
  <c r="AL143" i="11"/>
  <c r="AI143" i="11"/>
  <c r="AF143" i="11"/>
  <c r="Z143" i="11"/>
  <c r="W143" i="11"/>
  <c r="T143" i="11"/>
  <c r="S143" i="11"/>
  <c r="Q143" i="11" s="1"/>
  <c r="E143" i="11" s="1"/>
  <c r="BP142" i="11"/>
  <c r="BM142" i="11"/>
  <c r="BJ142" i="11"/>
  <c r="BA142" i="11"/>
  <c r="AX142" i="11"/>
  <c r="AU142" i="11"/>
  <c r="AL142" i="11"/>
  <c r="AI142" i="11"/>
  <c r="AF142" i="11"/>
  <c r="Z142" i="11"/>
  <c r="W142" i="11"/>
  <c r="T142" i="11"/>
  <c r="Q142" i="11"/>
  <c r="E142" i="11" s="1"/>
  <c r="BP141" i="11"/>
  <c r="BM141" i="11"/>
  <c r="BJ141" i="11"/>
  <c r="BU141" i="11" s="1"/>
  <c r="BS141" i="11" s="1"/>
  <c r="N141" i="11" s="1"/>
  <c r="BA141" i="11"/>
  <c r="AX141" i="11"/>
  <c r="BF141" i="11" s="1"/>
  <c r="BD141" i="11" s="1"/>
  <c r="K141" i="11" s="1"/>
  <c r="AU141" i="11"/>
  <c r="AL141" i="11"/>
  <c r="AI141" i="11"/>
  <c r="AF141" i="11"/>
  <c r="AQ141" i="11" s="1"/>
  <c r="AO141" i="11" s="1"/>
  <c r="H141" i="11" s="1"/>
  <c r="Z141" i="11"/>
  <c r="W141" i="11"/>
  <c r="T141" i="11"/>
  <c r="S141" i="11"/>
  <c r="Q141" i="11" s="1"/>
  <c r="E141" i="11" s="1"/>
  <c r="BP140" i="11"/>
  <c r="BM140" i="11"/>
  <c r="BJ140" i="11"/>
  <c r="BA140" i="11"/>
  <c r="AX140" i="11"/>
  <c r="AU140" i="11"/>
  <c r="AL140" i="11"/>
  <c r="AI140" i="11"/>
  <c r="AQ140" i="11" s="1"/>
  <c r="AO140" i="11" s="1"/>
  <c r="H140" i="11" s="1"/>
  <c r="AF140" i="11"/>
  <c r="Z140" i="11"/>
  <c r="W140" i="11"/>
  <c r="T140" i="11"/>
  <c r="Q140" i="11"/>
  <c r="E140" i="11"/>
  <c r="BP139" i="11"/>
  <c r="BM139" i="11"/>
  <c r="BJ139" i="11"/>
  <c r="BA139" i="11"/>
  <c r="AX139" i="11"/>
  <c r="AU139" i="11"/>
  <c r="AL139" i="11"/>
  <c r="AI139" i="11"/>
  <c r="AQ139" i="11" s="1"/>
  <c r="AO139" i="11" s="1"/>
  <c r="H139" i="11" s="1"/>
  <c r="AF139" i="11"/>
  <c r="Z139" i="11"/>
  <c r="W139" i="11"/>
  <c r="T139" i="11"/>
  <c r="S139" i="11"/>
  <c r="Q139" i="11" s="1"/>
  <c r="E139" i="11" s="1"/>
  <c r="BP138" i="11"/>
  <c r="BM138" i="11"/>
  <c r="BJ138" i="11"/>
  <c r="BU138" i="11" s="1"/>
  <c r="BS138" i="11" s="1"/>
  <c r="N138" i="11" s="1"/>
  <c r="BA138" i="11"/>
  <c r="AX138" i="11"/>
  <c r="AU138" i="11"/>
  <c r="AL138" i="11"/>
  <c r="AI138" i="11"/>
  <c r="AF138" i="11"/>
  <c r="AQ138" i="11" s="1"/>
  <c r="AO138" i="11" s="1"/>
  <c r="H138" i="11" s="1"/>
  <c r="Z138" i="11"/>
  <c r="W138" i="11"/>
  <c r="T138" i="11"/>
  <c r="Q138" i="11"/>
  <c r="E138" i="11" s="1"/>
  <c r="BP137" i="11"/>
  <c r="BM137" i="11"/>
  <c r="BJ137" i="11"/>
  <c r="BA137" i="11"/>
  <c r="AX137" i="11"/>
  <c r="AU137" i="11"/>
  <c r="AL137" i="11"/>
  <c r="AI137" i="11"/>
  <c r="AQ137" i="11" s="1"/>
  <c r="AO137" i="11" s="1"/>
  <c r="H137" i="11" s="1"/>
  <c r="AF137" i="11"/>
  <c r="Z137" i="11"/>
  <c r="W137" i="11"/>
  <c r="T137" i="11"/>
  <c r="S137" i="11"/>
  <c r="BP136" i="11"/>
  <c r="BM136" i="11"/>
  <c r="BJ136" i="11"/>
  <c r="BA136" i="11"/>
  <c r="AX136" i="11"/>
  <c r="AU136" i="11"/>
  <c r="AL136" i="11"/>
  <c r="AI136" i="11"/>
  <c r="AF136" i="11"/>
  <c r="Z136" i="11"/>
  <c r="W136" i="11"/>
  <c r="AE136" i="11" s="1"/>
  <c r="AC136" i="11" s="1"/>
  <c r="T136" i="11"/>
  <c r="Q136" i="11"/>
  <c r="E136" i="11" s="1"/>
  <c r="BX135" i="11"/>
  <c r="BU135" i="11"/>
  <c r="BI135" i="11"/>
  <c r="BF135" i="11"/>
  <c r="AT135" i="11"/>
  <c r="AQ135" i="11"/>
  <c r="Z135" i="11"/>
  <c r="W135" i="11"/>
  <c r="O135" i="11"/>
  <c r="N135" i="11"/>
  <c r="L135" i="11"/>
  <c r="K135" i="11"/>
  <c r="I135" i="11"/>
  <c r="H135" i="11"/>
  <c r="F135" i="11"/>
  <c r="E135" i="11"/>
  <c r="BX134" i="11"/>
  <c r="BU134" i="11"/>
  <c r="BI134" i="11"/>
  <c r="BF134" i="11"/>
  <c r="AT134" i="11"/>
  <c r="AQ134" i="11"/>
  <c r="Z134" i="11"/>
  <c r="W134" i="11"/>
  <c r="O134" i="11"/>
  <c r="N134" i="11"/>
  <c r="L134" i="11"/>
  <c r="K134" i="11"/>
  <c r="I134" i="11"/>
  <c r="H134" i="11"/>
  <c r="F134" i="11"/>
  <c r="E134" i="11"/>
  <c r="BX133" i="11"/>
  <c r="BU133" i="11"/>
  <c r="BI133" i="11"/>
  <c r="BF133" i="11"/>
  <c r="AT133" i="11"/>
  <c r="AQ133" i="11"/>
  <c r="Z133" i="11"/>
  <c r="W133" i="11"/>
  <c r="AE133" i="11" s="1"/>
  <c r="O133" i="11"/>
  <c r="N133" i="11"/>
  <c r="L133" i="11"/>
  <c r="K133" i="11"/>
  <c r="I133" i="11"/>
  <c r="H133" i="11"/>
  <c r="F133" i="11"/>
  <c r="E133" i="11"/>
  <c r="BX132" i="11"/>
  <c r="BU132" i="11"/>
  <c r="BI132" i="11"/>
  <c r="BF132" i="11"/>
  <c r="AT132" i="11"/>
  <c r="AQ132" i="11"/>
  <c r="Z132" i="11"/>
  <c r="W132" i="11"/>
  <c r="AE132" i="11" s="1"/>
  <c r="O132" i="11"/>
  <c r="N132" i="11"/>
  <c r="L132" i="11"/>
  <c r="K132" i="11"/>
  <c r="I132" i="11"/>
  <c r="H132" i="11"/>
  <c r="F132" i="11"/>
  <c r="E132" i="11"/>
  <c r="BP131" i="11"/>
  <c r="BM131" i="11"/>
  <c r="BJ131" i="11"/>
  <c r="BA131" i="11"/>
  <c r="AX131" i="11"/>
  <c r="AU131" i="11"/>
  <c r="AL131" i="11"/>
  <c r="AI131" i="11"/>
  <c r="AF131" i="11"/>
  <c r="Z131" i="11"/>
  <c r="W131" i="11"/>
  <c r="T131" i="11"/>
  <c r="AE131" i="11" s="1"/>
  <c r="S131" i="11"/>
  <c r="Q131" i="11"/>
  <c r="E131" i="11" s="1"/>
  <c r="BP130" i="11"/>
  <c r="BM130" i="11"/>
  <c r="BJ130" i="11"/>
  <c r="BA130" i="11"/>
  <c r="AX130" i="11"/>
  <c r="AU130" i="11"/>
  <c r="AL130" i="11"/>
  <c r="AI130" i="11"/>
  <c r="AF130" i="11"/>
  <c r="Z130" i="11"/>
  <c r="W130" i="11"/>
  <c r="T130" i="11"/>
  <c r="Q130" i="11"/>
  <c r="E130" i="11" s="1"/>
  <c r="BW129" i="11"/>
  <c r="BT129" i="11"/>
  <c r="BR129" i="11"/>
  <c r="BQ129" i="11"/>
  <c r="BO129" i="11"/>
  <c r="BN129" i="11"/>
  <c r="BL129" i="11"/>
  <c r="BK129" i="11"/>
  <c r="BJ129" i="11"/>
  <c r="BH129" i="11"/>
  <c r="BE129" i="11"/>
  <c r="BB129" i="11"/>
  <c r="BA129" i="11" s="1"/>
  <c r="AY129" i="11"/>
  <c r="AX129" i="11" s="1"/>
  <c r="AV129" i="11"/>
  <c r="AU129" i="11" s="1"/>
  <c r="AS129" i="11"/>
  <c r="AP129" i="11"/>
  <c r="AN129" i="11"/>
  <c r="AM129" i="11"/>
  <c r="AL129" i="11" s="1"/>
  <c r="AJ129" i="11"/>
  <c r="AI129" i="11" s="1"/>
  <c r="AH129" i="11"/>
  <c r="AG129" i="11"/>
  <c r="AD129" i="11"/>
  <c r="AB129" i="11"/>
  <c r="AA129" i="11"/>
  <c r="Z129" i="11" s="1"/>
  <c r="Y129" i="11"/>
  <c r="X129" i="11"/>
  <c r="V129" i="11"/>
  <c r="U129" i="11"/>
  <c r="T129" i="11" s="1"/>
  <c r="R129" i="11"/>
  <c r="BW128" i="11"/>
  <c r="BT128" i="11"/>
  <c r="BR128" i="11"/>
  <c r="BQ128" i="11"/>
  <c r="BP128" i="11" s="1"/>
  <c r="BO128" i="11"/>
  <c r="BN128" i="11"/>
  <c r="BM128" i="11" s="1"/>
  <c r="BL128" i="11"/>
  <c r="BK128" i="11"/>
  <c r="BH128" i="11"/>
  <c r="BE128" i="11"/>
  <c r="BB128" i="11"/>
  <c r="BA128" i="11" s="1"/>
  <c r="AY128" i="11"/>
  <c r="AX128" i="11" s="1"/>
  <c r="AV128" i="11"/>
  <c r="AU128" i="11" s="1"/>
  <c r="AS128" i="11"/>
  <c r="AP128" i="11"/>
  <c r="AN128" i="11"/>
  <c r="AM128" i="11"/>
  <c r="AL128" i="11"/>
  <c r="AJ128" i="11"/>
  <c r="AI128" i="11"/>
  <c r="AH128" i="11"/>
  <c r="AG128" i="11"/>
  <c r="AF128" i="11" s="1"/>
  <c r="AD128" i="11"/>
  <c r="AB128" i="11"/>
  <c r="AA128" i="11"/>
  <c r="Y128" i="11"/>
  <c r="X128" i="11"/>
  <c r="V128" i="11"/>
  <c r="U128" i="11"/>
  <c r="S128" i="11"/>
  <c r="R128" i="11"/>
  <c r="Q128" i="11"/>
  <c r="E128" i="11" s="1"/>
  <c r="BU127" i="11"/>
  <c r="BF127" i="11"/>
  <c r="AQ127" i="11"/>
  <c r="Z127" i="11"/>
  <c r="W127" i="11"/>
  <c r="T127" i="11"/>
  <c r="Q127" i="11"/>
  <c r="O127" i="11"/>
  <c r="N127" i="11"/>
  <c r="L127" i="11"/>
  <c r="K127" i="11"/>
  <c r="I127" i="11"/>
  <c r="H127" i="11"/>
  <c r="F127" i="11"/>
  <c r="E127" i="11"/>
  <c r="BP126" i="11"/>
  <c r="BM126" i="11"/>
  <c r="BJ126" i="11"/>
  <c r="BA126" i="11"/>
  <c r="AX126" i="11"/>
  <c r="AU126" i="11"/>
  <c r="AL126" i="11"/>
  <c r="AI126" i="11"/>
  <c r="AF126" i="11"/>
  <c r="Z126" i="11"/>
  <c r="W126" i="11"/>
  <c r="T126" i="11"/>
  <c r="AE126" i="11" s="1"/>
  <c r="AC126" i="11" s="1"/>
  <c r="F126" i="11" s="1"/>
  <c r="Q126" i="11"/>
  <c r="G126" i="11"/>
  <c r="E126" i="11"/>
  <c r="BX125" i="11"/>
  <c r="BU125" i="11"/>
  <c r="BF125" i="11"/>
  <c r="AQ125" i="11"/>
  <c r="Z125" i="11"/>
  <c r="W125" i="11"/>
  <c r="T125" i="11"/>
  <c r="AE125" i="11" s="1"/>
  <c r="Q125" i="11"/>
  <c r="O125" i="11"/>
  <c r="N125" i="11"/>
  <c r="L125" i="11"/>
  <c r="K125" i="11"/>
  <c r="I125" i="11"/>
  <c r="H125" i="11"/>
  <c r="F125" i="11"/>
  <c r="E125" i="11"/>
  <c r="BX124" i="11"/>
  <c r="BU124" i="11"/>
  <c r="BF124" i="11"/>
  <c r="AQ124" i="11"/>
  <c r="Z124" i="11"/>
  <c r="W124" i="11"/>
  <c r="T124" i="11"/>
  <c r="Q124" i="11"/>
  <c r="O124" i="11"/>
  <c r="N124" i="11"/>
  <c r="L124" i="11"/>
  <c r="K124" i="11"/>
  <c r="I124" i="11"/>
  <c r="H124" i="11"/>
  <c r="F124" i="11"/>
  <c r="E124" i="11"/>
  <c r="BX123" i="11"/>
  <c r="BU123" i="11"/>
  <c r="BF123" i="11"/>
  <c r="AQ123" i="11"/>
  <c r="Z123" i="11"/>
  <c r="W123" i="11"/>
  <c r="T123" i="11"/>
  <c r="AE123" i="11" s="1"/>
  <c r="Q123" i="11"/>
  <c r="O123" i="11"/>
  <c r="N123" i="11"/>
  <c r="L123" i="11"/>
  <c r="K123" i="11"/>
  <c r="I123" i="11"/>
  <c r="H123" i="11"/>
  <c r="F123" i="11"/>
  <c r="E123" i="11"/>
  <c r="BX122" i="11"/>
  <c r="BU122" i="11"/>
  <c r="BF122" i="11"/>
  <c r="AQ122" i="11"/>
  <c r="Z122" i="11"/>
  <c r="W122" i="11"/>
  <c r="T122" i="11"/>
  <c r="Q122" i="11"/>
  <c r="O122" i="11"/>
  <c r="N122" i="11"/>
  <c r="L122" i="11"/>
  <c r="K122" i="11"/>
  <c r="I122" i="11"/>
  <c r="H122" i="11"/>
  <c r="F122" i="11"/>
  <c r="E122" i="11"/>
  <c r="BX121" i="11"/>
  <c r="BU121" i="11"/>
  <c r="BF121" i="11"/>
  <c r="AQ121" i="11"/>
  <c r="Z121" i="11"/>
  <c r="W121" i="11"/>
  <c r="T121" i="11"/>
  <c r="AE121" i="11" s="1"/>
  <c r="Q121" i="11"/>
  <c r="O121" i="11"/>
  <c r="N121" i="11"/>
  <c r="L121" i="11"/>
  <c r="K121" i="11"/>
  <c r="I121" i="11"/>
  <c r="H121" i="11"/>
  <c r="F121" i="11"/>
  <c r="E121" i="11"/>
  <c r="BX120" i="11"/>
  <c r="BU120" i="11"/>
  <c r="BF120" i="11"/>
  <c r="AQ120" i="11"/>
  <c r="Z120" i="11"/>
  <c r="W120" i="11"/>
  <c r="T120" i="11"/>
  <c r="Q120" i="11"/>
  <c r="O120" i="11"/>
  <c r="N120" i="11"/>
  <c r="L120" i="11"/>
  <c r="K120" i="11"/>
  <c r="I120" i="11"/>
  <c r="H120" i="11"/>
  <c r="F120" i="11"/>
  <c r="E120" i="11"/>
  <c r="BX119" i="11"/>
  <c r="BU119" i="11"/>
  <c r="BF119" i="11"/>
  <c r="AQ119" i="11"/>
  <c r="Z119" i="11"/>
  <c r="W119" i="11"/>
  <c r="T119" i="11"/>
  <c r="AE119" i="11" s="1"/>
  <c r="Q119" i="11"/>
  <c r="O119" i="11"/>
  <c r="N119" i="11"/>
  <c r="L119" i="11"/>
  <c r="K119" i="11"/>
  <c r="I119" i="11"/>
  <c r="H119" i="11"/>
  <c r="F119" i="11"/>
  <c r="E119" i="11"/>
  <c r="BX118" i="11"/>
  <c r="BU118" i="11"/>
  <c r="BF118" i="11"/>
  <c r="AQ118" i="11"/>
  <c r="Z118" i="11"/>
  <c r="W118" i="11"/>
  <c r="T118" i="11"/>
  <c r="Q118" i="11"/>
  <c r="O118" i="11"/>
  <c r="N118" i="11"/>
  <c r="L118" i="11"/>
  <c r="K118" i="11"/>
  <c r="I118" i="11"/>
  <c r="H118" i="11"/>
  <c r="F118" i="11"/>
  <c r="E118" i="11"/>
  <c r="BX117" i="11"/>
  <c r="BU117" i="11"/>
  <c r="BF117" i="11"/>
  <c r="AQ117" i="11"/>
  <c r="AE117" i="11"/>
  <c r="O117" i="11"/>
  <c r="N117" i="11"/>
  <c r="L117" i="11"/>
  <c r="K117" i="11"/>
  <c r="I117" i="11"/>
  <c r="H117" i="11"/>
  <c r="F117" i="11"/>
  <c r="E117" i="11"/>
  <c r="BP116" i="11"/>
  <c r="BM116" i="11"/>
  <c r="BJ116" i="11"/>
  <c r="BU116" i="11" s="1"/>
  <c r="BS116" i="11" s="1"/>
  <c r="N116" i="11" s="1"/>
  <c r="BA116" i="11"/>
  <c r="AX116" i="11"/>
  <c r="AU116" i="11"/>
  <c r="AL116" i="11"/>
  <c r="AI116" i="11"/>
  <c r="AF116" i="11"/>
  <c r="AQ116" i="11" s="1"/>
  <c r="AO116" i="11" s="1"/>
  <c r="H116" i="11" s="1"/>
  <c r="Z116" i="11"/>
  <c r="W116" i="11"/>
  <c r="T116" i="11"/>
  <c r="Q116" i="11"/>
  <c r="E116" i="11"/>
  <c r="BP115" i="11"/>
  <c r="BM115" i="11"/>
  <c r="BJ115" i="11"/>
  <c r="BA115" i="11"/>
  <c r="AX115" i="11"/>
  <c r="AU115" i="11"/>
  <c r="AL115" i="11"/>
  <c r="AI115" i="11"/>
  <c r="AQ115" i="11" s="1"/>
  <c r="AO115" i="11" s="1"/>
  <c r="H115" i="11" s="1"/>
  <c r="AF115" i="11"/>
  <c r="Z115" i="11"/>
  <c r="W115" i="11"/>
  <c r="T115" i="11"/>
  <c r="Q115" i="11"/>
  <c r="E115" i="11" s="1"/>
  <c r="BP114" i="11"/>
  <c r="BM114" i="11"/>
  <c r="BJ114" i="11"/>
  <c r="BA114" i="11"/>
  <c r="AX114" i="11"/>
  <c r="AU114" i="11"/>
  <c r="AL114" i="11"/>
  <c r="AI114" i="11"/>
  <c r="AF114" i="11"/>
  <c r="Z114" i="11"/>
  <c r="W114" i="11"/>
  <c r="T114" i="11"/>
  <c r="Q114" i="11"/>
  <c r="E114" i="11" s="1"/>
  <c r="BP113" i="11"/>
  <c r="BM113" i="11"/>
  <c r="BJ113" i="11"/>
  <c r="BU113" i="11" s="1"/>
  <c r="BS113" i="11" s="1"/>
  <c r="N113" i="11" s="1"/>
  <c r="BA113" i="11"/>
  <c r="AX113" i="11"/>
  <c r="AU113" i="11"/>
  <c r="AL113" i="11"/>
  <c r="AI113" i="11"/>
  <c r="AF113" i="11"/>
  <c r="AQ113" i="11" s="1"/>
  <c r="AO113" i="11" s="1"/>
  <c r="Z113" i="11"/>
  <c r="W113" i="11"/>
  <c r="T113" i="11"/>
  <c r="Q113" i="11"/>
  <c r="E113" i="11" s="1"/>
  <c r="H113" i="11"/>
  <c r="BP112" i="11"/>
  <c r="BM112" i="11"/>
  <c r="BJ112" i="11"/>
  <c r="BA112" i="11"/>
  <c r="AX112" i="11"/>
  <c r="AU112" i="11"/>
  <c r="AL112" i="11"/>
  <c r="AI112" i="11"/>
  <c r="AF112" i="11"/>
  <c r="Z112" i="11"/>
  <c r="W112" i="11"/>
  <c r="T112" i="11"/>
  <c r="Q112" i="11"/>
  <c r="E112" i="11" s="1"/>
  <c r="BP111" i="11"/>
  <c r="BM111" i="11"/>
  <c r="BJ111" i="11"/>
  <c r="BA111" i="11"/>
  <c r="AX111" i="11"/>
  <c r="AU111" i="11"/>
  <c r="AL111" i="11"/>
  <c r="AI111" i="11"/>
  <c r="AF111" i="11"/>
  <c r="AQ111" i="11" s="1"/>
  <c r="AO111" i="11" s="1"/>
  <c r="H111" i="11" s="1"/>
  <c r="Z111" i="11"/>
  <c r="W111" i="11"/>
  <c r="T111" i="11"/>
  <c r="Q111" i="11"/>
  <c r="E111" i="11" s="1"/>
  <c r="BP110" i="11"/>
  <c r="BM110" i="11"/>
  <c r="BJ110" i="11"/>
  <c r="BA110" i="11"/>
  <c r="AX110" i="11"/>
  <c r="AU110" i="11"/>
  <c r="AL110" i="11"/>
  <c r="AI110" i="11"/>
  <c r="AF110" i="11"/>
  <c r="Z110" i="11"/>
  <c r="W110" i="11"/>
  <c r="T110" i="11"/>
  <c r="AE110" i="11" s="1"/>
  <c r="AC110" i="11" s="1"/>
  <c r="F110" i="11" s="1"/>
  <c r="Q110" i="11"/>
  <c r="E110" i="11"/>
  <c r="BP109" i="11"/>
  <c r="BM109" i="11"/>
  <c r="BJ109" i="11"/>
  <c r="BA109" i="11"/>
  <c r="AX109" i="11"/>
  <c r="AU109" i="11"/>
  <c r="AL109" i="11"/>
  <c r="AI109" i="11"/>
  <c r="AF109" i="11"/>
  <c r="Z109" i="11"/>
  <c r="W109" i="11"/>
  <c r="T109" i="11"/>
  <c r="Q109" i="11"/>
  <c r="E109" i="11"/>
  <c r="BP108" i="11"/>
  <c r="BM108" i="11"/>
  <c r="BJ108" i="11"/>
  <c r="BA108" i="11"/>
  <c r="AX108" i="11"/>
  <c r="AU108" i="11"/>
  <c r="AL108" i="11"/>
  <c r="AI108" i="11"/>
  <c r="AF108" i="11"/>
  <c r="Z108" i="11"/>
  <c r="W108" i="11"/>
  <c r="T108" i="11"/>
  <c r="AE108" i="11" s="1"/>
  <c r="AC108" i="11" s="1"/>
  <c r="F108" i="11" s="1"/>
  <c r="S108" i="11"/>
  <c r="Q108" i="11" s="1"/>
  <c r="E108" i="11" s="1"/>
  <c r="BP107" i="11"/>
  <c r="BM107" i="11"/>
  <c r="BJ107" i="11"/>
  <c r="BA107" i="11"/>
  <c r="AX107" i="11"/>
  <c r="AU107" i="11"/>
  <c r="AL107" i="11"/>
  <c r="AI107" i="11"/>
  <c r="AF107" i="11"/>
  <c r="Z107" i="11"/>
  <c r="W107" i="11"/>
  <c r="T107" i="11"/>
  <c r="Q107" i="11"/>
  <c r="E107" i="11" s="1"/>
  <c r="BP106" i="11"/>
  <c r="BM106" i="11"/>
  <c r="BJ106" i="11"/>
  <c r="BU106" i="11" s="1"/>
  <c r="BS106" i="11" s="1"/>
  <c r="N106" i="11" s="1"/>
  <c r="BA106" i="11"/>
  <c r="AX106" i="11"/>
  <c r="AU106" i="11"/>
  <c r="AL106" i="11"/>
  <c r="AI106" i="11"/>
  <c r="AF106" i="11"/>
  <c r="Z106" i="11"/>
  <c r="W106" i="11"/>
  <c r="T106" i="11"/>
  <c r="Q106" i="11"/>
  <c r="E106" i="11" s="1"/>
  <c r="H106" i="11"/>
  <c r="BP105" i="11"/>
  <c r="BM105" i="11"/>
  <c r="BJ105" i="11"/>
  <c r="BU105" i="11" s="1"/>
  <c r="BS105" i="11" s="1"/>
  <c r="N105" i="11" s="1"/>
  <c r="BA105" i="11"/>
  <c r="AX105" i="11"/>
  <c r="AU105" i="11"/>
  <c r="AL105" i="11"/>
  <c r="AI105" i="11"/>
  <c r="AF105" i="11"/>
  <c r="Z105" i="11"/>
  <c r="W105" i="11"/>
  <c r="T105" i="11"/>
  <c r="Q105" i="11"/>
  <c r="H105" i="11"/>
  <c r="E105" i="11"/>
  <c r="BP101" i="11"/>
  <c r="BM101" i="11"/>
  <c r="BJ101" i="11"/>
  <c r="BS101" i="11" s="1"/>
  <c r="N101" i="11" s="1"/>
  <c r="BA101" i="11"/>
  <c r="AX101" i="11"/>
  <c r="AU101" i="11"/>
  <c r="AL101" i="11"/>
  <c r="AI101" i="11"/>
  <c r="AF101" i="11"/>
  <c r="Z101" i="11"/>
  <c r="W101" i="11"/>
  <c r="T101" i="11"/>
  <c r="S101" i="11"/>
  <c r="Q101" i="11" s="1"/>
  <c r="E101" i="11" s="1"/>
  <c r="BP100" i="11"/>
  <c r="BM100" i="11"/>
  <c r="BJ100" i="11"/>
  <c r="BU100" i="11" s="1"/>
  <c r="BS100" i="11" s="1"/>
  <c r="N100" i="11" s="1"/>
  <c r="BA100" i="11"/>
  <c r="AX100" i="11"/>
  <c r="AU100" i="11"/>
  <c r="AL100" i="11"/>
  <c r="AI100" i="11"/>
  <c r="AF100" i="11"/>
  <c r="AQ100" i="11" s="1"/>
  <c r="AO100" i="11" s="1"/>
  <c r="H100" i="11" s="1"/>
  <c r="Z100" i="11"/>
  <c r="W100" i="11"/>
  <c r="T100" i="11"/>
  <c r="Q100" i="11"/>
  <c r="E100" i="11" s="1"/>
  <c r="BP99" i="11"/>
  <c r="BM99" i="11"/>
  <c r="BJ99" i="11"/>
  <c r="BA99" i="11"/>
  <c r="AX99" i="11"/>
  <c r="AU99" i="11"/>
  <c r="AL99" i="11"/>
  <c r="AI99" i="11"/>
  <c r="AQ99" i="11" s="1"/>
  <c r="AF99" i="11"/>
  <c r="Z99" i="11"/>
  <c r="W99" i="11"/>
  <c r="T99" i="11"/>
  <c r="Q99" i="11"/>
  <c r="E99" i="11"/>
  <c r="BW98" i="11"/>
  <c r="BT98" i="11"/>
  <c r="BR98" i="11"/>
  <c r="BQ98" i="11"/>
  <c r="BP98" i="11" s="1"/>
  <c r="BO98" i="11"/>
  <c r="BN98" i="11"/>
  <c r="BL98" i="11"/>
  <c r="BK98" i="11"/>
  <c r="BJ98" i="11" s="1"/>
  <c r="BH98" i="11"/>
  <c r="BE98" i="11"/>
  <c r="BB98" i="11"/>
  <c r="BA98" i="11" s="1"/>
  <c r="AY98" i="11"/>
  <c r="AV98" i="11"/>
  <c r="AU98" i="11" s="1"/>
  <c r="AS98" i="11"/>
  <c r="AP98" i="11"/>
  <c r="AN98" i="11"/>
  <c r="AM98" i="11"/>
  <c r="AK98" i="11"/>
  <c r="AJ98" i="11"/>
  <c r="AH98" i="11"/>
  <c r="AG98" i="11"/>
  <c r="AD98" i="11"/>
  <c r="AB98" i="11"/>
  <c r="AA98" i="11"/>
  <c r="Z98" i="11" s="1"/>
  <c r="Y98" i="11"/>
  <c r="X98" i="11"/>
  <c r="W98" i="11" s="1"/>
  <c r="V98" i="11"/>
  <c r="U98" i="11"/>
  <c r="S98" i="11"/>
  <c r="R98" i="11"/>
  <c r="Q98" i="11" s="1"/>
  <c r="E98" i="11" s="1"/>
  <c r="BP97" i="11"/>
  <c r="BM97" i="11"/>
  <c r="BJ97" i="11"/>
  <c r="BA97" i="11"/>
  <c r="AX97" i="11"/>
  <c r="AU97" i="11"/>
  <c r="AL97" i="11"/>
  <c r="AI97" i="11"/>
  <c r="AF97" i="11"/>
  <c r="Z97" i="11"/>
  <c r="W97" i="11"/>
  <c r="AE97" i="11" s="1"/>
  <c r="AC97" i="11" s="1"/>
  <c r="T97" i="11"/>
  <c r="S97" i="11"/>
  <c r="Q97" i="11" s="1"/>
  <c r="E97" i="11" s="1"/>
  <c r="BP96" i="11"/>
  <c r="BM96" i="11"/>
  <c r="BJ96" i="11"/>
  <c r="BA96" i="11"/>
  <c r="AX96" i="11"/>
  <c r="AU96" i="11"/>
  <c r="AL96" i="11"/>
  <c r="AI96" i="11"/>
  <c r="AF96" i="11"/>
  <c r="Z96" i="11"/>
  <c r="W96" i="11"/>
  <c r="T96" i="11"/>
  <c r="AE96" i="11" s="1"/>
  <c r="AC96" i="11" s="1"/>
  <c r="F96" i="11" s="1"/>
  <c r="Q96" i="11"/>
  <c r="G96" i="11"/>
  <c r="E96" i="11"/>
  <c r="BP95" i="11"/>
  <c r="BM95" i="11"/>
  <c r="BJ95" i="11"/>
  <c r="BU95" i="11" s="1"/>
  <c r="BS95" i="11" s="1"/>
  <c r="N95" i="11" s="1"/>
  <c r="BA95" i="11"/>
  <c r="AX95" i="11"/>
  <c r="AU95" i="11"/>
  <c r="AL95" i="11"/>
  <c r="AI95" i="11"/>
  <c r="AF95" i="11"/>
  <c r="AQ95" i="11" s="1"/>
  <c r="AO95" i="11" s="1"/>
  <c r="H95" i="11" s="1"/>
  <c r="Z95" i="11"/>
  <c r="W95" i="11"/>
  <c r="T95" i="11"/>
  <c r="S95" i="11"/>
  <c r="Q95" i="11" s="1"/>
  <c r="E95" i="11" s="1"/>
  <c r="BP94" i="11"/>
  <c r="BM94" i="11"/>
  <c r="BJ94" i="11"/>
  <c r="BA94" i="11"/>
  <c r="AX94" i="11"/>
  <c r="AU94" i="11"/>
  <c r="AL94" i="11"/>
  <c r="AI94" i="11"/>
  <c r="AQ94" i="11" s="1"/>
  <c r="AO94" i="11" s="1"/>
  <c r="H94" i="11" s="1"/>
  <c r="AF94" i="11"/>
  <c r="Z94" i="11"/>
  <c r="W94" i="11"/>
  <c r="T94" i="11"/>
  <c r="Q94" i="11"/>
  <c r="E94" i="11"/>
  <c r="BP93" i="11"/>
  <c r="BM93" i="11"/>
  <c r="BJ93" i="11"/>
  <c r="BA93" i="11"/>
  <c r="AX93" i="11"/>
  <c r="AU93" i="11"/>
  <c r="AL93" i="11"/>
  <c r="AI93" i="11"/>
  <c r="AQ93" i="11" s="1"/>
  <c r="AO93" i="11" s="1"/>
  <c r="H93" i="11" s="1"/>
  <c r="AF93" i="11"/>
  <c r="Z93" i="11"/>
  <c r="W93" i="11"/>
  <c r="T93" i="11"/>
  <c r="S93" i="11"/>
  <c r="Q93" i="11" s="1"/>
  <c r="E93" i="11" s="1"/>
  <c r="BP92" i="11"/>
  <c r="BM92" i="11"/>
  <c r="BJ92" i="11"/>
  <c r="BU92" i="11" s="1"/>
  <c r="BS92" i="11" s="1"/>
  <c r="N92" i="11" s="1"/>
  <c r="BA92" i="11"/>
  <c r="AX92" i="11"/>
  <c r="AU92" i="11"/>
  <c r="AL92" i="11"/>
  <c r="AI92" i="11"/>
  <c r="AF92" i="11"/>
  <c r="AQ92" i="11" s="1"/>
  <c r="AO92" i="11" s="1"/>
  <c r="H92" i="11" s="1"/>
  <c r="Z92" i="11"/>
  <c r="W92" i="11"/>
  <c r="T92" i="11"/>
  <c r="Q92" i="11"/>
  <c r="E92" i="11" s="1"/>
  <c r="BW91" i="11"/>
  <c r="BT91" i="11"/>
  <c r="BR91" i="11"/>
  <c r="BQ91" i="11"/>
  <c r="BP91" i="11" s="1"/>
  <c r="BO91" i="11"/>
  <c r="BN91" i="11"/>
  <c r="BL91" i="11"/>
  <c r="BK91" i="11"/>
  <c r="BH91" i="11"/>
  <c r="BE91" i="11"/>
  <c r="BB91" i="11"/>
  <c r="BA91" i="11" s="1"/>
  <c r="AY91" i="11"/>
  <c r="AX91" i="11"/>
  <c r="AV91" i="11"/>
  <c r="AU91" i="11"/>
  <c r="AS91" i="11"/>
  <c r="AP91" i="11"/>
  <c r="AN91" i="11"/>
  <c r="AM91" i="11"/>
  <c r="AL91" i="11" s="1"/>
  <c r="AK91" i="11"/>
  <c r="AJ91" i="11"/>
  <c r="AI91" i="11" s="1"/>
  <c r="AH91" i="11"/>
  <c r="AG91" i="11"/>
  <c r="AD91" i="11"/>
  <c r="AB91" i="11"/>
  <c r="AA91" i="11"/>
  <c r="Y91" i="11"/>
  <c r="X91" i="11"/>
  <c r="V91" i="11"/>
  <c r="U91" i="11"/>
  <c r="S91" i="11"/>
  <c r="R91" i="11"/>
  <c r="Q91" i="11"/>
  <c r="E91" i="11" s="1"/>
  <c r="BP90" i="11"/>
  <c r="BM90" i="11"/>
  <c r="BU90" i="11" s="1"/>
  <c r="BS90" i="11" s="1"/>
  <c r="N90" i="11" s="1"/>
  <c r="BJ90" i="11"/>
  <c r="BA90" i="11"/>
  <c r="AX90" i="11"/>
  <c r="AU90" i="11"/>
  <c r="AL90" i="11"/>
  <c r="AI90" i="11"/>
  <c r="AF90" i="11"/>
  <c r="Z90" i="11"/>
  <c r="W90" i="11"/>
  <c r="T90" i="11"/>
  <c r="S90" i="11"/>
  <c r="Q90" i="11" s="1"/>
  <c r="E90" i="11" s="1"/>
  <c r="BP89" i="11"/>
  <c r="BM89" i="11"/>
  <c r="BJ89" i="11"/>
  <c r="BU89" i="11" s="1"/>
  <c r="BS89" i="11" s="1"/>
  <c r="N89" i="11" s="1"/>
  <c r="BA89" i="11"/>
  <c r="AX89" i="11"/>
  <c r="BF89" i="11" s="1"/>
  <c r="BD89" i="11" s="1"/>
  <c r="K89" i="11" s="1"/>
  <c r="AU89" i="11"/>
  <c r="AL89" i="11"/>
  <c r="AI89" i="11"/>
  <c r="AF89" i="11"/>
  <c r="AQ89" i="11" s="1"/>
  <c r="AO89" i="11" s="1"/>
  <c r="H89" i="11" s="1"/>
  <c r="Z89" i="11"/>
  <c r="W89" i="11"/>
  <c r="T89" i="11"/>
  <c r="Q89" i="11"/>
  <c r="E89" i="11" s="1"/>
  <c r="BP88" i="11"/>
  <c r="BM88" i="11"/>
  <c r="BJ88" i="11"/>
  <c r="BA88" i="11"/>
  <c r="AX88" i="11"/>
  <c r="AU88" i="11"/>
  <c r="AL88" i="11"/>
  <c r="AI88" i="11"/>
  <c r="AF88" i="11"/>
  <c r="Z88" i="11"/>
  <c r="W88" i="11"/>
  <c r="T88" i="11"/>
  <c r="S88" i="11"/>
  <c r="Q88" i="11" s="1"/>
  <c r="E88" i="11" s="1"/>
  <c r="BP87" i="11"/>
  <c r="BM87" i="11"/>
  <c r="BJ87" i="11"/>
  <c r="BU87" i="11" s="1"/>
  <c r="BS87" i="11" s="1"/>
  <c r="N87" i="11" s="1"/>
  <c r="BA87" i="11"/>
  <c r="AX87" i="11"/>
  <c r="AU87" i="11"/>
  <c r="AL87" i="11"/>
  <c r="AI87" i="11"/>
  <c r="AF87" i="11"/>
  <c r="Z87" i="11"/>
  <c r="W87" i="11"/>
  <c r="T87" i="11"/>
  <c r="Q87" i="11"/>
  <c r="E87" i="11" s="1"/>
  <c r="BP86" i="11"/>
  <c r="BM86" i="11"/>
  <c r="BJ86" i="11"/>
  <c r="BU86" i="11" s="1"/>
  <c r="BS86" i="11" s="1"/>
  <c r="N86" i="11" s="1"/>
  <c r="BA86" i="11"/>
  <c r="AX86" i="11"/>
  <c r="AU86" i="11"/>
  <c r="AL86" i="11"/>
  <c r="AI86" i="11"/>
  <c r="AF86" i="11"/>
  <c r="Z86" i="11"/>
  <c r="W86" i="11"/>
  <c r="T86" i="11"/>
  <c r="S86" i="11"/>
  <c r="Q86" i="11" s="1"/>
  <c r="E86" i="11" s="1"/>
  <c r="BP85" i="11"/>
  <c r="BM85" i="11"/>
  <c r="BJ85" i="11"/>
  <c r="BA85" i="11"/>
  <c r="AX85" i="11"/>
  <c r="AU85" i="11"/>
  <c r="AL85" i="11"/>
  <c r="AI85" i="11"/>
  <c r="AF85" i="11"/>
  <c r="Z85" i="11"/>
  <c r="W85" i="11"/>
  <c r="T85" i="11"/>
  <c r="AE85" i="11" s="1"/>
  <c r="AC85" i="11" s="1"/>
  <c r="Q85" i="11"/>
  <c r="E85" i="11"/>
  <c r="BP84" i="11"/>
  <c r="BM84" i="11"/>
  <c r="BJ84" i="11"/>
  <c r="BA84" i="11"/>
  <c r="AX84" i="11"/>
  <c r="AU84" i="11"/>
  <c r="AL84" i="11"/>
  <c r="AI84" i="11"/>
  <c r="AF84" i="11"/>
  <c r="Z84" i="11"/>
  <c r="W84" i="11"/>
  <c r="T84" i="11"/>
  <c r="AE84" i="11" s="1"/>
  <c r="AC84" i="11" s="1"/>
  <c r="S84" i="11"/>
  <c r="Q84" i="11"/>
  <c r="E84" i="11" s="1"/>
  <c r="BP83" i="11"/>
  <c r="BM83" i="11"/>
  <c r="BU83" i="11" s="1"/>
  <c r="BS83" i="11" s="1"/>
  <c r="N83" i="11" s="1"/>
  <c r="BJ83" i="11"/>
  <c r="BA83" i="11"/>
  <c r="AX83" i="11"/>
  <c r="AU83" i="11"/>
  <c r="AL83" i="11"/>
  <c r="AI83" i="11"/>
  <c r="AF83" i="11"/>
  <c r="Z83" i="11"/>
  <c r="W83" i="11"/>
  <c r="T83" i="11"/>
  <c r="Q83" i="11"/>
  <c r="E83" i="11" s="1"/>
  <c r="BP82" i="11"/>
  <c r="BM82" i="11"/>
  <c r="BJ82" i="11"/>
  <c r="BA82" i="11"/>
  <c r="AX82" i="11"/>
  <c r="AU82" i="11"/>
  <c r="AL82" i="11"/>
  <c r="AI82" i="11"/>
  <c r="AF82" i="11"/>
  <c r="AQ82" i="11" s="1"/>
  <c r="AO82" i="11" s="1"/>
  <c r="H82" i="11" s="1"/>
  <c r="Z82" i="11"/>
  <c r="W82" i="11"/>
  <c r="T82" i="11"/>
  <c r="S82" i="11"/>
  <c r="Q82" i="11" s="1"/>
  <c r="E82" i="11" s="1"/>
  <c r="BP81" i="11"/>
  <c r="BM81" i="11"/>
  <c r="BJ81" i="11"/>
  <c r="BA81" i="11"/>
  <c r="AX81" i="11"/>
  <c r="AU81" i="11"/>
  <c r="AL81" i="11"/>
  <c r="AI81" i="11"/>
  <c r="AF81" i="11"/>
  <c r="Z81" i="11"/>
  <c r="W81" i="11"/>
  <c r="T81" i="11"/>
  <c r="Q81" i="11"/>
  <c r="E81" i="11" s="1"/>
  <c r="BP80" i="11"/>
  <c r="BM80" i="11"/>
  <c r="BJ80" i="11"/>
  <c r="BU80" i="11" s="1"/>
  <c r="BA80" i="11"/>
  <c r="AX80" i="11"/>
  <c r="BF80" i="11" s="1"/>
  <c r="AU80" i="11"/>
  <c r="AL80" i="11"/>
  <c r="AI80" i="11"/>
  <c r="AF80" i="11"/>
  <c r="AQ80" i="11" s="1"/>
  <c r="AO80" i="11" s="1"/>
  <c r="H80" i="11" s="1"/>
  <c r="Z80" i="11"/>
  <c r="W80" i="11"/>
  <c r="T80" i="11"/>
  <c r="S80" i="11"/>
  <c r="Q80" i="11" s="1"/>
  <c r="E80" i="11" s="1"/>
  <c r="BP79" i="11"/>
  <c r="BM79" i="11"/>
  <c r="BJ79" i="11"/>
  <c r="BA79" i="11"/>
  <c r="AX79" i="11"/>
  <c r="AU79" i="11"/>
  <c r="AL79" i="11"/>
  <c r="AI79" i="11"/>
  <c r="AQ79" i="11" s="1"/>
  <c r="AF79" i="11"/>
  <c r="Z79" i="11"/>
  <c r="W79" i="11"/>
  <c r="T79" i="11"/>
  <c r="Q79" i="11"/>
  <c r="E79" i="11"/>
  <c r="BW78" i="11"/>
  <c r="BT78" i="11"/>
  <c r="BR78" i="11"/>
  <c r="BR76" i="11" s="1"/>
  <c r="BQ78" i="11"/>
  <c r="BP78" i="11" s="1"/>
  <c r="BO78" i="11"/>
  <c r="BN78" i="11"/>
  <c r="BL78" i="11"/>
  <c r="BL76" i="11" s="1"/>
  <c r="BK78" i="11"/>
  <c r="BJ78" i="11" s="1"/>
  <c r="BH78" i="11"/>
  <c r="BE78" i="11"/>
  <c r="BB78" i="11"/>
  <c r="AY78" i="11"/>
  <c r="AX78" i="11" s="1"/>
  <c r="AV78" i="11"/>
  <c r="AU78" i="11" s="1"/>
  <c r="AS78" i="11"/>
  <c r="AP78" i="11"/>
  <c r="AN78" i="11"/>
  <c r="AM78" i="11"/>
  <c r="AK78" i="11"/>
  <c r="AK76" i="11" s="1"/>
  <c r="AJ78" i="11"/>
  <c r="AH78" i="11"/>
  <c r="AG78" i="11"/>
  <c r="AD78" i="11"/>
  <c r="AB78" i="11"/>
  <c r="AA78" i="11"/>
  <c r="Y78" i="11"/>
  <c r="Y76" i="11" s="1"/>
  <c r="X78" i="11"/>
  <c r="W78" i="11" s="1"/>
  <c r="V78" i="11"/>
  <c r="U78" i="11"/>
  <c r="R78" i="11"/>
  <c r="BW77" i="11"/>
  <c r="BT77" i="11"/>
  <c r="BR77" i="11"/>
  <c r="BQ77" i="11"/>
  <c r="BP77" i="11"/>
  <c r="BO77" i="11"/>
  <c r="BN77" i="11"/>
  <c r="BM77" i="11" s="1"/>
  <c r="BL77" i="11"/>
  <c r="BK77" i="11"/>
  <c r="BJ77" i="11" s="1"/>
  <c r="BH77" i="11"/>
  <c r="BE77" i="11"/>
  <c r="BB77" i="11"/>
  <c r="BA77" i="11" s="1"/>
  <c r="AY77" i="11"/>
  <c r="AX77" i="11" s="1"/>
  <c r="AV77" i="11"/>
  <c r="AU77" i="11" s="1"/>
  <c r="AS77" i="11"/>
  <c r="AP77" i="11"/>
  <c r="AN77" i="11"/>
  <c r="AM77" i="11"/>
  <c r="AK77" i="11"/>
  <c r="AJ77" i="11"/>
  <c r="AH77" i="11"/>
  <c r="AG77" i="11"/>
  <c r="AD77" i="11"/>
  <c r="AB77" i="11"/>
  <c r="AA77" i="11"/>
  <c r="Z77" i="11" s="1"/>
  <c r="Y77" i="11"/>
  <c r="X77" i="11"/>
  <c r="W77" i="11" s="1"/>
  <c r="V77" i="11"/>
  <c r="U77" i="11"/>
  <c r="S77" i="11"/>
  <c r="R77" i="11"/>
  <c r="Q77" i="11" s="1"/>
  <c r="E77" i="11" s="1"/>
  <c r="BW76" i="11"/>
  <c r="BQ76" i="11"/>
  <c r="BP76" i="11" s="1"/>
  <c r="BO76" i="11"/>
  <c r="BK76" i="11"/>
  <c r="BE76" i="11"/>
  <c r="AY76" i="11"/>
  <c r="AX76" i="11" s="1"/>
  <c r="AV76" i="11"/>
  <c r="AU76" i="11" s="1"/>
  <c r="AP76" i="11"/>
  <c r="AN76" i="11"/>
  <c r="AJ76" i="11"/>
  <c r="AI76" i="11" s="1"/>
  <c r="AH76" i="11"/>
  <c r="AD76" i="11"/>
  <c r="AB76" i="11"/>
  <c r="X76" i="11"/>
  <c r="W76" i="11" s="1"/>
  <c r="V76" i="11"/>
  <c r="R76" i="11"/>
  <c r="BP75" i="11"/>
  <c r="BM75" i="11"/>
  <c r="BJ75" i="11"/>
  <c r="BA75" i="11"/>
  <c r="AX75" i="11"/>
  <c r="AU75" i="11"/>
  <c r="AL75" i="11"/>
  <c r="AI75" i="11"/>
  <c r="AF75" i="11"/>
  <c r="Z75" i="11"/>
  <c r="W75" i="11"/>
  <c r="AE75" i="11" s="1"/>
  <c r="AC75" i="11" s="1"/>
  <c r="T75" i="11"/>
  <c r="S75" i="11"/>
  <c r="Q75" i="11" s="1"/>
  <c r="E75" i="11" s="1"/>
  <c r="BP74" i="11"/>
  <c r="BM74" i="11"/>
  <c r="BJ74" i="11"/>
  <c r="BA74" i="11"/>
  <c r="AX74" i="11"/>
  <c r="AU74" i="11"/>
  <c r="AL74" i="11"/>
  <c r="AI74" i="11"/>
  <c r="AF74" i="11"/>
  <c r="Z74" i="11"/>
  <c r="W74" i="11"/>
  <c r="T74" i="11"/>
  <c r="AE74" i="11" s="1"/>
  <c r="AC74" i="11" s="1"/>
  <c r="Q74" i="11"/>
  <c r="E74" i="11"/>
  <c r="BP73" i="11"/>
  <c r="BM73" i="11"/>
  <c r="BJ73" i="11"/>
  <c r="BA73" i="11"/>
  <c r="AX73" i="11"/>
  <c r="AU73" i="11"/>
  <c r="AL73" i="11"/>
  <c r="AI73" i="11"/>
  <c r="AF73" i="11"/>
  <c r="Z73" i="11"/>
  <c r="W73" i="11"/>
  <c r="T73" i="11"/>
  <c r="AE73" i="11" s="1"/>
  <c r="AC73" i="11" s="1"/>
  <c r="S73" i="11"/>
  <c r="Q73" i="11"/>
  <c r="E73" i="11" s="1"/>
  <c r="BP72" i="11"/>
  <c r="BM72" i="11"/>
  <c r="BJ72" i="11"/>
  <c r="BA72" i="11"/>
  <c r="AX72" i="11"/>
  <c r="AU72" i="11"/>
  <c r="AL72" i="11"/>
  <c r="AI72" i="11"/>
  <c r="AF72" i="11"/>
  <c r="Z72" i="11"/>
  <c r="W72" i="11"/>
  <c r="T72" i="11"/>
  <c r="AE72" i="11" s="1"/>
  <c r="AC72" i="11" s="1"/>
  <c r="F72" i="11" s="1"/>
  <c r="Q72" i="11"/>
  <c r="E72" i="11"/>
  <c r="BP71" i="11"/>
  <c r="BM71" i="11"/>
  <c r="BJ71" i="11"/>
  <c r="BA71" i="11"/>
  <c r="AX71" i="11"/>
  <c r="AU71" i="11"/>
  <c r="AL71" i="11"/>
  <c r="AI71" i="11"/>
  <c r="AF71" i="11"/>
  <c r="Z71" i="11"/>
  <c r="W71" i="11"/>
  <c r="T71" i="11"/>
  <c r="AE71" i="11" s="1"/>
  <c r="AC71" i="11" s="1"/>
  <c r="S71" i="11"/>
  <c r="Q71" i="11"/>
  <c r="E71" i="11" s="1"/>
  <c r="BP70" i="11"/>
  <c r="BM70" i="11"/>
  <c r="BJ70" i="11"/>
  <c r="BA70" i="11"/>
  <c r="AX70" i="11"/>
  <c r="AU70" i="11"/>
  <c r="AL70" i="11"/>
  <c r="AI70" i="11"/>
  <c r="AF70" i="11"/>
  <c r="Z70" i="11"/>
  <c r="W70" i="11"/>
  <c r="T70" i="11"/>
  <c r="AE70" i="11" s="1"/>
  <c r="AC70" i="11" s="1"/>
  <c r="Q70" i="11"/>
  <c r="E70" i="11" s="1"/>
  <c r="BP69" i="11"/>
  <c r="BM69" i="11"/>
  <c r="BJ69" i="11"/>
  <c r="BU69" i="11" s="1"/>
  <c r="BS69" i="11" s="1"/>
  <c r="N69" i="11" s="1"/>
  <c r="BA69" i="11"/>
  <c r="AX69" i="11"/>
  <c r="AU69" i="11"/>
  <c r="AL69" i="11"/>
  <c r="AI69" i="11"/>
  <c r="AF69" i="11"/>
  <c r="AQ69" i="11" s="1"/>
  <c r="AO69" i="11" s="1"/>
  <c r="H69" i="11" s="1"/>
  <c r="Z69" i="11"/>
  <c r="W69" i="11"/>
  <c r="T69" i="11"/>
  <c r="S69" i="11"/>
  <c r="Q69" i="11" s="1"/>
  <c r="E69" i="11" s="1"/>
  <c r="BP68" i="11"/>
  <c r="BM68" i="11"/>
  <c r="BJ68" i="11"/>
  <c r="BA68" i="11"/>
  <c r="AX68" i="11"/>
  <c r="AU68" i="11"/>
  <c r="AL68" i="11"/>
  <c r="AI68" i="11"/>
  <c r="AF68" i="11"/>
  <c r="Z68" i="11"/>
  <c r="W68" i="11"/>
  <c r="T68" i="11"/>
  <c r="Q68" i="11"/>
  <c r="E68" i="11"/>
  <c r="BP67" i="11"/>
  <c r="BM67" i="11"/>
  <c r="BJ67" i="11"/>
  <c r="BA67" i="11"/>
  <c r="AX67" i="11"/>
  <c r="AU67" i="11"/>
  <c r="AL67" i="11"/>
  <c r="AI67" i="11"/>
  <c r="AF67" i="11"/>
  <c r="Z67" i="11"/>
  <c r="W67" i="11"/>
  <c r="T67" i="11"/>
  <c r="AE67" i="11" s="1"/>
  <c r="AC67" i="11" s="1"/>
  <c r="Q67" i="11"/>
  <c r="E67" i="11"/>
  <c r="BP66" i="11"/>
  <c r="BM66" i="11"/>
  <c r="BJ66" i="11"/>
  <c r="BA66" i="11"/>
  <c r="AX66" i="11"/>
  <c r="AU66" i="11"/>
  <c r="AL66" i="11"/>
  <c r="AI66" i="11"/>
  <c r="AF66" i="11"/>
  <c r="Z66" i="11"/>
  <c r="W66" i="11"/>
  <c r="T66" i="11"/>
  <c r="AE66" i="11" s="1"/>
  <c r="AC66" i="11" s="1"/>
  <c r="Q66" i="11"/>
  <c r="E66" i="11"/>
  <c r="BP65" i="11"/>
  <c r="BM65" i="11"/>
  <c r="BJ65" i="11"/>
  <c r="BA65" i="11"/>
  <c r="AX65" i="11"/>
  <c r="AU65" i="11"/>
  <c r="BF65" i="11" s="1"/>
  <c r="BD65" i="11" s="1"/>
  <c r="K65" i="11" s="1"/>
  <c r="AL65" i="11"/>
  <c r="AI65" i="11"/>
  <c r="AF65" i="11"/>
  <c r="Z65" i="11"/>
  <c r="W65" i="11"/>
  <c r="T65" i="11"/>
  <c r="Q65" i="11"/>
  <c r="E65" i="11" s="1"/>
  <c r="BP64" i="11"/>
  <c r="BM64" i="11"/>
  <c r="BJ64" i="11"/>
  <c r="BA64" i="11"/>
  <c r="AX64" i="11"/>
  <c r="AU64" i="11"/>
  <c r="AL64" i="11"/>
  <c r="AI64" i="11"/>
  <c r="AF64" i="11"/>
  <c r="Z64" i="11"/>
  <c r="W64" i="11"/>
  <c r="T64" i="11"/>
  <c r="Q64" i="11"/>
  <c r="E64" i="11" s="1"/>
  <c r="BP63" i="11"/>
  <c r="BM63" i="11"/>
  <c r="BJ63" i="11"/>
  <c r="BA63" i="11"/>
  <c r="AX63" i="11"/>
  <c r="AU63" i="11"/>
  <c r="AL63" i="11"/>
  <c r="AI63" i="11"/>
  <c r="AF63" i="11"/>
  <c r="Z63" i="11"/>
  <c r="W63" i="11"/>
  <c r="AE63" i="11" s="1"/>
  <c r="AC63" i="11" s="1"/>
  <c r="T63" i="11"/>
  <c r="S63" i="11"/>
  <c r="Q63" i="11" s="1"/>
  <c r="E63" i="11" s="1"/>
  <c r="BP62" i="11"/>
  <c r="BM62" i="11"/>
  <c r="BJ62" i="11"/>
  <c r="BA62" i="11"/>
  <c r="AX62" i="11"/>
  <c r="AU62" i="11"/>
  <c r="AL62" i="11"/>
  <c r="AI62" i="11"/>
  <c r="AF62" i="11"/>
  <c r="Z62" i="11"/>
  <c r="W62" i="11"/>
  <c r="T62" i="11"/>
  <c r="AE62" i="11" s="1"/>
  <c r="AC62" i="11" s="1"/>
  <c r="Q62" i="11"/>
  <c r="E62" i="11"/>
  <c r="BP61" i="11"/>
  <c r="BM61" i="11"/>
  <c r="BJ61" i="11"/>
  <c r="BA61" i="11"/>
  <c r="AX61" i="11"/>
  <c r="AU61" i="11"/>
  <c r="AL61" i="11"/>
  <c r="AI61" i="11"/>
  <c r="AF61" i="11"/>
  <c r="Z61" i="11"/>
  <c r="W61" i="11"/>
  <c r="T61" i="11"/>
  <c r="S61" i="11"/>
  <c r="Q61" i="11" s="1"/>
  <c r="E61" i="11" s="1"/>
  <c r="BP60" i="11"/>
  <c r="BM60" i="11"/>
  <c r="BJ60" i="11"/>
  <c r="BA60" i="11"/>
  <c r="AX60" i="11"/>
  <c r="AU60" i="11"/>
  <c r="AL60" i="11"/>
  <c r="AI60" i="11"/>
  <c r="AF60" i="11"/>
  <c r="Z60" i="11"/>
  <c r="W60" i="11"/>
  <c r="T60" i="11"/>
  <c r="Q60" i="11"/>
  <c r="E60" i="11" s="1"/>
  <c r="BP59" i="11"/>
  <c r="BM59" i="11"/>
  <c r="BJ59" i="11"/>
  <c r="BA59" i="11"/>
  <c r="AX59" i="11"/>
  <c r="AU59" i="11"/>
  <c r="AL59" i="11"/>
  <c r="AI59" i="11"/>
  <c r="AF59" i="11"/>
  <c r="Z59" i="11"/>
  <c r="W59" i="11"/>
  <c r="T59" i="11"/>
  <c r="S59" i="11"/>
  <c r="Q59" i="11" s="1"/>
  <c r="E59" i="11" s="1"/>
  <c r="BP58" i="11"/>
  <c r="BM58" i="11"/>
  <c r="BJ58" i="11"/>
  <c r="BA58" i="11"/>
  <c r="AX58" i="11"/>
  <c r="AU58" i="11"/>
  <c r="AL58" i="11"/>
  <c r="AI58" i="11"/>
  <c r="AF58" i="11"/>
  <c r="Z58" i="11"/>
  <c r="W58" i="11"/>
  <c r="T58" i="11"/>
  <c r="Q58" i="11"/>
  <c r="E58" i="11" s="1"/>
  <c r="BP57" i="11"/>
  <c r="BM57" i="11"/>
  <c r="BJ57" i="11"/>
  <c r="BU57" i="11" s="1"/>
  <c r="BS57" i="11" s="1"/>
  <c r="N57" i="11" s="1"/>
  <c r="BA57" i="11"/>
  <c r="AX57" i="11"/>
  <c r="AU57" i="11"/>
  <c r="AL57" i="11"/>
  <c r="AI57" i="11"/>
  <c r="AF57" i="11"/>
  <c r="AQ57" i="11" s="1"/>
  <c r="AO57" i="11" s="1"/>
  <c r="H57" i="11" s="1"/>
  <c r="Z57" i="11"/>
  <c r="W57" i="11"/>
  <c r="T57" i="11"/>
  <c r="S57" i="11"/>
  <c r="Q57" i="11" s="1"/>
  <c r="E57" i="11" s="1"/>
  <c r="BP56" i="11"/>
  <c r="BM56" i="11"/>
  <c r="BJ56" i="11"/>
  <c r="BA56" i="11"/>
  <c r="AX56" i="11"/>
  <c r="AU56" i="11"/>
  <c r="AL56" i="11"/>
  <c r="AI56" i="11"/>
  <c r="AF56" i="11"/>
  <c r="Z56" i="11"/>
  <c r="W56" i="11"/>
  <c r="T56" i="11"/>
  <c r="AE56" i="11" s="1"/>
  <c r="AC56" i="11" s="1"/>
  <c r="Q56" i="11"/>
  <c r="E56" i="11"/>
  <c r="BP55" i="11"/>
  <c r="BM55" i="11"/>
  <c r="BJ55" i="11"/>
  <c r="BA55" i="11"/>
  <c r="AX55" i="11"/>
  <c r="AU55" i="11"/>
  <c r="AL55" i="11"/>
  <c r="AI55" i="11"/>
  <c r="AF55" i="11"/>
  <c r="Z55" i="11"/>
  <c r="W55" i="11"/>
  <c r="T55" i="11"/>
  <c r="AE55" i="11" s="1"/>
  <c r="AC55" i="11" s="1"/>
  <c r="S55" i="11"/>
  <c r="Q55" i="11" s="1"/>
  <c r="E55" i="11" s="1"/>
  <c r="BP54" i="11"/>
  <c r="BM54" i="11"/>
  <c r="BJ54" i="11"/>
  <c r="BU54" i="11" s="1"/>
  <c r="BS54" i="11" s="1"/>
  <c r="N54" i="11" s="1"/>
  <c r="BA54" i="11"/>
  <c r="AX54" i="11"/>
  <c r="AU54" i="11"/>
  <c r="AL54" i="11"/>
  <c r="AI54" i="11"/>
  <c r="AF54" i="11"/>
  <c r="AQ54" i="11" s="1"/>
  <c r="AO54" i="11" s="1"/>
  <c r="H54" i="11" s="1"/>
  <c r="Z54" i="11"/>
  <c r="W54" i="11"/>
  <c r="T54" i="11"/>
  <c r="Q54" i="11"/>
  <c r="E54" i="11" s="1"/>
  <c r="BP53" i="11"/>
  <c r="BM53" i="11"/>
  <c r="BU53" i="11" s="1"/>
  <c r="BS53" i="11" s="1"/>
  <c r="N53" i="11" s="1"/>
  <c r="BJ53" i="11"/>
  <c r="BA53" i="11"/>
  <c r="AX53" i="11"/>
  <c r="AU53" i="11"/>
  <c r="AL53" i="11"/>
  <c r="AI53" i="11"/>
  <c r="AF53" i="11"/>
  <c r="Z53" i="11"/>
  <c r="W53" i="11"/>
  <c r="T53" i="11"/>
  <c r="Q53" i="11"/>
  <c r="E53" i="11" s="1"/>
  <c r="BP52" i="11"/>
  <c r="BM52" i="11"/>
  <c r="BJ52" i="11"/>
  <c r="BA52" i="11"/>
  <c r="AX52" i="11"/>
  <c r="AU52" i="11"/>
  <c r="AL52" i="11"/>
  <c r="AI52" i="11"/>
  <c r="AF52" i="11"/>
  <c r="Z52" i="11"/>
  <c r="W52" i="11"/>
  <c r="T52" i="11"/>
  <c r="Q52" i="11"/>
  <c r="E52" i="11" s="1"/>
  <c r="BP51" i="11"/>
  <c r="BM51" i="11"/>
  <c r="BJ51" i="11"/>
  <c r="BA51" i="11"/>
  <c r="AX51" i="11"/>
  <c r="AU51" i="11"/>
  <c r="AL51" i="11"/>
  <c r="AI51" i="11"/>
  <c r="AF51" i="11"/>
  <c r="Z51" i="11"/>
  <c r="W51" i="11"/>
  <c r="T51" i="11"/>
  <c r="S51" i="11"/>
  <c r="Q51" i="11" s="1"/>
  <c r="E51" i="11" s="1"/>
  <c r="BP50" i="11"/>
  <c r="BM50" i="11"/>
  <c r="BJ50" i="11"/>
  <c r="BU50" i="11" s="1"/>
  <c r="BS50" i="11" s="1"/>
  <c r="N50" i="11" s="1"/>
  <c r="BA50" i="11"/>
  <c r="AX50" i="11"/>
  <c r="AU50" i="11"/>
  <c r="AL50" i="11"/>
  <c r="AI50" i="11"/>
  <c r="AF50" i="11"/>
  <c r="AQ50" i="11" s="1"/>
  <c r="AO50" i="11" s="1"/>
  <c r="H50" i="11" s="1"/>
  <c r="Z50" i="11"/>
  <c r="W50" i="11"/>
  <c r="T50" i="11"/>
  <c r="Q50" i="11"/>
  <c r="E50" i="11" s="1"/>
  <c r="BP49" i="11"/>
  <c r="BM49" i="11"/>
  <c r="BJ49" i="11"/>
  <c r="BA49" i="11"/>
  <c r="AX49" i="11"/>
  <c r="AU49" i="11"/>
  <c r="AL49" i="11"/>
  <c r="AI49" i="11"/>
  <c r="AF49" i="11"/>
  <c r="Z49" i="11"/>
  <c r="W49" i="11"/>
  <c r="T49" i="11"/>
  <c r="S49" i="11"/>
  <c r="Q49" i="11" s="1"/>
  <c r="E49" i="11" s="1"/>
  <c r="BP48" i="11"/>
  <c r="BM48" i="11"/>
  <c r="BJ48" i="11"/>
  <c r="BA48" i="11"/>
  <c r="AX48" i="11"/>
  <c r="AU48" i="11"/>
  <c r="AL48" i="11"/>
  <c r="AI48" i="11"/>
  <c r="AF48" i="11"/>
  <c r="Z48" i="11"/>
  <c r="W48" i="11"/>
  <c r="AE48" i="11" s="1"/>
  <c r="AC48" i="11" s="1"/>
  <c r="F48" i="11" s="1"/>
  <c r="T48" i="11"/>
  <c r="Q48" i="11"/>
  <c r="E48" i="11" s="1"/>
  <c r="BP47" i="11"/>
  <c r="BM47" i="11"/>
  <c r="BJ47" i="11"/>
  <c r="BA47" i="11"/>
  <c r="AX47" i="11"/>
  <c r="AU47" i="11"/>
  <c r="AL47" i="11"/>
  <c r="AI47" i="11"/>
  <c r="AF47" i="11"/>
  <c r="Z47" i="11"/>
  <c r="W47" i="11"/>
  <c r="AE47" i="11" s="1"/>
  <c r="AC47" i="11" s="1"/>
  <c r="T47" i="11"/>
  <c r="S47" i="11"/>
  <c r="Q47" i="11" s="1"/>
  <c r="E47" i="11" s="1"/>
  <c r="BP46" i="11"/>
  <c r="BM46" i="11"/>
  <c r="BJ46" i="11"/>
  <c r="BA46" i="11"/>
  <c r="AX46" i="11"/>
  <c r="AU46" i="11"/>
  <c r="AL46" i="11"/>
  <c r="AI46" i="11"/>
  <c r="AF46" i="11"/>
  <c r="Z46" i="11"/>
  <c r="W46" i="11"/>
  <c r="T46" i="11"/>
  <c r="AE46" i="11" s="1"/>
  <c r="AC46" i="11" s="1"/>
  <c r="Q46" i="11"/>
  <c r="E46" i="11"/>
  <c r="BP45" i="11"/>
  <c r="BM45" i="11"/>
  <c r="BJ45" i="11"/>
  <c r="BA45" i="11"/>
  <c r="AX45" i="11"/>
  <c r="AU45" i="11"/>
  <c r="AL45" i="11"/>
  <c r="AI45" i="11"/>
  <c r="AF45" i="11"/>
  <c r="Z45" i="11"/>
  <c r="W45" i="11"/>
  <c r="T45" i="11"/>
  <c r="Q45" i="11"/>
  <c r="E45" i="11"/>
  <c r="BP44" i="11"/>
  <c r="BM44" i="11"/>
  <c r="BJ44" i="11"/>
  <c r="BA44" i="11"/>
  <c r="AX44" i="11"/>
  <c r="AU44" i="11"/>
  <c r="AL44" i="11"/>
  <c r="AI44" i="11"/>
  <c r="AF44" i="11"/>
  <c r="Z44" i="11"/>
  <c r="W44" i="11"/>
  <c r="T44" i="11"/>
  <c r="Q44" i="11"/>
  <c r="E44" i="11"/>
  <c r="BP43" i="11"/>
  <c r="BM43" i="11"/>
  <c r="BJ43" i="11"/>
  <c r="BA43" i="11"/>
  <c r="AX43" i="11"/>
  <c r="AU43" i="11"/>
  <c r="AL43" i="11"/>
  <c r="AI43" i="11"/>
  <c r="AF43" i="11"/>
  <c r="Z43" i="11"/>
  <c r="W43" i="11"/>
  <c r="T43" i="11"/>
  <c r="Q43" i="11"/>
  <c r="E43" i="11"/>
  <c r="BP42" i="11"/>
  <c r="BM42" i="11"/>
  <c r="BJ42" i="11"/>
  <c r="BA42" i="11"/>
  <c r="AX42" i="11"/>
  <c r="AU42" i="11"/>
  <c r="AL42" i="11"/>
  <c r="AI42" i="11"/>
  <c r="AF42" i="11"/>
  <c r="Z42" i="11"/>
  <c r="W42" i="11"/>
  <c r="T42" i="11"/>
  <c r="Q42" i="11"/>
  <c r="E42" i="11"/>
  <c r="BP41" i="11"/>
  <c r="BM41" i="11"/>
  <c r="BJ41" i="11"/>
  <c r="BA41" i="11"/>
  <c r="AX41" i="11"/>
  <c r="AU41" i="11"/>
  <c r="AL41" i="11"/>
  <c r="AI41" i="11"/>
  <c r="AF41" i="11"/>
  <c r="Z41" i="11"/>
  <c r="W41" i="11"/>
  <c r="T41" i="11"/>
  <c r="Q41" i="11"/>
  <c r="E41" i="11"/>
  <c r="BP40" i="11"/>
  <c r="BM40" i="11"/>
  <c r="BJ40" i="11"/>
  <c r="BA40" i="11"/>
  <c r="AX40" i="11"/>
  <c r="AU40" i="11"/>
  <c r="AL40" i="11"/>
  <c r="AI40" i="11"/>
  <c r="AQ40" i="11" s="1"/>
  <c r="AO40" i="11" s="1"/>
  <c r="H40" i="11" s="1"/>
  <c r="AF40" i="11"/>
  <c r="Z40" i="11"/>
  <c r="W40" i="11"/>
  <c r="T40" i="11"/>
  <c r="Q40" i="11"/>
  <c r="E40" i="11"/>
  <c r="BP39" i="11"/>
  <c r="BM39" i="11"/>
  <c r="BJ39" i="11"/>
  <c r="BA39" i="11"/>
  <c r="AX39" i="11"/>
  <c r="AU39" i="11"/>
  <c r="AL39" i="11"/>
  <c r="AI39" i="11"/>
  <c r="AQ39" i="11" s="1"/>
  <c r="AO39" i="11" s="1"/>
  <c r="H39" i="11" s="1"/>
  <c r="AF39" i="11"/>
  <c r="Z39" i="11"/>
  <c r="W39" i="11"/>
  <c r="T39" i="11"/>
  <c r="Q39" i="11"/>
  <c r="E39" i="11"/>
  <c r="BP38" i="11"/>
  <c r="BM38" i="11"/>
  <c r="BJ38" i="11"/>
  <c r="BA38" i="11"/>
  <c r="AX38" i="11"/>
  <c r="AU38" i="11"/>
  <c r="AL38" i="11"/>
  <c r="AI38" i="11"/>
  <c r="AF38" i="11"/>
  <c r="Z38" i="11"/>
  <c r="W38" i="11"/>
  <c r="T38" i="11"/>
  <c r="AE38" i="11" s="1"/>
  <c r="AC38" i="11" s="1"/>
  <c r="Q38" i="11"/>
  <c r="E38" i="11"/>
  <c r="BP37" i="11"/>
  <c r="BM37" i="11"/>
  <c r="BJ37" i="11"/>
  <c r="BA37" i="11"/>
  <c r="AX37" i="11"/>
  <c r="AU37" i="11"/>
  <c r="AL37" i="11"/>
  <c r="AI37" i="11"/>
  <c r="AF37" i="11"/>
  <c r="Z37" i="11"/>
  <c r="W37" i="11"/>
  <c r="T37" i="11"/>
  <c r="AE37" i="11" s="1"/>
  <c r="AC37" i="11" s="1"/>
  <c r="Q37" i="11"/>
  <c r="E37" i="11"/>
  <c r="BP36" i="11"/>
  <c r="BM36" i="11"/>
  <c r="BJ36" i="11"/>
  <c r="BA36" i="11"/>
  <c r="AX36" i="11"/>
  <c r="AU36" i="11"/>
  <c r="AL36" i="11"/>
  <c r="AI36" i="11"/>
  <c r="AF36" i="11"/>
  <c r="Z36" i="11"/>
  <c r="W36" i="11"/>
  <c r="T36" i="11"/>
  <c r="AE36" i="11" s="1"/>
  <c r="Q36" i="11"/>
  <c r="E36" i="11"/>
  <c r="BP35" i="11"/>
  <c r="BM35" i="11"/>
  <c r="BJ35" i="11"/>
  <c r="BA35" i="11"/>
  <c r="AX35" i="11"/>
  <c r="AU35" i="11"/>
  <c r="AL35" i="11"/>
  <c r="AI35" i="11"/>
  <c r="AF35" i="11"/>
  <c r="Z35" i="11"/>
  <c r="W35" i="11"/>
  <c r="T35" i="11"/>
  <c r="AE35" i="11" s="1"/>
  <c r="AC35" i="11" s="1"/>
  <c r="Q35" i="11"/>
  <c r="E35" i="11"/>
  <c r="BR34" i="11"/>
  <c r="BP34" i="11" s="1"/>
  <c r="BO34" i="11"/>
  <c r="BM34" i="11" s="1"/>
  <c r="BL34" i="11"/>
  <c r="BJ34" i="11" s="1"/>
  <c r="BA34" i="11"/>
  <c r="AX34" i="11"/>
  <c r="AU34" i="11"/>
  <c r="AN34" i="11"/>
  <c r="AL34" i="11"/>
  <c r="AK34" i="11"/>
  <c r="AI34" i="11"/>
  <c r="AH34" i="11"/>
  <c r="AF34" i="11"/>
  <c r="AB34" i="11"/>
  <c r="Z34" i="11"/>
  <c r="Y34" i="11"/>
  <c r="W34" i="11"/>
  <c r="V34" i="11"/>
  <c r="T34" i="11"/>
  <c r="S34" i="11"/>
  <c r="Q34" i="11"/>
  <c r="E34" i="11" s="1"/>
  <c r="BV33" i="11"/>
  <c r="BU33" i="11"/>
  <c r="BS33" i="11" s="1"/>
  <c r="N33" i="11" s="1"/>
  <c r="BP33" i="11"/>
  <c r="BM33" i="11"/>
  <c r="BJ33" i="11"/>
  <c r="BG33" i="11"/>
  <c r="L33" i="11" s="1"/>
  <c r="BD33" i="11"/>
  <c r="BA33" i="11"/>
  <c r="AX33" i="11"/>
  <c r="AU33" i="11"/>
  <c r="AR33" i="11"/>
  <c r="AO33" i="11"/>
  <c r="H33" i="11" s="1"/>
  <c r="AL33" i="11"/>
  <c r="AI33" i="11"/>
  <c r="AF33" i="11"/>
  <c r="AC33" i="11"/>
  <c r="F33" i="11" s="1"/>
  <c r="Z33" i="11"/>
  <c r="W33" i="11"/>
  <c r="T33" i="11"/>
  <c r="Q33" i="11"/>
  <c r="E33" i="11" s="1"/>
  <c r="K33" i="11"/>
  <c r="I33" i="11"/>
  <c r="BP32" i="11"/>
  <c r="BM32" i="11"/>
  <c r="BJ32" i="11"/>
  <c r="BU32" i="11" s="1"/>
  <c r="BS32" i="11" s="1"/>
  <c r="N32" i="11" s="1"/>
  <c r="BA32" i="11"/>
  <c r="AX32" i="11"/>
  <c r="AU32" i="11"/>
  <c r="AL32" i="11"/>
  <c r="AI32" i="11"/>
  <c r="AF32" i="11"/>
  <c r="AQ32" i="11" s="1"/>
  <c r="AO32" i="11" s="1"/>
  <c r="H32" i="11" s="1"/>
  <c r="Z32" i="11"/>
  <c r="W32" i="11"/>
  <c r="T32" i="11"/>
  <c r="Q32" i="11"/>
  <c r="E32" i="11" s="1"/>
  <c r="BP31" i="11"/>
  <c r="BM31" i="11"/>
  <c r="BJ31" i="11"/>
  <c r="BA31" i="11"/>
  <c r="AX31" i="11"/>
  <c r="AU31" i="11"/>
  <c r="AL31" i="11"/>
  <c r="AI31" i="11"/>
  <c r="AQ31" i="11" s="1"/>
  <c r="AO31" i="11" s="1"/>
  <c r="H31" i="11" s="1"/>
  <c r="AF31" i="11"/>
  <c r="Z31" i="11"/>
  <c r="W31" i="11"/>
  <c r="T31" i="11"/>
  <c r="Q31" i="11"/>
  <c r="I31" i="11"/>
  <c r="E31" i="11"/>
  <c r="BP30" i="11"/>
  <c r="BM30" i="11"/>
  <c r="BJ30" i="11"/>
  <c r="BA30" i="11"/>
  <c r="AX30" i="11"/>
  <c r="AU30" i="11"/>
  <c r="AL30" i="11"/>
  <c r="AI30" i="11"/>
  <c r="AF30" i="11"/>
  <c r="AQ30" i="11" s="1"/>
  <c r="AO30" i="11" s="1"/>
  <c r="H30" i="11" s="1"/>
  <c r="Z30" i="11"/>
  <c r="W30" i="11"/>
  <c r="T30" i="11"/>
  <c r="Q30" i="11"/>
  <c r="E30" i="11" s="1"/>
  <c r="BP29" i="11"/>
  <c r="BM29" i="11"/>
  <c r="BU29" i="11" s="1"/>
  <c r="BS29" i="11" s="1"/>
  <c r="N29" i="11" s="1"/>
  <c r="BJ29" i="11"/>
  <c r="BA29" i="11"/>
  <c r="AX29" i="11"/>
  <c r="AU29" i="11"/>
  <c r="AL29" i="11"/>
  <c r="AI29" i="11"/>
  <c r="AF29" i="11"/>
  <c r="Z29" i="11"/>
  <c r="W29" i="11"/>
  <c r="T29" i="11"/>
  <c r="Q29" i="11"/>
  <c r="E29" i="11" s="1"/>
  <c r="BP28" i="11"/>
  <c r="BM28" i="11"/>
  <c r="BJ28" i="11"/>
  <c r="BA28" i="11"/>
  <c r="AX28" i="11"/>
  <c r="AU28" i="11"/>
  <c r="AL28" i="11"/>
  <c r="AI28" i="11"/>
  <c r="AF28" i="11"/>
  <c r="Z28" i="11"/>
  <c r="W28" i="11"/>
  <c r="T28" i="11"/>
  <c r="Q28" i="11"/>
  <c r="E28" i="11" s="1"/>
  <c r="BP27" i="11"/>
  <c r="BM27" i="11"/>
  <c r="BJ27" i="11"/>
  <c r="BU27" i="11" s="1"/>
  <c r="BS27" i="11" s="1"/>
  <c r="N27" i="11" s="1"/>
  <c r="BA27" i="11"/>
  <c r="AX27" i="11"/>
  <c r="AU27" i="11"/>
  <c r="AL27" i="11"/>
  <c r="AI27" i="11"/>
  <c r="AF27" i="11"/>
  <c r="AQ27" i="11" s="1"/>
  <c r="AO27" i="11" s="1"/>
  <c r="H27" i="11" s="1"/>
  <c r="Z27" i="11"/>
  <c r="W27" i="11"/>
  <c r="T27" i="11"/>
  <c r="Q27" i="11"/>
  <c r="E27" i="11" s="1"/>
  <c r="BP26" i="11"/>
  <c r="BM26" i="11"/>
  <c r="BJ26" i="11"/>
  <c r="BA26" i="11"/>
  <c r="AX26" i="11"/>
  <c r="AU26" i="11"/>
  <c r="AL26" i="11"/>
  <c r="AI26" i="11"/>
  <c r="AF26" i="11"/>
  <c r="Z26" i="11"/>
  <c r="W26" i="11"/>
  <c r="T26" i="11"/>
  <c r="Q26" i="11"/>
  <c r="E26" i="11" s="1"/>
  <c r="BP25" i="11"/>
  <c r="BM25" i="11"/>
  <c r="BJ25" i="11"/>
  <c r="BU25" i="11" s="1"/>
  <c r="BS25" i="11" s="1"/>
  <c r="N25" i="11" s="1"/>
  <c r="BA25" i="11"/>
  <c r="AX25" i="11"/>
  <c r="BF25" i="11" s="1"/>
  <c r="BD25" i="11" s="1"/>
  <c r="K25" i="11" s="1"/>
  <c r="AU25" i="11"/>
  <c r="AL25" i="11"/>
  <c r="AI25" i="11"/>
  <c r="AF25" i="11"/>
  <c r="AQ25" i="11" s="1"/>
  <c r="AO25" i="11" s="1"/>
  <c r="H25" i="11" s="1"/>
  <c r="Z25" i="11"/>
  <c r="W25" i="11"/>
  <c r="T25" i="11"/>
  <c r="Q25" i="11"/>
  <c r="E25" i="11" s="1"/>
  <c r="BP24" i="11"/>
  <c r="BM24" i="11"/>
  <c r="BJ24" i="11"/>
  <c r="BA24" i="11"/>
  <c r="AX24" i="11"/>
  <c r="AU24" i="11"/>
  <c r="AL24" i="11"/>
  <c r="AI24" i="11"/>
  <c r="AF24" i="11"/>
  <c r="Z24" i="11"/>
  <c r="W24" i="11"/>
  <c r="T24" i="11"/>
  <c r="Q24" i="11"/>
  <c r="E24" i="11" s="1"/>
  <c r="BP23" i="11"/>
  <c r="BM23" i="11"/>
  <c r="BJ23" i="11"/>
  <c r="BU23" i="11" s="1"/>
  <c r="BS23" i="11" s="1"/>
  <c r="N23" i="11" s="1"/>
  <c r="BA23" i="11"/>
  <c r="AX23" i="11"/>
  <c r="AU23" i="11"/>
  <c r="AL23" i="11"/>
  <c r="AI23" i="11"/>
  <c r="AF23" i="11"/>
  <c r="AQ23" i="11" s="1"/>
  <c r="AO23" i="11" s="1"/>
  <c r="H23" i="11" s="1"/>
  <c r="Z23" i="11"/>
  <c r="W23" i="11"/>
  <c r="T23" i="11"/>
  <c r="Q23" i="11"/>
  <c r="E23" i="11" s="1"/>
  <c r="BP22" i="11"/>
  <c r="BM22" i="11"/>
  <c r="BJ22" i="11"/>
  <c r="BA22" i="11"/>
  <c r="AX22" i="11"/>
  <c r="AU22" i="11"/>
  <c r="AL22" i="11"/>
  <c r="AI22" i="11"/>
  <c r="AF22" i="11"/>
  <c r="Z22" i="11"/>
  <c r="W22" i="11"/>
  <c r="T22" i="11"/>
  <c r="Q22" i="11"/>
  <c r="E22" i="11" s="1"/>
  <c r="BP21" i="11"/>
  <c r="BM21" i="11"/>
  <c r="BJ21" i="11"/>
  <c r="BU21" i="11" s="1"/>
  <c r="BS21" i="11" s="1"/>
  <c r="N21" i="11" s="1"/>
  <c r="BA21" i="11"/>
  <c r="AX21" i="11"/>
  <c r="BF21" i="11" s="1"/>
  <c r="BD21" i="11" s="1"/>
  <c r="K21" i="11" s="1"/>
  <c r="AU21" i="11"/>
  <c r="AL21" i="11"/>
  <c r="AI21" i="11"/>
  <c r="AF21" i="11"/>
  <c r="AQ21" i="11" s="1"/>
  <c r="AO21" i="11" s="1"/>
  <c r="H21" i="11" s="1"/>
  <c r="Z21" i="11"/>
  <c r="W21" i="11"/>
  <c r="T21" i="11"/>
  <c r="Q21" i="11"/>
  <c r="E21" i="11" s="1"/>
  <c r="BP20" i="11"/>
  <c r="BM20" i="11"/>
  <c r="BU20" i="11" s="1"/>
  <c r="BS20" i="11" s="1"/>
  <c r="N20" i="11" s="1"/>
  <c r="BJ20" i="11"/>
  <c r="BA20" i="11"/>
  <c r="AX20" i="11"/>
  <c r="AU20" i="11"/>
  <c r="AL20" i="11"/>
  <c r="AI20" i="11"/>
  <c r="AF20" i="11"/>
  <c r="Z20" i="11"/>
  <c r="W20" i="11"/>
  <c r="T20" i="11"/>
  <c r="Q20" i="11"/>
  <c r="E20" i="11" s="1"/>
  <c r="BP19" i="11"/>
  <c r="BM19" i="11"/>
  <c r="BJ19" i="11"/>
  <c r="BA19" i="11"/>
  <c r="AX19" i="11"/>
  <c r="AU19" i="11"/>
  <c r="AL19" i="11"/>
  <c r="AI19" i="11"/>
  <c r="AF19" i="11"/>
  <c r="Z19" i="11"/>
  <c r="W19" i="11"/>
  <c r="T19" i="11"/>
  <c r="Q19" i="11"/>
  <c r="E19" i="11" s="1"/>
  <c r="BP18" i="11"/>
  <c r="BM18" i="11"/>
  <c r="BJ18" i="11"/>
  <c r="BA18" i="11"/>
  <c r="AX18" i="11"/>
  <c r="AU18" i="11"/>
  <c r="AL18" i="11"/>
  <c r="AI18" i="11"/>
  <c r="AF18" i="11"/>
  <c r="AQ18" i="11" s="1"/>
  <c r="Z18" i="11"/>
  <c r="W18" i="11"/>
  <c r="T18" i="11"/>
  <c r="Q18" i="11"/>
  <c r="E18" i="11" s="1"/>
  <c r="BP17" i="11"/>
  <c r="BM17" i="11"/>
  <c r="BU17" i="11" s="1"/>
  <c r="BS17" i="11" s="1"/>
  <c r="N17" i="11" s="1"/>
  <c r="BJ17" i="11"/>
  <c r="BA17" i="11"/>
  <c r="AX17" i="11"/>
  <c r="AU17" i="11"/>
  <c r="AL17" i="11"/>
  <c r="AI17" i="11"/>
  <c r="AF17" i="11"/>
  <c r="Z17" i="11"/>
  <c r="W17" i="11"/>
  <c r="T17" i="11"/>
  <c r="Q17" i="11"/>
  <c r="E17" i="11" s="1"/>
  <c r="BW16" i="11"/>
  <c r="BT16" i="11"/>
  <c r="BR16" i="11"/>
  <c r="BQ16" i="11"/>
  <c r="BO16" i="11"/>
  <c r="BN16" i="11"/>
  <c r="BM16" i="11"/>
  <c r="BL16" i="11"/>
  <c r="BK16" i="11"/>
  <c r="BJ16" i="11" s="1"/>
  <c r="BH16" i="11"/>
  <c r="BE16" i="11"/>
  <c r="BB16" i="11"/>
  <c r="BA16" i="11"/>
  <c r="AY16" i="11"/>
  <c r="AV16" i="11"/>
  <c r="AU16" i="11" s="1"/>
  <c r="AS16" i="11"/>
  <c r="AP16" i="11"/>
  <c r="AN16" i="11"/>
  <c r="AM16" i="11"/>
  <c r="AL16" i="11" s="1"/>
  <c r="AK16" i="11"/>
  <c r="AJ16" i="11"/>
  <c r="AH16" i="11"/>
  <c r="AG16" i="11"/>
  <c r="AF16" i="11" s="1"/>
  <c r="AD16" i="11"/>
  <c r="AB16" i="11"/>
  <c r="AA16" i="11"/>
  <c r="Z16" i="11" s="1"/>
  <c r="Y16" i="11"/>
  <c r="X16" i="11"/>
  <c r="V16" i="11"/>
  <c r="U16" i="11"/>
  <c r="S16" i="11"/>
  <c r="R16" i="11"/>
  <c r="BV15" i="11"/>
  <c r="BS15" i="11"/>
  <c r="N15" i="11" s="1"/>
  <c r="BP15" i="11"/>
  <c r="BM15" i="11"/>
  <c r="BJ15" i="11"/>
  <c r="BG15" i="11"/>
  <c r="BD15" i="11"/>
  <c r="BA15" i="11"/>
  <c r="AX15" i="11"/>
  <c r="AU15" i="11"/>
  <c r="AR15" i="11"/>
  <c r="AO15" i="11"/>
  <c r="AL15" i="11"/>
  <c r="AI15" i="11"/>
  <c r="AF15" i="11"/>
  <c r="Z15" i="11"/>
  <c r="W15" i="11"/>
  <c r="AE15" i="11" s="1"/>
  <c r="AC15" i="11" s="1"/>
  <c r="F15" i="11" s="1"/>
  <c r="T15" i="11"/>
  <c r="Q15" i="11"/>
  <c r="E15" i="11" s="1"/>
  <c r="P15" i="11" s="1"/>
  <c r="L15" i="11"/>
  <c r="K15" i="11"/>
  <c r="I15" i="11"/>
  <c r="J15" i="11" s="1"/>
  <c r="H15" i="11"/>
  <c r="BP14" i="11"/>
  <c r="BM14" i="11"/>
  <c r="BJ14" i="11"/>
  <c r="BU14" i="11" s="1"/>
  <c r="BS14" i="11" s="1"/>
  <c r="N14" i="11" s="1"/>
  <c r="BA14" i="11"/>
  <c r="AX14" i="11"/>
  <c r="AU14" i="11"/>
  <c r="AL14" i="11"/>
  <c r="AI14" i="11"/>
  <c r="AF14" i="11"/>
  <c r="Z14" i="11"/>
  <c r="W14" i="11"/>
  <c r="T14" i="11"/>
  <c r="Q14" i="11"/>
  <c r="E14" i="11" s="1"/>
  <c r="BP13" i="11"/>
  <c r="BM13" i="11"/>
  <c r="BJ13" i="11"/>
  <c r="BU13" i="11" s="1"/>
  <c r="BS13" i="11" s="1"/>
  <c r="N13" i="11" s="1"/>
  <c r="BA13" i="11"/>
  <c r="AX13" i="11"/>
  <c r="AU13" i="11"/>
  <c r="AL13" i="11"/>
  <c r="AI13" i="11"/>
  <c r="AF13" i="11"/>
  <c r="Z13" i="11"/>
  <c r="W13" i="11"/>
  <c r="T13" i="11"/>
  <c r="Q13" i="11"/>
  <c r="E13" i="11" s="1"/>
  <c r="BP12" i="11"/>
  <c r="BM12" i="11"/>
  <c r="BJ12" i="11"/>
  <c r="BU12" i="11" s="1"/>
  <c r="BS12" i="11" s="1"/>
  <c r="N12" i="11" s="1"/>
  <c r="BA12" i="11"/>
  <c r="AX12" i="11"/>
  <c r="AU12" i="11"/>
  <c r="AL12" i="11"/>
  <c r="AI12" i="11"/>
  <c r="AF12" i="11"/>
  <c r="Z12" i="11"/>
  <c r="W12" i="11"/>
  <c r="T12" i="11"/>
  <c r="Q12" i="11"/>
  <c r="E12" i="11" s="1"/>
  <c r="BP11" i="11"/>
  <c r="BM11" i="11"/>
  <c r="BJ11" i="11"/>
  <c r="BU11" i="11" s="1"/>
  <c r="BA11" i="11"/>
  <c r="AX11" i="11"/>
  <c r="AU11" i="11"/>
  <c r="AL11" i="11"/>
  <c r="AI11" i="11"/>
  <c r="AF11" i="11"/>
  <c r="Z11" i="11"/>
  <c r="W11" i="11"/>
  <c r="T11" i="11"/>
  <c r="Q11" i="11"/>
  <c r="E11" i="11" s="1"/>
  <c r="BP10" i="11"/>
  <c r="BM10" i="11"/>
  <c r="BJ10" i="11"/>
  <c r="BU10" i="11" s="1"/>
  <c r="BA10" i="11"/>
  <c r="AX10" i="11"/>
  <c r="AU10" i="11"/>
  <c r="AL10" i="11"/>
  <c r="AI10" i="11"/>
  <c r="AF10" i="11"/>
  <c r="AQ10" i="11" s="1"/>
  <c r="Z10" i="11"/>
  <c r="W10" i="11"/>
  <c r="T10" i="11"/>
  <c r="Q10" i="11"/>
  <c r="E10" i="11" s="1"/>
  <c r="BW9" i="11"/>
  <c r="BT9" i="11"/>
  <c r="BR9" i="11"/>
  <c r="BQ9" i="11"/>
  <c r="BP9" i="11" s="1"/>
  <c r="BO9" i="11"/>
  <c r="BN9" i="11"/>
  <c r="BL9" i="11"/>
  <c r="BL6" i="11" s="1"/>
  <c r="BK9" i="11"/>
  <c r="BJ9" i="11"/>
  <c r="BH9" i="11"/>
  <c r="BE9" i="11"/>
  <c r="BB9" i="11"/>
  <c r="AY9" i="11"/>
  <c r="AX9" i="11" s="1"/>
  <c r="AV9" i="11"/>
  <c r="AU9" i="11" s="1"/>
  <c r="AS9" i="11"/>
  <c r="AP9" i="11"/>
  <c r="AN9" i="11"/>
  <c r="AM9" i="11"/>
  <c r="AK9" i="11"/>
  <c r="AK6" i="11" s="1"/>
  <c r="AJ9" i="11"/>
  <c r="AI9" i="11"/>
  <c r="AH9" i="11"/>
  <c r="AG9" i="11"/>
  <c r="AD9" i="11"/>
  <c r="AB9" i="11"/>
  <c r="AA9" i="11"/>
  <c r="Y9" i="11"/>
  <c r="Y6" i="11" s="1"/>
  <c r="X9" i="11"/>
  <c r="W9" i="11"/>
  <c r="V9" i="11"/>
  <c r="U9" i="11"/>
  <c r="S9" i="11"/>
  <c r="S6" i="11" s="1"/>
  <c r="R9" i="11"/>
  <c r="Q9" i="11" s="1"/>
  <c r="E9" i="11" s="1"/>
  <c r="BW8" i="11"/>
  <c r="BT8" i="11"/>
  <c r="BR8" i="11"/>
  <c r="BQ8" i="11"/>
  <c r="BP8" i="11" s="1"/>
  <c r="BO8" i="11"/>
  <c r="BN8" i="11"/>
  <c r="BL8" i="11"/>
  <c r="BK8" i="11"/>
  <c r="BJ8" i="11" s="1"/>
  <c r="BH8" i="11"/>
  <c r="BE8" i="11"/>
  <c r="BB8" i="11"/>
  <c r="BA8" i="11" s="1"/>
  <c r="AY8" i="11"/>
  <c r="AX8" i="11" s="1"/>
  <c r="AV8" i="11"/>
  <c r="AU8" i="11" s="1"/>
  <c r="AS8" i="11"/>
  <c r="AP8" i="11"/>
  <c r="AN8" i="11"/>
  <c r="AM8" i="11"/>
  <c r="AK8" i="11"/>
  <c r="AJ8" i="11"/>
  <c r="AI8" i="11" s="1"/>
  <c r="AH8" i="11"/>
  <c r="AG8" i="11"/>
  <c r="AD8" i="11"/>
  <c r="AB8" i="11"/>
  <c r="AA8" i="11"/>
  <c r="Y8" i="11"/>
  <c r="X8" i="11"/>
  <c r="W8" i="11" s="1"/>
  <c r="V8" i="11"/>
  <c r="U8" i="11"/>
  <c r="S8" i="11"/>
  <c r="R8" i="11"/>
  <c r="BV7" i="11"/>
  <c r="BP7" i="11"/>
  <c r="BM7" i="11"/>
  <c r="BJ7" i="11"/>
  <c r="BG7" i="11"/>
  <c r="L7" i="11" s="1"/>
  <c r="BD7" i="11"/>
  <c r="BA7" i="11"/>
  <c r="AX7" i="11"/>
  <c r="AU7" i="11"/>
  <c r="AR7" i="11"/>
  <c r="AL7" i="11"/>
  <c r="AI7" i="11"/>
  <c r="AF7" i="11"/>
  <c r="AQ7" i="11" s="1"/>
  <c r="AO7" i="11" s="1"/>
  <c r="H7" i="11" s="1"/>
  <c r="Z7" i="11"/>
  <c r="W7" i="11"/>
  <c r="T7" i="11"/>
  <c r="Q7" i="11"/>
  <c r="E7" i="11" s="1"/>
  <c r="M7" i="11" s="1"/>
  <c r="K7" i="11"/>
  <c r="I7" i="11"/>
  <c r="BW6" i="11"/>
  <c r="BQ6" i="11"/>
  <c r="BO6" i="11"/>
  <c r="BK6" i="11"/>
  <c r="BJ6" i="11" s="1"/>
  <c r="AY6" i="11"/>
  <c r="AP6" i="11"/>
  <c r="AN6" i="11"/>
  <c r="AJ6" i="11"/>
  <c r="AH6" i="11"/>
  <c r="AD6" i="11"/>
  <c r="V6" i="11"/>
  <c r="R6" i="11"/>
  <c r="Q6" i="11" s="1"/>
  <c r="E6" i="11" s="1"/>
  <c r="AR1" i="11"/>
  <c r="G15" i="11" l="1"/>
  <c r="Q8" i="11"/>
  <c r="E8" i="11" s="1"/>
  <c r="T8" i="11"/>
  <c r="AF8" i="11"/>
  <c r="AQ11" i="11"/>
  <c r="AO11" i="11" s="1"/>
  <c r="H11" i="11" s="1"/>
  <c r="AQ12" i="11"/>
  <c r="AO12" i="11" s="1"/>
  <c r="H12" i="11" s="1"/>
  <c r="AQ13" i="11"/>
  <c r="AO13" i="11" s="1"/>
  <c r="H13" i="11" s="1"/>
  <c r="AQ14" i="11"/>
  <c r="AO14" i="11" s="1"/>
  <c r="H14" i="11" s="1"/>
  <c r="M15" i="11"/>
  <c r="T16" i="11"/>
  <c r="W16" i="11"/>
  <c r="AQ17" i="11"/>
  <c r="AO17" i="11" s="1"/>
  <c r="H17" i="11" s="1"/>
  <c r="BU18" i="11"/>
  <c r="BS18" i="11" s="1"/>
  <c r="N18" i="11" s="1"/>
  <c r="AE19" i="11"/>
  <c r="AC19" i="11" s="1"/>
  <c r="F19" i="11" s="1"/>
  <c r="AQ20" i="11"/>
  <c r="AO20" i="11" s="1"/>
  <c r="H20" i="11" s="1"/>
  <c r="AQ22" i="11"/>
  <c r="AO22" i="11" s="1"/>
  <c r="H22" i="11" s="1"/>
  <c r="BF22" i="11"/>
  <c r="BD22" i="11" s="1"/>
  <c r="K22" i="11" s="1"/>
  <c r="BU22" i="11"/>
  <c r="BS22" i="11" s="1"/>
  <c r="N22" i="11" s="1"/>
  <c r="AQ24" i="11"/>
  <c r="AO24" i="11" s="1"/>
  <c r="H24" i="11" s="1"/>
  <c r="BU24" i="11"/>
  <c r="BS24" i="11" s="1"/>
  <c r="N24" i="11" s="1"/>
  <c r="AQ26" i="11"/>
  <c r="AO26" i="11" s="1"/>
  <c r="H26" i="11" s="1"/>
  <c r="BF26" i="11"/>
  <c r="BD26" i="11" s="1"/>
  <c r="K26" i="11" s="1"/>
  <c r="BU26" i="11"/>
  <c r="BS26" i="11" s="1"/>
  <c r="N26" i="11" s="1"/>
  <c r="AE28" i="11"/>
  <c r="AC28" i="11" s="1"/>
  <c r="F28" i="11" s="1"/>
  <c r="AQ29" i="11"/>
  <c r="AO29" i="11" s="1"/>
  <c r="H29" i="11" s="1"/>
  <c r="BU30" i="11"/>
  <c r="BS30" i="11" s="1"/>
  <c r="N30" i="11" s="1"/>
  <c r="BU31" i="11"/>
  <c r="BS31" i="11" s="1"/>
  <c r="N31" i="11" s="1"/>
  <c r="BU39" i="11"/>
  <c r="BS39" i="11" s="1"/>
  <c r="N39" i="11" s="1"/>
  <c r="BU40" i="11"/>
  <c r="BS40" i="11" s="1"/>
  <c r="N40" i="11" s="1"/>
  <c r="AE41" i="11"/>
  <c r="AC41" i="11" s="1"/>
  <c r="F41" i="11" s="1"/>
  <c r="G41" i="11" s="1"/>
  <c r="AE42" i="11"/>
  <c r="AC42" i="11" s="1"/>
  <c r="F42" i="11" s="1"/>
  <c r="G42" i="11" s="1"/>
  <c r="AE43" i="11"/>
  <c r="AC43" i="11" s="1"/>
  <c r="F43" i="11" s="1"/>
  <c r="G43" i="11" s="1"/>
  <c r="AE44" i="11"/>
  <c r="AC44" i="11" s="1"/>
  <c r="F44" i="11" s="1"/>
  <c r="G44" i="11" s="1"/>
  <c r="AE45" i="11"/>
  <c r="AC45" i="11" s="1"/>
  <c r="F45" i="11" s="1"/>
  <c r="G45" i="11" s="1"/>
  <c r="AQ49" i="11"/>
  <c r="AO49" i="11" s="1"/>
  <c r="H49" i="11" s="1"/>
  <c r="BU49" i="11"/>
  <c r="BS49" i="11" s="1"/>
  <c r="N49" i="11" s="1"/>
  <c r="AE51" i="11"/>
  <c r="AC51" i="11" s="1"/>
  <c r="AE52" i="11"/>
  <c r="AC52" i="11" s="1"/>
  <c r="F52" i="11" s="1"/>
  <c r="AQ53" i="11"/>
  <c r="AO53" i="11" s="1"/>
  <c r="H53" i="11" s="1"/>
  <c r="AQ58" i="11"/>
  <c r="AO58" i="11" s="1"/>
  <c r="H58" i="11" s="1"/>
  <c r="AE59" i="11"/>
  <c r="AC59" i="11" s="1"/>
  <c r="AE60" i="11"/>
  <c r="AC60" i="11" s="1"/>
  <c r="AE61" i="11"/>
  <c r="AC61" i="11" s="1"/>
  <c r="AQ65" i="11"/>
  <c r="AO65" i="11" s="1"/>
  <c r="H65" i="11" s="1"/>
  <c r="BU65" i="11"/>
  <c r="BS65" i="11" s="1"/>
  <c r="N65" i="11" s="1"/>
  <c r="AE68" i="11"/>
  <c r="AC68" i="11" s="1"/>
  <c r="F68" i="11" s="1"/>
  <c r="G68" i="11" s="1"/>
  <c r="AI77" i="11"/>
  <c r="AL77" i="11"/>
  <c r="AI78" i="11"/>
  <c r="BU79" i="11"/>
  <c r="AQ81" i="11"/>
  <c r="AO81" i="11" s="1"/>
  <c r="H81" i="11" s="1"/>
  <c r="BF81" i="11"/>
  <c r="BD81" i="11" s="1"/>
  <c r="K81" i="11" s="1"/>
  <c r="BU81" i="11"/>
  <c r="BS81" i="11" s="1"/>
  <c r="N81" i="11" s="1"/>
  <c r="BU82" i="11"/>
  <c r="BS82" i="11" s="1"/>
  <c r="N82" i="11" s="1"/>
  <c r="AQ83" i="11"/>
  <c r="AO83" i="11" s="1"/>
  <c r="H83" i="11" s="1"/>
  <c r="AQ86" i="11"/>
  <c r="AO86" i="11" s="1"/>
  <c r="H86" i="11" s="1"/>
  <c r="AQ87" i="11"/>
  <c r="AO87" i="11" s="1"/>
  <c r="H87" i="11" s="1"/>
  <c r="AQ88" i="11"/>
  <c r="AO88" i="11" s="1"/>
  <c r="H88" i="11" s="1"/>
  <c r="BF88" i="11"/>
  <c r="BD88" i="11" s="1"/>
  <c r="K88" i="11" s="1"/>
  <c r="BU88" i="11"/>
  <c r="BS88" i="11" s="1"/>
  <c r="N88" i="11" s="1"/>
  <c r="AQ90" i="11"/>
  <c r="AO90" i="11" s="1"/>
  <c r="H90" i="11" s="1"/>
  <c r="W91" i="11"/>
  <c r="Z91" i="11"/>
  <c r="BJ91" i="11"/>
  <c r="BM91" i="11"/>
  <c r="BU93" i="11"/>
  <c r="AI98" i="11"/>
  <c r="AL98" i="11"/>
  <c r="BU99" i="11"/>
  <c r="BF100" i="11"/>
  <c r="BD100" i="11" s="1"/>
  <c r="K100" i="11" s="1"/>
  <c r="AQ101" i="11"/>
  <c r="AO101" i="11" s="1"/>
  <c r="H101" i="11" s="1"/>
  <c r="AE107" i="11"/>
  <c r="AC107" i="11" s="1"/>
  <c r="F107" i="11" s="1"/>
  <c r="AQ109" i="11"/>
  <c r="AO109" i="11" s="1"/>
  <c r="H109" i="11" s="1"/>
  <c r="BU109" i="11"/>
  <c r="BS109" i="11" s="1"/>
  <c r="N109" i="11" s="1"/>
  <c r="BU111" i="11"/>
  <c r="BS111" i="11" s="1"/>
  <c r="N111" i="11" s="1"/>
  <c r="AQ112" i="11"/>
  <c r="AO112" i="11" s="1"/>
  <c r="H112" i="11" s="1"/>
  <c r="BU112" i="11"/>
  <c r="BS112" i="11" s="1"/>
  <c r="N112" i="11" s="1"/>
  <c r="AE114" i="11"/>
  <c r="AC114" i="11" s="1"/>
  <c r="F114" i="11" s="1"/>
  <c r="BU115" i="11"/>
  <c r="BS115" i="11" s="1"/>
  <c r="N115" i="11" s="1"/>
  <c r="AE127" i="11"/>
  <c r="W128" i="11"/>
  <c r="Z128" i="11"/>
  <c r="AF129" i="11"/>
  <c r="BP129" i="11"/>
  <c r="AQ130" i="11"/>
  <c r="BU130" i="11"/>
  <c r="BS130" i="11" s="1"/>
  <c r="N130" i="11" s="1"/>
  <c r="AQ131" i="11"/>
  <c r="BF136" i="11"/>
  <c r="BD136" i="11" s="1"/>
  <c r="K136" i="11" s="1"/>
  <c r="BF137" i="11"/>
  <c r="BD137" i="11" s="1"/>
  <c r="K137" i="11" s="1"/>
  <c r="BU137" i="11"/>
  <c r="BS137" i="11" s="1"/>
  <c r="N137" i="11" s="1"/>
  <c r="BU139" i="11"/>
  <c r="BS139" i="11" s="1"/>
  <c r="N139" i="11" s="1"/>
  <c r="BU140" i="11"/>
  <c r="BS140" i="11" s="1"/>
  <c r="N140" i="11" s="1"/>
  <c r="AQ142" i="11"/>
  <c r="AO142" i="11" s="1"/>
  <c r="H142" i="11" s="1"/>
  <c r="BF142" i="11"/>
  <c r="BD142" i="11" s="1"/>
  <c r="K142" i="11" s="1"/>
  <c r="BU142" i="11"/>
  <c r="BS142" i="11" s="1"/>
  <c r="N142" i="11" s="1"/>
  <c r="BF143" i="11"/>
  <c r="BD143" i="11" s="1"/>
  <c r="K143" i="11" s="1"/>
  <c r="G48" i="11"/>
  <c r="AQ143" i="11"/>
  <c r="AO143" i="11" s="1"/>
  <c r="H143" i="11" s="1"/>
  <c r="AO10" i="11"/>
  <c r="H10" i="11" s="1"/>
  <c r="AQ8" i="11"/>
  <c r="AO8" i="11" s="1"/>
  <c r="H8" i="11" s="1"/>
  <c r="AB6" i="11"/>
  <c r="M33" i="11"/>
  <c r="G33" i="11"/>
  <c r="P33" i="11"/>
  <c r="Z8" i="11"/>
  <c r="AL8" i="11"/>
  <c r="BM8" i="11"/>
  <c r="BY15" i="11"/>
  <c r="Q16" i="11"/>
  <c r="E16" i="11" s="1"/>
  <c r="AI16" i="11"/>
  <c r="BP16" i="11"/>
  <c r="AE21" i="11"/>
  <c r="AC21" i="11" s="1"/>
  <c r="AE22" i="11"/>
  <c r="AC22" i="11" s="1"/>
  <c r="AE23" i="11"/>
  <c r="AC23" i="11" s="1"/>
  <c r="AE24" i="11"/>
  <c r="AC24" i="11" s="1"/>
  <c r="AE25" i="11"/>
  <c r="AC25" i="11" s="1"/>
  <c r="AE26" i="11"/>
  <c r="AC26" i="11" s="1"/>
  <c r="AE27" i="11"/>
  <c r="AC27" i="11" s="1"/>
  <c r="AE32" i="11"/>
  <c r="AC32" i="11" s="1"/>
  <c r="AQ35" i="11"/>
  <c r="AO35" i="11" s="1"/>
  <c r="H35" i="11" s="1"/>
  <c r="BU35" i="11"/>
  <c r="BS35" i="11" s="1"/>
  <c r="N35" i="11" s="1"/>
  <c r="AQ36" i="11"/>
  <c r="BU36" i="11"/>
  <c r="BS36" i="11" s="1"/>
  <c r="N36" i="11" s="1"/>
  <c r="AQ37" i="11"/>
  <c r="AO37" i="11" s="1"/>
  <c r="H37" i="11" s="1"/>
  <c r="BU37" i="11"/>
  <c r="BS37" i="11" s="1"/>
  <c r="N37" i="11" s="1"/>
  <c r="AQ38" i="11"/>
  <c r="AO38" i="11" s="1"/>
  <c r="H38" i="11" s="1"/>
  <c r="BU38" i="11"/>
  <c r="BS38" i="11" s="1"/>
  <c r="N38" i="11" s="1"/>
  <c r="AE49" i="11"/>
  <c r="AC49" i="11" s="1"/>
  <c r="AE50" i="11"/>
  <c r="AC50" i="11" s="1"/>
  <c r="AE54" i="11"/>
  <c r="AC54" i="11" s="1"/>
  <c r="AQ55" i="11"/>
  <c r="AO55" i="11" s="1"/>
  <c r="H55" i="11" s="1"/>
  <c r="BU55" i="11"/>
  <c r="BS55" i="11" s="1"/>
  <c r="N55" i="11" s="1"/>
  <c r="AQ56" i="11"/>
  <c r="AO56" i="11" s="1"/>
  <c r="H56" i="11" s="1"/>
  <c r="BU56" i="11"/>
  <c r="BS56" i="11" s="1"/>
  <c r="N56" i="11" s="1"/>
  <c r="AE57" i="11"/>
  <c r="AC57" i="11" s="1"/>
  <c r="BF57" i="11"/>
  <c r="BD57" i="11" s="1"/>
  <c r="K57" i="11" s="1"/>
  <c r="AE58" i="11"/>
  <c r="AC58" i="11" s="1"/>
  <c r="BF58" i="11"/>
  <c r="BD58" i="11" s="1"/>
  <c r="K58" i="11" s="1"/>
  <c r="AQ59" i="11"/>
  <c r="AO59" i="11" s="1"/>
  <c r="H59" i="11" s="1"/>
  <c r="BU59" i="11"/>
  <c r="BS59" i="11" s="1"/>
  <c r="N59" i="11" s="1"/>
  <c r="AQ60" i="11"/>
  <c r="AO60" i="11" s="1"/>
  <c r="H60" i="11" s="1"/>
  <c r="BU60" i="11"/>
  <c r="BS60" i="11" s="1"/>
  <c r="N60" i="11" s="1"/>
  <c r="AQ62" i="11"/>
  <c r="AO62" i="11" s="1"/>
  <c r="H62" i="11" s="1"/>
  <c r="BU62" i="11"/>
  <c r="BS62" i="11" s="1"/>
  <c r="N62" i="11" s="1"/>
  <c r="AE64" i="11"/>
  <c r="AC64" i="11" s="1"/>
  <c r="F64" i="11" s="1"/>
  <c r="AO79" i="11"/>
  <c r="H79" i="11" s="1"/>
  <c r="AQ66" i="11"/>
  <c r="AO66" i="11" s="1"/>
  <c r="H66" i="11" s="1"/>
  <c r="BU66" i="11"/>
  <c r="BS66" i="11" s="1"/>
  <c r="N66" i="11" s="1"/>
  <c r="AQ67" i="11"/>
  <c r="AO67" i="11" s="1"/>
  <c r="H67" i="11" s="1"/>
  <c r="BU67" i="11"/>
  <c r="BS67" i="11" s="1"/>
  <c r="N67" i="11" s="1"/>
  <c r="AE69" i="11"/>
  <c r="AC69" i="11" s="1"/>
  <c r="AQ73" i="11"/>
  <c r="AO73" i="11" s="1"/>
  <c r="H73" i="11" s="1"/>
  <c r="BU73" i="11"/>
  <c r="BS73" i="11" s="1"/>
  <c r="N73" i="11" s="1"/>
  <c r="AQ74" i="11"/>
  <c r="AO74" i="11" s="1"/>
  <c r="H74" i="11" s="1"/>
  <c r="BU74" i="11"/>
  <c r="BS74" i="11" s="1"/>
  <c r="N74" i="11" s="1"/>
  <c r="T77" i="11"/>
  <c r="AF77" i="11"/>
  <c r="BF101" i="11"/>
  <c r="BD101" i="11" s="1"/>
  <c r="K101" i="11" s="1"/>
  <c r="AE105" i="11"/>
  <c r="AC105" i="11" s="1"/>
  <c r="F105" i="11" s="1"/>
  <c r="AQ105" i="11"/>
  <c r="AE106" i="11"/>
  <c r="AC106" i="11" s="1"/>
  <c r="AQ106" i="11"/>
  <c r="AQ108" i="11"/>
  <c r="AO108" i="11" s="1"/>
  <c r="H108" i="11" s="1"/>
  <c r="BU108" i="11"/>
  <c r="BS108" i="11" s="1"/>
  <c r="N108" i="11" s="1"/>
  <c r="AE109" i="11"/>
  <c r="AC109" i="11" s="1"/>
  <c r="F109" i="11" s="1"/>
  <c r="AE112" i="11"/>
  <c r="AC112" i="11" s="1"/>
  <c r="AE113" i="11"/>
  <c r="AC113" i="11" s="1"/>
  <c r="F113" i="11" s="1"/>
  <c r="AE118" i="11"/>
  <c r="AE120" i="11"/>
  <c r="AE122" i="11"/>
  <c r="AE124" i="11"/>
  <c r="AQ126" i="11"/>
  <c r="AO126" i="11" s="1"/>
  <c r="H126" i="11" s="1"/>
  <c r="T128" i="11"/>
  <c r="W129" i="11"/>
  <c r="BM129" i="11"/>
  <c r="AE135" i="11"/>
  <c r="AE138" i="11"/>
  <c r="AC138" i="11" s="1"/>
  <c r="AE80" i="11"/>
  <c r="AE81" i="11"/>
  <c r="AC81" i="11" s="1"/>
  <c r="AQ84" i="11"/>
  <c r="AO84" i="11" s="1"/>
  <c r="H84" i="11" s="1"/>
  <c r="BU84" i="11"/>
  <c r="BS84" i="11" s="1"/>
  <c r="N84" i="11" s="1"/>
  <c r="AQ85" i="11"/>
  <c r="AO85" i="11" s="1"/>
  <c r="H85" i="11" s="1"/>
  <c r="BU85" i="11"/>
  <c r="BS85" i="11" s="1"/>
  <c r="N85" i="11" s="1"/>
  <c r="AE88" i="11"/>
  <c r="AC88" i="11" s="1"/>
  <c r="AE89" i="11"/>
  <c r="AC89" i="11" s="1"/>
  <c r="T91" i="11"/>
  <c r="AF91" i="11"/>
  <c r="AE92" i="11"/>
  <c r="AC92" i="11" s="1"/>
  <c r="BF93" i="11"/>
  <c r="BD93" i="11" s="1"/>
  <c r="K93" i="11" s="1"/>
  <c r="AE95" i="11"/>
  <c r="AC95" i="11" s="1"/>
  <c r="F95" i="11" s="1"/>
  <c r="G95" i="11" s="1"/>
  <c r="AQ96" i="11"/>
  <c r="AO96" i="11" s="1"/>
  <c r="H96" i="11" s="1"/>
  <c r="BU96" i="11"/>
  <c r="BS96" i="11" s="1"/>
  <c r="N96" i="11" s="1"/>
  <c r="T98" i="11"/>
  <c r="AF98" i="11"/>
  <c r="BM98" i="11"/>
  <c r="AE101" i="11"/>
  <c r="AC101" i="11" s="1"/>
  <c r="AE116" i="11"/>
  <c r="AC116" i="11" s="1"/>
  <c r="BJ128" i="11"/>
  <c r="BF131" i="11"/>
  <c r="BU131" i="11"/>
  <c r="AE141" i="11"/>
  <c r="AC141" i="11" s="1"/>
  <c r="AE142" i="11"/>
  <c r="AC142" i="11" s="1"/>
  <c r="BU126" i="11"/>
  <c r="BS126" i="11" s="1"/>
  <c r="N126" i="11" s="1"/>
  <c r="BF116" i="11"/>
  <c r="BD116" i="11" s="1"/>
  <c r="K116" i="11" s="1"/>
  <c r="BF112" i="11"/>
  <c r="BD112" i="11" s="1"/>
  <c r="K112" i="11" s="1"/>
  <c r="BF138" i="11"/>
  <c r="BD138" i="11" s="1"/>
  <c r="K138" i="11" s="1"/>
  <c r="BF73" i="11"/>
  <c r="BD73" i="11" s="1"/>
  <c r="K73" i="11" s="1"/>
  <c r="BF20" i="11"/>
  <c r="BD20" i="11" s="1"/>
  <c r="K20" i="11" s="1"/>
  <c r="BF28" i="11"/>
  <c r="BD28" i="11" s="1"/>
  <c r="K28" i="11" s="1"/>
  <c r="BF41" i="11"/>
  <c r="BD41" i="11" s="1"/>
  <c r="K41" i="11" s="1"/>
  <c r="BF42" i="11"/>
  <c r="BF43" i="11"/>
  <c r="BD43" i="11" s="1"/>
  <c r="K43" i="11" s="1"/>
  <c r="BF44" i="11"/>
  <c r="BD44" i="11" s="1"/>
  <c r="K44" i="11" s="1"/>
  <c r="BF45" i="11"/>
  <c r="BD45" i="11" s="1"/>
  <c r="K45" i="11" s="1"/>
  <c r="BF47" i="11"/>
  <c r="BD47" i="11" s="1"/>
  <c r="K47" i="11" s="1"/>
  <c r="BF48" i="11"/>
  <c r="BD48" i="11" s="1"/>
  <c r="K48" i="11" s="1"/>
  <c r="BF53" i="11"/>
  <c r="BD53" i="11" s="1"/>
  <c r="K53" i="11" s="1"/>
  <c r="BF68" i="11"/>
  <c r="BD68" i="11" s="1"/>
  <c r="K68" i="11" s="1"/>
  <c r="BF70" i="11"/>
  <c r="BD70" i="11" s="1"/>
  <c r="K70" i="11" s="1"/>
  <c r="BF75" i="11"/>
  <c r="BD75" i="11" s="1"/>
  <c r="K75" i="11" s="1"/>
  <c r="BF79" i="11"/>
  <c r="BD79" i="11" s="1"/>
  <c r="K79" i="11" s="1"/>
  <c r="BF86" i="11"/>
  <c r="BD86" i="11" s="1"/>
  <c r="K86" i="11" s="1"/>
  <c r="BF87" i="11"/>
  <c r="BD87" i="11" s="1"/>
  <c r="K87" i="11" s="1"/>
  <c r="BF31" i="11"/>
  <c r="BD31" i="11" s="1"/>
  <c r="BI31" i="11" s="1"/>
  <c r="BG31" i="11" s="1"/>
  <c r="L31" i="11" s="1"/>
  <c r="M31" i="11" s="1"/>
  <c r="BF32" i="11"/>
  <c r="BD32" i="11" s="1"/>
  <c r="K32" i="11" s="1"/>
  <c r="BF35" i="11"/>
  <c r="BD35" i="11" s="1"/>
  <c r="K35" i="11" s="1"/>
  <c r="BF36" i="11"/>
  <c r="BD36" i="11" s="1"/>
  <c r="K36" i="11" s="1"/>
  <c r="BF37" i="11"/>
  <c r="BD37" i="11" s="1"/>
  <c r="K37" i="11" s="1"/>
  <c r="BF38" i="11"/>
  <c r="BD38" i="11" s="1"/>
  <c r="K38" i="11" s="1"/>
  <c r="BF66" i="11"/>
  <c r="BD66" i="11" s="1"/>
  <c r="K66" i="11" s="1"/>
  <c r="BF54" i="11"/>
  <c r="BD54" i="11" s="1"/>
  <c r="K54" i="11" s="1"/>
  <c r="BF84" i="11"/>
  <c r="BD84" i="11" s="1"/>
  <c r="K84" i="11" s="1"/>
  <c r="BF85" i="11"/>
  <c r="BD85" i="11" s="1"/>
  <c r="K85" i="11" s="1"/>
  <c r="BF92" i="11"/>
  <c r="BD92" i="11" s="1"/>
  <c r="K92" i="11" s="1"/>
  <c r="BF107" i="11"/>
  <c r="BD107" i="11" s="1"/>
  <c r="K107" i="11" s="1"/>
  <c r="BF110" i="11"/>
  <c r="BD110" i="11" s="1"/>
  <c r="K110" i="11" s="1"/>
  <c r="BF111" i="11"/>
  <c r="BD111" i="11" s="1"/>
  <c r="K111" i="11" s="1"/>
  <c r="BF114" i="11"/>
  <c r="BD114" i="11" s="1"/>
  <c r="K114" i="11" s="1"/>
  <c r="BF115" i="11"/>
  <c r="BD115" i="11" s="1"/>
  <c r="K115" i="11" s="1"/>
  <c r="BF130" i="11"/>
  <c r="BF139" i="11"/>
  <c r="BD139" i="11" s="1"/>
  <c r="K139" i="11" s="1"/>
  <c r="BF140" i="11"/>
  <c r="BD140" i="11" s="1"/>
  <c r="K140" i="11" s="1"/>
  <c r="BD80" i="11"/>
  <c r="K80" i="11" s="1"/>
  <c r="BF10" i="11"/>
  <c r="BD10" i="11" s="1"/>
  <c r="K10" i="11" s="1"/>
  <c r="BF11" i="11"/>
  <c r="BF12" i="11"/>
  <c r="BD12" i="11" s="1"/>
  <c r="K12" i="11" s="1"/>
  <c r="BF13" i="11"/>
  <c r="BD13" i="11" s="1"/>
  <c r="K13" i="11" s="1"/>
  <c r="BF14" i="11"/>
  <c r="BD14" i="11" s="1"/>
  <c r="K14" i="11" s="1"/>
  <c r="AX16" i="11"/>
  <c r="BF17" i="11"/>
  <c r="BD17" i="11" s="1"/>
  <c r="K17" i="11" s="1"/>
  <c r="BF18" i="11"/>
  <c r="BD18" i="11" s="1"/>
  <c r="K18" i="11" s="1"/>
  <c r="BF19" i="11"/>
  <c r="BD19" i="11" s="1"/>
  <c r="K19" i="11" s="1"/>
  <c r="BF29" i="11"/>
  <c r="BD29" i="11" s="1"/>
  <c r="K29" i="11" s="1"/>
  <c r="BF30" i="11"/>
  <c r="BD30" i="11" s="1"/>
  <c r="K30" i="11" s="1"/>
  <c r="BF39" i="11"/>
  <c r="BD39" i="11" s="1"/>
  <c r="K39" i="11" s="1"/>
  <c r="BF40" i="11"/>
  <c r="BD40" i="11" s="1"/>
  <c r="K40" i="11" s="1"/>
  <c r="BF46" i="11"/>
  <c r="BD46" i="11" s="1"/>
  <c r="K46" i="11" s="1"/>
  <c r="BF51" i="11"/>
  <c r="BD51" i="11" s="1"/>
  <c r="K51" i="11" s="1"/>
  <c r="BF52" i="11"/>
  <c r="BD52" i="11" s="1"/>
  <c r="K52" i="11" s="1"/>
  <c r="BF55" i="11"/>
  <c r="BD55" i="11" s="1"/>
  <c r="K55" i="11" s="1"/>
  <c r="BF56" i="11"/>
  <c r="BD56" i="11" s="1"/>
  <c r="K56" i="11" s="1"/>
  <c r="BF61" i="11"/>
  <c r="BD61" i="11" s="1"/>
  <c r="K61" i="11" s="1"/>
  <c r="BF63" i="11"/>
  <c r="BD63" i="11" s="1"/>
  <c r="K63" i="11" s="1"/>
  <c r="BF64" i="11"/>
  <c r="BD64" i="11" s="1"/>
  <c r="K64" i="11" s="1"/>
  <c r="BF71" i="11"/>
  <c r="BD71" i="11" s="1"/>
  <c r="K71" i="11" s="1"/>
  <c r="BF72" i="11"/>
  <c r="BD72" i="11" s="1"/>
  <c r="K72" i="11" s="1"/>
  <c r="BF82" i="11"/>
  <c r="BD82" i="11" s="1"/>
  <c r="K82" i="11" s="1"/>
  <c r="BF83" i="11"/>
  <c r="BD83" i="11" s="1"/>
  <c r="K83" i="11" s="1"/>
  <c r="BF90" i="11"/>
  <c r="BD90" i="11" s="1"/>
  <c r="K90" i="11" s="1"/>
  <c r="BF94" i="11"/>
  <c r="BD94" i="11" s="1"/>
  <c r="K94" i="11" s="1"/>
  <c r="BF97" i="11"/>
  <c r="BD97" i="11" s="1"/>
  <c r="K97" i="11" s="1"/>
  <c r="AX98" i="11"/>
  <c r="BF99" i="11"/>
  <c r="BD99" i="11" s="1"/>
  <c r="K99" i="11" s="1"/>
  <c r="AT21" i="11"/>
  <c r="AR21" i="11" s="1"/>
  <c r="F21" i="11"/>
  <c r="G21" i="11" s="1"/>
  <c r="AT25" i="11"/>
  <c r="AR25" i="11" s="1"/>
  <c r="F25" i="11"/>
  <c r="G25" i="11" s="1"/>
  <c r="BX31" i="11"/>
  <c r="BV31" i="11" s="1"/>
  <c r="AT32" i="11"/>
  <c r="AR32" i="11" s="1"/>
  <c r="F32" i="11"/>
  <c r="G32" i="11" s="1"/>
  <c r="AC36" i="11"/>
  <c r="AT38" i="11"/>
  <c r="F38" i="11"/>
  <c r="G38" i="11" s="1"/>
  <c r="F49" i="11"/>
  <c r="G49" i="11" s="1"/>
  <c r="AT49" i="11"/>
  <c r="AR49" i="11" s="1"/>
  <c r="F50" i="11"/>
  <c r="G50" i="11" s="1"/>
  <c r="AT50" i="11"/>
  <c r="AR50" i="11" s="1"/>
  <c r="AT54" i="11"/>
  <c r="AR54" i="11" s="1"/>
  <c r="F54" i="11"/>
  <c r="G54" i="11" s="1"/>
  <c r="AT22" i="11"/>
  <c r="AR22" i="11" s="1"/>
  <c r="F22" i="11"/>
  <c r="G22" i="11" s="1"/>
  <c r="F23" i="11"/>
  <c r="G23" i="11" s="1"/>
  <c r="AT23" i="11"/>
  <c r="AR23" i="11" s="1"/>
  <c r="F24" i="11"/>
  <c r="G24" i="11" s="1"/>
  <c r="AT24" i="11"/>
  <c r="AR24" i="11" s="1"/>
  <c r="AT26" i="11"/>
  <c r="AR26" i="11" s="1"/>
  <c r="F26" i="11"/>
  <c r="G26" i="11" s="1"/>
  <c r="F27" i="11"/>
  <c r="AT27" i="11"/>
  <c r="AR27" i="11" s="1"/>
  <c r="AT35" i="11"/>
  <c r="AR35" i="11" s="1"/>
  <c r="F35" i="11"/>
  <c r="G35" i="11" s="1"/>
  <c r="AT37" i="11"/>
  <c r="AR37" i="11" s="1"/>
  <c r="F37" i="11"/>
  <c r="G37" i="11" s="1"/>
  <c r="BD42" i="11"/>
  <c r="K42" i="11" s="1"/>
  <c r="J7" i="11"/>
  <c r="T9" i="11"/>
  <c r="U6" i="11"/>
  <c r="T6" i="11" s="1"/>
  <c r="AF9" i="11"/>
  <c r="AG6" i="11"/>
  <c r="AF6" i="11" s="1"/>
  <c r="AS6" i="11"/>
  <c r="BA9" i="11"/>
  <c r="BB6" i="11"/>
  <c r="BA6" i="11" s="1"/>
  <c r="BT6" i="11"/>
  <c r="BS10" i="11"/>
  <c r="N10" i="11" s="1"/>
  <c r="BU8" i="11"/>
  <c r="BS11" i="11"/>
  <c r="N11" i="11" s="1"/>
  <c r="BU9" i="11"/>
  <c r="BS9" i="11" s="1"/>
  <c r="N9" i="11" s="1"/>
  <c r="AO18" i="11"/>
  <c r="H18" i="11" s="1"/>
  <c r="J31" i="11"/>
  <c r="F46" i="11"/>
  <c r="F51" i="11"/>
  <c r="G51" i="11" s="1"/>
  <c r="AT55" i="11"/>
  <c r="F55" i="11"/>
  <c r="G55" i="11" s="1"/>
  <c r="AT56" i="11"/>
  <c r="AR56" i="11" s="1"/>
  <c r="F56" i="11"/>
  <c r="G56" i="11" s="1"/>
  <c r="F59" i="11"/>
  <c r="G59" i="11" s="1"/>
  <c r="AT59" i="11"/>
  <c r="AR59" i="11" s="1"/>
  <c r="F60" i="11"/>
  <c r="G60" i="11" s="1"/>
  <c r="AT60" i="11"/>
  <c r="AR60" i="11" s="1"/>
  <c r="F62" i="11"/>
  <c r="G62" i="11" s="1"/>
  <c r="AT62" i="11"/>
  <c r="AR62" i="11" s="1"/>
  <c r="AT66" i="11"/>
  <c r="AR66" i="11" s="1"/>
  <c r="F66" i="11"/>
  <c r="F69" i="11"/>
  <c r="G69" i="11" s="1"/>
  <c r="AT69" i="11"/>
  <c r="AR69" i="11" s="1"/>
  <c r="AT73" i="11"/>
  <c r="AR73" i="11" s="1"/>
  <c r="F73" i="11"/>
  <c r="Y102" i="11"/>
  <c r="AT81" i="11"/>
  <c r="AR81" i="11" s="1"/>
  <c r="F81" i="11"/>
  <c r="G81" i="11" s="1"/>
  <c r="AT84" i="11"/>
  <c r="AR84" i="11" s="1"/>
  <c r="F84" i="11"/>
  <c r="G84" i="11" s="1"/>
  <c r="AT89" i="11"/>
  <c r="AR89" i="11" s="1"/>
  <c r="F89" i="11"/>
  <c r="G89" i="11" s="1"/>
  <c r="AK102" i="11"/>
  <c r="X6" i="11"/>
  <c r="W6" i="11" s="1"/>
  <c r="AI6" i="11"/>
  <c r="AV6" i="11"/>
  <c r="AU6" i="11" s="1"/>
  <c r="BE6" i="11"/>
  <c r="P7" i="11"/>
  <c r="AE7" i="11"/>
  <c r="AC7" i="11" s="1"/>
  <c r="F7" i="11" s="1"/>
  <c r="G7" i="11" s="1"/>
  <c r="BU7" i="11"/>
  <c r="BS7" i="11" s="1"/>
  <c r="N7" i="11" s="1"/>
  <c r="BY7" i="11"/>
  <c r="BF8" i="11"/>
  <c r="BD8" i="11" s="1"/>
  <c r="K8" i="11" s="1"/>
  <c r="BS8" i="11"/>
  <c r="N8" i="11" s="1"/>
  <c r="Z9" i="11"/>
  <c r="AA6" i="11"/>
  <c r="Z6" i="11" s="1"/>
  <c r="AL9" i="11"/>
  <c r="AM6" i="11"/>
  <c r="AL6" i="11" s="1"/>
  <c r="AQ9" i="11"/>
  <c r="AX6" i="11"/>
  <c r="BH6" i="11"/>
  <c r="BM9" i="11"/>
  <c r="BN6" i="11"/>
  <c r="BM6" i="11" s="1"/>
  <c r="BR6" i="11"/>
  <c r="BR102" i="11" s="1"/>
  <c r="AE10" i="11"/>
  <c r="AE11" i="11"/>
  <c r="AE12" i="11"/>
  <c r="AC12" i="11" s="1"/>
  <c r="AE13" i="11"/>
  <c r="AC13" i="11" s="1"/>
  <c r="AE14" i="11"/>
  <c r="AC14" i="11" s="1"/>
  <c r="AE17" i="11"/>
  <c r="AC17" i="11" s="1"/>
  <c r="AE18" i="11"/>
  <c r="AQ19" i="11"/>
  <c r="AO19" i="11" s="1"/>
  <c r="H19" i="11" s="1"/>
  <c r="BU19" i="11"/>
  <c r="BS19" i="11" s="1"/>
  <c r="N19" i="11" s="1"/>
  <c r="AE20" i="11"/>
  <c r="AC20" i="11" s="1"/>
  <c r="BF23" i="11"/>
  <c r="BD23" i="11" s="1"/>
  <c r="K23" i="11" s="1"/>
  <c r="BF24" i="11"/>
  <c r="BD24" i="11" s="1"/>
  <c r="K24" i="11" s="1"/>
  <c r="BF27" i="11"/>
  <c r="BD27" i="11" s="1"/>
  <c r="K27" i="11" s="1"/>
  <c r="AQ28" i="11"/>
  <c r="AO28" i="11" s="1"/>
  <c r="H28" i="11" s="1"/>
  <c r="BU28" i="11"/>
  <c r="BS28" i="11" s="1"/>
  <c r="N28" i="11" s="1"/>
  <c r="AE29" i="11"/>
  <c r="AC29" i="11" s="1"/>
  <c r="AE30" i="11"/>
  <c r="AC30" i="11" s="1"/>
  <c r="AE31" i="11"/>
  <c r="AC31" i="11" s="1"/>
  <c r="J33" i="11"/>
  <c r="BY33" i="11"/>
  <c r="AO36" i="11"/>
  <c r="H36" i="11" s="1"/>
  <c r="AE39" i="11"/>
  <c r="AC39" i="11" s="1"/>
  <c r="AE40" i="11"/>
  <c r="AC40" i="11" s="1"/>
  <c r="AQ41" i="11"/>
  <c r="AO41" i="11" s="1"/>
  <c r="H41" i="11" s="1"/>
  <c r="BU41" i="11"/>
  <c r="BS41" i="11" s="1"/>
  <c r="N41" i="11" s="1"/>
  <c r="AQ42" i="11"/>
  <c r="AO42" i="11" s="1"/>
  <c r="H42" i="11" s="1"/>
  <c r="BU42" i="11"/>
  <c r="BS42" i="11" s="1"/>
  <c r="N42" i="11" s="1"/>
  <c r="AQ43" i="11"/>
  <c r="AO43" i="11" s="1"/>
  <c r="H43" i="11" s="1"/>
  <c r="BU43" i="11"/>
  <c r="BS43" i="11" s="1"/>
  <c r="N43" i="11" s="1"/>
  <c r="AQ44" i="11"/>
  <c r="AO44" i="11" s="1"/>
  <c r="H44" i="11" s="1"/>
  <c r="BU44" i="11"/>
  <c r="BS44" i="11" s="1"/>
  <c r="N44" i="11" s="1"/>
  <c r="AQ45" i="11"/>
  <c r="AO45" i="11" s="1"/>
  <c r="H45" i="11" s="1"/>
  <c r="BU45" i="11"/>
  <c r="BS45" i="11" s="1"/>
  <c r="N45" i="11" s="1"/>
  <c r="AQ46" i="11"/>
  <c r="AO46" i="11" s="1"/>
  <c r="H46" i="11" s="1"/>
  <c r="BU46" i="11"/>
  <c r="BS46" i="11" s="1"/>
  <c r="N46" i="11" s="1"/>
  <c r="F47" i="11"/>
  <c r="AQ47" i="11"/>
  <c r="AO47" i="11" s="1"/>
  <c r="H47" i="11" s="1"/>
  <c r="BU47" i="11"/>
  <c r="BS47" i="11" s="1"/>
  <c r="N47" i="11" s="1"/>
  <c r="AQ48" i="11"/>
  <c r="AO48" i="11" s="1"/>
  <c r="H48" i="11" s="1"/>
  <c r="BU48" i="11"/>
  <c r="BS48" i="11" s="1"/>
  <c r="N48" i="11" s="1"/>
  <c r="BF49" i="11"/>
  <c r="BD49" i="11" s="1"/>
  <c r="K49" i="11" s="1"/>
  <c r="BF50" i="11"/>
  <c r="BD50" i="11" s="1"/>
  <c r="K50" i="11" s="1"/>
  <c r="AQ51" i="11"/>
  <c r="AO51" i="11" s="1"/>
  <c r="H51" i="11" s="1"/>
  <c r="BU51" i="11"/>
  <c r="BS51" i="11" s="1"/>
  <c r="N51" i="11" s="1"/>
  <c r="AQ52" i="11"/>
  <c r="AO52" i="11" s="1"/>
  <c r="H52" i="11" s="1"/>
  <c r="BU52" i="11"/>
  <c r="BS52" i="11" s="1"/>
  <c r="N52" i="11" s="1"/>
  <c r="AE53" i="11"/>
  <c r="AC53" i="11" s="1"/>
  <c r="AT57" i="11"/>
  <c r="F57" i="11"/>
  <c r="G57" i="11" s="1"/>
  <c r="AT58" i="11"/>
  <c r="AR58" i="11" s="1"/>
  <c r="F58" i="11"/>
  <c r="G58" i="11" s="1"/>
  <c r="F67" i="11"/>
  <c r="AT67" i="11"/>
  <c r="AR67" i="11" s="1"/>
  <c r="F74" i="11"/>
  <c r="G74" i="11" s="1"/>
  <c r="AT74" i="11"/>
  <c r="AR74" i="11" s="1"/>
  <c r="AC80" i="11"/>
  <c r="AT85" i="11"/>
  <c r="AR85" i="11" s="1"/>
  <c r="F85" i="11"/>
  <c r="G85" i="11" s="1"/>
  <c r="AT88" i="11"/>
  <c r="AR88" i="11" s="1"/>
  <c r="F88" i="11"/>
  <c r="G88" i="11" s="1"/>
  <c r="AT92" i="11"/>
  <c r="AR92" i="11" s="1"/>
  <c r="F92" i="11"/>
  <c r="G92" i="11" s="1"/>
  <c r="F61" i="11"/>
  <c r="G61" i="11" s="1"/>
  <c r="F63" i="11"/>
  <c r="G63" i="11" s="1"/>
  <c r="F70" i="11"/>
  <c r="F75" i="11"/>
  <c r="G75" i="11" s="1"/>
  <c r="T78" i="11"/>
  <c r="U76" i="11"/>
  <c r="T76" i="11" s="1"/>
  <c r="AF78" i="11"/>
  <c r="AG76" i="11"/>
  <c r="AS76" i="11"/>
  <c r="BA78" i="11"/>
  <c r="BB76" i="11"/>
  <c r="BA76" i="11" s="1"/>
  <c r="BT76" i="11"/>
  <c r="BS79" i="11"/>
  <c r="N79" i="11" s="1"/>
  <c r="BU77" i="11"/>
  <c r="BS93" i="11"/>
  <c r="N93" i="11" s="1"/>
  <c r="AT95" i="11"/>
  <c r="AR95" i="11" s="1"/>
  <c r="AT96" i="11"/>
  <c r="AR96" i="11" s="1"/>
  <c r="F97" i="11"/>
  <c r="G97" i="11" s="1"/>
  <c r="AD102" i="11"/>
  <c r="AP102" i="11"/>
  <c r="BW102" i="11"/>
  <c r="AT101" i="11"/>
  <c r="F101" i="11"/>
  <c r="G101" i="11" s="1"/>
  <c r="AT105" i="11"/>
  <c r="AR105" i="11" s="1"/>
  <c r="AT108" i="11"/>
  <c r="AR108" i="11" s="1"/>
  <c r="AT113" i="11"/>
  <c r="AR113" i="11" s="1"/>
  <c r="BU58" i="11"/>
  <c r="BS58" i="11" s="1"/>
  <c r="N58" i="11" s="1"/>
  <c r="BF59" i="11"/>
  <c r="BD59" i="11" s="1"/>
  <c r="K59" i="11" s="1"/>
  <c r="BF60" i="11"/>
  <c r="BD60" i="11" s="1"/>
  <c r="K60" i="11" s="1"/>
  <c r="AQ61" i="11"/>
  <c r="AO61" i="11" s="1"/>
  <c r="H61" i="11" s="1"/>
  <c r="BU61" i="11"/>
  <c r="BS61" i="11" s="1"/>
  <c r="N61" i="11" s="1"/>
  <c r="BF62" i="11"/>
  <c r="BD62" i="11" s="1"/>
  <c r="K62" i="11" s="1"/>
  <c r="AQ63" i="11"/>
  <c r="AO63" i="11" s="1"/>
  <c r="H63" i="11" s="1"/>
  <c r="BU63" i="11"/>
  <c r="BS63" i="11" s="1"/>
  <c r="N63" i="11" s="1"/>
  <c r="AQ64" i="11"/>
  <c r="AO64" i="11" s="1"/>
  <c r="H64" i="11" s="1"/>
  <c r="BU64" i="11"/>
  <c r="BS64" i="11" s="1"/>
  <c r="N64" i="11" s="1"/>
  <c r="AE65" i="11"/>
  <c r="AC65" i="11" s="1"/>
  <c r="BF67" i="11"/>
  <c r="BD67" i="11" s="1"/>
  <c r="K67" i="11" s="1"/>
  <c r="AQ68" i="11"/>
  <c r="AO68" i="11" s="1"/>
  <c r="H68" i="11" s="1"/>
  <c r="BU68" i="11"/>
  <c r="BS68" i="11" s="1"/>
  <c r="N68" i="11" s="1"/>
  <c r="BF69" i="11"/>
  <c r="BD69" i="11" s="1"/>
  <c r="K69" i="11" s="1"/>
  <c r="AQ70" i="11"/>
  <c r="AO70" i="11" s="1"/>
  <c r="H70" i="11" s="1"/>
  <c r="BU70" i="11"/>
  <c r="BS70" i="11" s="1"/>
  <c r="N70" i="11" s="1"/>
  <c r="F71" i="11"/>
  <c r="AQ71" i="11"/>
  <c r="AO71" i="11" s="1"/>
  <c r="H71" i="11" s="1"/>
  <c r="BU71" i="11"/>
  <c r="BS71" i="11" s="1"/>
  <c r="N71" i="11" s="1"/>
  <c r="AQ72" i="11"/>
  <c r="AO72" i="11" s="1"/>
  <c r="H72" i="11" s="1"/>
  <c r="BU72" i="11"/>
  <c r="BS72" i="11" s="1"/>
  <c r="N72" i="11" s="1"/>
  <c r="BF74" i="11"/>
  <c r="BD74" i="11" s="1"/>
  <c r="K74" i="11" s="1"/>
  <c r="AQ75" i="11"/>
  <c r="AO75" i="11" s="1"/>
  <c r="H75" i="11" s="1"/>
  <c r="BU75" i="11"/>
  <c r="BS75" i="11" s="1"/>
  <c r="N75" i="11" s="1"/>
  <c r="BJ76" i="11"/>
  <c r="BF77" i="11"/>
  <c r="BD77" i="11" s="1"/>
  <c r="K77" i="11" s="1"/>
  <c r="BS77" i="11"/>
  <c r="N77" i="11" s="1"/>
  <c r="S78" i="11"/>
  <c r="Z78" i="11"/>
  <c r="AA76" i="11"/>
  <c r="Z76" i="11" s="1"/>
  <c r="AL78" i="11"/>
  <c r="AM76" i="11"/>
  <c r="AL76" i="11" s="1"/>
  <c r="AQ78" i="11"/>
  <c r="BH76" i="11"/>
  <c r="BM78" i="11"/>
  <c r="BN76" i="11"/>
  <c r="BM76" i="11" s="1"/>
  <c r="AE79" i="11"/>
  <c r="BS80" i="11"/>
  <c r="N80" i="11" s="1"/>
  <c r="AE82" i="11"/>
  <c r="AC82" i="11" s="1"/>
  <c r="AE83" i="11"/>
  <c r="AC83" i="11" s="1"/>
  <c r="AE86" i="11"/>
  <c r="AC86" i="11" s="1"/>
  <c r="AE87" i="11"/>
  <c r="AC87" i="11" s="1"/>
  <c r="AE90" i="11"/>
  <c r="AC90" i="11" s="1"/>
  <c r="AE93" i="11"/>
  <c r="AE94" i="11"/>
  <c r="AC94" i="11" s="1"/>
  <c r="R102" i="11"/>
  <c r="AB102" i="11"/>
  <c r="AN102" i="11"/>
  <c r="AY102" i="11"/>
  <c r="AX102" i="11" s="1"/>
  <c r="BL102" i="11"/>
  <c r="BO102" i="11"/>
  <c r="BQ102" i="11"/>
  <c r="BT102" i="11"/>
  <c r="AO99" i="11"/>
  <c r="H99" i="11" s="1"/>
  <c r="AQ98" i="11"/>
  <c r="BS99" i="11"/>
  <c r="N99" i="11" s="1"/>
  <c r="BU98" i="11"/>
  <c r="AT100" i="11"/>
  <c r="AR100" i="11" s="1"/>
  <c r="U102" i="11"/>
  <c r="BB102" i="11"/>
  <c r="BA102" i="11" s="1"/>
  <c r="AT109" i="11"/>
  <c r="AR109" i="11" s="1"/>
  <c r="AT112" i="11"/>
  <c r="AR112" i="11" s="1"/>
  <c r="F112" i="11"/>
  <c r="AT116" i="11"/>
  <c r="AR116" i="11" s="1"/>
  <c r="F116" i="11"/>
  <c r="G116" i="11" s="1"/>
  <c r="AO130" i="11"/>
  <c r="H130" i="11" s="1"/>
  <c r="AC131" i="11"/>
  <c r="BD131" i="11"/>
  <c r="K131" i="11" s="1"/>
  <c r="BF129" i="11"/>
  <c r="BD129" i="11" s="1"/>
  <c r="K129" i="11" s="1"/>
  <c r="BU94" i="11"/>
  <c r="BS94" i="11" s="1"/>
  <c r="N94" i="11" s="1"/>
  <c r="BF95" i="11"/>
  <c r="BD95" i="11" s="1"/>
  <c r="K95" i="11" s="1"/>
  <c r="BF96" i="11"/>
  <c r="BD96" i="11" s="1"/>
  <c r="K96" i="11" s="1"/>
  <c r="AQ97" i="11"/>
  <c r="BU97" i="11"/>
  <c r="BS97" i="11" s="1"/>
  <c r="N97" i="11" s="1"/>
  <c r="V102" i="11"/>
  <c r="X102" i="11"/>
  <c r="W102" i="11" s="1"/>
  <c r="AH102" i="11"/>
  <c r="AJ102" i="11"/>
  <c r="AI102" i="11" s="1"/>
  <c r="BE102" i="11"/>
  <c r="BK102" i="11"/>
  <c r="BJ102" i="11" s="1"/>
  <c r="AE99" i="11"/>
  <c r="AE100" i="11"/>
  <c r="AC100" i="11" s="1"/>
  <c r="F100" i="11" s="1"/>
  <c r="AA102" i="11"/>
  <c r="AM102" i="11"/>
  <c r="AL102" i="11" s="1"/>
  <c r="BF105" i="11"/>
  <c r="BD105" i="11" s="1"/>
  <c r="K105" i="11" s="1"/>
  <c r="BF106" i="11"/>
  <c r="BD106" i="11" s="1"/>
  <c r="K106" i="11" s="1"/>
  <c r="AQ107" i="11"/>
  <c r="AO107" i="11" s="1"/>
  <c r="H107" i="11" s="1"/>
  <c r="BU107" i="11"/>
  <c r="BS107" i="11" s="1"/>
  <c r="N107" i="11" s="1"/>
  <c r="BF108" i="11"/>
  <c r="BD108" i="11" s="1"/>
  <c r="K108" i="11" s="1"/>
  <c r="BF109" i="11"/>
  <c r="BD109" i="11" s="1"/>
  <c r="K109" i="11" s="1"/>
  <c r="AQ110" i="11"/>
  <c r="AO110" i="11" s="1"/>
  <c r="H110" i="11" s="1"/>
  <c r="BU110" i="11"/>
  <c r="BS110" i="11" s="1"/>
  <c r="N110" i="11" s="1"/>
  <c r="AE111" i="11"/>
  <c r="AC111" i="11" s="1"/>
  <c r="BF113" i="11"/>
  <c r="BD113" i="11" s="1"/>
  <c r="K113" i="11" s="1"/>
  <c r="AQ114" i="11"/>
  <c r="AO114" i="11" s="1"/>
  <c r="H114" i="11" s="1"/>
  <c r="BU114" i="11"/>
  <c r="BS114" i="11" s="1"/>
  <c r="N114" i="11" s="1"/>
  <c r="AE115" i="11"/>
  <c r="AC115" i="11" s="1"/>
  <c r="AT126" i="11"/>
  <c r="AR126" i="11" s="1"/>
  <c r="BD130" i="11"/>
  <c r="K130" i="11" s="1"/>
  <c r="AO131" i="11"/>
  <c r="H131" i="11" s="1"/>
  <c r="AQ129" i="11"/>
  <c r="AO129" i="11" s="1"/>
  <c r="H129" i="11" s="1"/>
  <c r="BU129" i="11"/>
  <c r="BS129" i="11" s="1"/>
  <c r="N129" i="11" s="1"/>
  <c r="BS131" i="11"/>
  <c r="N131" i="11" s="1"/>
  <c r="F136" i="11"/>
  <c r="Q137" i="11"/>
  <c r="E137" i="11" s="1"/>
  <c r="S129" i="11"/>
  <c r="Q129" i="11" s="1"/>
  <c r="E129" i="11" s="1"/>
  <c r="BF126" i="11"/>
  <c r="BD126" i="11" s="1"/>
  <c r="K126" i="11" s="1"/>
  <c r="AE130" i="11"/>
  <c r="AE134" i="11"/>
  <c r="AQ136" i="11"/>
  <c r="AO136" i="11" s="1"/>
  <c r="H136" i="11" s="1"/>
  <c r="BU136" i="11"/>
  <c r="AE137" i="11"/>
  <c r="AC137" i="11" s="1"/>
  <c r="AT138" i="11"/>
  <c r="AR138" i="11" s="1"/>
  <c r="F138" i="11"/>
  <c r="G138" i="11" s="1"/>
  <c r="AT141" i="11"/>
  <c r="AR141" i="11" s="1"/>
  <c r="F141" i="11"/>
  <c r="G141" i="11" s="1"/>
  <c r="AT142" i="11"/>
  <c r="AR142" i="11" s="1"/>
  <c r="F142" i="11"/>
  <c r="G142" i="11" s="1"/>
  <c r="AE139" i="11"/>
  <c r="AC139" i="11" s="1"/>
  <c r="AE140" i="11"/>
  <c r="AC140" i="11" s="1"/>
  <c r="AE143" i="11"/>
  <c r="AC143" i="11" s="1"/>
  <c r="AT99" i="11" l="1"/>
  <c r="AT44" i="11"/>
  <c r="AR44" i="11" s="1"/>
  <c r="AQ34" i="11"/>
  <c r="AO34" i="11" s="1"/>
  <c r="H34" i="11" s="1"/>
  <c r="AT28" i="11"/>
  <c r="AR28" i="11" s="1"/>
  <c r="AT106" i="11"/>
  <c r="AR106" i="11" s="1"/>
  <c r="I106" i="11" s="1"/>
  <c r="F106" i="11"/>
  <c r="BU78" i="11"/>
  <c r="AQ77" i="11"/>
  <c r="AO77" i="11" s="1"/>
  <c r="H77" i="11" s="1"/>
  <c r="T102" i="11"/>
  <c r="AE78" i="11"/>
  <c r="AT46" i="11"/>
  <c r="AR46" i="11" s="1"/>
  <c r="AT42" i="11"/>
  <c r="AR42" i="11" s="1"/>
  <c r="AQ16" i="11"/>
  <c r="AO16" i="11" s="1"/>
  <c r="H16" i="11" s="1"/>
  <c r="BF128" i="11"/>
  <c r="BD128" i="11" s="1"/>
  <c r="K128" i="11" s="1"/>
  <c r="K31" i="11"/>
  <c r="BF34" i="11"/>
  <c r="BD34" i="11" s="1"/>
  <c r="K34" i="11" s="1"/>
  <c r="BD11" i="11"/>
  <c r="K11" i="11" s="1"/>
  <c r="BF9" i="11"/>
  <c r="BD9" i="11" s="1"/>
  <c r="K9" i="11" s="1"/>
  <c r="BF78" i="11"/>
  <c r="BF98" i="11"/>
  <c r="AT143" i="11"/>
  <c r="AR143" i="11" s="1"/>
  <c r="F143" i="11"/>
  <c r="G143" i="11" s="1"/>
  <c r="AT139" i="11"/>
  <c r="AR139" i="11" s="1"/>
  <c r="F139" i="11"/>
  <c r="G139" i="11" s="1"/>
  <c r="I142" i="11"/>
  <c r="J142" i="11" s="1"/>
  <c r="BI142" i="11"/>
  <c r="BG142" i="11" s="1"/>
  <c r="BI141" i="11"/>
  <c r="BG141" i="11" s="1"/>
  <c r="I141" i="11"/>
  <c r="J141" i="11" s="1"/>
  <c r="I138" i="11"/>
  <c r="J138" i="11" s="1"/>
  <c r="BI138" i="11"/>
  <c r="BG138" i="11" s="1"/>
  <c r="BS136" i="11"/>
  <c r="N136" i="11" s="1"/>
  <c r="BU128" i="11"/>
  <c r="BS128" i="11" s="1"/>
  <c r="N128" i="11" s="1"/>
  <c r="F115" i="11"/>
  <c r="G115" i="11" s="1"/>
  <c r="AT115" i="11"/>
  <c r="AR115" i="11" s="1"/>
  <c r="F111" i="11"/>
  <c r="AT111" i="11"/>
  <c r="AR111" i="11" s="1"/>
  <c r="AT131" i="11"/>
  <c r="F131" i="11"/>
  <c r="G131" i="11" s="1"/>
  <c r="I116" i="11"/>
  <c r="J116" i="11" s="1"/>
  <c r="BI116" i="11"/>
  <c r="BG116" i="11" s="1"/>
  <c r="BI112" i="11"/>
  <c r="BG112" i="11" s="1"/>
  <c r="I112" i="11"/>
  <c r="BI109" i="11"/>
  <c r="BG109" i="11" s="1"/>
  <c r="I109" i="11"/>
  <c r="AO98" i="11"/>
  <c r="H98" i="11" s="1"/>
  <c r="BP102" i="11"/>
  <c r="AT94" i="11"/>
  <c r="AR94" i="11" s="1"/>
  <c r="F94" i="11"/>
  <c r="G94" i="11" s="1"/>
  <c r="F87" i="11"/>
  <c r="G87" i="11" s="1"/>
  <c r="AT87" i="11"/>
  <c r="AR87" i="11" s="1"/>
  <c r="F83" i="11"/>
  <c r="G83" i="11" s="1"/>
  <c r="AT83" i="11"/>
  <c r="AR83" i="11" s="1"/>
  <c r="AQ76" i="11"/>
  <c r="AO76" i="11" s="1"/>
  <c r="H76" i="11" s="1"/>
  <c r="AO78" i="11"/>
  <c r="H78" i="11" s="1"/>
  <c r="F65" i="11"/>
  <c r="AT65" i="11"/>
  <c r="AR65" i="11" s="1"/>
  <c r="BI113" i="11"/>
  <c r="BG113" i="11" s="1"/>
  <c r="I113" i="11"/>
  <c r="BI105" i="11"/>
  <c r="BG105" i="11" s="1"/>
  <c r="I105" i="11"/>
  <c r="AR99" i="11"/>
  <c r="AT98" i="11"/>
  <c r="BI96" i="11"/>
  <c r="BG96" i="11" s="1"/>
  <c r="I96" i="11"/>
  <c r="J96" i="11" s="1"/>
  <c r="BU91" i="11"/>
  <c r="BS91" i="11" s="1"/>
  <c r="N91" i="11" s="1"/>
  <c r="AT72" i="11"/>
  <c r="AR72" i="11" s="1"/>
  <c r="AT68" i="11"/>
  <c r="AR68" i="11" s="1"/>
  <c r="AE76" i="11"/>
  <c r="AC76" i="11" s="1"/>
  <c r="F76" i="11" s="1"/>
  <c r="AC78" i="11"/>
  <c r="F78" i="11" s="1"/>
  <c r="BI74" i="11"/>
  <c r="BG74" i="11" s="1"/>
  <c r="I74" i="11"/>
  <c r="J74" i="11" s="1"/>
  <c r="BI67" i="11"/>
  <c r="BG67" i="11" s="1"/>
  <c r="I67" i="11"/>
  <c r="F53" i="11"/>
  <c r="AT53" i="11"/>
  <c r="AR53" i="11" s="1"/>
  <c r="F40" i="11"/>
  <c r="G40" i="11" s="1"/>
  <c r="AT40" i="11"/>
  <c r="AT31" i="11"/>
  <c r="F31" i="11"/>
  <c r="G31" i="11" s="1"/>
  <c r="F30" i="11"/>
  <c r="G30" i="11" s="1"/>
  <c r="AT30" i="11"/>
  <c r="AR30" i="11" s="1"/>
  <c r="F17" i="11"/>
  <c r="G17" i="11" s="1"/>
  <c r="AT17" i="11"/>
  <c r="AR17" i="11" s="1"/>
  <c r="F13" i="11"/>
  <c r="G13" i="11" s="1"/>
  <c r="AT13" i="11"/>
  <c r="AR13" i="11" s="1"/>
  <c r="AE9" i="11"/>
  <c r="AC11" i="11"/>
  <c r="AQ6" i="11"/>
  <c r="AO6" i="11" s="1"/>
  <c r="H6" i="11" s="1"/>
  <c r="AO9" i="11"/>
  <c r="H9" i="11" s="1"/>
  <c r="BP6" i="11"/>
  <c r="I89" i="11"/>
  <c r="J89" i="11" s="1"/>
  <c r="BI89" i="11"/>
  <c r="BG89" i="11" s="1"/>
  <c r="BI84" i="11"/>
  <c r="BG84" i="11" s="1"/>
  <c r="I84" i="11"/>
  <c r="J84" i="11" s="1"/>
  <c r="I81" i="11"/>
  <c r="J81" i="11" s="1"/>
  <c r="BI81" i="11"/>
  <c r="BG81" i="11" s="1"/>
  <c r="BI69" i="11"/>
  <c r="BG69" i="11" s="1"/>
  <c r="I69" i="11"/>
  <c r="J69" i="11" s="1"/>
  <c r="BI62" i="11"/>
  <c r="BG62" i="11" s="1"/>
  <c r="I62" i="11"/>
  <c r="J62" i="11" s="1"/>
  <c r="BI60" i="11"/>
  <c r="BG60" i="11" s="1"/>
  <c r="I60" i="11"/>
  <c r="J60" i="11" s="1"/>
  <c r="BI59" i="11"/>
  <c r="BG59" i="11" s="1"/>
  <c r="I59" i="11"/>
  <c r="J59" i="11" s="1"/>
  <c r="AT52" i="11"/>
  <c r="AR52" i="11" s="1"/>
  <c r="AT51" i="11"/>
  <c r="AR51" i="11" s="1"/>
  <c r="AT47" i="11"/>
  <c r="AR47" i="11" s="1"/>
  <c r="I46" i="11"/>
  <c r="BI46" i="11"/>
  <c r="BG46" i="11" s="1"/>
  <c r="I44" i="11"/>
  <c r="J44" i="11" s="1"/>
  <c r="BI44" i="11"/>
  <c r="BG44" i="11" s="1"/>
  <c r="I42" i="11"/>
  <c r="J42" i="11" s="1"/>
  <c r="BI42" i="11"/>
  <c r="BG42" i="11" s="1"/>
  <c r="I28" i="11"/>
  <c r="BI28" i="11"/>
  <c r="BG28" i="11" s="1"/>
  <c r="BI27" i="11"/>
  <c r="BG27" i="11" s="1"/>
  <c r="I27" i="11"/>
  <c r="BI24" i="11"/>
  <c r="BG24" i="11" s="1"/>
  <c r="I24" i="11"/>
  <c r="J24" i="11" s="1"/>
  <c r="BI23" i="11"/>
  <c r="BG23" i="11" s="1"/>
  <c r="I23" i="11"/>
  <c r="J23" i="11" s="1"/>
  <c r="BI50" i="11"/>
  <c r="BG50" i="11" s="1"/>
  <c r="I50" i="11"/>
  <c r="J50" i="11" s="1"/>
  <c r="BI49" i="11"/>
  <c r="BG49" i="11" s="1"/>
  <c r="I49" i="11"/>
  <c r="J49" i="11" s="1"/>
  <c r="AE34" i="11"/>
  <c r="AC34" i="11" s="1"/>
  <c r="F34" i="11" s="1"/>
  <c r="G34" i="11" s="1"/>
  <c r="F140" i="11"/>
  <c r="G140" i="11" s="1"/>
  <c r="AT140" i="11"/>
  <c r="AR140" i="11" s="1"/>
  <c r="AT137" i="11"/>
  <c r="AR137" i="11" s="1"/>
  <c r="F137" i="11"/>
  <c r="AE128" i="11"/>
  <c r="AC128" i="11" s="1"/>
  <c r="F128" i="11" s="1"/>
  <c r="G128" i="11" s="1"/>
  <c r="AC130" i="11"/>
  <c r="AT136" i="11"/>
  <c r="AR136" i="11" s="1"/>
  <c r="BI126" i="11"/>
  <c r="BG126" i="11" s="1"/>
  <c r="I126" i="11"/>
  <c r="J126" i="11" s="1"/>
  <c r="BH102" i="11"/>
  <c r="Z102" i="11"/>
  <c r="AE98" i="11"/>
  <c r="AC99" i="11"/>
  <c r="F99" i="11" s="1"/>
  <c r="AO97" i="11"/>
  <c r="AQ91" i="11"/>
  <c r="AO91" i="11" s="1"/>
  <c r="H91" i="11" s="1"/>
  <c r="AE129" i="11"/>
  <c r="AC129" i="11" s="1"/>
  <c r="F129" i="11" s="1"/>
  <c r="G129" i="11" s="1"/>
  <c r="AQ128" i="11"/>
  <c r="AO128" i="11" s="1"/>
  <c r="H128" i="11" s="1"/>
  <c r="AT110" i="11"/>
  <c r="AR110" i="11" s="1"/>
  <c r="AT107" i="11"/>
  <c r="AR107" i="11" s="1"/>
  <c r="AS102" i="11"/>
  <c r="BI100" i="11"/>
  <c r="BG100" i="11" s="1"/>
  <c r="I100" i="11"/>
  <c r="BS98" i="11"/>
  <c r="N98" i="11" s="1"/>
  <c r="BD98" i="11"/>
  <c r="K98" i="11" s="1"/>
  <c r="AV102" i="11"/>
  <c r="AU102" i="11" s="1"/>
  <c r="AC93" i="11"/>
  <c r="AE91" i="11"/>
  <c r="AC91" i="11" s="1"/>
  <c r="F91" i="11" s="1"/>
  <c r="G91" i="11" s="1"/>
  <c r="BF91" i="11"/>
  <c r="BD91" i="11" s="1"/>
  <c r="K91" i="11" s="1"/>
  <c r="AT90" i="11"/>
  <c r="AR90" i="11" s="1"/>
  <c r="F90" i="11"/>
  <c r="G90" i="11" s="1"/>
  <c r="AT86" i="11"/>
  <c r="AR86" i="11" s="1"/>
  <c r="F86" i="11"/>
  <c r="G86" i="11" s="1"/>
  <c r="AT82" i="11"/>
  <c r="AR82" i="11" s="1"/>
  <c r="F82" i="11"/>
  <c r="G82" i="11" s="1"/>
  <c r="AC79" i="11"/>
  <c r="AE77" i="11"/>
  <c r="AC77" i="11" s="1"/>
  <c r="F77" i="11" s="1"/>
  <c r="G77" i="11" s="1"/>
  <c r="S76" i="11"/>
  <c r="Q78" i="11"/>
  <c r="E78" i="11" s="1"/>
  <c r="AT114" i="11"/>
  <c r="AR114" i="11" s="1"/>
  <c r="BI108" i="11"/>
  <c r="BG108" i="11" s="1"/>
  <c r="I108" i="11"/>
  <c r="BN102" i="11"/>
  <c r="BM102" i="11" s="1"/>
  <c r="AR101" i="11"/>
  <c r="BI95" i="11"/>
  <c r="BG95" i="11" s="1"/>
  <c r="I95" i="11"/>
  <c r="J95" i="11" s="1"/>
  <c r="AG102" i="11"/>
  <c r="AF102" i="11" s="1"/>
  <c r="AF76" i="11"/>
  <c r="AT75" i="11"/>
  <c r="AR75" i="11" s="1"/>
  <c r="AT71" i="11"/>
  <c r="AR71" i="11" s="1"/>
  <c r="AT70" i="11"/>
  <c r="AR70" i="11" s="1"/>
  <c r="AT64" i="11"/>
  <c r="AR64" i="11" s="1"/>
  <c r="AT63" i="11"/>
  <c r="AR63" i="11" s="1"/>
  <c r="AT61" i="11"/>
  <c r="I92" i="11"/>
  <c r="J92" i="11" s="1"/>
  <c r="BI92" i="11"/>
  <c r="BG92" i="11" s="1"/>
  <c r="BI88" i="11"/>
  <c r="BG88" i="11" s="1"/>
  <c r="I88" i="11"/>
  <c r="J88" i="11" s="1"/>
  <c r="I85" i="11"/>
  <c r="J85" i="11" s="1"/>
  <c r="BI85" i="11"/>
  <c r="BG85" i="11" s="1"/>
  <c r="AT80" i="11"/>
  <c r="F80" i="11"/>
  <c r="G80" i="11" s="1"/>
  <c r="I58" i="11"/>
  <c r="J58" i="11" s="1"/>
  <c r="BI58" i="11"/>
  <c r="BG58" i="11" s="1"/>
  <c r="AR57" i="11"/>
  <c r="F39" i="11"/>
  <c r="G39" i="11" s="1"/>
  <c r="AT39" i="11"/>
  <c r="AR39" i="11" s="1"/>
  <c r="BU34" i="11"/>
  <c r="BS34" i="11" s="1"/>
  <c r="N34" i="11" s="1"/>
  <c r="F29" i="11"/>
  <c r="G29" i="11" s="1"/>
  <c r="AT29" i="11"/>
  <c r="AR29" i="11" s="1"/>
  <c r="F20" i="11"/>
  <c r="AT20" i="11"/>
  <c r="AR20" i="11" s="1"/>
  <c r="AE16" i="11"/>
  <c r="AC16" i="11" s="1"/>
  <c r="F16" i="11" s="1"/>
  <c r="G16" i="11" s="1"/>
  <c r="AC18" i="11"/>
  <c r="BU16" i="11"/>
  <c r="BS16" i="11" s="1"/>
  <c r="N16" i="11" s="1"/>
  <c r="F14" i="11"/>
  <c r="AT14" i="11"/>
  <c r="AR14" i="11" s="1"/>
  <c r="F12" i="11"/>
  <c r="G12" i="11" s="1"/>
  <c r="AT12" i="11"/>
  <c r="AR12" i="11" s="1"/>
  <c r="AC10" i="11"/>
  <c r="AE8" i="11"/>
  <c r="AC8" i="11" s="1"/>
  <c r="F8" i="11" s="1"/>
  <c r="G8" i="11" s="1"/>
  <c r="I73" i="11"/>
  <c r="BI73" i="11"/>
  <c r="BG73" i="11" s="1"/>
  <c r="BI66" i="11"/>
  <c r="BG66" i="11" s="1"/>
  <c r="I66" i="11"/>
  <c r="I56" i="11"/>
  <c r="J56" i="11" s="1"/>
  <c r="BI56" i="11"/>
  <c r="BG56" i="11" s="1"/>
  <c r="AR55" i="11"/>
  <c r="AT48" i="11"/>
  <c r="AR48" i="11" s="1"/>
  <c r="AT45" i="11"/>
  <c r="AT43" i="11"/>
  <c r="AR43" i="11" s="1"/>
  <c r="AT41" i="11"/>
  <c r="AR41" i="11" s="1"/>
  <c r="AT19" i="11"/>
  <c r="AR19" i="11" s="1"/>
  <c r="BF16" i="11"/>
  <c r="I37" i="11"/>
  <c r="J37" i="11" s="1"/>
  <c r="BI37" i="11"/>
  <c r="BG37" i="11" s="1"/>
  <c r="I35" i="11"/>
  <c r="J35" i="11" s="1"/>
  <c r="BI35" i="11"/>
  <c r="BG35" i="11" s="1"/>
  <c r="I26" i="11"/>
  <c r="J26" i="11" s="1"/>
  <c r="BI26" i="11"/>
  <c r="BG26" i="11" s="1"/>
  <c r="I22" i="11"/>
  <c r="J22" i="11" s="1"/>
  <c r="BI22" i="11"/>
  <c r="BG22" i="11" s="1"/>
  <c r="I54" i="11"/>
  <c r="J54" i="11" s="1"/>
  <c r="BI54" i="11"/>
  <c r="BG54" i="11" s="1"/>
  <c r="AR38" i="11"/>
  <c r="AT36" i="11"/>
  <c r="F36" i="11"/>
  <c r="G36" i="11" s="1"/>
  <c r="I32" i="11"/>
  <c r="J32" i="11" s="1"/>
  <c r="BI32" i="11"/>
  <c r="BG32" i="11" s="1"/>
  <c r="BY31" i="11"/>
  <c r="O31" i="11"/>
  <c r="P31" i="11" s="1"/>
  <c r="I25" i="11"/>
  <c r="J25" i="11" s="1"/>
  <c r="BI25" i="11"/>
  <c r="BG25" i="11" s="1"/>
  <c r="I21" i="11"/>
  <c r="J21" i="11" s="1"/>
  <c r="BI21" i="11"/>
  <c r="BG21" i="11" s="1"/>
  <c r="BI106" i="11" l="1"/>
  <c r="BG106" i="11" s="1"/>
  <c r="BU76" i="11"/>
  <c r="BS76" i="11" s="1"/>
  <c r="N76" i="11" s="1"/>
  <c r="BS78" i="11"/>
  <c r="N78" i="11" s="1"/>
  <c r="BF76" i="11"/>
  <c r="BD76" i="11" s="1"/>
  <c r="K76" i="11" s="1"/>
  <c r="BD78" i="11"/>
  <c r="K78" i="11" s="1"/>
  <c r="BX21" i="11"/>
  <c r="BV21" i="11" s="1"/>
  <c r="L21" i="11"/>
  <c r="M21" i="11" s="1"/>
  <c r="BX25" i="11"/>
  <c r="BV25" i="11" s="1"/>
  <c r="L25" i="11"/>
  <c r="M25" i="11" s="1"/>
  <c r="BX32" i="11"/>
  <c r="BV32" i="11" s="1"/>
  <c r="L32" i="11"/>
  <c r="M32" i="11" s="1"/>
  <c r="I38" i="11"/>
  <c r="J38" i="11" s="1"/>
  <c r="BI38" i="11"/>
  <c r="BG38" i="11" s="1"/>
  <c r="BX54" i="11"/>
  <c r="BV54" i="11" s="1"/>
  <c r="L54" i="11"/>
  <c r="M54" i="11" s="1"/>
  <c r="BX22" i="11"/>
  <c r="BV22" i="11" s="1"/>
  <c r="L22" i="11"/>
  <c r="M22" i="11" s="1"/>
  <c r="BX26" i="11"/>
  <c r="BV26" i="11" s="1"/>
  <c r="L26" i="11"/>
  <c r="M26" i="11" s="1"/>
  <c r="BX35" i="11"/>
  <c r="BV35" i="11" s="1"/>
  <c r="L35" i="11"/>
  <c r="M35" i="11" s="1"/>
  <c r="BX37" i="11"/>
  <c r="BV37" i="11" s="1"/>
  <c r="L37" i="11"/>
  <c r="M37" i="11" s="1"/>
  <c r="BF6" i="11"/>
  <c r="BD16" i="11"/>
  <c r="K16" i="11" s="1"/>
  <c r="I41" i="11"/>
  <c r="J41" i="11" s="1"/>
  <c r="BI41" i="11"/>
  <c r="BG41" i="11" s="1"/>
  <c r="AR45" i="11"/>
  <c r="BX56" i="11"/>
  <c r="BV56" i="11" s="1"/>
  <c r="L56" i="11"/>
  <c r="M56" i="11" s="1"/>
  <c r="BX73" i="11"/>
  <c r="BV73" i="11" s="1"/>
  <c r="O73" i="11" s="1"/>
  <c r="L73" i="11"/>
  <c r="BI12" i="11"/>
  <c r="BG12" i="11" s="1"/>
  <c r="I12" i="11"/>
  <c r="J12" i="11" s="1"/>
  <c r="BI14" i="11"/>
  <c r="BG14" i="11" s="1"/>
  <c r="I14" i="11"/>
  <c r="BI39" i="11"/>
  <c r="BG39" i="11" s="1"/>
  <c r="I39" i="11"/>
  <c r="J39" i="11" s="1"/>
  <c r="BX58" i="11"/>
  <c r="BV58" i="11" s="1"/>
  <c r="L58" i="11"/>
  <c r="M58" i="11" s="1"/>
  <c r="BX85" i="11"/>
  <c r="BV85" i="11" s="1"/>
  <c r="L85" i="11"/>
  <c r="M85" i="11" s="1"/>
  <c r="BX92" i="11"/>
  <c r="BV92" i="11" s="1"/>
  <c r="L92" i="11"/>
  <c r="M92" i="11" s="1"/>
  <c r="AR61" i="11"/>
  <c r="I64" i="11"/>
  <c r="BI64" i="11"/>
  <c r="BG64" i="11" s="1"/>
  <c r="BI71" i="11"/>
  <c r="BG71" i="11" s="1"/>
  <c r="I71" i="11"/>
  <c r="L95" i="11"/>
  <c r="M95" i="11" s="1"/>
  <c r="BX95" i="11"/>
  <c r="BV95" i="11" s="1"/>
  <c r="I114" i="11"/>
  <c r="BI114" i="11"/>
  <c r="BG114" i="11" s="1"/>
  <c r="S102" i="11"/>
  <c r="Q102" i="11" s="1"/>
  <c r="E102" i="11" s="1"/>
  <c r="Q76" i="11"/>
  <c r="E76" i="11" s="1"/>
  <c r="G76" i="11" s="1"/>
  <c r="F79" i="11"/>
  <c r="G79" i="11" s="1"/>
  <c r="AT79" i="11"/>
  <c r="BI82" i="11"/>
  <c r="BG82" i="11" s="1"/>
  <c r="I82" i="11"/>
  <c r="J82" i="11" s="1"/>
  <c r="BI86" i="11"/>
  <c r="BG86" i="11" s="1"/>
  <c r="I86" i="11"/>
  <c r="J86" i="11" s="1"/>
  <c r="BI90" i="11"/>
  <c r="BG90" i="11" s="1"/>
  <c r="I90" i="11"/>
  <c r="J90" i="11" s="1"/>
  <c r="BX100" i="11"/>
  <c r="BV100" i="11" s="1"/>
  <c r="L100" i="11"/>
  <c r="I107" i="11"/>
  <c r="BI107" i="11"/>
  <c r="BG107" i="11" s="1"/>
  <c r="I136" i="11"/>
  <c r="BI136" i="11"/>
  <c r="BG136" i="11" s="1"/>
  <c r="BI137" i="11"/>
  <c r="BG137" i="11" s="1"/>
  <c r="I137" i="11"/>
  <c r="I51" i="11"/>
  <c r="J51" i="11" s="1"/>
  <c r="BI51" i="11"/>
  <c r="BG51" i="11" s="1"/>
  <c r="BX81" i="11"/>
  <c r="BV81" i="11" s="1"/>
  <c r="L81" i="11"/>
  <c r="M81" i="11" s="1"/>
  <c r="BX89" i="11"/>
  <c r="BV89" i="11" s="1"/>
  <c r="L89" i="11"/>
  <c r="M89" i="11" s="1"/>
  <c r="AE6" i="11"/>
  <c r="AC6" i="11" s="1"/>
  <c r="F6" i="11" s="1"/>
  <c r="G6" i="11" s="1"/>
  <c r="AC9" i="11"/>
  <c r="F9" i="11" s="1"/>
  <c r="G9" i="11" s="1"/>
  <c r="L67" i="11"/>
  <c r="BX67" i="11"/>
  <c r="BV67" i="11" s="1"/>
  <c r="O67" i="11" s="1"/>
  <c r="L74" i="11"/>
  <c r="M74" i="11" s="1"/>
  <c r="BX74" i="11"/>
  <c r="BV74" i="11" s="1"/>
  <c r="I72" i="11"/>
  <c r="BI72" i="11"/>
  <c r="BG72" i="11" s="1"/>
  <c r="BI99" i="11"/>
  <c r="I99" i="11"/>
  <c r="L105" i="11"/>
  <c r="BX105" i="11"/>
  <c r="BV105" i="11" s="1"/>
  <c r="O105" i="11" s="1"/>
  <c r="L113" i="11"/>
  <c r="BX113" i="11"/>
  <c r="BV113" i="11" s="1"/>
  <c r="O113" i="11" s="1"/>
  <c r="BI83" i="11"/>
  <c r="BG83" i="11" s="1"/>
  <c r="I83" i="11"/>
  <c r="J83" i="11" s="1"/>
  <c r="BI87" i="11"/>
  <c r="BG87" i="11" s="1"/>
  <c r="I87" i="11"/>
  <c r="J87" i="11" s="1"/>
  <c r="L109" i="11"/>
  <c r="BX109" i="11"/>
  <c r="BV109" i="11" s="1"/>
  <c r="O109" i="11" s="1"/>
  <c r="BX112" i="11"/>
  <c r="BV112" i="11" s="1"/>
  <c r="O112" i="11" s="1"/>
  <c r="L112" i="11"/>
  <c r="AT129" i="11"/>
  <c r="AR129" i="11" s="1"/>
  <c r="I129" i="11" s="1"/>
  <c r="J129" i="11" s="1"/>
  <c r="AR131" i="11"/>
  <c r="BI111" i="11"/>
  <c r="BG111" i="11" s="1"/>
  <c r="I111" i="11"/>
  <c r="BI115" i="11"/>
  <c r="BG115" i="11" s="1"/>
  <c r="I115" i="11"/>
  <c r="J115" i="11" s="1"/>
  <c r="BX138" i="11"/>
  <c r="BV138" i="11" s="1"/>
  <c r="L138" i="11"/>
  <c r="M138" i="11" s="1"/>
  <c r="BX142" i="11"/>
  <c r="BV142" i="11" s="1"/>
  <c r="L142" i="11"/>
  <c r="M142" i="11" s="1"/>
  <c r="AT34" i="11"/>
  <c r="AR34" i="11" s="1"/>
  <c r="I34" i="11" s="1"/>
  <c r="J34" i="11" s="1"/>
  <c r="AR36" i="11"/>
  <c r="BU6" i="11"/>
  <c r="I19" i="11"/>
  <c r="BI19" i="11"/>
  <c r="BG19" i="11" s="1"/>
  <c r="I43" i="11"/>
  <c r="J43" i="11" s="1"/>
  <c r="BI43" i="11"/>
  <c r="BG43" i="11" s="1"/>
  <c r="I48" i="11"/>
  <c r="J48" i="11" s="1"/>
  <c r="BI48" i="11"/>
  <c r="BG48" i="11" s="1"/>
  <c r="BI55" i="11"/>
  <c r="BG55" i="11" s="1"/>
  <c r="I55" i="11"/>
  <c r="J55" i="11" s="1"/>
  <c r="BX66" i="11"/>
  <c r="BV66" i="11" s="1"/>
  <c r="O66" i="11" s="1"/>
  <c r="L66" i="11"/>
  <c r="F10" i="11"/>
  <c r="G10" i="11" s="1"/>
  <c r="AT10" i="11"/>
  <c r="F18" i="11"/>
  <c r="G18" i="11" s="1"/>
  <c r="AT18" i="11"/>
  <c r="BI20" i="11"/>
  <c r="BG20" i="11" s="1"/>
  <c r="I20" i="11"/>
  <c r="BI29" i="11"/>
  <c r="BG29" i="11" s="1"/>
  <c r="I29" i="11"/>
  <c r="J29" i="11" s="1"/>
  <c r="BI57" i="11"/>
  <c r="BG57" i="11" s="1"/>
  <c r="I57" i="11"/>
  <c r="J57" i="11" s="1"/>
  <c r="AT78" i="11"/>
  <c r="AR80" i="11"/>
  <c r="BX88" i="11"/>
  <c r="BV88" i="11" s="1"/>
  <c r="L88" i="11"/>
  <c r="M88" i="11" s="1"/>
  <c r="I63" i="11"/>
  <c r="J63" i="11" s="1"/>
  <c r="BI63" i="11"/>
  <c r="BG63" i="11" s="1"/>
  <c r="I70" i="11"/>
  <c r="BI70" i="11"/>
  <c r="BG70" i="11" s="1"/>
  <c r="I75" i="11"/>
  <c r="J75" i="11" s="1"/>
  <c r="BI75" i="11"/>
  <c r="BG75" i="11" s="1"/>
  <c r="BI101" i="11"/>
  <c r="BG101" i="11" s="1"/>
  <c r="I101" i="11"/>
  <c r="J101" i="11" s="1"/>
  <c r="L108" i="11"/>
  <c r="BX108" i="11"/>
  <c r="BV108" i="11" s="1"/>
  <c r="AT93" i="11"/>
  <c r="F93" i="11"/>
  <c r="G93" i="11" s="1"/>
  <c r="I110" i="11"/>
  <c r="BI110" i="11"/>
  <c r="BG110" i="11" s="1"/>
  <c r="H97" i="11"/>
  <c r="AT97" i="11"/>
  <c r="AR97" i="11" s="1"/>
  <c r="AE102" i="11"/>
  <c r="AC98" i="11"/>
  <c r="F98" i="11" s="1"/>
  <c r="L126" i="11"/>
  <c r="M126" i="11" s="1"/>
  <c r="BX126" i="11"/>
  <c r="BV126" i="11" s="1"/>
  <c r="F130" i="11"/>
  <c r="G130" i="11" s="1"/>
  <c r="AT130" i="11"/>
  <c r="BI140" i="11"/>
  <c r="BG140" i="11" s="1"/>
  <c r="I140" i="11"/>
  <c r="J140" i="11" s="1"/>
  <c r="BX49" i="11"/>
  <c r="BV49" i="11" s="1"/>
  <c r="L49" i="11"/>
  <c r="M49" i="11" s="1"/>
  <c r="L50" i="11"/>
  <c r="M50" i="11" s="1"/>
  <c r="BX50" i="11"/>
  <c r="BV50" i="11" s="1"/>
  <c r="L23" i="11"/>
  <c r="M23" i="11" s="1"/>
  <c r="BX23" i="11"/>
  <c r="BV23" i="11" s="1"/>
  <c r="L24" i="11"/>
  <c r="M24" i="11" s="1"/>
  <c r="BX24" i="11"/>
  <c r="BV24" i="11" s="1"/>
  <c r="L27" i="11"/>
  <c r="BX27" i="11"/>
  <c r="BV27" i="11" s="1"/>
  <c r="O27" i="11" s="1"/>
  <c r="BX28" i="11"/>
  <c r="BV28" i="11" s="1"/>
  <c r="O28" i="11" s="1"/>
  <c r="L28" i="11"/>
  <c r="BX42" i="11"/>
  <c r="BV42" i="11" s="1"/>
  <c r="L42" i="11"/>
  <c r="M42" i="11" s="1"/>
  <c r="BX44" i="11"/>
  <c r="BV44" i="11" s="1"/>
  <c r="L44" i="11"/>
  <c r="M44" i="11" s="1"/>
  <c r="BX46" i="11"/>
  <c r="BV46" i="11" s="1"/>
  <c r="L46" i="11"/>
  <c r="BI47" i="11"/>
  <c r="BG47" i="11" s="1"/>
  <c r="I47" i="11"/>
  <c r="I52" i="11"/>
  <c r="BI52" i="11"/>
  <c r="BG52" i="11" s="1"/>
  <c r="BX59" i="11"/>
  <c r="BV59" i="11" s="1"/>
  <c r="L59" i="11"/>
  <c r="M59" i="11" s="1"/>
  <c r="L60" i="11"/>
  <c r="M60" i="11" s="1"/>
  <c r="BX60" i="11"/>
  <c r="BV60" i="11" s="1"/>
  <c r="L62" i="11"/>
  <c r="M62" i="11" s="1"/>
  <c r="BX62" i="11"/>
  <c r="BV62" i="11" s="1"/>
  <c r="BX69" i="11"/>
  <c r="BV69" i="11" s="1"/>
  <c r="L69" i="11"/>
  <c r="M69" i="11" s="1"/>
  <c r="BX84" i="11"/>
  <c r="BV84" i="11" s="1"/>
  <c r="L84" i="11"/>
  <c r="M84" i="11" s="1"/>
  <c r="F11" i="11"/>
  <c r="G11" i="11" s="1"/>
  <c r="AT11" i="11"/>
  <c r="BI13" i="11"/>
  <c r="BG13" i="11" s="1"/>
  <c r="I13" i="11"/>
  <c r="J13" i="11" s="1"/>
  <c r="BI17" i="11"/>
  <c r="BG17" i="11" s="1"/>
  <c r="I17" i="11"/>
  <c r="J17" i="11" s="1"/>
  <c r="BI30" i="11"/>
  <c r="BG30" i="11" s="1"/>
  <c r="I30" i="11"/>
  <c r="J30" i="11" s="1"/>
  <c r="AR40" i="11"/>
  <c r="BI53" i="11"/>
  <c r="BG53" i="11" s="1"/>
  <c r="I53" i="11"/>
  <c r="G78" i="11"/>
  <c r="I68" i="11"/>
  <c r="J68" i="11" s="1"/>
  <c r="BI68" i="11"/>
  <c r="BG68" i="11" s="1"/>
  <c r="L96" i="11"/>
  <c r="M96" i="11" s="1"/>
  <c r="BX96" i="11"/>
  <c r="BV96" i="11" s="1"/>
  <c r="AR98" i="11"/>
  <c r="I98" i="11" s="1"/>
  <c r="BI65" i="11"/>
  <c r="BG65" i="11" s="1"/>
  <c r="I65" i="11"/>
  <c r="BI94" i="11"/>
  <c r="BG94" i="11" s="1"/>
  <c r="I94" i="11"/>
  <c r="J94" i="11" s="1"/>
  <c r="AQ102" i="11"/>
  <c r="AO102" i="11" s="1"/>
  <c r="H102" i="11" s="1"/>
  <c r="BX116" i="11"/>
  <c r="BV116" i="11" s="1"/>
  <c r="L116" i="11"/>
  <c r="M116" i="11" s="1"/>
  <c r="BX141" i="11"/>
  <c r="BV141" i="11" s="1"/>
  <c r="L141" i="11"/>
  <c r="M141" i="11" s="1"/>
  <c r="BI139" i="11"/>
  <c r="BG139" i="11" s="1"/>
  <c r="I139" i="11"/>
  <c r="J139" i="11" s="1"/>
  <c r="BI143" i="11"/>
  <c r="BG143" i="11" s="1"/>
  <c r="I143" i="11"/>
  <c r="J143" i="11" s="1"/>
  <c r="BX106" i="11" l="1"/>
  <c r="BV106" i="11" s="1"/>
  <c r="O106" i="11" s="1"/>
  <c r="L106" i="11"/>
  <c r="BX143" i="11"/>
  <c r="BV143" i="11" s="1"/>
  <c r="L143" i="11"/>
  <c r="M143" i="11" s="1"/>
  <c r="BX139" i="11"/>
  <c r="BV139" i="11" s="1"/>
  <c r="L139" i="11"/>
  <c r="M139" i="11" s="1"/>
  <c r="BY141" i="11"/>
  <c r="O141" i="11"/>
  <c r="P141" i="11" s="1"/>
  <c r="O116" i="11"/>
  <c r="P116" i="11" s="1"/>
  <c r="BY116" i="11"/>
  <c r="BY96" i="11"/>
  <c r="O96" i="11"/>
  <c r="P96" i="11" s="1"/>
  <c r="BX68" i="11"/>
  <c r="BV68" i="11" s="1"/>
  <c r="L68" i="11"/>
  <c r="M68" i="11" s="1"/>
  <c r="L53" i="11"/>
  <c r="BX53" i="11"/>
  <c r="BV53" i="11" s="1"/>
  <c r="O53" i="11" s="1"/>
  <c r="BI40" i="11"/>
  <c r="BG40" i="11" s="1"/>
  <c r="I40" i="11"/>
  <c r="J40" i="11" s="1"/>
  <c r="L30" i="11"/>
  <c r="M30" i="11" s="1"/>
  <c r="BX30" i="11"/>
  <c r="BV30" i="11" s="1"/>
  <c r="L17" i="11"/>
  <c r="M17" i="11" s="1"/>
  <c r="BX17" i="11"/>
  <c r="BV17" i="11" s="1"/>
  <c r="L13" i="11"/>
  <c r="M13" i="11" s="1"/>
  <c r="BX13" i="11"/>
  <c r="BV13" i="11" s="1"/>
  <c r="BY84" i="11"/>
  <c r="O84" i="11"/>
  <c r="P84" i="11" s="1"/>
  <c r="BY69" i="11"/>
  <c r="O69" i="11"/>
  <c r="P69" i="11" s="1"/>
  <c r="BY59" i="11"/>
  <c r="O59" i="11"/>
  <c r="P59" i="11" s="1"/>
  <c r="BX47" i="11"/>
  <c r="BV47" i="11" s="1"/>
  <c r="L47" i="11"/>
  <c r="O46" i="11"/>
  <c r="O44" i="11"/>
  <c r="P44" i="11" s="1"/>
  <c r="BY44" i="11"/>
  <c r="O42" i="11"/>
  <c r="P42" i="11" s="1"/>
  <c r="BY42" i="11"/>
  <c r="BY49" i="11"/>
  <c r="O49" i="11"/>
  <c r="P49" i="11" s="1"/>
  <c r="L140" i="11"/>
  <c r="M140" i="11" s="1"/>
  <c r="BX140" i="11"/>
  <c r="BV140" i="11" s="1"/>
  <c r="I97" i="11"/>
  <c r="J97" i="11" s="1"/>
  <c r="BI97" i="11"/>
  <c r="BG97" i="11" s="1"/>
  <c r="BX110" i="11"/>
  <c r="BV110" i="11" s="1"/>
  <c r="O110" i="11" s="1"/>
  <c r="L110" i="11"/>
  <c r="AR93" i="11"/>
  <c r="AT91" i="11"/>
  <c r="BX101" i="11"/>
  <c r="BV101" i="11" s="1"/>
  <c r="L101" i="11"/>
  <c r="M101" i="11" s="1"/>
  <c r="BY88" i="11"/>
  <c r="O88" i="11"/>
  <c r="P88" i="11" s="1"/>
  <c r="AT76" i="11"/>
  <c r="AR76" i="11" s="1"/>
  <c r="I76" i="11" s="1"/>
  <c r="J76" i="11" s="1"/>
  <c r="AR78" i="11"/>
  <c r="I78" i="11" s="1"/>
  <c r="J78" i="11" s="1"/>
  <c r="BX57" i="11"/>
  <c r="BV57" i="11" s="1"/>
  <c r="L57" i="11"/>
  <c r="M57" i="11" s="1"/>
  <c r="L29" i="11"/>
  <c r="M29" i="11" s="1"/>
  <c r="BX29" i="11"/>
  <c r="BV29" i="11" s="1"/>
  <c r="L20" i="11"/>
  <c r="BX20" i="11"/>
  <c r="BV20" i="11" s="1"/>
  <c r="O20" i="11" s="1"/>
  <c r="BX55" i="11"/>
  <c r="BV55" i="11" s="1"/>
  <c r="L55" i="11"/>
  <c r="M55" i="11" s="1"/>
  <c r="O142" i="11"/>
  <c r="P142" i="11" s="1"/>
  <c r="BY142" i="11"/>
  <c r="O138" i="11"/>
  <c r="P138" i="11" s="1"/>
  <c r="BY138" i="11"/>
  <c r="BX115" i="11"/>
  <c r="BV115" i="11" s="1"/>
  <c r="L115" i="11"/>
  <c r="M115" i="11" s="1"/>
  <c r="L111" i="11"/>
  <c r="BX111" i="11"/>
  <c r="BV111" i="11" s="1"/>
  <c r="O111" i="11" s="1"/>
  <c r="L87" i="11"/>
  <c r="M87" i="11" s="1"/>
  <c r="BX87" i="11"/>
  <c r="BV87" i="11" s="1"/>
  <c r="L83" i="11"/>
  <c r="M83" i="11" s="1"/>
  <c r="BX83" i="11"/>
  <c r="BV83" i="11" s="1"/>
  <c r="BI98" i="11"/>
  <c r="BG99" i="11"/>
  <c r="BY74" i="11"/>
  <c r="O74" i="11"/>
  <c r="P74" i="11" s="1"/>
  <c r="BX51" i="11"/>
  <c r="BV51" i="11" s="1"/>
  <c r="L51" i="11"/>
  <c r="M51" i="11" s="1"/>
  <c r="BX136" i="11"/>
  <c r="BV136" i="11" s="1"/>
  <c r="L136" i="11"/>
  <c r="BX107" i="11"/>
  <c r="BV107" i="11" s="1"/>
  <c r="L107" i="11"/>
  <c r="AR79" i="11"/>
  <c r="AT77" i="11"/>
  <c r="AR77" i="11" s="1"/>
  <c r="I77" i="11" s="1"/>
  <c r="J77" i="11" s="1"/>
  <c r="BX114" i="11"/>
  <c r="BV114" i="11" s="1"/>
  <c r="O114" i="11" s="1"/>
  <c r="L114" i="11"/>
  <c r="BY95" i="11"/>
  <c r="O95" i="11"/>
  <c r="P95" i="11" s="1"/>
  <c r="BX64" i="11"/>
  <c r="BV64" i="11" s="1"/>
  <c r="O64" i="11" s="1"/>
  <c r="L64" i="11"/>
  <c r="I61" i="11"/>
  <c r="J61" i="11" s="1"/>
  <c r="BI61" i="11"/>
  <c r="BG61" i="11" s="1"/>
  <c r="I45" i="11"/>
  <c r="J45" i="11" s="1"/>
  <c r="BI45" i="11"/>
  <c r="BG45" i="11" s="1"/>
  <c r="BX41" i="11"/>
  <c r="BV41" i="11" s="1"/>
  <c r="L41" i="11"/>
  <c r="M41" i="11" s="1"/>
  <c r="BX38" i="11"/>
  <c r="BV38" i="11" s="1"/>
  <c r="L38" i="11"/>
  <c r="M38" i="11" s="1"/>
  <c r="BX94" i="11"/>
  <c r="BV94" i="11" s="1"/>
  <c r="L94" i="11"/>
  <c r="M94" i="11" s="1"/>
  <c r="L65" i="11"/>
  <c r="BX65" i="11"/>
  <c r="BV65" i="11" s="1"/>
  <c r="O65" i="11" s="1"/>
  <c r="AR11" i="11"/>
  <c r="AT9" i="11"/>
  <c r="BY62" i="11"/>
  <c r="O62" i="11"/>
  <c r="P62" i="11" s="1"/>
  <c r="BY60" i="11"/>
  <c r="O60" i="11"/>
  <c r="P60" i="11" s="1"/>
  <c r="BX52" i="11"/>
  <c r="BV52" i="11" s="1"/>
  <c r="O52" i="11" s="1"/>
  <c r="L52" i="11"/>
  <c r="BY24" i="11"/>
  <c r="O24" i="11"/>
  <c r="P24" i="11" s="1"/>
  <c r="BY23" i="11"/>
  <c r="O23" i="11"/>
  <c r="P23" i="11" s="1"/>
  <c r="BY50" i="11"/>
  <c r="O50" i="11"/>
  <c r="P50" i="11" s="1"/>
  <c r="AR130" i="11"/>
  <c r="AT128" i="11"/>
  <c r="AR128" i="11" s="1"/>
  <c r="I128" i="11" s="1"/>
  <c r="J128" i="11" s="1"/>
  <c r="BY126" i="11"/>
  <c r="O126" i="11"/>
  <c r="P126" i="11" s="1"/>
  <c r="G102" i="11"/>
  <c r="AC102" i="11"/>
  <c r="F102" i="11" s="1"/>
  <c r="BY108" i="11"/>
  <c r="O108" i="11"/>
  <c r="BX75" i="11"/>
  <c r="BV75" i="11" s="1"/>
  <c r="L75" i="11"/>
  <c r="M75" i="11" s="1"/>
  <c r="BX70" i="11"/>
  <c r="BV70" i="11" s="1"/>
  <c r="L70" i="11"/>
  <c r="BX63" i="11"/>
  <c r="BV63" i="11" s="1"/>
  <c r="L63" i="11"/>
  <c r="M63" i="11" s="1"/>
  <c r="BI80" i="11"/>
  <c r="I80" i="11"/>
  <c r="J80" i="11" s="1"/>
  <c r="AR18" i="11"/>
  <c r="AT16" i="11"/>
  <c r="AR16" i="11" s="1"/>
  <c r="I16" i="11" s="1"/>
  <c r="J16" i="11" s="1"/>
  <c r="AR10" i="11"/>
  <c r="AT8" i="11"/>
  <c r="AR8" i="11" s="1"/>
  <c r="I8" i="11" s="1"/>
  <c r="J8" i="11" s="1"/>
  <c r="BX48" i="11"/>
  <c r="BV48" i="11" s="1"/>
  <c r="L48" i="11"/>
  <c r="M48" i="11" s="1"/>
  <c r="BX43" i="11"/>
  <c r="BV43" i="11" s="1"/>
  <c r="L43" i="11"/>
  <c r="M43" i="11" s="1"/>
  <c r="BX19" i="11"/>
  <c r="BV19" i="11" s="1"/>
  <c r="O19" i="11" s="1"/>
  <c r="L19" i="11"/>
  <c r="BU102" i="11"/>
  <c r="BS102" i="11" s="1"/>
  <c r="N102" i="11" s="1"/>
  <c r="BS6" i="11"/>
  <c r="N6" i="11" s="1"/>
  <c r="I36" i="11"/>
  <c r="J36" i="11" s="1"/>
  <c r="BI36" i="11"/>
  <c r="BI131" i="11"/>
  <c r="I131" i="11"/>
  <c r="J131" i="11" s="1"/>
  <c r="BX72" i="11"/>
  <c r="BV72" i="11" s="1"/>
  <c r="O72" i="11" s="1"/>
  <c r="L72" i="11"/>
  <c r="O89" i="11"/>
  <c r="P89" i="11" s="1"/>
  <c r="BY89" i="11"/>
  <c r="O81" i="11"/>
  <c r="P81" i="11" s="1"/>
  <c r="BY81" i="11"/>
  <c r="BX137" i="11"/>
  <c r="BV137" i="11" s="1"/>
  <c r="L137" i="11"/>
  <c r="BY100" i="11"/>
  <c r="O100" i="11"/>
  <c r="BX90" i="11"/>
  <c r="BV90" i="11" s="1"/>
  <c r="L90" i="11"/>
  <c r="M90" i="11" s="1"/>
  <c r="BX86" i="11"/>
  <c r="BV86" i="11" s="1"/>
  <c r="L86" i="11"/>
  <c r="M86" i="11" s="1"/>
  <c r="BX82" i="11"/>
  <c r="BV82" i="11" s="1"/>
  <c r="L82" i="11"/>
  <c r="M82" i="11" s="1"/>
  <c r="BX71" i="11"/>
  <c r="BV71" i="11" s="1"/>
  <c r="L71" i="11"/>
  <c r="O92" i="11"/>
  <c r="P92" i="11" s="1"/>
  <c r="BY92" i="11"/>
  <c r="O85" i="11"/>
  <c r="P85" i="11" s="1"/>
  <c r="BY85" i="11"/>
  <c r="O58" i="11"/>
  <c r="P58" i="11" s="1"/>
  <c r="BY58" i="11"/>
  <c r="L39" i="11"/>
  <c r="M39" i="11" s="1"/>
  <c r="BX39" i="11"/>
  <c r="BV39" i="11" s="1"/>
  <c r="L14" i="11"/>
  <c r="BX14" i="11"/>
  <c r="BV14" i="11" s="1"/>
  <c r="O14" i="11" s="1"/>
  <c r="L12" i="11"/>
  <c r="M12" i="11" s="1"/>
  <c r="BX12" i="11"/>
  <c r="BV12" i="11" s="1"/>
  <c r="O56" i="11"/>
  <c r="P56" i="11" s="1"/>
  <c r="BY56" i="11"/>
  <c r="BF102" i="11"/>
  <c r="BD102" i="11" s="1"/>
  <c r="K102" i="11" s="1"/>
  <c r="BD6" i="11"/>
  <c r="K6" i="11" s="1"/>
  <c r="O37" i="11"/>
  <c r="P37" i="11" s="1"/>
  <c r="BY37" i="11"/>
  <c r="O35" i="11"/>
  <c r="P35" i="11" s="1"/>
  <c r="BY35" i="11"/>
  <c r="O26" i="11"/>
  <c r="P26" i="11" s="1"/>
  <c r="BY26" i="11"/>
  <c r="O22" i="11"/>
  <c r="P22" i="11" s="1"/>
  <c r="BY22" i="11"/>
  <c r="O54" i="11"/>
  <c r="P54" i="11" s="1"/>
  <c r="BY54" i="11"/>
  <c r="O32" i="11"/>
  <c r="P32" i="11" s="1"/>
  <c r="BY32" i="11"/>
  <c r="O25" i="11"/>
  <c r="P25" i="11" s="1"/>
  <c r="BY25" i="11"/>
  <c r="O21" i="11"/>
  <c r="P21" i="11" s="1"/>
  <c r="BY21" i="11"/>
  <c r="BY12" i="11" l="1"/>
  <c r="O12" i="11"/>
  <c r="P12" i="11" s="1"/>
  <c r="BY39" i="11"/>
  <c r="O39" i="11"/>
  <c r="P39" i="11" s="1"/>
  <c r="BG36" i="11"/>
  <c r="BI34" i="11"/>
  <c r="BG34" i="11" s="1"/>
  <c r="L34" i="11" s="1"/>
  <c r="M34" i="11" s="1"/>
  <c r="AT6" i="11"/>
  <c r="AR6" i="11" s="1"/>
  <c r="I6" i="11" s="1"/>
  <c r="J6" i="11" s="1"/>
  <c r="AR9" i="11"/>
  <c r="I9" i="11" s="1"/>
  <c r="J9" i="11" s="1"/>
  <c r="BX45" i="11"/>
  <c r="BV45" i="11" s="1"/>
  <c r="L45" i="11"/>
  <c r="M45" i="11" s="1"/>
  <c r="BX61" i="11"/>
  <c r="BV61" i="11" s="1"/>
  <c r="L61" i="11"/>
  <c r="M61" i="11" s="1"/>
  <c r="L99" i="11"/>
  <c r="BX99" i="11"/>
  <c r="BY83" i="11"/>
  <c r="O83" i="11"/>
  <c r="P83" i="11" s="1"/>
  <c r="BY87" i="11"/>
  <c r="O87" i="11"/>
  <c r="P87" i="11" s="1"/>
  <c r="BY29" i="11"/>
  <c r="O29" i="11"/>
  <c r="P29" i="11" s="1"/>
  <c r="AR91" i="11"/>
  <c r="I91" i="11" s="1"/>
  <c r="J91" i="11" s="1"/>
  <c r="AT102" i="11"/>
  <c r="AR102" i="11" s="1"/>
  <c r="I102" i="11" s="1"/>
  <c r="J102" i="11" s="1"/>
  <c r="BX97" i="11"/>
  <c r="BV97" i="11" s="1"/>
  <c r="L97" i="11"/>
  <c r="M97" i="11" s="1"/>
  <c r="BY140" i="11"/>
  <c r="O140" i="11"/>
  <c r="P140" i="11" s="1"/>
  <c r="BY13" i="11"/>
  <c r="O13" i="11"/>
  <c r="P13" i="11" s="1"/>
  <c r="BY17" i="11"/>
  <c r="O17" i="11"/>
  <c r="P17" i="11" s="1"/>
  <c r="BY30" i="11"/>
  <c r="O30" i="11"/>
  <c r="P30" i="11" s="1"/>
  <c r="O71" i="11"/>
  <c r="BY71" i="11"/>
  <c r="BY82" i="11"/>
  <c r="O82" i="11"/>
  <c r="P82" i="11" s="1"/>
  <c r="BY86" i="11"/>
  <c r="O86" i="11"/>
  <c r="P86" i="11" s="1"/>
  <c r="BY90" i="11"/>
  <c r="O90" i="11"/>
  <c r="P90" i="11" s="1"/>
  <c r="BY137" i="11"/>
  <c r="O137" i="11"/>
  <c r="BG131" i="11"/>
  <c r="BI129" i="11"/>
  <c r="BG129" i="11" s="1"/>
  <c r="L129" i="11" s="1"/>
  <c r="M129" i="11" s="1"/>
  <c r="O43" i="11"/>
  <c r="P43" i="11" s="1"/>
  <c r="BY43" i="11"/>
  <c r="O48" i="11"/>
  <c r="P48" i="11" s="1"/>
  <c r="BY48" i="11"/>
  <c r="BI10" i="11"/>
  <c r="I10" i="11"/>
  <c r="J10" i="11" s="1"/>
  <c r="BI18" i="11"/>
  <c r="I18" i="11"/>
  <c r="J18" i="11" s="1"/>
  <c r="BG80" i="11"/>
  <c r="BI78" i="11"/>
  <c r="BY63" i="11"/>
  <c r="O63" i="11"/>
  <c r="P63" i="11" s="1"/>
  <c r="O70" i="11"/>
  <c r="BY70" i="11"/>
  <c r="BY75" i="11"/>
  <c r="O75" i="11"/>
  <c r="P75" i="11" s="1"/>
  <c r="BI130" i="11"/>
  <c r="I130" i="11"/>
  <c r="J130" i="11" s="1"/>
  <c r="BI11" i="11"/>
  <c r="I11" i="11"/>
  <c r="J11" i="11" s="1"/>
  <c r="BY94" i="11"/>
  <c r="O94" i="11"/>
  <c r="P94" i="11" s="1"/>
  <c r="O38" i="11"/>
  <c r="P38" i="11" s="1"/>
  <c r="BY38" i="11"/>
  <c r="O41" i="11"/>
  <c r="P41" i="11" s="1"/>
  <c r="BY41" i="11"/>
  <c r="BI79" i="11"/>
  <c r="I79" i="11"/>
  <c r="J79" i="11" s="1"/>
  <c r="O107" i="11"/>
  <c r="BY107" i="11"/>
  <c r="O136" i="11"/>
  <c r="BY136" i="11"/>
  <c r="BY51" i="11"/>
  <c r="O51" i="11"/>
  <c r="P51" i="11" s="1"/>
  <c r="BG98" i="11"/>
  <c r="L98" i="11" s="1"/>
  <c r="BY115" i="11"/>
  <c r="O115" i="11"/>
  <c r="P115" i="11" s="1"/>
  <c r="BY55" i="11"/>
  <c r="O55" i="11"/>
  <c r="P55" i="11" s="1"/>
  <c r="BY57" i="11"/>
  <c r="O57" i="11"/>
  <c r="P57" i="11" s="1"/>
  <c r="BY101" i="11"/>
  <c r="O101" i="11"/>
  <c r="P101" i="11" s="1"/>
  <c r="BI93" i="11"/>
  <c r="I93" i="11"/>
  <c r="J93" i="11" s="1"/>
  <c r="O47" i="11"/>
  <c r="L40" i="11"/>
  <c r="M40" i="11" s="1"/>
  <c r="BX40" i="11"/>
  <c r="BV40" i="11" s="1"/>
  <c r="O68" i="11"/>
  <c r="P68" i="11" s="1"/>
  <c r="BY68" i="11"/>
  <c r="BY139" i="11"/>
  <c r="O139" i="11"/>
  <c r="P139" i="11" s="1"/>
  <c r="BY143" i="11"/>
  <c r="O143" i="11"/>
  <c r="P143" i="11" s="1"/>
  <c r="BI91" i="11" l="1"/>
  <c r="BG93" i="11"/>
  <c r="BI77" i="11"/>
  <c r="BG77" i="11" s="1"/>
  <c r="L77" i="11" s="1"/>
  <c r="M77" i="11" s="1"/>
  <c r="BG79" i="11"/>
  <c r="BI9" i="11"/>
  <c r="BG11" i="11"/>
  <c r="BG130" i="11"/>
  <c r="BI128" i="11"/>
  <c r="BG128" i="11" s="1"/>
  <c r="L128" i="11" s="1"/>
  <c r="M128" i="11" s="1"/>
  <c r="BX80" i="11"/>
  <c r="L80" i="11"/>
  <c r="M80" i="11" s="1"/>
  <c r="BI16" i="11"/>
  <c r="BG16" i="11" s="1"/>
  <c r="L16" i="11" s="1"/>
  <c r="M16" i="11" s="1"/>
  <c r="BG18" i="11"/>
  <c r="BI8" i="11"/>
  <c r="BG8" i="11" s="1"/>
  <c r="L8" i="11" s="1"/>
  <c r="M8" i="11" s="1"/>
  <c r="BG10" i="11"/>
  <c r="BX131" i="11"/>
  <c r="L131" i="11"/>
  <c r="M131" i="11" s="1"/>
  <c r="BY97" i="11"/>
  <c r="O97" i="11"/>
  <c r="P97" i="11" s="1"/>
  <c r="BV99" i="11"/>
  <c r="O99" i="11" s="1"/>
  <c r="BX98" i="11"/>
  <c r="BY40" i="11"/>
  <c r="O40" i="11"/>
  <c r="P40" i="11" s="1"/>
  <c r="BI76" i="11"/>
  <c r="BG76" i="11" s="1"/>
  <c r="L76" i="11" s="1"/>
  <c r="M76" i="11" s="1"/>
  <c r="BG78" i="11"/>
  <c r="L78" i="11" s="1"/>
  <c r="M78" i="11" s="1"/>
  <c r="BY61" i="11"/>
  <c r="O61" i="11"/>
  <c r="P61" i="11" s="1"/>
  <c r="O45" i="11"/>
  <c r="P45" i="11" s="1"/>
  <c r="BY45" i="11"/>
  <c r="BX36" i="11"/>
  <c r="L36" i="11"/>
  <c r="M36" i="11" s="1"/>
  <c r="BX145" i="9"/>
  <c r="BU145" i="9"/>
  <c r="BF145" i="9"/>
  <c r="AT145" i="9"/>
  <c r="AQ145" i="9"/>
  <c r="AE145" i="9"/>
  <c r="O145" i="9"/>
  <c r="N145" i="9"/>
  <c r="L145" i="9"/>
  <c r="K145" i="9"/>
  <c r="I145" i="9"/>
  <c r="H145" i="9"/>
  <c r="F145" i="9"/>
  <c r="E145" i="9"/>
  <c r="BX144" i="9"/>
  <c r="BU144" i="9"/>
  <c r="BF144" i="9"/>
  <c r="AT144" i="9"/>
  <c r="AQ144" i="9"/>
  <c r="AE144" i="9"/>
  <c r="O144" i="9"/>
  <c r="N144" i="9"/>
  <c r="L144" i="9"/>
  <c r="K144" i="9"/>
  <c r="I144" i="9"/>
  <c r="H144" i="9"/>
  <c r="F144" i="9"/>
  <c r="E144" i="9"/>
  <c r="BP143" i="9"/>
  <c r="BM143" i="9"/>
  <c r="BJ143" i="9"/>
  <c r="BA143" i="9"/>
  <c r="AX143" i="9"/>
  <c r="AU143" i="9"/>
  <c r="BF143" i="9" s="1"/>
  <c r="BD143" i="9" s="1"/>
  <c r="K143" i="9" s="1"/>
  <c r="AL143" i="9"/>
  <c r="AI143" i="9"/>
  <c r="AF143" i="9"/>
  <c r="Z143" i="9"/>
  <c r="W143" i="9"/>
  <c r="T143" i="9"/>
  <c r="S143" i="9"/>
  <c r="Q143" i="9" s="1"/>
  <c r="E143" i="9" s="1"/>
  <c r="BP142" i="9"/>
  <c r="BM142" i="9"/>
  <c r="BJ142" i="9"/>
  <c r="BU142" i="9" s="1"/>
  <c r="BS142" i="9" s="1"/>
  <c r="N142" i="9" s="1"/>
  <c r="BA142" i="9"/>
  <c r="AX142" i="9"/>
  <c r="AU142" i="9"/>
  <c r="AL142" i="9"/>
  <c r="AI142" i="9"/>
  <c r="AF142" i="9"/>
  <c r="Z142" i="9"/>
  <c r="W142" i="9"/>
  <c r="T142" i="9"/>
  <c r="Q142" i="9"/>
  <c r="E142" i="9" s="1"/>
  <c r="BP141" i="9"/>
  <c r="BM141" i="9"/>
  <c r="BJ141" i="9"/>
  <c r="BA141" i="9"/>
  <c r="AX141" i="9"/>
  <c r="AU141" i="9"/>
  <c r="AL141" i="9"/>
  <c r="AI141" i="9"/>
  <c r="AF141" i="9"/>
  <c r="Z141" i="9"/>
  <c r="W141" i="9"/>
  <c r="T141" i="9"/>
  <c r="S141" i="9"/>
  <c r="Q141" i="9" s="1"/>
  <c r="E141" i="9" s="1"/>
  <c r="BP140" i="9"/>
  <c r="BM140" i="9"/>
  <c r="BJ140" i="9"/>
  <c r="BA140" i="9"/>
  <c r="AX140" i="9"/>
  <c r="AU140" i="9"/>
  <c r="AL140" i="9"/>
  <c r="AI140" i="9"/>
  <c r="AQ140" i="9" s="1"/>
  <c r="AO140" i="9" s="1"/>
  <c r="H140" i="9" s="1"/>
  <c r="AF140" i="9"/>
  <c r="Z140" i="9"/>
  <c r="W140" i="9"/>
  <c r="T140" i="9"/>
  <c r="Q140" i="9"/>
  <c r="E140" i="9"/>
  <c r="BP139" i="9"/>
  <c r="BM139" i="9"/>
  <c r="BJ139" i="9"/>
  <c r="BA139" i="9"/>
  <c r="AX139" i="9"/>
  <c r="AU139" i="9"/>
  <c r="AL139" i="9"/>
  <c r="AI139" i="9"/>
  <c r="AQ139" i="9" s="1"/>
  <c r="AO139" i="9" s="1"/>
  <c r="H139" i="9" s="1"/>
  <c r="AF139" i="9"/>
  <c r="Z139" i="9"/>
  <c r="W139" i="9"/>
  <c r="T139" i="9"/>
  <c r="S139" i="9"/>
  <c r="Q139" i="9" s="1"/>
  <c r="E139" i="9" s="1"/>
  <c r="BP138" i="9"/>
  <c r="BM138" i="9"/>
  <c r="BJ138" i="9"/>
  <c r="BA138" i="9"/>
  <c r="AX138" i="9"/>
  <c r="BF138" i="9" s="1"/>
  <c r="BD138" i="9" s="1"/>
  <c r="K138" i="9" s="1"/>
  <c r="AU138" i="9"/>
  <c r="AL138" i="9"/>
  <c r="AI138" i="9"/>
  <c r="AF138" i="9"/>
  <c r="AQ138" i="9" s="1"/>
  <c r="AO138" i="9" s="1"/>
  <c r="H138" i="9" s="1"/>
  <c r="Z138" i="9"/>
  <c r="W138" i="9"/>
  <c r="T138" i="9"/>
  <c r="Q138" i="9"/>
  <c r="E138" i="9" s="1"/>
  <c r="BP137" i="9"/>
  <c r="BM137" i="9"/>
  <c r="BJ137" i="9"/>
  <c r="BA137" i="9"/>
  <c r="AX137" i="9"/>
  <c r="AU137" i="9"/>
  <c r="AL137" i="9"/>
  <c r="AI137" i="9"/>
  <c r="AF137" i="9"/>
  <c r="Z137" i="9"/>
  <c r="W137" i="9"/>
  <c r="T137" i="9"/>
  <c r="S137" i="9"/>
  <c r="Q137" i="9" s="1"/>
  <c r="E137" i="9" s="1"/>
  <c r="BP136" i="9"/>
  <c r="BM136" i="9"/>
  <c r="BJ136" i="9"/>
  <c r="BA136" i="9"/>
  <c r="AX136" i="9"/>
  <c r="AU136" i="9"/>
  <c r="AL136" i="9"/>
  <c r="AI136" i="9"/>
  <c r="AF136" i="9"/>
  <c r="AQ136" i="9" s="1"/>
  <c r="AO136" i="9" s="1"/>
  <c r="H136" i="9" s="1"/>
  <c r="Z136" i="9"/>
  <c r="W136" i="9"/>
  <c r="T136" i="9"/>
  <c r="Q136" i="9"/>
  <c r="E136" i="9" s="1"/>
  <c r="BX135" i="9"/>
  <c r="BU135" i="9"/>
  <c r="BI135" i="9"/>
  <c r="BF135" i="9"/>
  <c r="AT135" i="9"/>
  <c r="AQ135" i="9"/>
  <c r="Z135" i="9"/>
  <c r="W135" i="9"/>
  <c r="O135" i="9"/>
  <c r="N135" i="9"/>
  <c r="L135" i="9"/>
  <c r="K135" i="9"/>
  <c r="I135" i="9"/>
  <c r="H135" i="9"/>
  <c r="F135" i="9"/>
  <c r="E135" i="9"/>
  <c r="BX134" i="9"/>
  <c r="BU134" i="9"/>
  <c r="BI134" i="9"/>
  <c r="BF134" i="9"/>
  <c r="AT134" i="9"/>
  <c r="AQ134" i="9"/>
  <c r="Z134" i="9"/>
  <c r="W134" i="9"/>
  <c r="O134" i="9"/>
  <c r="N134" i="9"/>
  <c r="L134" i="9"/>
  <c r="K134" i="9"/>
  <c r="I134" i="9"/>
  <c r="H134" i="9"/>
  <c r="F134" i="9"/>
  <c r="E134" i="9"/>
  <c r="BX133" i="9"/>
  <c r="BU133" i="9"/>
  <c r="BI133" i="9"/>
  <c r="BF133" i="9"/>
  <c r="AT133" i="9"/>
  <c r="AQ133" i="9"/>
  <c r="Z133" i="9"/>
  <c r="W133" i="9"/>
  <c r="O133" i="9"/>
  <c r="N133" i="9"/>
  <c r="L133" i="9"/>
  <c r="K133" i="9"/>
  <c r="I133" i="9"/>
  <c r="H133" i="9"/>
  <c r="F133" i="9"/>
  <c r="E133" i="9"/>
  <c r="BX132" i="9"/>
  <c r="BU132" i="9"/>
  <c r="BI132" i="9"/>
  <c r="BF132" i="9"/>
  <c r="AT132" i="9"/>
  <c r="AQ132" i="9"/>
  <c r="Z132" i="9"/>
  <c r="W132" i="9"/>
  <c r="O132" i="9"/>
  <c r="N132" i="9"/>
  <c r="L132" i="9"/>
  <c r="K132" i="9"/>
  <c r="I132" i="9"/>
  <c r="H132" i="9"/>
  <c r="F132" i="9"/>
  <c r="E132" i="9"/>
  <c r="BP131" i="9"/>
  <c r="BM131" i="9"/>
  <c r="BJ131" i="9"/>
  <c r="BA131" i="9"/>
  <c r="AX131" i="9"/>
  <c r="AU131" i="9"/>
  <c r="AL131" i="9"/>
  <c r="AI131" i="9"/>
  <c r="AF131" i="9"/>
  <c r="Z131" i="9"/>
  <c r="W131" i="9"/>
  <c r="T131" i="9"/>
  <c r="AE131" i="9" s="1"/>
  <c r="AC131" i="9" s="1"/>
  <c r="S131" i="9"/>
  <c r="Q131" i="9"/>
  <c r="E131" i="9" s="1"/>
  <c r="BP130" i="9"/>
  <c r="BM130" i="9"/>
  <c r="BJ130" i="9"/>
  <c r="BA130" i="9"/>
  <c r="AX130" i="9"/>
  <c r="AU130" i="9"/>
  <c r="AL130" i="9"/>
  <c r="AI130" i="9"/>
  <c r="AF130" i="9"/>
  <c r="Z130" i="9"/>
  <c r="W130" i="9"/>
  <c r="T130" i="9"/>
  <c r="Q130" i="9"/>
  <c r="E130" i="9" s="1"/>
  <c r="BW129" i="9"/>
  <c r="BT129" i="9"/>
  <c r="BR129" i="9"/>
  <c r="BQ129" i="9"/>
  <c r="BP129" i="9"/>
  <c r="BO129" i="9"/>
  <c r="BN129" i="9"/>
  <c r="BM129" i="9" s="1"/>
  <c r="BL129" i="9"/>
  <c r="BK129" i="9"/>
  <c r="BJ129" i="9" s="1"/>
  <c r="BH129" i="9"/>
  <c r="BE129" i="9"/>
  <c r="BC129" i="9"/>
  <c r="BB129" i="9"/>
  <c r="AZ129" i="9"/>
  <c r="AY129" i="9"/>
  <c r="AX129" i="9" s="1"/>
  <c r="AW129" i="9"/>
  <c r="AV129" i="9"/>
  <c r="AS129" i="9"/>
  <c r="AP129" i="9"/>
  <c r="AN129" i="9"/>
  <c r="AM129" i="9"/>
  <c r="AJ129" i="9"/>
  <c r="AI129" i="9" s="1"/>
  <c r="AH129" i="9"/>
  <c r="AG129" i="9"/>
  <c r="AD129" i="9"/>
  <c r="AB129" i="9"/>
  <c r="AA129" i="9"/>
  <c r="Y129" i="9"/>
  <c r="X129" i="9"/>
  <c r="V129" i="9"/>
  <c r="U129" i="9"/>
  <c r="S129" i="9"/>
  <c r="R129" i="9"/>
  <c r="Q129" i="9" s="1"/>
  <c r="E129" i="9" s="1"/>
  <c r="BW128" i="9"/>
  <c r="BT128" i="9"/>
  <c r="BR128" i="9"/>
  <c r="BQ128" i="9"/>
  <c r="BP128" i="9" s="1"/>
  <c r="BO128" i="9"/>
  <c r="BN128" i="9"/>
  <c r="BL128" i="9"/>
  <c r="BK128" i="9"/>
  <c r="BJ128" i="9" s="1"/>
  <c r="BH128" i="9"/>
  <c r="BE128" i="9"/>
  <c r="BC128" i="9"/>
  <c r="BB128" i="9"/>
  <c r="AZ128" i="9"/>
  <c r="AY128" i="9"/>
  <c r="AW128" i="9"/>
  <c r="AV128" i="9"/>
  <c r="AS128" i="9"/>
  <c r="AP128" i="9"/>
  <c r="AN128" i="9"/>
  <c r="AM128" i="9"/>
  <c r="AL128" i="9" s="1"/>
  <c r="AJ128" i="9"/>
  <c r="AI128" i="9" s="1"/>
  <c r="AH128" i="9"/>
  <c r="AG128" i="9"/>
  <c r="AD128" i="9"/>
  <c r="AB128" i="9"/>
  <c r="AA128" i="9"/>
  <c r="Y128" i="9"/>
  <c r="X128" i="9"/>
  <c r="W128" i="9" s="1"/>
  <c r="V128" i="9"/>
  <c r="U128" i="9"/>
  <c r="S128" i="9"/>
  <c r="R128" i="9"/>
  <c r="BU127" i="9"/>
  <c r="BF127" i="9"/>
  <c r="AQ127" i="9"/>
  <c r="Z127" i="9"/>
  <c r="W127" i="9"/>
  <c r="T127" i="9"/>
  <c r="Q127" i="9"/>
  <c r="O127" i="9"/>
  <c r="N127" i="9"/>
  <c r="L127" i="9"/>
  <c r="K127" i="9"/>
  <c r="I127" i="9"/>
  <c r="H127" i="9"/>
  <c r="F127" i="9"/>
  <c r="E127" i="9"/>
  <c r="BP126" i="9"/>
  <c r="BM126" i="9"/>
  <c r="BJ126" i="9"/>
  <c r="BU126" i="9" s="1"/>
  <c r="BS126" i="9" s="1"/>
  <c r="N126" i="9" s="1"/>
  <c r="BA126" i="9"/>
  <c r="AX126" i="9"/>
  <c r="AU126" i="9"/>
  <c r="AL126" i="9"/>
  <c r="AI126" i="9"/>
  <c r="AF126" i="9"/>
  <c r="AQ126" i="9" s="1"/>
  <c r="AO126" i="9" s="1"/>
  <c r="H126" i="9" s="1"/>
  <c r="Z126" i="9"/>
  <c r="W126" i="9"/>
  <c r="T126" i="9"/>
  <c r="Q126" i="9"/>
  <c r="E126" i="9" s="1"/>
  <c r="BX125" i="9"/>
  <c r="BU125" i="9"/>
  <c r="BF125" i="9"/>
  <c r="AQ125" i="9"/>
  <c r="Z125" i="9"/>
  <c r="W125" i="9"/>
  <c r="T125" i="9"/>
  <c r="Q125" i="9"/>
  <c r="O125" i="9"/>
  <c r="N125" i="9"/>
  <c r="L125" i="9"/>
  <c r="K125" i="9"/>
  <c r="I125" i="9"/>
  <c r="H125" i="9"/>
  <c r="F125" i="9"/>
  <c r="E125" i="9"/>
  <c r="BX124" i="9"/>
  <c r="BU124" i="9"/>
  <c r="BF124" i="9"/>
  <c r="AQ124" i="9"/>
  <c r="Z124" i="9"/>
  <c r="W124" i="9"/>
  <c r="T124" i="9"/>
  <c r="Q124" i="9"/>
  <c r="O124" i="9"/>
  <c r="N124" i="9"/>
  <c r="L124" i="9"/>
  <c r="K124" i="9"/>
  <c r="I124" i="9"/>
  <c r="H124" i="9"/>
  <c r="F124" i="9"/>
  <c r="E124" i="9"/>
  <c r="BX123" i="9"/>
  <c r="BU123" i="9"/>
  <c r="BF123" i="9"/>
  <c r="AQ123" i="9"/>
  <c r="Z123" i="9"/>
  <c r="W123" i="9"/>
  <c r="T123" i="9"/>
  <c r="Q123" i="9"/>
  <c r="O123" i="9"/>
  <c r="N123" i="9"/>
  <c r="L123" i="9"/>
  <c r="K123" i="9"/>
  <c r="I123" i="9"/>
  <c r="H123" i="9"/>
  <c r="F123" i="9"/>
  <c r="E123" i="9"/>
  <c r="BX122" i="9"/>
  <c r="BU122" i="9"/>
  <c r="BF122" i="9"/>
  <c r="AQ122" i="9"/>
  <c r="Z122" i="9"/>
  <c r="W122" i="9"/>
  <c r="T122" i="9"/>
  <c r="Q122" i="9"/>
  <c r="O122" i="9"/>
  <c r="N122" i="9"/>
  <c r="L122" i="9"/>
  <c r="K122" i="9"/>
  <c r="I122" i="9"/>
  <c r="H122" i="9"/>
  <c r="F122" i="9"/>
  <c r="E122" i="9"/>
  <c r="BX121" i="9"/>
  <c r="BU121" i="9"/>
  <c r="BF121" i="9"/>
  <c r="AQ121" i="9"/>
  <c r="Z121" i="9"/>
  <c r="W121" i="9"/>
  <c r="T121" i="9"/>
  <c r="Q121" i="9"/>
  <c r="O121" i="9"/>
  <c r="N121" i="9"/>
  <c r="L121" i="9"/>
  <c r="K121" i="9"/>
  <c r="I121" i="9"/>
  <c r="H121" i="9"/>
  <c r="F121" i="9"/>
  <c r="E121" i="9"/>
  <c r="BX120" i="9"/>
  <c r="BU120" i="9"/>
  <c r="BF120" i="9"/>
  <c r="AQ120" i="9"/>
  <c r="Z120" i="9"/>
  <c r="W120" i="9"/>
  <c r="T120" i="9"/>
  <c r="Q120" i="9"/>
  <c r="O120" i="9"/>
  <c r="N120" i="9"/>
  <c r="L120" i="9"/>
  <c r="K120" i="9"/>
  <c r="I120" i="9"/>
  <c r="H120" i="9"/>
  <c r="F120" i="9"/>
  <c r="E120" i="9"/>
  <c r="BX119" i="9"/>
  <c r="BU119" i="9"/>
  <c r="BF119" i="9"/>
  <c r="AQ119" i="9"/>
  <c r="Z119" i="9"/>
  <c r="W119" i="9"/>
  <c r="T119" i="9"/>
  <c r="Q119" i="9"/>
  <c r="O119" i="9"/>
  <c r="N119" i="9"/>
  <c r="L119" i="9"/>
  <c r="K119" i="9"/>
  <c r="I119" i="9"/>
  <c r="H119" i="9"/>
  <c r="F119" i="9"/>
  <c r="E119" i="9"/>
  <c r="BX118" i="9"/>
  <c r="BU118" i="9"/>
  <c r="BF118" i="9"/>
  <c r="AQ118" i="9"/>
  <c r="Z118" i="9"/>
  <c r="W118" i="9"/>
  <c r="T118" i="9"/>
  <c r="Q118" i="9"/>
  <c r="O118" i="9"/>
  <c r="N118" i="9"/>
  <c r="L118" i="9"/>
  <c r="K118" i="9"/>
  <c r="I118" i="9"/>
  <c r="H118" i="9"/>
  <c r="F118" i="9"/>
  <c r="E118" i="9"/>
  <c r="BX117" i="9"/>
  <c r="BU117" i="9"/>
  <c r="BF117" i="9"/>
  <c r="AQ117" i="9"/>
  <c r="AE117" i="9"/>
  <c r="O117" i="9"/>
  <c r="N117" i="9"/>
  <c r="L117" i="9"/>
  <c r="K117" i="9"/>
  <c r="I117" i="9"/>
  <c r="H117" i="9"/>
  <c r="F117" i="9"/>
  <c r="E117" i="9"/>
  <c r="BP116" i="9"/>
  <c r="BM116" i="9"/>
  <c r="BJ116" i="9"/>
  <c r="BA116" i="9"/>
  <c r="AX116" i="9"/>
  <c r="AU116" i="9"/>
  <c r="BF116" i="9" s="1"/>
  <c r="BD116" i="9" s="1"/>
  <c r="K116" i="9" s="1"/>
  <c r="AL116" i="9"/>
  <c r="AI116" i="9"/>
  <c r="AF116" i="9"/>
  <c r="Z116" i="9"/>
  <c r="W116" i="9"/>
  <c r="T116" i="9"/>
  <c r="AE116" i="9" s="1"/>
  <c r="AC116" i="9" s="1"/>
  <c r="Q116" i="9"/>
  <c r="E116" i="9"/>
  <c r="BP115" i="9"/>
  <c r="BM115" i="9"/>
  <c r="BJ115" i="9"/>
  <c r="BA115" i="9"/>
  <c r="AX115" i="9"/>
  <c r="AU115" i="9"/>
  <c r="AL115" i="9"/>
  <c r="AI115" i="9"/>
  <c r="AF115" i="9"/>
  <c r="Z115" i="9"/>
  <c r="W115" i="9"/>
  <c r="T115" i="9"/>
  <c r="AE115" i="9" s="1"/>
  <c r="AC115" i="9" s="1"/>
  <c r="Q115" i="9"/>
  <c r="E115" i="9"/>
  <c r="BP114" i="9"/>
  <c r="BM114" i="9"/>
  <c r="BJ114" i="9"/>
  <c r="BA114" i="9"/>
  <c r="AX114" i="9"/>
  <c r="AU114" i="9"/>
  <c r="AL114" i="9"/>
  <c r="AI114" i="9"/>
  <c r="AF114" i="9"/>
  <c r="Z114" i="9"/>
  <c r="W114" i="9"/>
  <c r="T114" i="9"/>
  <c r="Q114" i="9"/>
  <c r="E114" i="9" s="1"/>
  <c r="BP113" i="9"/>
  <c r="BM113" i="9"/>
  <c r="BJ113" i="9"/>
  <c r="BA113" i="9"/>
  <c r="AX113" i="9"/>
  <c r="AU113" i="9"/>
  <c r="AL113" i="9"/>
  <c r="AI113" i="9"/>
  <c r="AF113" i="9"/>
  <c r="AQ113" i="9" s="1"/>
  <c r="AO113" i="9" s="1"/>
  <c r="H113" i="9" s="1"/>
  <c r="Z113" i="9"/>
  <c r="W113" i="9"/>
  <c r="T113" i="9"/>
  <c r="Q113" i="9"/>
  <c r="E113" i="9" s="1"/>
  <c r="BP112" i="9"/>
  <c r="BM112" i="9"/>
  <c r="BJ112" i="9"/>
  <c r="BA112" i="9"/>
  <c r="AX112" i="9"/>
  <c r="AU112" i="9"/>
  <c r="AL112" i="9"/>
  <c r="AI112" i="9"/>
  <c r="AF112" i="9"/>
  <c r="Z112" i="9"/>
  <c r="W112" i="9"/>
  <c r="T112" i="9"/>
  <c r="AE112" i="9" s="1"/>
  <c r="AC112" i="9" s="1"/>
  <c r="F112" i="9" s="1"/>
  <c r="Q112" i="9"/>
  <c r="E112" i="9"/>
  <c r="BP111" i="9"/>
  <c r="BM111" i="9"/>
  <c r="BJ111" i="9"/>
  <c r="BA111" i="9"/>
  <c r="AX111" i="9"/>
  <c r="AU111" i="9"/>
  <c r="AL111" i="9"/>
  <c r="AI111" i="9"/>
  <c r="AF111" i="9"/>
  <c r="Z111" i="9"/>
  <c r="W111" i="9"/>
  <c r="T111" i="9"/>
  <c r="Q111" i="9"/>
  <c r="E111" i="9" s="1"/>
  <c r="BP110" i="9"/>
  <c r="BM110" i="9"/>
  <c r="BJ110" i="9"/>
  <c r="BU110" i="9" s="1"/>
  <c r="BS110" i="9" s="1"/>
  <c r="N110" i="9" s="1"/>
  <c r="BA110" i="9"/>
  <c r="AX110" i="9"/>
  <c r="AU110" i="9"/>
  <c r="AL110" i="9"/>
  <c r="AI110" i="9"/>
  <c r="AF110" i="9"/>
  <c r="Z110" i="9"/>
  <c r="W110" i="9"/>
  <c r="T110" i="9"/>
  <c r="Q110" i="9"/>
  <c r="E110" i="9" s="1"/>
  <c r="BP109" i="9"/>
  <c r="BM109" i="9"/>
  <c r="BJ109" i="9"/>
  <c r="BA109" i="9"/>
  <c r="AX109" i="9"/>
  <c r="AU109" i="9"/>
  <c r="AL109" i="9"/>
  <c r="AI109" i="9"/>
  <c r="AF109" i="9"/>
  <c r="Z109" i="9"/>
  <c r="W109" i="9"/>
  <c r="T109" i="9"/>
  <c r="Q109" i="9"/>
  <c r="E109" i="9" s="1"/>
  <c r="BP108" i="9"/>
  <c r="BM108" i="9"/>
  <c r="BJ108" i="9"/>
  <c r="BU108" i="9" s="1"/>
  <c r="BS108" i="9" s="1"/>
  <c r="N108" i="9" s="1"/>
  <c r="BA108" i="9"/>
  <c r="AX108" i="9"/>
  <c r="AU108" i="9"/>
  <c r="AL108" i="9"/>
  <c r="AI108" i="9"/>
  <c r="AF108" i="9"/>
  <c r="Z108" i="9"/>
  <c r="W108" i="9"/>
  <c r="T108" i="9"/>
  <c r="S108" i="9"/>
  <c r="Q108" i="9" s="1"/>
  <c r="E108" i="9" s="1"/>
  <c r="BP107" i="9"/>
  <c r="BM107" i="9"/>
  <c r="BJ107" i="9"/>
  <c r="BA107" i="9"/>
  <c r="AX107" i="9"/>
  <c r="AU107" i="9"/>
  <c r="BF107" i="9" s="1"/>
  <c r="BD107" i="9" s="1"/>
  <c r="K107" i="9" s="1"/>
  <c r="AL107" i="9"/>
  <c r="AI107" i="9"/>
  <c r="AF107" i="9"/>
  <c r="Z107" i="9"/>
  <c r="W107" i="9"/>
  <c r="T107" i="9"/>
  <c r="AE107" i="9" s="1"/>
  <c r="AC107" i="9" s="1"/>
  <c r="Q107" i="9"/>
  <c r="E107" i="9"/>
  <c r="BP106" i="9"/>
  <c r="BM106" i="9"/>
  <c r="BJ106" i="9"/>
  <c r="BA106" i="9"/>
  <c r="AX106" i="9"/>
  <c r="AU106" i="9"/>
  <c r="AL106" i="9"/>
  <c r="AI106" i="9"/>
  <c r="AF106" i="9"/>
  <c r="Z106" i="9"/>
  <c r="W106" i="9"/>
  <c r="T106" i="9"/>
  <c r="AE106" i="9" s="1"/>
  <c r="AC106" i="9" s="1"/>
  <c r="AT106" i="9" s="1"/>
  <c r="AR106" i="9" s="1"/>
  <c r="Q106" i="9"/>
  <c r="H106" i="9"/>
  <c r="E106" i="9"/>
  <c r="BP105" i="9"/>
  <c r="BM105" i="9"/>
  <c r="BJ105" i="9"/>
  <c r="BA105" i="9"/>
  <c r="AX105" i="9"/>
  <c r="AU105" i="9"/>
  <c r="AL105" i="9"/>
  <c r="AI105" i="9"/>
  <c r="AF105" i="9"/>
  <c r="Z105" i="9"/>
  <c r="W105" i="9"/>
  <c r="AE105" i="9" s="1"/>
  <c r="AC105" i="9" s="1"/>
  <c r="AT105" i="9" s="1"/>
  <c r="AR105" i="9" s="1"/>
  <c r="T105" i="9"/>
  <c r="Q105" i="9"/>
  <c r="H105" i="9"/>
  <c r="E105" i="9"/>
  <c r="BP101" i="9"/>
  <c r="BM101" i="9"/>
  <c r="BJ101" i="9"/>
  <c r="BA101" i="9"/>
  <c r="AX101" i="9"/>
  <c r="AU101" i="9"/>
  <c r="AL101" i="9"/>
  <c r="AI101" i="9"/>
  <c r="AF101" i="9"/>
  <c r="Z101" i="9"/>
  <c r="W101" i="9"/>
  <c r="T101" i="9"/>
  <c r="AE101" i="9" s="1"/>
  <c r="AC101" i="9" s="1"/>
  <c r="F101" i="9" s="1"/>
  <c r="G101" i="9" s="1"/>
  <c r="S101" i="9"/>
  <c r="Q101" i="9" s="1"/>
  <c r="E101" i="9" s="1"/>
  <c r="BP100" i="9"/>
  <c r="BM100" i="9"/>
  <c r="BJ100" i="9"/>
  <c r="BA100" i="9"/>
  <c r="AX100" i="9"/>
  <c r="AU100" i="9"/>
  <c r="AL100" i="9"/>
  <c r="AI100" i="9"/>
  <c r="AF100" i="9"/>
  <c r="Z100" i="9"/>
  <c r="W100" i="9"/>
  <c r="T100" i="9"/>
  <c r="Q100" i="9"/>
  <c r="E100" i="9" s="1"/>
  <c r="BP99" i="9"/>
  <c r="BM99" i="9"/>
  <c r="BJ99" i="9"/>
  <c r="BA99" i="9"/>
  <c r="AX99" i="9"/>
  <c r="AU99" i="9"/>
  <c r="AL99" i="9"/>
  <c r="AI99" i="9"/>
  <c r="AF99" i="9"/>
  <c r="Z99" i="9"/>
  <c r="W99" i="9"/>
  <c r="T99" i="9"/>
  <c r="Q99" i="9"/>
  <c r="E99" i="9" s="1"/>
  <c r="BW98" i="9"/>
  <c r="BT98" i="9"/>
  <c r="BR98" i="9"/>
  <c r="BQ98" i="9"/>
  <c r="BO98" i="9"/>
  <c r="BN98" i="9"/>
  <c r="BL98" i="9"/>
  <c r="BK98" i="9"/>
  <c r="BH98" i="9"/>
  <c r="BE98" i="9"/>
  <c r="BC98" i="9"/>
  <c r="BB98" i="9"/>
  <c r="AZ98" i="9"/>
  <c r="AY98" i="9"/>
  <c r="AW98" i="9"/>
  <c r="AV98" i="9"/>
  <c r="AS98" i="9"/>
  <c r="AP98" i="9"/>
  <c r="AN98" i="9"/>
  <c r="AM98" i="9"/>
  <c r="AK98" i="9"/>
  <c r="AJ98" i="9"/>
  <c r="AH98" i="9"/>
  <c r="AG98" i="9"/>
  <c r="AF98" i="9"/>
  <c r="AD98" i="9"/>
  <c r="AB98" i="9"/>
  <c r="AA98" i="9"/>
  <c r="Z98" i="9"/>
  <c r="Y98" i="9"/>
  <c r="X98" i="9"/>
  <c r="V98" i="9"/>
  <c r="U98" i="9"/>
  <c r="T98" i="9" s="1"/>
  <c r="S98" i="9"/>
  <c r="R98" i="9"/>
  <c r="BP97" i="9"/>
  <c r="BM97" i="9"/>
  <c r="BJ97" i="9"/>
  <c r="BA97" i="9"/>
  <c r="AX97" i="9"/>
  <c r="AU97" i="9"/>
  <c r="AL97" i="9"/>
  <c r="AI97" i="9"/>
  <c r="AF97" i="9"/>
  <c r="Z97" i="9"/>
  <c r="W97" i="9"/>
  <c r="T97" i="9"/>
  <c r="AE97" i="9" s="1"/>
  <c r="AC97" i="9" s="1"/>
  <c r="S97" i="9"/>
  <c r="Q97" i="9"/>
  <c r="E97" i="9" s="1"/>
  <c r="BP96" i="9"/>
  <c r="BM96" i="9"/>
  <c r="BJ96" i="9"/>
  <c r="BA96" i="9"/>
  <c r="AX96" i="9"/>
  <c r="AU96" i="9"/>
  <c r="AL96" i="9"/>
  <c r="AI96" i="9"/>
  <c r="AF96" i="9"/>
  <c r="Z96" i="9"/>
  <c r="W96" i="9"/>
  <c r="T96" i="9"/>
  <c r="Q96" i="9"/>
  <c r="E96" i="9"/>
  <c r="BP95" i="9"/>
  <c r="BM95" i="9"/>
  <c r="BJ95" i="9"/>
  <c r="BA95" i="9"/>
  <c r="AX95" i="9"/>
  <c r="AU95" i="9"/>
  <c r="AL95" i="9"/>
  <c r="AI95" i="9"/>
  <c r="AF95" i="9"/>
  <c r="Z95" i="9"/>
  <c r="W95" i="9"/>
  <c r="T95" i="9"/>
  <c r="S95" i="9"/>
  <c r="Q95" i="9" s="1"/>
  <c r="E95" i="9" s="1"/>
  <c r="BP94" i="9"/>
  <c r="BM94" i="9"/>
  <c r="BJ94" i="9"/>
  <c r="BA94" i="9"/>
  <c r="AX94" i="9"/>
  <c r="AU94" i="9"/>
  <c r="AL94" i="9"/>
  <c r="AI94" i="9"/>
  <c r="AF94" i="9"/>
  <c r="Z94" i="9"/>
  <c r="W94" i="9"/>
  <c r="T94" i="9"/>
  <c r="Q94" i="9"/>
  <c r="E94" i="9" s="1"/>
  <c r="BP93" i="9"/>
  <c r="BM93" i="9"/>
  <c r="BJ93" i="9"/>
  <c r="BA93" i="9"/>
  <c r="AX93" i="9"/>
  <c r="AU93" i="9"/>
  <c r="AL93" i="9"/>
  <c r="AI93" i="9"/>
  <c r="AF93" i="9"/>
  <c r="Z93" i="9"/>
  <c r="W93" i="9"/>
  <c r="T93" i="9"/>
  <c r="S93" i="9"/>
  <c r="Q93" i="9" s="1"/>
  <c r="E93" i="9" s="1"/>
  <c r="BP92" i="9"/>
  <c r="BM92" i="9"/>
  <c r="BJ92" i="9"/>
  <c r="BA92" i="9"/>
  <c r="AX92" i="9"/>
  <c r="AU92" i="9"/>
  <c r="AL92" i="9"/>
  <c r="AI92" i="9"/>
  <c r="AF92" i="9"/>
  <c r="Z92" i="9"/>
  <c r="W92" i="9"/>
  <c r="T92" i="9"/>
  <c r="Q92" i="9"/>
  <c r="E92" i="9" s="1"/>
  <c r="BW91" i="9"/>
  <c r="BT91" i="9"/>
  <c r="BR91" i="9"/>
  <c r="BQ91" i="9"/>
  <c r="BO91" i="9"/>
  <c r="BN91" i="9"/>
  <c r="BL91" i="9"/>
  <c r="BK91" i="9"/>
  <c r="BH91" i="9"/>
  <c r="BE91" i="9"/>
  <c r="BC91" i="9"/>
  <c r="BB91" i="9"/>
  <c r="AZ91" i="9"/>
  <c r="AY91" i="9"/>
  <c r="AW91" i="9"/>
  <c r="AV91" i="9"/>
  <c r="AS91" i="9"/>
  <c r="AP91" i="9"/>
  <c r="AN91" i="9"/>
  <c r="AM91" i="9"/>
  <c r="AK91" i="9"/>
  <c r="AJ91" i="9"/>
  <c r="AH91" i="9"/>
  <c r="AG91" i="9"/>
  <c r="AD91" i="9"/>
  <c r="AB91" i="9"/>
  <c r="AA91" i="9"/>
  <c r="Y91" i="9"/>
  <c r="X91" i="9"/>
  <c r="V91" i="9"/>
  <c r="U91" i="9"/>
  <c r="S91" i="9"/>
  <c r="R91" i="9"/>
  <c r="BP90" i="9"/>
  <c r="BM90" i="9"/>
  <c r="BJ90" i="9"/>
  <c r="BA90" i="9"/>
  <c r="AX90" i="9"/>
  <c r="AU90" i="9"/>
  <c r="AL90" i="9"/>
  <c r="AI90" i="9"/>
  <c r="AF90" i="9"/>
  <c r="Z90" i="9"/>
  <c r="W90" i="9"/>
  <c r="T90" i="9"/>
  <c r="S90" i="9"/>
  <c r="Q90" i="9" s="1"/>
  <c r="E90" i="9" s="1"/>
  <c r="BP89" i="9"/>
  <c r="BM89" i="9"/>
  <c r="BJ89" i="9"/>
  <c r="BA89" i="9"/>
  <c r="AX89" i="9"/>
  <c r="AU89" i="9"/>
  <c r="BF89" i="9" s="1"/>
  <c r="BD89" i="9" s="1"/>
  <c r="K89" i="9" s="1"/>
  <c r="AL89" i="9"/>
  <c r="AI89" i="9"/>
  <c r="AF89" i="9"/>
  <c r="Z89" i="9"/>
  <c r="W89" i="9"/>
  <c r="T89" i="9"/>
  <c r="Q89" i="9"/>
  <c r="E89" i="9" s="1"/>
  <c r="BP88" i="9"/>
  <c r="BM88" i="9"/>
  <c r="BJ88" i="9"/>
  <c r="BA88" i="9"/>
  <c r="AX88" i="9"/>
  <c r="AU88" i="9"/>
  <c r="AL88" i="9"/>
  <c r="AI88" i="9"/>
  <c r="AF88" i="9"/>
  <c r="AQ88" i="9" s="1"/>
  <c r="AO88" i="9" s="1"/>
  <c r="H88" i="9" s="1"/>
  <c r="Z88" i="9"/>
  <c r="W88" i="9"/>
  <c r="T88" i="9"/>
  <c r="S88" i="9"/>
  <c r="Q88" i="9" s="1"/>
  <c r="E88" i="9" s="1"/>
  <c r="BP87" i="9"/>
  <c r="BM87" i="9"/>
  <c r="BJ87" i="9"/>
  <c r="BA87" i="9"/>
  <c r="AX87" i="9"/>
  <c r="AU87" i="9"/>
  <c r="BF87" i="9" s="1"/>
  <c r="BD87" i="9" s="1"/>
  <c r="K87" i="9" s="1"/>
  <c r="AL87" i="9"/>
  <c r="AI87" i="9"/>
  <c r="AF87" i="9"/>
  <c r="Z87" i="9"/>
  <c r="W87" i="9"/>
  <c r="T87" i="9"/>
  <c r="AE87" i="9" s="1"/>
  <c r="AC87" i="9" s="1"/>
  <c r="Q87" i="9"/>
  <c r="E87" i="9"/>
  <c r="BP86" i="9"/>
  <c r="BM86" i="9"/>
  <c r="BJ86" i="9"/>
  <c r="BA86" i="9"/>
  <c r="AX86" i="9"/>
  <c r="AU86" i="9"/>
  <c r="BF86" i="9" s="1"/>
  <c r="BD86" i="9" s="1"/>
  <c r="K86" i="9" s="1"/>
  <c r="AL86" i="9"/>
  <c r="AI86" i="9"/>
  <c r="AF86" i="9"/>
  <c r="Z86" i="9"/>
  <c r="W86" i="9"/>
  <c r="T86" i="9"/>
  <c r="S86" i="9"/>
  <c r="Q86" i="9" s="1"/>
  <c r="E86" i="9" s="1"/>
  <c r="BP85" i="9"/>
  <c r="BM85" i="9"/>
  <c r="BJ85" i="9"/>
  <c r="BU85" i="9" s="1"/>
  <c r="BS85" i="9" s="1"/>
  <c r="N85" i="9" s="1"/>
  <c r="BA85" i="9"/>
  <c r="AX85" i="9"/>
  <c r="AU85" i="9"/>
  <c r="AL85" i="9"/>
  <c r="AI85" i="9"/>
  <c r="AF85" i="9"/>
  <c r="Z85" i="9"/>
  <c r="W85" i="9"/>
  <c r="T85" i="9"/>
  <c r="Q85" i="9"/>
  <c r="E85" i="9" s="1"/>
  <c r="BP84" i="9"/>
  <c r="BM84" i="9"/>
  <c r="BJ84" i="9"/>
  <c r="BA84" i="9"/>
  <c r="AX84" i="9"/>
  <c r="AU84" i="9"/>
  <c r="AL84" i="9"/>
  <c r="AI84" i="9"/>
  <c r="AF84" i="9"/>
  <c r="Z84" i="9"/>
  <c r="W84" i="9"/>
  <c r="T84" i="9"/>
  <c r="S84" i="9"/>
  <c r="Q84" i="9" s="1"/>
  <c r="E84" i="9" s="1"/>
  <c r="BP83" i="9"/>
  <c r="BM83" i="9"/>
  <c r="BJ83" i="9"/>
  <c r="BA83" i="9"/>
  <c r="AX83" i="9"/>
  <c r="AU83" i="9"/>
  <c r="AL83" i="9"/>
  <c r="AI83" i="9"/>
  <c r="AF83" i="9"/>
  <c r="Z83" i="9"/>
  <c r="W83" i="9"/>
  <c r="T83" i="9"/>
  <c r="Q83" i="9"/>
  <c r="E83" i="9" s="1"/>
  <c r="BP82" i="9"/>
  <c r="BM82" i="9"/>
  <c r="BJ82" i="9"/>
  <c r="BA82" i="9"/>
  <c r="AX82" i="9"/>
  <c r="AU82" i="9"/>
  <c r="AL82" i="9"/>
  <c r="AI82" i="9"/>
  <c r="AF82" i="9"/>
  <c r="Z82" i="9"/>
  <c r="W82" i="9"/>
  <c r="T82" i="9"/>
  <c r="S82" i="9"/>
  <c r="Q82" i="9" s="1"/>
  <c r="E82" i="9" s="1"/>
  <c r="BP81" i="9"/>
  <c r="BM81" i="9"/>
  <c r="BJ81" i="9"/>
  <c r="BA81" i="9"/>
  <c r="AX81" i="9"/>
  <c r="AU81" i="9"/>
  <c r="AL81" i="9"/>
  <c r="AI81" i="9"/>
  <c r="AF81" i="9"/>
  <c r="Z81" i="9"/>
  <c r="W81" i="9"/>
  <c r="T81" i="9"/>
  <c r="Q81" i="9"/>
  <c r="E81" i="9" s="1"/>
  <c r="BP80" i="9"/>
  <c r="BM80" i="9"/>
  <c r="BJ80" i="9"/>
  <c r="BU80" i="9" s="1"/>
  <c r="BA80" i="9"/>
  <c r="AX80" i="9"/>
  <c r="AU80" i="9"/>
  <c r="AL80" i="9"/>
  <c r="AI80" i="9"/>
  <c r="AF80" i="9"/>
  <c r="Z80" i="9"/>
  <c r="W80" i="9"/>
  <c r="T80" i="9"/>
  <c r="S80" i="9"/>
  <c r="Q80" i="9" s="1"/>
  <c r="E80" i="9" s="1"/>
  <c r="BP79" i="9"/>
  <c r="BM79" i="9"/>
  <c r="BJ79" i="9"/>
  <c r="BA79" i="9"/>
  <c r="AX79" i="9"/>
  <c r="AU79" i="9"/>
  <c r="BF79" i="9" s="1"/>
  <c r="AL79" i="9"/>
  <c r="AI79" i="9"/>
  <c r="AF79" i="9"/>
  <c r="Z79" i="9"/>
  <c r="W79" i="9"/>
  <c r="T79" i="9"/>
  <c r="AE79" i="9" s="1"/>
  <c r="AC79" i="9" s="1"/>
  <c r="Q79" i="9"/>
  <c r="E79" i="9"/>
  <c r="BW78" i="9"/>
  <c r="BT78" i="9"/>
  <c r="BT76" i="9" s="1"/>
  <c r="BR78" i="9"/>
  <c r="BQ78" i="9"/>
  <c r="BP78" i="9" s="1"/>
  <c r="BO78" i="9"/>
  <c r="BN78" i="9"/>
  <c r="BN76" i="9" s="1"/>
  <c r="BL78" i="9"/>
  <c r="BK78" i="9"/>
  <c r="BK76" i="9" s="1"/>
  <c r="BH78" i="9"/>
  <c r="BE78" i="9"/>
  <c r="BE76" i="9" s="1"/>
  <c r="BC78" i="9"/>
  <c r="BB78" i="9"/>
  <c r="BB76" i="9" s="1"/>
  <c r="AZ78" i="9"/>
  <c r="AY78" i="9"/>
  <c r="AX78" i="9" s="1"/>
  <c r="AW78" i="9"/>
  <c r="AW76" i="9" s="1"/>
  <c r="AV78" i="9"/>
  <c r="AS78" i="9"/>
  <c r="AS76" i="9" s="1"/>
  <c r="AP78" i="9"/>
  <c r="AN78" i="9"/>
  <c r="AN76" i="9" s="1"/>
  <c r="AM78" i="9"/>
  <c r="AK78" i="9"/>
  <c r="AK76" i="9" s="1"/>
  <c r="AJ78" i="9"/>
  <c r="AH78" i="9"/>
  <c r="AH76" i="9" s="1"/>
  <c r="AG78" i="9"/>
  <c r="AD78" i="9"/>
  <c r="AD76" i="9" s="1"/>
  <c r="AB78" i="9"/>
  <c r="AA78" i="9"/>
  <c r="Y78" i="9"/>
  <c r="X78" i="9"/>
  <c r="X76" i="9" s="1"/>
  <c r="V78" i="9"/>
  <c r="U78" i="9"/>
  <c r="T78" i="9" s="1"/>
  <c r="R78" i="9"/>
  <c r="BW77" i="9"/>
  <c r="BT77" i="9"/>
  <c r="BR77" i="9"/>
  <c r="BQ77" i="9"/>
  <c r="BO77" i="9"/>
  <c r="BN77" i="9"/>
  <c r="BM77" i="9"/>
  <c r="BL77" i="9"/>
  <c r="BK77" i="9"/>
  <c r="BJ77" i="9" s="1"/>
  <c r="BH77" i="9"/>
  <c r="BE77" i="9"/>
  <c r="BC77" i="9"/>
  <c r="BB77" i="9"/>
  <c r="BA77" i="9" s="1"/>
  <c r="AZ77" i="9"/>
  <c r="AY77" i="9"/>
  <c r="AW77" i="9"/>
  <c r="AV77" i="9"/>
  <c r="AS77" i="9"/>
  <c r="AP77" i="9"/>
  <c r="AN77" i="9"/>
  <c r="AM77" i="9"/>
  <c r="AK77" i="9"/>
  <c r="AJ77" i="9"/>
  <c r="AI77" i="9" s="1"/>
  <c r="AH77" i="9"/>
  <c r="AG77" i="9"/>
  <c r="AD77" i="9"/>
  <c r="AB77" i="9"/>
  <c r="AA77" i="9"/>
  <c r="Y77" i="9"/>
  <c r="X77" i="9"/>
  <c r="V77" i="9"/>
  <c r="U77" i="9"/>
  <c r="S77" i="9"/>
  <c r="R77" i="9"/>
  <c r="BW76" i="9"/>
  <c r="BR76" i="9"/>
  <c r="BO76" i="9"/>
  <c r="BL76" i="9"/>
  <c r="BH76" i="9"/>
  <c r="BC76" i="9"/>
  <c r="AZ76" i="9"/>
  <c r="AV76" i="9"/>
  <c r="AP76" i="9"/>
  <c r="AM76" i="9"/>
  <c r="AJ76" i="9"/>
  <c r="AG76" i="9"/>
  <c r="AB76" i="9"/>
  <c r="Y76" i="9"/>
  <c r="V76" i="9"/>
  <c r="R76" i="9"/>
  <c r="BP75" i="9"/>
  <c r="BM75" i="9"/>
  <c r="BJ75" i="9"/>
  <c r="BA75" i="9"/>
  <c r="AX75" i="9"/>
  <c r="AU75" i="9"/>
  <c r="AL75" i="9"/>
  <c r="AI75" i="9"/>
  <c r="AF75" i="9"/>
  <c r="Z75" i="9"/>
  <c r="W75" i="9"/>
  <c r="T75" i="9"/>
  <c r="S75" i="9"/>
  <c r="Q75" i="9" s="1"/>
  <c r="E75" i="9" s="1"/>
  <c r="BP74" i="9"/>
  <c r="BM74" i="9"/>
  <c r="BJ74" i="9"/>
  <c r="BA74" i="9"/>
  <c r="AX74" i="9"/>
  <c r="AU74" i="9"/>
  <c r="AL74" i="9"/>
  <c r="AI74" i="9"/>
  <c r="AF74" i="9"/>
  <c r="Z74" i="9"/>
  <c r="W74" i="9"/>
  <c r="T74" i="9"/>
  <c r="Q74" i="9"/>
  <c r="E74" i="9" s="1"/>
  <c r="BP73" i="9"/>
  <c r="BM73" i="9"/>
  <c r="BJ73" i="9"/>
  <c r="BA73" i="9"/>
  <c r="AX73" i="9"/>
  <c r="AU73" i="9"/>
  <c r="AL73" i="9"/>
  <c r="AI73" i="9"/>
  <c r="AF73" i="9"/>
  <c r="Z73" i="9"/>
  <c r="W73" i="9"/>
  <c r="T73" i="9"/>
  <c r="AE73" i="9" s="1"/>
  <c r="AC73" i="9" s="1"/>
  <c r="S73" i="9"/>
  <c r="Q73" i="9"/>
  <c r="E73" i="9" s="1"/>
  <c r="BP72" i="9"/>
  <c r="BM72" i="9"/>
  <c r="BJ72" i="9"/>
  <c r="BA72" i="9"/>
  <c r="AX72" i="9"/>
  <c r="AU72" i="9"/>
  <c r="BF72" i="9" s="1"/>
  <c r="BD72" i="9" s="1"/>
  <c r="K72" i="9" s="1"/>
  <c r="AL72" i="9"/>
  <c r="AI72" i="9"/>
  <c r="AF72" i="9"/>
  <c r="Z72" i="9"/>
  <c r="W72" i="9"/>
  <c r="T72" i="9"/>
  <c r="AE72" i="9" s="1"/>
  <c r="AC72" i="9" s="1"/>
  <c r="Q72" i="9"/>
  <c r="E72" i="9"/>
  <c r="BP71" i="9"/>
  <c r="BM71" i="9"/>
  <c r="BJ71" i="9"/>
  <c r="BA71" i="9"/>
  <c r="AX71" i="9"/>
  <c r="AU71" i="9"/>
  <c r="BF71" i="9" s="1"/>
  <c r="BD71" i="9" s="1"/>
  <c r="K71" i="9" s="1"/>
  <c r="AL71" i="9"/>
  <c r="AI71" i="9"/>
  <c r="AF71" i="9"/>
  <c r="Z71" i="9"/>
  <c r="W71" i="9"/>
  <c r="T71" i="9"/>
  <c r="AE71" i="9" s="1"/>
  <c r="AC71" i="9" s="1"/>
  <c r="S71" i="9"/>
  <c r="Q71" i="9" s="1"/>
  <c r="E71" i="9" s="1"/>
  <c r="BP70" i="9"/>
  <c r="BM70" i="9"/>
  <c r="BJ70" i="9"/>
  <c r="BA70" i="9"/>
  <c r="AX70" i="9"/>
  <c r="AU70" i="9"/>
  <c r="AL70" i="9"/>
  <c r="AI70" i="9"/>
  <c r="AF70" i="9"/>
  <c r="Z70" i="9"/>
  <c r="W70" i="9"/>
  <c r="T70" i="9"/>
  <c r="Q70" i="9"/>
  <c r="E70" i="9" s="1"/>
  <c r="BP69" i="9"/>
  <c r="BM69" i="9"/>
  <c r="BJ69" i="9"/>
  <c r="BA69" i="9"/>
  <c r="AX69" i="9"/>
  <c r="AU69" i="9"/>
  <c r="AL69" i="9"/>
  <c r="AI69" i="9"/>
  <c r="AF69" i="9"/>
  <c r="Z69" i="9"/>
  <c r="W69" i="9"/>
  <c r="T69" i="9"/>
  <c r="S69" i="9"/>
  <c r="Q69" i="9" s="1"/>
  <c r="E69" i="9" s="1"/>
  <c r="BP68" i="9"/>
  <c r="BM68" i="9"/>
  <c r="BJ68" i="9"/>
  <c r="BA68" i="9"/>
  <c r="AX68" i="9"/>
  <c r="AU68" i="9"/>
  <c r="AL68" i="9"/>
  <c r="AI68" i="9"/>
  <c r="AF68" i="9"/>
  <c r="Z68" i="9"/>
  <c r="W68" i="9"/>
  <c r="T68" i="9"/>
  <c r="Q68" i="9"/>
  <c r="E68" i="9" s="1"/>
  <c r="BP67" i="9"/>
  <c r="BM67" i="9"/>
  <c r="BJ67" i="9"/>
  <c r="BA67" i="9"/>
  <c r="AX67" i="9"/>
  <c r="AU67" i="9"/>
  <c r="AL67" i="9"/>
  <c r="AI67" i="9"/>
  <c r="AF67" i="9"/>
  <c r="Z67" i="9"/>
  <c r="W67" i="9"/>
  <c r="T67" i="9"/>
  <c r="Q67" i="9"/>
  <c r="E67" i="9"/>
  <c r="BP66" i="9"/>
  <c r="BM66" i="9"/>
  <c r="BJ66" i="9"/>
  <c r="BA66" i="9"/>
  <c r="AX66" i="9"/>
  <c r="AU66" i="9"/>
  <c r="AL66" i="9"/>
  <c r="AI66" i="9"/>
  <c r="AF66" i="9"/>
  <c r="Z66" i="9"/>
  <c r="W66" i="9"/>
  <c r="T66" i="9"/>
  <c r="AE66" i="9" s="1"/>
  <c r="AC66" i="9" s="1"/>
  <c r="F66" i="9" s="1"/>
  <c r="Q66" i="9"/>
  <c r="E66" i="9"/>
  <c r="BP65" i="9"/>
  <c r="BM65" i="9"/>
  <c r="BJ65" i="9"/>
  <c r="BA65" i="9"/>
  <c r="AX65" i="9"/>
  <c r="AU65" i="9"/>
  <c r="AL65" i="9"/>
  <c r="AI65" i="9"/>
  <c r="AF65" i="9"/>
  <c r="Z65" i="9"/>
  <c r="W65" i="9"/>
  <c r="T65" i="9"/>
  <c r="Q65" i="9"/>
  <c r="E65" i="9" s="1"/>
  <c r="BP64" i="9"/>
  <c r="BM64" i="9"/>
  <c r="BJ64" i="9"/>
  <c r="BA64" i="9"/>
  <c r="AX64" i="9"/>
  <c r="AU64" i="9"/>
  <c r="BF64" i="9" s="1"/>
  <c r="BD64" i="9" s="1"/>
  <c r="K64" i="9" s="1"/>
  <c r="AL64" i="9"/>
  <c r="AI64" i="9"/>
  <c r="AF64" i="9"/>
  <c r="Z64" i="9"/>
  <c r="W64" i="9"/>
  <c r="T64" i="9"/>
  <c r="AE64" i="9" s="1"/>
  <c r="AC64" i="9" s="1"/>
  <c r="Q64" i="9"/>
  <c r="E64" i="9"/>
  <c r="BP63" i="9"/>
  <c r="BM63" i="9"/>
  <c r="BJ63" i="9"/>
  <c r="BA63" i="9"/>
  <c r="AX63" i="9"/>
  <c r="AU63" i="9"/>
  <c r="AL63" i="9"/>
  <c r="AI63" i="9"/>
  <c r="AF63" i="9"/>
  <c r="Z63" i="9"/>
  <c r="W63" i="9"/>
  <c r="T63" i="9"/>
  <c r="S63" i="9"/>
  <c r="Q63" i="9" s="1"/>
  <c r="E63" i="9" s="1"/>
  <c r="BP62" i="9"/>
  <c r="BM62" i="9"/>
  <c r="BJ62" i="9"/>
  <c r="BA62" i="9"/>
  <c r="AX62" i="9"/>
  <c r="AU62" i="9"/>
  <c r="AL62" i="9"/>
  <c r="AI62" i="9"/>
  <c r="AF62" i="9"/>
  <c r="AQ62" i="9" s="1"/>
  <c r="AO62" i="9" s="1"/>
  <c r="H62" i="9" s="1"/>
  <c r="Z62" i="9"/>
  <c r="W62" i="9"/>
  <c r="T62" i="9"/>
  <c r="Q62" i="9"/>
  <c r="E62" i="9" s="1"/>
  <c r="BP61" i="9"/>
  <c r="BM61" i="9"/>
  <c r="BJ61" i="9"/>
  <c r="BA61" i="9"/>
  <c r="AX61" i="9"/>
  <c r="AU61" i="9"/>
  <c r="AL61" i="9"/>
  <c r="AI61" i="9"/>
  <c r="AQ61" i="9" s="1"/>
  <c r="AO61" i="9" s="1"/>
  <c r="H61" i="9" s="1"/>
  <c r="AF61" i="9"/>
  <c r="Z61" i="9"/>
  <c r="W61" i="9"/>
  <c r="T61" i="9"/>
  <c r="S61" i="9"/>
  <c r="Q61" i="9" s="1"/>
  <c r="E61" i="9" s="1"/>
  <c r="BP60" i="9"/>
  <c r="BM60" i="9"/>
  <c r="BJ60" i="9"/>
  <c r="BU60" i="9" s="1"/>
  <c r="BS60" i="9" s="1"/>
  <c r="N60" i="9" s="1"/>
  <c r="BA60" i="9"/>
  <c r="AX60" i="9"/>
  <c r="AU60" i="9"/>
  <c r="AL60" i="9"/>
  <c r="AI60" i="9"/>
  <c r="AF60" i="9"/>
  <c r="Z60" i="9"/>
  <c r="W60" i="9"/>
  <c r="T60" i="9"/>
  <c r="Q60" i="9"/>
  <c r="E60" i="9" s="1"/>
  <c r="BP59" i="9"/>
  <c r="BM59" i="9"/>
  <c r="BJ59" i="9"/>
  <c r="BA59" i="9"/>
  <c r="AX59" i="9"/>
  <c r="AU59" i="9"/>
  <c r="AL59" i="9"/>
  <c r="AI59" i="9"/>
  <c r="AF59" i="9"/>
  <c r="Z59" i="9"/>
  <c r="W59" i="9"/>
  <c r="T59" i="9"/>
  <c r="S59" i="9"/>
  <c r="Q59" i="9" s="1"/>
  <c r="E59" i="9" s="1"/>
  <c r="BP58" i="9"/>
  <c r="BM58" i="9"/>
  <c r="BJ58" i="9"/>
  <c r="BA58" i="9"/>
  <c r="AX58" i="9"/>
  <c r="AU58" i="9"/>
  <c r="AL58" i="9"/>
  <c r="AI58" i="9"/>
  <c r="AF58" i="9"/>
  <c r="Z58" i="9"/>
  <c r="W58" i="9"/>
  <c r="T58" i="9"/>
  <c r="Q58" i="9"/>
  <c r="E58" i="9" s="1"/>
  <c r="BP57" i="9"/>
  <c r="BM57" i="9"/>
  <c r="BJ57" i="9"/>
  <c r="BA57" i="9"/>
  <c r="AX57" i="9"/>
  <c r="AU57" i="9"/>
  <c r="BF57" i="9" s="1"/>
  <c r="BD57" i="9" s="1"/>
  <c r="K57" i="9" s="1"/>
  <c r="AL57" i="9"/>
  <c r="AI57" i="9"/>
  <c r="AF57" i="9"/>
  <c r="Z57" i="9"/>
  <c r="W57" i="9"/>
  <c r="T57" i="9"/>
  <c r="S57" i="9"/>
  <c r="Q57" i="9" s="1"/>
  <c r="E57" i="9" s="1"/>
  <c r="BP56" i="9"/>
  <c r="BM56" i="9"/>
  <c r="BJ56" i="9"/>
  <c r="BA56" i="9"/>
  <c r="AX56" i="9"/>
  <c r="AU56" i="9"/>
  <c r="AL56" i="9"/>
  <c r="AI56" i="9"/>
  <c r="AF56" i="9"/>
  <c r="AQ56" i="9" s="1"/>
  <c r="AO56" i="9" s="1"/>
  <c r="H56" i="9" s="1"/>
  <c r="Z56" i="9"/>
  <c r="W56" i="9"/>
  <c r="T56" i="9"/>
  <c r="Q56" i="9"/>
  <c r="E56" i="9" s="1"/>
  <c r="BP55" i="9"/>
  <c r="BM55" i="9"/>
  <c r="BJ55" i="9"/>
  <c r="BA55" i="9"/>
  <c r="AX55" i="9"/>
  <c r="AU55" i="9"/>
  <c r="AL55" i="9"/>
  <c r="AI55" i="9"/>
  <c r="AF55" i="9"/>
  <c r="Z55" i="9"/>
  <c r="W55" i="9"/>
  <c r="T55" i="9"/>
  <c r="S55" i="9"/>
  <c r="Q55" i="9" s="1"/>
  <c r="E55" i="9" s="1"/>
  <c r="BP54" i="9"/>
  <c r="BM54" i="9"/>
  <c r="BJ54" i="9"/>
  <c r="BA54" i="9"/>
  <c r="AX54" i="9"/>
  <c r="AU54" i="9"/>
  <c r="AL54" i="9"/>
  <c r="AI54" i="9"/>
  <c r="AF54" i="9"/>
  <c r="Z54" i="9"/>
  <c r="W54" i="9"/>
  <c r="T54" i="9"/>
  <c r="Q54" i="9"/>
  <c r="E54" i="9" s="1"/>
  <c r="BP53" i="9"/>
  <c r="BM53" i="9"/>
  <c r="BJ53" i="9"/>
  <c r="BA53" i="9"/>
  <c r="AX53" i="9"/>
  <c r="AU53" i="9"/>
  <c r="AL53" i="9"/>
  <c r="AI53" i="9"/>
  <c r="AF53" i="9"/>
  <c r="Z53" i="9"/>
  <c r="W53" i="9"/>
  <c r="T53" i="9"/>
  <c r="Q53" i="9"/>
  <c r="E53" i="9" s="1"/>
  <c r="BP52" i="9"/>
  <c r="BM52" i="9"/>
  <c r="BJ52" i="9"/>
  <c r="BA52" i="9"/>
  <c r="AX52" i="9"/>
  <c r="AU52" i="9"/>
  <c r="AL52" i="9"/>
  <c r="AI52" i="9"/>
  <c r="AF52" i="9"/>
  <c r="Z52" i="9"/>
  <c r="W52" i="9"/>
  <c r="T52" i="9"/>
  <c r="Q52" i="9"/>
  <c r="E52" i="9" s="1"/>
  <c r="BP51" i="9"/>
  <c r="BM51" i="9"/>
  <c r="BJ51" i="9"/>
  <c r="BA51" i="9"/>
  <c r="AX51" i="9"/>
  <c r="AU51" i="9"/>
  <c r="AL51" i="9"/>
  <c r="AI51" i="9"/>
  <c r="AF51" i="9"/>
  <c r="Z51" i="9"/>
  <c r="W51" i="9"/>
  <c r="T51" i="9"/>
  <c r="S51" i="9"/>
  <c r="Q51" i="9" s="1"/>
  <c r="E51" i="9" s="1"/>
  <c r="BP50" i="9"/>
  <c r="BM50" i="9"/>
  <c r="BJ50" i="9"/>
  <c r="BA50" i="9"/>
  <c r="AX50" i="9"/>
  <c r="AU50" i="9"/>
  <c r="AL50" i="9"/>
  <c r="AI50" i="9"/>
  <c r="AF50" i="9"/>
  <c r="Z50" i="9"/>
  <c r="W50" i="9"/>
  <c r="T50" i="9"/>
  <c r="AE50" i="9" s="1"/>
  <c r="AC50" i="9" s="1"/>
  <c r="F50" i="9" s="1"/>
  <c r="Q50" i="9"/>
  <c r="E50" i="9"/>
  <c r="BP49" i="9"/>
  <c r="BM49" i="9"/>
  <c r="BJ49" i="9"/>
  <c r="BA49" i="9"/>
  <c r="AX49" i="9"/>
  <c r="AU49" i="9"/>
  <c r="AL49" i="9"/>
  <c r="AI49" i="9"/>
  <c r="AF49" i="9"/>
  <c r="Z49" i="9"/>
  <c r="W49" i="9"/>
  <c r="T49" i="9"/>
  <c r="AE49" i="9" s="1"/>
  <c r="AC49" i="9" s="1"/>
  <c r="S49" i="9"/>
  <c r="Q49" i="9"/>
  <c r="E49" i="9" s="1"/>
  <c r="BP48" i="9"/>
  <c r="BM48" i="9"/>
  <c r="BJ48" i="9"/>
  <c r="BA48" i="9"/>
  <c r="AX48" i="9"/>
  <c r="AU48" i="9"/>
  <c r="AL48" i="9"/>
  <c r="AI48" i="9"/>
  <c r="AF48" i="9"/>
  <c r="Z48" i="9"/>
  <c r="W48" i="9"/>
  <c r="T48" i="9"/>
  <c r="Q48" i="9"/>
  <c r="E48" i="9" s="1"/>
  <c r="BP47" i="9"/>
  <c r="BM47" i="9"/>
  <c r="BJ47" i="9"/>
  <c r="BA47" i="9"/>
  <c r="AX47" i="9"/>
  <c r="AU47" i="9"/>
  <c r="AL47" i="9"/>
  <c r="AI47" i="9"/>
  <c r="AF47" i="9"/>
  <c r="Z47" i="9"/>
  <c r="W47" i="9"/>
  <c r="T47" i="9"/>
  <c r="S47" i="9"/>
  <c r="Q47" i="9" s="1"/>
  <c r="E47" i="9" s="1"/>
  <c r="BP46" i="9"/>
  <c r="BM46" i="9"/>
  <c r="BJ46" i="9"/>
  <c r="BA46" i="9"/>
  <c r="AX46" i="9"/>
  <c r="AU46" i="9"/>
  <c r="AL46" i="9"/>
  <c r="AI46" i="9"/>
  <c r="AF46" i="9"/>
  <c r="Z46" i="9"/>
  <c r="W46" i="9"/>
  <c r="T46" i="9"/>
  <c r="Q46" i="9"/>
  <c r="E46" i="9" s="1"/>
  <c r="BP45" i="9"/>
  <c r="BM45" i="9"/>
  <c r="BJ45" i="9"/>
  <c r="BA45" i="9"/>
  <c r="AX45" i="9"/>
  <c r="AU45" i="9"/>
  <c r="AL45" i="9"/>
  <c r="AI45" i="9"/>
  <c r="AF45" i="9"/>
  <c r="Z45" i="9"/>
  <c r="W45" i="9"/>
  <c r="T45" i="9"/>
  <c r="Q45" i="9"/>
  <c r="E45" i="9" s="1"/>
  <c r="BP44" i="9"/>
  <c r="BM44" i="9"/>
  <c r="BJ44" i="9"/>
  <c r="BA44" i="9"/>
  <c r="AX44" i="9"/>
  <c r="AU44" i="9"/>
  <c r="AL44" i="9"/>
  <c r="AI44" i="9"/>
  <c r="AF44" i="9"/>
  <c r="Z44" i="9"/>
  <c r="W44" i="9"/>
  <c r="AE44" i="9" s="1"/>
  <c r="AC44" i="9" s="1"/>
  <c r="F44" i="9" s="1"/>
  <c r="T44" i="9"/>
  <c r="Q44" i="9"/>
  <c r="E44" i="9" s="1"/>
  <c r="BP43" i="9"/>
  <c r="BM43" i="9"/>
  <c r="BJ43" i="9"/>
  <c r="BA43" i="9"/>
  <c r="AX43" i="9"/>
  <c r="AU43" i="9"/>
  <c r="AL43" i="9"/>
  <c r="AI43" i="9"/>
  <c r="AF43" i="9"/>
  <c r="Z43" i="9"/>
  <c r="W43" i="9"/>
  <c r="T43" i="9"/>
  <c r="Q43" i="9"/>
  <c r="E43" i="9" s="1"/>
  <c r="BP42" i="9"/>
  <c r="BM42" i="9"/>
  <c r="BJ42" i="9"/>
  <c r="BA42" i="9"/>
  <c r="AX42" i="9"/>
  <c r="AU42" i="9"/>
  <c r="AL42" i="9"/>
  <c r="AI42" i="9"/>
  <c r="AF42" i="9"/>
  <c r="Z42" i="9"/>
  <c r="W42" i="9"/>
  <c r="T42" i="9"/>
  <c r="Q42" i="9"/>
  <c r="E42" i="9" s="1"/>
  <c r="BP41" i="9"/>
  <c r="BM41" i="9"/>
  <c r="BJ41" i="9"/>
  <c r="BA41" i="9"/>
  <c r="AX41" i="9"/>
  <c r="AU41" i="9"/>
  <c r="AL41" i="9"/>
  <c r="AI41" i="9"/>
  <c r="AF41" i="9"/>
  <c r="Z41" i="9"/>
  <c r="W41" i="9"/>
  <c r="T41" i="9"/>
  <c r="Q41" i="9"/>
  <c r="E41" i="9" s="1"/>
  <c r="BP40" i="9"/>
  <c r="BM40" i="9"/>
  <c r="BJ40" i="9"/>
  <c r="BA40" i="9"/>
  <c r="AX40" i="9"/>
  <c r="AU40" i="9"/>
  <c r="AL40" i="9"/>
  <c r="AI40" i="9"/>
  <c r="AF40" i="9"/>
  <c r="Z40" i="9"/>
  <c r="W40" i="9"/>
  <c r="T40" i="9"/>
  <c r="Q40" i="9"/>
  <c r="E40" i="9" s="1"/>
  <c r="BP39" i="9"/>
  <c r="BM39" i="9"/>
  <c r="BJ39" i="9"/>
  <c r="BA39" i="9"/>
  <c r="AX39" i="9"/>
  <c r="AU39" i="9"/>
  <c r="AL39" i="9"/>
  <c r="AI39" i="9"/>
  <c r="AF39" i="9"/>
  <c r="Z39" i="9"/>
  <c r="W39" i="9"/>
  <c r="AE39" i="9" s="1"/>
  <c r="AC39" i="9" s="1"/>
  <c r="F39" i="9" s="1"/>
  <c r="T39" i="9"/>
  <c r="Q39" i="9"/>
  <c r="E39" i="9" s="1"/>
  <c r="BP38" i="9"/>
  <c r="BM38" i="9"/>
  <c r="BJ38" i="9"/>
  <c r="BA38" i="9"/>
  <c r="AX38" i="9"/>
  <c r="AU38" i="9"/>
  <c r="AL38" i="9"/>
  <c r="AI38" i="9"/>
  <c r="AF38" i="9"/>
  <c r="Z38" i="9"/>
  <c r="W38" i="9"/>
  <c r="T38" i="9"/>
  <c r="Q38" i="9"/>
  <c r="E38" i="9" s="1"/>
  <c r="BP37" i="9"/>
  <c r="BM37" i="9"/>
  <c r="BJ37" i="9"/>
  <c r="BA37" i="9"/>
  <c r="AX37" i="9"/>
  <c r="AU37" i="9"/>
  <c r="AL37" i="9"/>
  <c r="AI37" i="9"/>
  <c r="AF37" i="9"/>
  <c r="Z37" i="9"/>
  <c r="W37" i="9"/>
  <c r="AE37" i="9" s="1"/>
  <c r="AC37" i="9" s="1"/>
  <c r="F37" i="9" s="1"/>
  <c r="T37" i="9"/>
  <c r="Q37" i="9"/>
  <c r="E37" i="9" s="1"/>
  <c r="BP36" i="9"/>
  <c r="BM36" i="9"/>
  <c r="BJ36" i="9"/>
  <c r="BA36" i="9"/>
  <c r="AX36" i="9"/>
  <c r="AU36" i="9"/>
  <c r="AL36" i="9"/>
  <c r="AI36" i="9"/>
  <c r="AF36" i="9"/>
  <c r="Z36" i="9"/>
  <c r="W36" i="9"/>
  <c r="T36" i="9"/>
  <c r="Q36" i="9"/>
  <c r="E36" i="9" s="1"/>
  <c r="BP35" i="9"/>
  <c r="BM35" i="9"/>
  <c r="BJ35" i="9"/>
  <c r="BA35" i="9"/>
  <c r="AX35" i="9"/>
  <c r="AU35" i="9"/>
  <c r="AL35" i="9"/>
  <c r="AI35" i="9"/>
  <c r="AF35" i="9"/>
  <c r="Z35" i="9"/>
  <c r="W35" i="9"/>
  <c r="T35" i="9"/>
  <c r="Q35" i="9"/>
  <c r="E35" i="9" s="1"/>
  <c r="BR34" i="9"/>
  <c r="BP34" i="9" s="1"/>
  <c r="BO34" i="9"/>
  <c r="BM34" i="9" s="1"/>
  <c r="BL34" i="9"/>
  <c r="BJ34" i="9" s="1"/>
  <c r="BC34" i="9"/>
  <c r="BA34" i="9" s="1"/>
  <c r="AZ34" i="9"/>
  <c r="AX34" i="9" s="1"/>
  <c r="AW34" i="9"/>
  <c r="AU34" i="9" s="1"/>
  <c r="AN34" i="9"/>
  <c r="AL34" i="9" s="1"/>
  <c r="AK34" i="9"/>
  <c r="AI34" i="9" s="1"/>
  <c r="AH34" i="9"/>
  <c r="AF34" i="9" s="1"/>
  <c r="AB34" i="9"/>
  <c r="Z34" i="9" s="1"/>
  <c r="Y34" i="9"/>
  <c r="W34" i="9" s="1"/>
  <c r="V34" i="9"/>
  <c r="T34" i="9" s="1"/>
  <c r="S34" i="9"/>
  <c r="Q34" i="9" s="1"/>
  <c r="E34" i="9" s="1"/>
  <c r="BV33" i="9"/>
  <c r="BU33" i="9"/>
  <c r="BS33" i="9" s="1"/>
  <c r="N33" i="9" s="1"/>
  <c r="BP33" i="9"/>
  <c r="BM33" i="9"/>
  <c r="BJ33" i="9"/>
  <c r="BG33" i="9"/>
  <c r="L33" i="9" s="1"/>
  <c r="BD33" i="9"/>
  <c r="BA33" i="9"/>
  <c r="AX33" i="9"/>
  <c r="AU33" i="9"/>
  <c r="AR33" i="9"/>
  <c r="I33" i="9" s="1"/>
  <c r="AO33" i="9"/>
  <c r="H33" i="9" s="1"/>
  <c r="AL33" i="9"/>
  <c r="AI33" i="9"/>
  <c r="AF33" i="9"/>
  <c r="AC33" i="9"/>
  <c r="F33" i="9" s="1"/>
  <c r="Z33" i="9"/>
  <c r="W33" i="9"/>
  <c r="T33" i="9"/>
  <c r="Q33" i="9"/>
  <c r="K33" i="9"/>
  <c r="E33" i="9"/>
  <c r="BP32" i="9"/>
  <c r="BM32" i="9"/>
  <c r="BJ32" i="9"/>
  <c r="BA32" i="9"/>
  <c r="AX32" i="9"/>
  <c r="AU32" i="9"/>
  <c r="AL32" i="9"/>
  <c r="AI32" i="9"/>
  <c r="AF32" i="9"/>
  <c r="Z32" i="9"/>
  <c r="W32" i="9"/>
  <c r="T32" i="9"/>
  <c r="Q32" i="9"/>
  <c r="E32" i="9" s="1"/>
  <c r="BP31" i="9"/>
  <c r="BM31" i="9"/>
  <c r="BJ31" i="9"/>
  <c r="BA31" i="9"/>
  <c r="AX31" i="9"/>
  <c r="AU31" i="9"/>
  <c r="AL31" i="9"/>
  <c r="AI31" i="9"/>
  <c r="AF31" i="9"/>
  <c r="Z31" i="9"/>
  <c r="W31" i="9"/>
  <c r="T31" i="9"/>
  <c r="Q31" i="9"/>
  <c r="E31" i="9" s="1"/>
  <c r="I31" i="9"/>
  <c r="BP30" i="9"/>
  <c r="BM30" i="9"/>
  <c r="BJ30" i="9"/>
  <c r="BA30" i="9"/>
  <c r="AX30" i="9"/>
  <c r="AU30" i="9"/>
  <c r="AL30" i="9"/>
  <c r="AI30" i="9"/>
  <c r="AF30" i="9"/>
  <c r="Z30" i="9"/>
  <c r="W30" i="9"/>
  <c r="T30" i="9"/>
  <c r="Q30" i="9"/>
  <c r="E30" i="9" s="1"/>
  <c r="BP29" i="9"/>
  <c r="BM29" i="9"/>
  <c r="BJ29" i="9"/>
  <c r="BA29" i="9"/>
  <c r="AX29" i="9"/>
  <c r="AU29" i="9"/>
  <c r="AL29" i="9"/>
  <c r="AI29" i="9"/>
  <c r="AF29" i="9"/>
  <c r="Z29" i="9"/>
  <c r="W29" i="9"/>
  <c r="T29" i="9"/>
  <c r="Q29" i="9"/>
  <c r="E29" i="9" s="1"/>
  <c r="BP28" i="9"/>
  <c r="BM28" i="9"/>
  <c r="BJ28" i="9"/>
  <c r="BA28" i="9"/>
  <c r="AX28" i="9"/>
  <c r="AU28" i="9"/>
  <c r="AL28" i="9"/>
  <c r="AI28" i="9"/>
  <c r="AF28" i="9"/>
  <c r="AQ28" i="9" s="1"/>
  <c r="AO28" i="9" s="1"/>
  <c r="H28" i="9" s="1"/>
  <c r="Z28" i="9"/>
  <c r="W28" i="9"/>
  <c r="T28" i="9"/>
  <c r="Q28" i="9"/>
  <c r="E28" i="9" s="1"/>
  <c r="BP27" i="9"/>
  <c r="BM27" i="9"/>
  <c r="BJ27" i="9"/>
  <c r="BA27" i="9"/>
  <c r="AX27" i="9"/>
  <c r="AU27" i="9"/>
  <c r="AL27" i="9"/>
  <c r="AI27" i="9"/>
  <c r="AF27" i="9"/>
  <c r="Z27" i="9"/>
  <c r="W27" i="9"/>
  <c r="T27" i="9"/>
  <c r="AE27" i="9" s="1"/>
  <c r="AC27" i="9" s="1"/>
  <c r="F27" i="9" s="1"/>
  <c r="Q27" i="9"/>
  <c r="E27" i="9"/>
  <c r="BP26" i="9"/>
  <c r="BM26" i="9"/>
  <c r="BJ26" i="9"/>
  <c r="BA26" i="9"/>
  <c r="AX26" i="9"/>
  <c r="AU26" i="9"/>
  <c r="AL26" i="9"/>
  <c r="AI26" i="9"/>
  <c r="AF26" i="9"/>
  <c r="Z26" i="9"/>
  <c r="W26" i="9"/>
  <c r="T26" i="9"/>
  <c r="AE26" i="9" s="1"/>
  <c r="AC26" i="9" s="1"/>
  <c r="Q26" i="9"/>
  <c r="E26" i="9"/>
  <c r="BP25" i="9"/>
  <c r="BM25" i="9"/>
  <c r="BJ25" i="9"/>
  <c r="BA25" i="9"/>
  <c r="AX25" i="9"/>
  <c r="AU25" i="9"/>
  <c r="BF25" i="9" s="1"/>
  <c r="BD25" i="9" s="1"/>
  <c r="K25" i="9" s="1"/>
  <c r="AL25" i="9"/>
  <c r="AI25" i="9"/>
  <c r="AF25" i="9"/>
  <c r="Z25" i="9"/>
  <c r="W25" i="9"/>
  <c r="T25" i="9"/>
  <c r="AE25" i="9" s="1"/>
  <c r="AC25" i="9" s="1"/>
  <c r="Q25" i="9"/>
  <c r="E25" i="9"/>
  <c r="BP24" i="9"/>
  <c r="BM24" i="9"/>
  <c r="BJ24" i="9"/>
  <c r="BA24" i="9"/>
  <c r="AX24" i="9"/>
  <c r="AU24" i="9"/>
  <c r="BF24" i="9" s="1"/>
  <c r="BD24" i="9" s="1"/>
  <c r="K24" i="9" s="1"/>
  <c r="AL24" i="9"/>
  <c r="AI24" i="9"/>
  <c r="AF24" i="9"/>
  <c r="Z24" i="9"/>
  <c r="W24" i="9"/>
  <c r="T24" i="9"/>
  <c r="AE24" i="9" s="1"/>
  <c r="AC24" i="9" s="1"/>
  <c r="Q24" i="9"/>
  <c r="E24" i="9"/>
  <c r="BP23" i="9"/>
  <c r="BM23" i="9"/>
  <c r="BJ23" i="9"/>
  <c r="BA23" i="9"/>
  <c r="AX23" i="9"/>
  <c r="AU23" i="9"/>
  <c r="BF23" i="9" s="1"/>
  <c r="BD23" i="9" s="1"/>
  <c r="K23" i="9" s="1"/>
  <c r="AL23" i="9"/>
  <c r="AI23" i="9"/>
  <c r="AF23" i="9"/>
  <c r="Z23" i="9"/>
  <c r="W23" i="9"/>
  <c r="T23" i="9"/>
  <c r="AE23" i="9" s="1"/>
  <c r="AC23" i="9" s="1"/>
  <c r="Q23" i="9"/>
  <c r="E23" i="9"/>
  <c r="BP22" i="9"/>
  <c r="BM22" i="9"/>
  <c r="BJ22" i="9"/>
  <c r="BA22" i="9"/>
  <c r="AX22" i="9"/>
  <c r="AU22" i="9"/>
  <c r="BF22" i="9" s="1"/>
  <c r="BD22" i="9" s="1"/>
  <c r="K22" i="9" s="1"/>
  <c r="AL22" i="9"/>
  <c r="AI22" i="9"/>
  <c r="AF22" i="9"/>
  <c r="Z22" i="9"/>
  <c r="W22" i="9"/>
  <c r="T22" i="9"/>
  <c r="AE22" i="9" s="1"/>
  <c r="AC22" i="9" s="1"/>
  <c r="Q22" i="9"/>
  <c r="E22" i="9"/>
  <c r="BP21" i="9"/>
  <c r="BM21" i="9"/>
  <c r="BJ21" i="9"/>
  <c r="BA21" i="9"/>
  <c r="AX21" i="9"/>
  <c r="AU21" i="9"/>
  <c r="BF21" i="9" s="1"/>
  <c r="BD21" i="9" s="1"/>
  <c r="K21" i="9" s="1"/>
  <c r="AL21" i="9"/>
  <c r="AI21" i="9"/>
  <c r="AF21" i="9"/>
  <c r="Z21" i="9"/>
  <c r="W21" i="9"/>
  <c r="T21" i="9"/>
  <c r="AE21" i="9" s="1"/>
  <c r="AC21" i="9" s="1"/>
  <c r="Q21" i="9"/>
  <c r="E21" i="9"/>
  <c r="BP20" i="9"/>
  <c r="BM20" i="9"/>
  <c r="BJ20" i="9"/>
  <c r="BA20" i="9"/>
  <c r="AX20" i="9"/>
  <c r="AU20" i="9"/>
  <c r="BF20" i="9" s="1"/>
  <c r="BD20" i="9" s="1"/>
  <c r="K20" i="9" s="1"/>
  <c r="AL20" i="9"/>
  <c r="AI20" i="9"/>
  <c r="AF20" i="9"/>
  <c r="Z20" i="9"/>
  <c r="W20" i="9"/>
  <c r="T20" i="9"/>
  <c r="AE20" i="9" s="1"/>
  <c r="AC20" i="9" s="1"/>
  <c r="Q20" i="9"/>
  <c r="E20" i="9"/>
  <c r="BP19" i="9"/>
  <c r="BM19" i="9"/>
  <c r="BJ19" i="9"/>
  <c r="BA19" i="9"/>
  <c r="AX19" i="9"/>
  <c r="AU19" i="9"/>
  <c r="BF19" i="9" s="1"/>
  <c r="BD19" i="9" s="1"/>
  <c r="K19" i="9" s="1"/>
  <c r="AL19" i="9"/>
  <c r="AI19" i="9"/>
  <c r="AF19" i="9"/>
  <c r="Z19" i="9"/>
  <c r="W19" i="9"/>
  <c r="T19" i="9"/>
  <c r="AE19" i="9" s="1"/>
  <c r="AC19" i="9" s="1"/>
  <c r="Q19" i="9"/>
  <c r="E19" i="9"/>
  <c r="BP18" i="9"/>
  <c r="BM18" i="9"/>
  <c r="BJ18" i="9"/>
  <c r="BA18" i="9"/>
  <c r="AX18" i="9"/>
  <c r="AU18" i="9"/>
  <c r="BF18" i="9" s="1"/>
  <c r="AL18" i="9"/>
  <c r="AI18" i="9"/>
  <c r="AF18" i="9"/>
  <c r="Z18" i="9"/>
  <c r="W18" i="9"/>
  <c r="T18" i="9"/>
  <c r="AE18" i="9" s="1"/>
  <c r="Q18" i="9"/>
  <c r="E18" i="9"/>
  <c r="BP17" i="9"/>
  <c r="BM17" i="9"/>
  <c r="BJ17" i="9"/>
  <c r="BA17" i="9"/>
  <c r="AX17" i="9"/>
  <c r="AU17" i="9"/>
  <c r="BF17" i="9" s="1"/>
  <c r="BD17" i="9" s="1"/>
  <c r="K17" i="9" s="1"/>
  <c r="AL17" i="9"/>
  <c r="AI17" i="9"/>
  <c r="AF17" i="9"/>
  <c r="Z17" i="9"/>
  <c r="W17" i="9"/>
  <c r="T17" i="9"/>
  <c r="AE17" i="9" s="1"/>
  <c r="AC17" i="9" s="1"/>
  <c r="Q17" i="9"/>
  <c r="E17" i="9"/>
  <c r="BW16" i="9"/>
  <c r="BT16" i="9"/>
  <c r="BR16" i="9"/>
  <c r="BQ16" i="9"/>
  <c r="BP16" i="9" s="1"/>
  <c r="BO16" i="9"/>
  <c r="BN16" i="9"/>
  <c r="BL16" i="9"/>
  <c r="BK16" i="9"/>
  <c r="BJ16" i="9" s="1"/>
  <c r="BH16" i="9"/>
  <c r="BE16" i="9"/>
  <c r="BC16" i="9"/>
  <c r="BB16" i="9"/>
  <c r="BA16" i="9" s="1"/>
  <c r="AZ16" i="9"/>
  <c r="AY16" i="9"/>
  <c r="AW16" i="9"/>
  <c r="AV16" i="9"/>
  <c r="AS16" i="9"/>
  <c r="AP16" i="9"/>
  <c r="AN16" i="9"/>
  <c r="AM16" i="9"/>
  <c r="AK16" i="9"/>
  <c r="AJ16" i="9"/>
  <c r="AH16" i="9"/>
  <c r="AG16" i="9"/>
  <c r="AD16" i="9"/>
  <c r="AB16" i="9"/>
  <c r="AA16" i="9"/>
  <c r="Y16" i="9"/>
  <c r="X16" i="9"/>
  <c r="V16" i="9"/>
  <c r="U16" i="9"/>
  <c r="S16" i="9"/>
  <c r="R16" i="9"/>
  <c r="BV15" i="9"/>
  <c r="O15" i="9" s="1"/>
  <c r="BS15" i="9"/>
  <c r="N15" i="9" s="1"/>
  <c r="BP15" i="9"/>
  <c r="BM15" i="9"/>
  <c r="BJ15" i="9"/>
  <c r="BG15" i="9"/>
  <c r="BD15" i="9"/>
  <c r="K15" i="9" s="1"/>
  <c r="BA15" i="9"/>
  <c r="AX15" i="9"/>
  <c r="AU15" i="9"/>
  <c r="AR15" i="9"/>
  <c r="I15" i="9" s="1"/>
  <c r="AO15" i="9"/>
  <c r="AL15" i="9"/>
  <c r="AI15" i="9"/>
  <c r="AF15" i="9"/>
  <c r="Z15" i="9"/>
  <c r="W15" i="9"/>
  <c r="T15" i="9"/>
  <c r="Q15" i="9"/>
  <c r="E15" i="9" s="1"/>
  <c r="L15" i="9"/>
  <c r="H15" i="9"/>
  <c r="BP14" i="9"/>
  <c r="BM14" i="9"/>
  <c r="BJ14" i="9"/>
  <c r="BA14" i="9"/>
  <c r="AX14" i="9"/>
  <c r="AU14" i="9"/>
  <c r="AL14" i="9"/>
  <c r="AI14" i="9"/>
  <c r="AF14" i="9"/>
  <c r="Z14" i="9"/>
  <c r="W14" i="9"/>
  <c r="T14" i="9"/>
  <c r="Q14" i="9"/>
  <c r="E14" i="9" s="1"/>
  <c r="BP13" i="9"/>
  <c r="BM13" i="9"/>
  <c r="BJ13" i="9"/>
  <c r="BA13" i="9"/>
  <c r="AX13" i="9"/>
  <c r="AU13" i="9"/>
  <c r="AL13" i="9"/>
  <c r="AI13" i="9"/>
  <c r="AF13" i="9"/>
  <c r="Z13" i="9"/>
  <c r="W13" i="9"/>
  <c r="T13" i="9"/>
  <c r="Q13" i="9"/>
  <c r="E13" i="9" s="1"/>
  <c r="BP12" i="9"/>
  <c r="BM12" i="9"/>
  <c r="BJ12" i="9"/>
  <c r="BA12" i="9"/>
  <c r="AX12" i="9"/>
  <c r="AU12" i="9"/>
  <c r="AL12" i="9"/>
  <c r="AI12" i="9"/>
  <c r="AF12" i="9"/>
  <c r="Z12" i="9"/>
  <c r="W12" i="9"/>
  <c r="T12" i="9"/>
  <c r="Q12" i="9"/>
  <c r="E12" i="9" s="1"/>
  <c r="BP11" i="9"/>
  <c r="BM11" i="9"/>
  <c r="BJ11" i="9"/>
  <c r="BA11" i="9"/>
  <c r="AX11" i="9"/>
  <c r="AU11" i="9"/>
  <c r="AL11" i="9"/>
  <c r="AI11" i="9"/>
  <c r="AF11" i="9"/>
  <c r="Z11" i="9"/>
  <c r="W11" i="9"/>
  <c r="T11" i="9"/>
  <c r="Q11" i="9"/>
  <c r="E11" i="9" s="1"/>
  <c r="BP10" i="9"/>
  <c r="BM10" i="9"/>
  <c r="BJ10" i="9"/>
  <c r="BA10" i="9"/>
  <c r="AX10" i="9"/>
  <c r="AU10" i="9"/>
  <c r="AL10" i="9"/>
  <c r="AI10" i="9"/>
  <c r="AF10" i="9"/>
  <c r="Z10" i="9"/>
  <c r="W10" i="9"/>
  <c r="T10" i="9"/>
  <c r="Q10" i="9"/>
  <c r="E10" i="9" s="1"/>
  <c r="BW9" i="9"/>
  <c r="BT9" i="9"/>
  <c r="BR9" i="9"/>
  <c r="BR6" i="9" s="1"/>
  <c r="BQ9" i="9"/>
  <c r="BO9" i="9"/>
  <c r="BN9" i="9"/>
  <c r="BL9" i="9"/>
  <c r="BK9" i="9"/>
  <c r="BH9" i="9"/>
  <c r="BH6" i="9" s="1"/>
  <c r="BE9" i="9"/>
  <c r="BC9" i="9"/>
  <c r="BC6" i="9" s="1"/>
  <c r="BB9" i="9"/>
  <c r="AZ9" i="9"/>
  <c r="AY9" i="9"/>
  <c r="AW9" i="9"/>
  <c r="AW6" i="9" s="1"/>
  <c r="AV9" i="9"/>
  <c r="AS9" i="9"/>
  <c r="AP9" i="9"/>
  <c r="AN9" i="9"/>
  <c r="AN6" i="9" s="1"/>
  <c r="AM9" i="9"/>
  <c r="AK9" i="9"/>
  <c r="AK6" i="9" s="1"/>
  <c r="AJ9" i="9"/>
  <c r="AI9" i="9"/>
  <c r="AH9" i="9"/>
  <c r="AG9" i="9"/>
  <c r="AF9" i="9" s="1"/>
  <c r="AD9" i="9"/>
  <c r="AB9" i="9"/>
  <c r="AB6" i="9" s="1"/>
  <c r="AA9" i="9"/>
  <c r="Y9" i="9"/>
  <c r="W9" i="9" s="1"/>
  <c r="X9" i="9"/>
  <c r="V9" i="9"/>
  <c r="V6" i="9" s="1"/>
  <c r="U9" i="9"/>
  <c r="S9" i="9"/>
  <c r="Q9" i="9" s="1"/>
  <c r="E9" i="9" s="1"/>
  <c r="R9" i="9"/>
  <c r="BW8" i="9"/>
  <c r="BT8" i="9"/>
  <c r="BR8" i="9"/>
  <c r="BQ8" i="9"/>
  <c r="BP8" i="9"/>
  <c r="BO8" i="9"/>
  <c r="BN8" i="9"/>
  <c r="BM8" i="9" s="1"/>
  <c r="BL8" i="9"/>
  <c r="BK8" i="9"/>
  <c r="BJ8" i="9" s="1"/>
  <c r="BH8" i="9"/>
  <c r="BE8" i="9"/>
  <c r="BC8" i="9"/>
  <c r="BB8" i="9"/>
  <c r="AZ8" i="9"/>
  <c r="AY8" i="9"/>
  <c r="AX8" i="9" s="1"/>
  <c r="AW8" i="9"/>
  <c r="AV8" i="9"/>
  <c r="AS8" i="9"/>
  <c r="AP8" i="9"/>
  <c r="AN8" i="9"/>
  <c r="AM8" i="9"/>
  <c r="AK8" i="9"/>
  <c r="AJ8" i="9"/>
  <c r="AH8" i="9"/>
  <c r="AG8" i="9"/>
  <c r="AD8" i="9"/>
  <c r="AB8" i="9"/>
  <c r="AA8" i="9"/>
  <c r="Y8" i="9"/>
  <c r="X8" i="9"/>
  <c r="V8" i="9"/>
  <c r="U8" i="9"/>
  <c r="S8" i="9"/>
  <c r="R8" i="9"/>
  <c r="BV7" i="9"/>
  <c r="BP7" i="9"/>
  <c r="BM7" i="9"/>
  <c r="BJ7" i="9"/>
  <c r="BG7" i="9"/>
  <c r="L7" i="9" s="1"/>
  <c r="BD7" i="9"/>
  <c r="BA7" i="9"/>
  <c r="AX7" i="9"/>
  <c r="AU7" i="9"/>
  <c r="AL7" i="9"/>
  <c r="AI7" i="9"/>
  <c r="AF7" i="9"/>
  <c r="Z7" i="9"/>
  <c r="W7" i="9"/>
  <c r="T7" i="9"/>
  <c r="Q7" i="9"/>
  <c r="E7" i="9" s="1"/>
  <c r="O7" i="9"/>
  <c r="K7" i="9"/>
  <c r="BT6" i="9"/>
  <c r="BL6" i="9"/>
  <c r="AZ6" i="9"/>
  <c r="AJ6" i="9"/>
  <c r="AI6" i="9" s="1"/>
  <c r="AH6" i="9"/>
  <c r="AD6" i="9"/>
  <c r="X6" i="9"/>
  <c r="R6" i="9"/>
  <c r="AR1" i="9"/>
  <c r="AE43" i="9" l="1"/>
  <c r="AC43" i="9" s="1"/>
  <c r="F43" i="9" s="1"/>
  <c r="BF54" i="9"/>
  <c r="BD54" i="9" s="1"/>
  <c r="K54" i="9" s="1"/>
  <c r="BU54" i="9"/>
  <c r="BS54" i="9" s="1"/>
  <c r="N54" i="9" s="1"/>
  <c r="AQ55" i="9"/>
  <c r="AO55" i="9" s="1"/>
  <c r="H55" i="9" s="1"/>
  <c r="AQ74" i="9"/>
  <c r="AO74" i="9" s="1"/>
  <c r="H74" i="9" s="1"/>
  <c r="W77" i="9"/>
  <c r="AQ10" i="9"/>
  <c r="BU10" i="9"/>
  <c r="AQ12" i="9"/>
  <c r="AO12" i="9" s="1"/>
  <c r="H12" i="9" s="1"/>
  <c r="AE35" i="9"/>
  <c r="AC35" i="9" s="1"/>
  <c r="F35" i="9" s="1"/>
  <c r="AQ46" i="9"/>
  <c r="AO46" i="9" s="1"/>
  <c r="H46" i="9" s="1"/>
  <c r="AQ48" i="9"/>
  <c r="AO48" i="9" s="1"/>
  <c r="H48" i="9" s="1"/>
  <c r="Z78" i="9"/>
  <c r="AQ90" i="9"/>
  <c r="AO90" i="9" s="1"/>
  <c r="H90" i="9" s="1"/>
  <c r="BF90" i="9"/>
  <c r="BD90" i="9" s="1"/>
  <c r="K90" i="9" s="1"/>
  <c r="AL91" i="9"/>
  <c r="AX91" i="9"/>
  <c r="BA91" i="9"/>
  <c r="BJ91" i="9"/>
  <c r="BU92" i="9"/>
  <c r="BS92" i="9" s="1"/>
  <c r="N92" i="9" s="1"/>
  <c r="AE94" i="9"/>
  <c r="AC94" i="9" s="1"/>
  <c r="BF94" i="9"/>
  <c r="BD94" i="9" s="1"/>
  <c r="K94" i="9" s="1"/>
  <c r="AQ95" i="9"/>
  <c r="AO95" i="9" s="1"/>
  <c r="H95" i="9" s="1"/>
  <c r="BU95" i="9"/>
  <c r="BS95" i="9" s="1"/>
  <c r="N95" i="9" s="1"/>
  <c r="AX98" i="9"/>
  <c r="BJ98" i="9"/>
  <c r="BP98" i="9"/>
  <c r="Q128" i="9"/>
  <c r="E128" i="9" s="1"/>
  <c r="T128" i="9"/>
  <c r="AF128" i="9"/>
  <c r="AQ141" i="9"/>
  <c r="AO141" i="9" s="1"/>
  <c r="H141" i="9" s="1"/>
  <c r="Z8" i="9"/>
  <c r="AF8" i="9"/>
  <c r="BM9" i="9"/>
  <c r="BU12" i="9"/>
  <c r="BS12" i="9" s="1"/>
  <c r="N12" i="9" s="1"/>
  <c r="AQ14" i="9"/>
  <c r="AO14" i="9" s="1"/>
  <c r="H14" i="9" s="1"/>
  <c r="BU14" i="9"/>
  <c r="BS14" i="9" s="1"/>
  <c r="N14" i="9" s="1"/>
  <c r="AE41" i="9"/>
  <c r="AC41" i="9" s="1"/>
  <c r="F41" i="9" s="1"/>
  <c r="AE45" i="9"/>
  <c r="AC45" i="9" s="1"/>
  <c r="F45" i="9" s="1"/>
  <c r="AE53" i="9"/>
  <c r="AC53" i="9" s="1"/>
  <c r="F53" i="9" s="1"/>
  <c r="BF55" i="9"/>
  <c r="BD55" i="9" s="1"/>
  <c r="K55" i="9" s="1"/>
  <c r="BU59" i="9"/>
  <c r="BS59" i="9" s="1"/>
  <c r="N59" i="9" s="1"/>
  <c r="AQ67" i="9"/>
  <c r="AO67" i="9" s="1"/>
  <c r="H67" i="9" s="1"/>
  <c r="AE68" i="9"/>
  <c r="AC68" i="9" s="1"/>
  <c r="BF68" i="9"/>
  <c r="BD68" i="9" s="1"/>
  <c r="K68" i="9" s="1"/>
  <c r="AQ69" i="9"/>
  <c r="AO69" i="9" s="1"/>
  <c r="H69" i="9" s="1"/>
  <c r="BU69" i="9"/>
  <c r="BS69" i="9" s="1"/>
  <c r="N69" i="9" s="1"/>
  <c r="BU75" i="9"/>
  <c r="BS75" i="9" s="1"/>
  <c r="N75" i="9" s="1"/>
  <c r="U76" i="9"/>
  <c r="T76" i="9" s="1"/>
  <c r="AA76" i="9"/>
  <c r="AA102" i="9" s="1"/>
  <c r="AY76" i="9"/>
  <c r="AX76" i="9" s="1"/>
  <c r="BQ76" i="9"/>
  <c r="BP76" i="9" s="1"/>
  <c r="Q77" i="9"/>
  <c r="E77" i="9" s="1"/>
  <c r="T77" i="9"/>
  <c r="AF77" i="9"/>
  <c r="AL78" i="9"/>
  <c r="AU78" i="9"/>
  <c r="BU81" i="9"/>
  <c r="AE83" i="9"/>
  <c r="AC83" i="9" s="1"/>
  <c r="BF83" i="9"/>
  <c r="BD83" i="9" s="1"/>
  <c r="K83" i="9" s="1"/>
  <c r="AQ84" i="9"/>
  <c r="AO84" i="9" s="1"/>
  <c r="H84" i="9" s="1"/>
  <c r="BU84" i="9"/>
  <c r="BS84" i="9" s="1"/>
  <c r="N84" i="9" s="1"/>
  <c r="T91" i="9"/>
  <c r="Z91" i="9"/>
  <c r="AE96" i="9"/>
  <c r="AC96" i="9" s="1"/>
  <c r="F96" i="9" s="1"/>
  <c r="G96" i="9" s="1"/>
  <c r="BU99" i="9"/>
  <c r="BU109" i="9"/>
  <c r="BS109" i="9" s="1"/>
  <c r="N109" i="9" s="1"/>
  <c r="BF141" i="9"/>
  <c r="BD141" i="9" s="1"/>
  <c r="K141" i="9" s="1"/>
  <c r="AP6" i="9"/>
  <c r="AE30" i="9"/>
  <c r="AC30" i="9" s="1"/>
  <c r="BF30" i="9"/>
  <c r="BD30" i="9" s="1"/>
  <c r="K30" i="9" s="1"/>
  <c r="BF31" i="9"/>
  <c r="BD31" i="9" s="1"/>
  <c r="BU31" i="9"/>
  <c r="BS31" i="9" s="1"/>
  <c r="N31" i="9" s="1"/>
  <c r="AQ32" i="9"/>
  <c r="AO32" i="9" s="1"/>
  <c r="H32" i="9" s="1"/>
  <c r="AE36" i="9"/>
  <c r="AE38" i="9"/>
  <c r="AC38" i="9" s="1"/>
  <c r="F38" i="9" s="1"/>
  <c r="AE40" i="9"/>
  <c r="AC40" i="9" s="1"/>
  <c r="F40" i="9" s="1"/>
  <c r="AE42" i="9"/>
  <c r="AC42" i="9" s="1"/>
  <c r="F42" i="9" s="1"/>
  <c r="BF46" i="9"/>
  <c r="BD46" i="9" s="1"/>
  <c r="K46" i="9" s="1"/>
  <c r="BU48" i="9"/>
  <c r="BS48" i="9" s="1"/>
  <c r="N48" i="9" s="1"/>
  <c r="BF56" i="9"/>
  <c r="BD56" i="9" s="1"/>
  <c r="K56" i="9" s="1"/>
  <c r="BU57" i="9"/>
  <c r="BS57" i="9" s="1"/>
  <c r="N57" i="9" s="1"/>
  <c r="BU58" i="9"/>
  <c r="BS58" i="9" s="1"/>
  <c r="N58" i="9" s="1"/>
  <c r="AL76" i="9"/>
  <c r="AU76" i="9"/>
  <c r="BV98" i="11"/>
  <c r="L10" i="11"/>
  <c r="M10" i="11" s="1"/>
  <c r="BX10" i="11"/>
  <c r="L18" i="11"/>
  <c r="M18" i="11" s="1"/>
  <c r="BX18" i="11"/>
  <c r="L11" i="11"/>
  <c r="M11" i="11" s="1"/>
  <c r="BX11" i="11"/>
  <c r="L79" i="11"/>
  <c r="M79" i="11" s="1"/>
  <c r="BX79" i="11"/>
  <c r="BX93" i="11"/>
  <c r="L93" i="11"/>
  <c r="M93" i="11" s="1"/>
  <c r="BV36" i="11"/>
  <c r="BX34" i="11"/>
  <c r="BV34" i="11" s="1"/>
  <c r="BX129" i="11"/>
  <c r="BV129" i="11" s="1"/>
  <c r="BV131" i="11"/>
  <c r="BX78" i="11"/>
  <c r="BV80" i="11"/>
  <c r="L130" i="11"/>
  <c r="M130" i="11" s="1"/>
  <c r="BX130" i="11"/>
  <c r="BI6" i="11"/>
  <c r="BG6" i="11" s="1"/>
  <c r="L6" i="11" s="1"/>
  <c r="M6" i="11" s="1"/>
  <c r="BG9" i="11"/>
  <c r="L9" i="11" s="1"/>
  <c r="M9" i="11" s="1"/>
  <c r="BG91" i="11"/>
  <c r="L91" i="11" s="1"/>
  <c r="M91" i="11" s="1"/>
  <c r="P15" i="9"/>
  <c r="G35" i="9"/>
  <c r="G37" i="9"/>
  <c r="G38" i="9"/>
  <c r="G39" i="9"/>
  <c r="G40" i="9"/>
  <c r="G41" i="9"/>
  <c r="G42" i="9"/>
  <c r="G43" i="9"/>
  <c r="G44" i="9"/>
  <c r="G45" i="9"/>
  <c r="G50" i="9"/>
  <c r="BN6" i="9"/>
  <c r="P7" i="9"/>
  <c r="AE7" i="9"/>
  <c r="AC7" i="9" s="1"/>
  <c r="T8" i="9"/>
  <c r="AL8" i="9"/>
  <c r="AU8" i="9"/>
  <c r="AU9" i="9"/>
  <c r="AX9" i="9"/>
  <c r="BB6" i="9"/>
  <c r="BA6" i="9" s="1"/>
  <c r="BJ9" i="9"/>
  <c r="BO6" i="9"/>
  <c r="AQ11" i="9"/>
  <c r="BU11" i="9"/>
  <c r="AQ13" i="9"/>
  <c r="AO13" i="9" s="1"/>
  <c r="H13" i="9" s="1"/>
  <c r="BU13" i="9"/>
  <c r="BS13" i="9" s="1"/>
  <c r="N13" i="9" s="1"/>
  <c r="AE15" i="9"/>
  <c r="AC15" i="9" s="1"/>
  <c r="F15" i="9" s="1"/>
  <c r="G15" i="9" s="1"/>
  <c r="T16" i="9"/>
  <c r="Z16" i="9"/>
  <c r="AI16" i="9"/>
  <c r="AU16" i="9"/>
  <c r="BF28" i="9"/>
  <c r="BD28" i="9" s="1"/>
  <c r="K28" i="9" s="1"/>
  <c r="BU28" i="9"/>
  <c r="BS28" i="9" s="1"/>
  <c r="N28" i="9" s="1"/>
  <c r="AQ29" i="9"/>
  <c r="AO29" i="9" s="1"/>
  <c r="H29" i="9" s="1"/>
  <c r="BF29" i="9"/>
  <c r="BD29" i="9" s="1"/>
  <c r="K29" i="9" s="1"/>
  <c r="BU30" i="9"/>
  <c r="BS30" i="9" s="1"/>
  <c r="N30" i="9" s="1"/>
  <c r="J31" i="9"/>
  <c r="AE31" i="9"/>
  <c r="AC31" i="9" s="1"/>
  <c r="F31" i="9" s="1"/>
  <c r="BF32" i="9"/>
  <c r="BD32" i="9" s="1"/>
  <c r="K32" i="9" s="1"/>
  <c r="BU32" i="9"/>
  <c r="BS32" i="9" s="1"/>
  <c r="N32" i="9" s="1"/>
  <c r="BF36" i="9"/>
  <c r="BD36" i="9" s="1"/>
  <c r="K36" i="9" s="1"/>
  <c r="BF37" i="9"/>
  <c r="BD37" i="9" s="1"/>
  <c r="K37" i="9" s="1"/>
  <c r="BF38" i="9"/>
  <c r="BD38" i="9" s="1"/>
  <c r="K38" i="9" s="1"/>
  <c r="BF39" i="9"/>
  <c r="BD39" i="9" s="1"/>
  <c r="K39" i="9" s="1"/>
  <c r="BF40" i="9"/>
  <c r="BD40" i="9" s="1"/>
  <c r="K40" i="9" s="1"/>
  <c r="BF41" i="9"/>
  <c r="BD41" i="9" s="1"/>
  <c r="K41" i="9" s="1"/>
  <c r="BF42" i="9"/>
  <c r="BD42" i="9" s="1"/>
  <c r="K42" i="9" s="1"/>
  <c r="BF43" i="9"/>
  <c r="BD43" i="9" s="1"/>
  <c r="K43" i="9" s="1"/>
  <c r="BF44" i="9"/>
  <c r="BD44" i="9" s="1"/>
  <c r="K44" i="9" s="1"/>
  <c r="BF45" i="9"/>
  <c r="BD45" i="9" s="1"/>
  <c r="K45" i="9" s="1"/>
  <c r="AE47" i="9"/>
  <c r="AC47" i="9" s="1"/>
  <c r="F47" i="9" s="1"/>
  <c r="AE51" i="9"/>
  <c r="AC51" i="9" s="1"/>
  <c r="F51" i="9" s="1"/>
  <c r="G51" i="9" s="1"/>
  <c r="AE52" i="9"/>
  <c r="AC52" i="9" s="1"/>
  <c r="F52" i="9" s="1"/>
  <c r="BF53" i="9"/>
  <c r="BD53" i="9" s="1"/>
  <c r="K53" i="9" s="1"/>
  <c r="AQ54" i="9"/>
  <c r="AO54" i="9" s="1"/>
  <c r="H54" i="9" s="1"/>
  <c r="AQ57" i="9"/>
  <c r="AO57" i="9" s="1"/>
  <c r="H57" i="9" s="1"/>
  <c r="AQ58" i="9"/>
  <c r="AO58" i="9" s="1"/>
  <c r="H58" i="9" s="1"/>
  <c r="AE59" i="9"/>
  <c r="AC59" i="9" s="1"/>
  <c r="BF59" i="9"/>
  <c r="BD59" i="9" s="1"/>
  <c r="K59" i="9" s="1"/>
  <c r="AE60" i="9"/>
  <c r="AC60" i="9" s="1"/>
  <c r="BF60" i="9"/>
  <c r="BD60" i="9" s="1"/>
  <c r="K60" i="9" s="1"/>
  <c r="BU61" i="9"/>
  <c r="BS61" i="9" s="1"/>
  <c r="N61" i="9" s="1"/>
  <c r="BF62" i="9"/>
  <c r="BD62" i="9" s="1"/>
  <c r="K62" i="9" s="1"/>
  <c r="BU62" i="9"/>
  <c r="BS62" i="9" s="1"/>
  <c r="N62" i="9" s="1"/>
  <c r="AQ63" i="9"/>
  <c r="AO63" i="9" s="1"/>
  <c r="H63" i="9" s="1"/>
  <c r="BF63" i="9"/>
  <c r="BD63" i="9" s="1"/>
  <c r="K63" i="9" s="1"/>
  <c r="BU64" i="9"/>
  <c r="BS64" i="9" s="1"/>
  <c r="N64" i="9" s="1"/>
  <c r="AQ65" i="9"/>
  <c r="AO65" i="9" s="1"/>
  <c r="H65" i="9" s="1"/>
  <c r="BU65" i="9"/>
  <c r="BS65" i="9" s="1"/>
  <c r="N65" i="9" s="1"/>
  <c r="BU67" i="9"/>
  <c r="BS67" i="9" s="1"/>
  <c r="N67" i="9" s="1"/>
  <c r="BU68" i="9"/>
  <c r="BS68" i="9" s="1"/>
  <c r="N68" i="9" s="1"/>
  <c r="BF69" i="9"/>
  <c r="BD69" i="9" s="1"/>
  <c r="K69" i="9" s="1"/>
  <c r="AE70" i="9"/>
  <c r="AC70" i="9" s="1"/>
  <c r="F70" i="9" s="1"/>
  <c r="AQ71" i="9"/>
  <c r="AO71" i="9" s="1"/>
  <c r="H71" i="9" s="1"/>
  <c r="BU72" i="9"/>
  <c r="BS72" i="9" s="1"/>
  <c r="N72" i="9" s="1"/>
  <c r="BF74" i="9"/>
  <c r="BD74" i="9" s="1"/>
  <c r="K74" i="9" s="1"/>
  <c r="BU74" i="9"/>
  <c r="BS74" i="9" s="1"/>
  <c r="N74" i="9" s="1"/>
  <c r="AE75" i="9"/>
  <c r="AC75" i="9" s="1"/>
  <c r="BF75" i="9"/>
  <c r="BD75" i="9" s="1"/>
  <c r="K75" i="9" s="1"/>
  <c r="AF76" i="9"/>
  <c r="AI76" i="9"/>
  <c r="BJ76" i="9"/>
  <c r="BM76" i="9"/>
  <c r="AU77" i="9"/>
  <c r="AX77" i="9"/>
  <c r="S78" i="9"/>
  <c r="S76" i="9" s="1"/>
  <c r="Q76" i="9" s="1"/>
  <c r="E76" i="9" s="1"/>
  <c r="AF78" i="9"/>
  <c r="AI78" i="9"/>
  <c r="BJ78" i="9"/>
  <c r="BM78" i="9"/>
  <c r="BU79" i="9"/>
  <c r="BS79" i="9" s="1"/>
  <c r="N79" i="9" s="1"/>
  <c r="AQ80" i="9"/>
  <c r="AQ81" i="9"/>
  <c r="AO81" i="9" s="1"/>
  <c r="H81" i="9" s="1"/>
  <c r="AQ82" i="9"/>
  <c r="AO82" i="9" s="1"/>
  <c r="H82" i="9" s="1"/>
  <c r="BF82" i="9"/>
  <c r="BD82" i="9" s="1"/>
  <c r="K82" i="9" s="1"/>
  <c r="BU83" i="9"/>
  <c r="BS83" i="9" s="1"/>
  <c r="N83" i="9" s="1"/>
  <c r="BF84" i="9"/>
  <c r="BD84" i="9" s="1"/>
  <c r="K84" i="9" s="1"/>
  <c r="AQ85" i="9"/>
  <c r="AO85" i="9" s="1"/>
  <c r="H85" i="9" s="1"/>
  <c r="AQ86" i="9"/>
  <c r="AO86" i="9" s="1"/>
  <c r="H86" i="9" s="1"/>
  <c r="BU87" i="9"/>
  <c r="BS87" i="9" s="1"/>
  <c r="N87" i="9" s="1"/>
  <c r="BF88" i="9"/>
  <c r="BD88" i="9" s="1"/>
  <c r="K88" i="9" s="1"/>
  <c r="BU88" i="9"/>
  <c r="BS88" i="9" s="1"/>
  <c r="N88" i="9" s="1"/>
  <c r="AQ89" i="9"/>
  <c r="AO89" i="9" s="1"/>
  <c r="H89" i="9" s="1"/>
  <c r="BU89" i="9"/>
  <c r="BS89" i="9" s="1"/>
  <c r="N89" i="9" s="1"/>
  <c r="Q91" i="9"/>
  <c r="E91" i="9" s="1"/>
  <c r="AF91" i="9"/>
  <c r="AI91" i="9"/>
  <c r="BP91" i="9"/>
  <c r="AQ92" i="9"/>
  <c r="AO92" i="9" s="1"/>
  <c r="H92" i="9" s="1"/>
  <c r="AQ93" i="9"/>
  <c r="AO93" i="9" s="1"/>
  <c r="H93" i="9" s="1"/>
  <c r="BF93" i="9"/>
  <c r="BD93" i="9" s="1"/>
  <c r="K93" i="9" s="1"/>
  <c r="AL98" i="9"/>
  <c r="AQ99" i="9"/>
  <c r="AO99" i="9" s="1"/>
  <c r="H99" i="9" s="1"/>
  <c r="AE100" i="9"/>
  <c r="AC100" i="9" s="1"/>
  <c r="F100" i="9" s="1"/>
  <c r="AQ105" i="9"/>
  <c r="BF105" i="9"/>
  <c r="BD105" i="9" s="1"/>
  <c r="K105" i="9" s="1"/>
  <c r="BU105" i="9"/>
  <c r="BS105" i="9" s="1"/>
  <c r="N105" i="9" s="1"/>
  <c r="BU106" i="9"/>
  <c r="BS106" i="9" s="1"/>
  <c r="N106" i="9" s="1"/>
  <c r="BU107" i="9"/>
  <c r="BS107" i="9" s="1"/>
  <c r="N107" i="9" s="1"/>
  <c r="AQ108" i="9"/>
  <c r="AO108" i="9" s="1"/>
  <c r="H108" i="9" s="1"/>
  <c r="AQ109" i="9"/>
  <c r="AO109" i="9" s="1"/>
  <c r="H109" i="9" s="1"/>
  <c r="AE110" i="9"/>
  <c r="AC110" i="9" s="1"/>
  <c r="BF110" i="9"/>
  <c r="BD110" i="9" s="1"/>
  <c r="K110" i="9" s="1"/>
  <c r="AQ111" i="9"/>
  <c r="AO111" i="9" s="1"/>
  <c r="H111" i="9" s="1"/>
  <c r="BU111" i="9"/>
  <c r="BS111" i="9" s="1"/>
  <c r="N111" i="9" s="1"/>
  <c r="BF113" i="9"/>
  <c r="BD113" i="9" s="1"/>
  <c r="K113" i="9" s="1"/>
  <c r="BU113" i="9"/>
  <c r="BS113" i="9" s="1"/>
  <c r="N113" i="9" s="1"/>
  <c r="AQ114" i="9"/>
  <c r="AO114" i="9" s="1"/>
  <c r="H114" i="9" s="1"/>
  <c r="BF114" i="9"/>
  <c r="BD114" i="9" s="1"/>
  <c r="K114" i="9" s="1"/>
  <c r="BU116" i="9"/>
  <c r="BS116" i="9" s="1"/>
  <c r="N116" i="9" s="1"/>
  <c r="AE118" i="9"/>
  <c r="AE120" i="9"/>
  <c r="AE122" i="9"/>
  <c r="AE124" i="9"/>
  <c r="AX128" i="9"/>
  <c r="BA128" i="9"/>
  <c r="W129" i="9"/>
  <c r="Z129" i="9"/>
  <c r="AL129" i="9"/>
  <c r="AU129" i="9"/>
  <c r="AQ130" i="9"/>
  <c r="AO130" i="9" s="1"/>
  <c r="H130" i="9" s="1"/>
  <c r="BU130" i="9"/>
  <c r="BF136" i="9"/>
  <c r="BD136" i="9" s="1"/>
  <c r="K136" i="9" s="1"/>
  <c r="BU136" i="9"/>
  <c r="BS136" i="9" s="1"/>
  <c r="N136" i="9" s="1"/>
  <c r="AQ137" i="9"/>
  <c r="AO137" i="9" s="1"/>
  <c r="H137" i="9" s="1"/>
  <c r="BU137" i="9"/>
  <c r="BS137" i="9" s="1"/>
  <c r="N137" i="9" s="1"/>
  <c r="BU139" i="9"/>
  <c r="BS139" i="9" s="1"/>
  <c r="N139" i="9" s="1"/>
  <c r="BU140" i="9"/>
  <c r="BS140" i="9" s="1"/>
  <c r="N140" i="9" s="1"/>
  <c r="AE142" i="9"/>
  <c r="AC142" i="9" s="1"/>
  <c r="F142" i="9" s="1"/>
  <c r="G142" i="9" s="1"/>
  <c r="BF142" i="9"/>
  <c r="BD142" i="9" s="1"/>
  <c r="K142" i="9" s="1"/>
  <c r="AQ143" i="9"/>
  <c r="AO143" i="9" s="1"/>
  <c r="H143" i="9" s="1"/>
  <c r="BU143" i="9"/>
  <c r="BS143" i="9" s="1"/>
  <c r="N143" i="9" s="1"/>
  <c r="G31" i="9"/>
  <c r="BF49" i="9"/>
  <c r="BD49" i="9" s="1"/>
  <c r="K49" i="9" s="1"/>
  <c r="BF50" i="9"/>
  <c r="BD50" i="9" s="1"/>
  <c r="K50" i="9" s="1"/>
  <c r="AQ51" i="9"/>
  <c r="AO51" i="9" s="1"/>
  <c r="H51" i="9" s="1"/>
  <c r="BU51" i="9"/>
  <c r="BS51" i="9" s="1"/>
  <c r="N51" i="9" s="1"/>
  <c r="AQ52" i="9"/>
  <c r="AO52" i="9" s="1"/>
  <c r="H52" i="9" s="1"/>
  <c r="BU52" i="9"/>
  <c r="BS52" i="9" s="1"/>
  <c r="N52" i="9" s="1"/>
  <c r="AE55" i="9"/>
  <c r="AC55" i="9" s="1"/>
  <c r="BU55" i="9"/>
  <c r="BS55" i="9" s="1"/>
  <c r="N55" i="9" s="1"/>
  <c r="AE56" i="9"/>
  <c r="AC56" i="9" s="1"/>
  <c r="BU56" i="9"/>
  <c r="BS56" i="9" s="1"/>
  <c r="N56" i="9" s="1"/>
  <c r="BD79" i="9"/>
  <c r="K79" i="9" s="1"/>
  <c r="BS81" i="9"/>
  <c r="N81" i="9" s="1"/>
  <c r="AV6" i="9"/>
  <c r="AU6" i="9" s="1"/>
  <c r="M7" i="9"/>
  <c r="BY7" i="9"/>
  <c r="AQ7" i="9"/>
  <c r="AO7" i="9" s="1"/>
  <c r="H7" i="9" s="1"/>
  <c r="BU7" i="9"/>
  <c r="BS7" i="9" s="1"/>
  <c r="N7" i="9" s="1"/>
  <c r="Q8" i="9"/>
  <c r="E8" i="9" s="1"/>
  <c r="W8" i="9"/>
  <c r="AI8" i="9"/>
  <c r="BA8" i="9"/>
  <c r="T9" i="9"/>
  <c r="Z9" i="9"/>
  <c r="AL9" i="9"/>
  <c r="BP9" i="9"/>
  <c r="AE10" i="9"/>
  <c r="AC10" i="9" s="1"/>
  <c r="BF10" i="9"/>
  <c r="AE11" i="9"/>
  <c r="BF11" i="9"/>
  <c r="BD11" i="9" s="1"/>
  <c r="K11" i="9" s="1"/>
  <c r="AE12" i="9"/>
  <c r="AC12" i="9" s="1"/>
  <c r="F12" i="9" s="1"/>
  <c r="G12" i="9" s="1"/>
  <c r="BF12" i="9"/>
  <c r="BD12" i="9" s="1"/>
  <c r="K12" i="9" s="1"/>
  <c r="AE13" i="9"/>
  <c r="AC13" i="9" s="1"/>
  <c r="BF13" i="9"/>
  <c r="BD13" i="9" s="1"/>
  <c r="K13" i="9" s="1"/>
  <c r="AE14" i="9"/>
  <c r="AC14" i="9" s="1"/>
  <c r="F14" i="9" s="1"/>
  <c r="BF14" i="9"/>
  <c r="BD14" i="9" s="1"/>
  <c r="K14" i="9" s="1"/>
  <c r="M15" i="9"/>
  <c r="J15" i="9"/>
  <c r="BY15" i="9"/>
  <c r="Q16" i="9"/>
  <c r="E16" i="9" s="1"/>
  <c r="W16" i="9"/>
  <c r="AF16" i="9"/>
  <c r="AL16" i="9"/>
  <c r="AX16" i="9"/>
  <c r="BM16" i="9"/>
  <c r="AQ17" i="9"/>
  <c r="AO17" i="9" s="1"/>
  <c r="H17" i="9" s="1"/>
  <c r="BU17" i="9"/>
  <c r="BS17" i="9" s="1"/>
  <c r="N17" i="9" s="1"/>
  <c r="AQ18" i="9"/>
  <c r="BU18" i="9"/>
  <c r="AQ19" i="9"/>
  <c r="AO19" i="9" s="1"/>
  <c r="H19" i="9" s="1"/>
  <c r="BU19" i="9"/>
  <c r="BS19" i="9" s="1"/>
  <c r="N19" i="9" s="1"/>
  <c r="AQ20" i="9"/>
  <c r="AO20" i="9" s="1"/>
  <c r="H20" i="9" s="1"/>
  <c r="BU20" i="9"/>
  <c r="BS20" i="9" s="1"/>
  <c r="N20" i="9" s="1"/>
  <c r="AQ21" i="9"/>
  <c r="AO21" i="9" s="1"/>
  <c r="H21" i="9" s="1"/>
  <c r="BU21" i="9"/>
  <c r="BS21" i="9" s="1"/>
  <c r="N21" i="9" s="1"/>
  <c r="AQ22" i="9"/>
  <c r="AO22" i="9" s="1"/>
  <c r="H22" i="9" s="1"/>
  <c r="BU22" i="9"/>
  <c r="BS22" i="9" s="1"/>
  <c r="N22" i="9" s="1"/>
  <c r="AQ23" i="9"/>
  <c r="AO23" i="9" s="1"/>
  <c r="H23" i="9" s="1"/>
  <c r="BU23" i="9"/>
  <c r="BS23" i="9" s="1"/>
  <c r="N23" i="9" s="1"/>
  <c r="AQ24" i="9"/>
  <c r="AO24" i="9" s="1"/>
  <c r="H24" i="9" s="1"/>
  <c r="BU24" i="9"/>
  <c r="BS24" i="9" s="1"/>
  <c r="N24" i="9" s="1"/>
  <c r="AQ25" i="9"/>
  <c r="AO25" i="9" s="1"/>
  <c r="H25" i="9" s="1"/>
  <c r="BU25" i="9"/>
  <c r="BS25" i="9" s="1"/>
  <c r="N25" i="9" s="1"/>
  <c r="BF26" i="9"/>
  <c r="BD26" i="9" s="1"/>
  <c r="K26" i="9" s="1"/>
  <c r="BF27" i="9"/>
  <c r="BD27" i="9" s="1"/>
  <c r="K27" i="9" s="1"/>
  <c r="AE29" i="9"/>
  <c r="AC29" i="9" s="1"/>
  <c r="F29" i="9" s="1"/>
  <c r="G29" i="9" s="1"/>
  <c r="BU29" i="9"/>
  <c r="BS29" i="9" s="1"/>
  <c r="N29" i="9" s="1"/>
  <c r="AQ30" i="9"/>
  <c r="AO30" i="9" s="1"/>
  <c r="H30" i="9" s="1"/>
  <c r="M33" i="9"/>
  <c r="BF35" i="9"/>
  <c r="BD35" i="9" s="1"/>
  <c r="K35" i="9" s="1"/>
  <c r="AE46" i="9"/>
  <c r="AC46" i="9" s="1"/>
  <c r="BU46" i="9"/>
  <c r="BS46" i="9" s="1"/>
  <c r="N46" i="9" s="1"/>
  <c r="AQ47" i="9"/>
  <c r="AO47" i="9" s="1"/>
  <c r="H47" i="9" s="1"/>
  <c r="BU47" i="9"/>
  <c r="BS47" i="9" s="1"/>
  <c r="N47" i="9" s="1"/>
  <c r="AE48" i="9"/>
  <c r="AC48" i="9" s="1"/>
  <c r="F48" i="9" s="1"/>
  <c r="G48" i="9" s="1"/>
  <c r="AO80" i="9"/>
  <c r="H80" i="9" s="1"/>
  <c r="BU71" i="9"/>
  <c r="BS71" i="9" s="1"/>
  <c r="N71" i="9" s="1"/>
  <c r="AQ72" i="9"/>
  <c r="AO72" i="9" s="1"/>
  <c r="H72" i="9" s="1"/>
  <c r="BF73" i="9"/>
  <c r="BD73" i="9" s="1"/>
  <c r="K73" i="9" s="1"/>
  <c r="AQ75" i="9"/>
  <c r="AO75" i="9" s="1"/>
  <c r="H75" i="9" s="1"/>
  <c r="W76" i="9"/>
  <c r="Z76" i="9"/>
  <c r="BA76" i="9"/>
  <c r="Z77" i="9"/>
  <c r="AL77" i="9"/>
  <c r="BP77" i="9"/>
  <c r="W78" i="9"/>
  <c r="BA78" i="9"/>
  <c r="AQ79" i="9"/>
  <c r="BF80" i="9"/>
  <c r="BF81" i="9"/>
  <c r="BD81" i="9" s="1"/>
  <c r="K81" i="9" s="1"/>
  <c r="AE82" i="9"/>
  <c r="AC82" i="9" s="1"/>
  <c r="AT82" i="9" s="1"/>
  <c r="AR82" i="9" s="1"/>
  <c r="BU82" i="9"/>
  <c r="BS82" i="9" s="1"/>
  <c r="N82" i="9" s="1"/>
  <c r="AQ83" i="9"/>
  <c r="AO83" i="9" s="1"/>
  <c r="H83" i="9" s="1"/>
  <c r="AE90" i="9"/>
  <c r="AC90" i="9" s="1"/>
  <c r="F90" i="9" s="1"/>
  <c r="G90" i="9" s="1"/>
  <c r="BU90" i="9"/>
  <c r="BS90" i="9" s="1"/>
  <c r="N90" i="9" s="1"/>
  <c r="W91" i="9"/>
  <c r="AU91" i="9"/>
  <c r="BM91" i="9"/>
  <c r="BF58" i="9"/>
  <c r="BD58" i="9" s="1"/>
  <c r="K58" i="9" s="1"/>
  <c r="AQ59" i="9"/>
  <c r="AO59" i="9" s="1"/>
  <c r="H59" i="9" s="1"/>
  <c r="AQ60" i="9"/>
  <c r="AO60" i="9" s="1"/>
  <c r="H60" i="9" s="1"/>
  <c r="BF61" i="9"/>
  <c r="BD61" i="9" s="1"/>
  <c r="K61" i="9" s="1"/>
  <c r="AE63" i="9"/>
  <c r="AC63" i="9" s="1"/>
  <c r="AT63" i="9" s="1"/>
  <c r="AR63" i="9" s="1"/>
  <c r="BU63" i="9"/>
  <c r="BS63" i="9" s="1"/>
  <c r="N63" i="9" s="1"/>
  <c r="AQ64" i="9"/>
  <c r="AO64" i="9" s="1"/>
  <c r="H64" i="9" s="1"/>
  <c r="AE65" i="9"/>
  <c r="AC65" i="9" s="1"/>
  <c r="F65" i="9" s="1"/>
  <c r="BF66" i="9"/>
  <c r="BD66" i="9" s="1"/>
  <c r="K66" i="9" s="1"/>
  <c r="BF67" i="9"/>
  <c r="BD67" i="9" s="1"/>
  <c r="K67" i="9" s="1"/>
  <c r="AQ68" i="9"/>
  <c r="AO68" i="9" s="1"/>
  <c r="H68" i="9" s="1"/>
  <c r="AQ70" i="9"/>
  <c r="AO70" i="9" s="1"/>
  <c r="H70" i="9" s="1"/>
  <c r="BU70" i="9"/>
  <c r="BS70" i="9" s="1"/>
  <c r="N70" i="9" s="1"/>
  <c r="BF85" i="9"/>
  <c r="BD85" i="9" s="1"/>
  <c r="K85" i="9" s="1"/>
  <c r="AE86" i="9"/>
  <c r="AC86" i="9" s="1"/>
  <c r="F86" i="9" s="1"/>
  <c r="G86" i="9" s="1"/>
  <c r="BU86" i="9"/>
  <c r="BS86" i="9" s="1"/>
  <c r="N86" i="9" s="1"/>
  <c r="AQ87" i="9"/>
  <c r="AO87" i="9" s="1"/>
  <c r="H87" i="9" s="1"/>
  <c r="AE138" i="9"/>
  <c r="AC138" i="9" s="1"/>
  <c r="F138" i="9" s="1"/>
  <c r="G138" i="9" s="1"/>
  <c r="BU138" i="9"/>
  <c r="BS138" i="9" s="1"/>
  <c r="N138" i="9" s="1"/>
  <c r="BF139" i="9"/>
  <c r="BD139" i="9" s="1"/>
  <c r="K139" i="9" s="1"/>
  <c r="BF140" i="9"/>
  <c r="BD140" i="9" s="1"/>
  <c r="K140" i="9" s="1"/>
  <c r="AE141" i="9"/>
  <c r="AC141" i="9" s="1"/>
  <c r="F141" i="9" s="1"/>
  <c r="G141" i="9" s="1"/>
  <c r="BU141" i="9"/>
  <c r="BS141" i="9" s="1"/>
  <c r="N141" i="9" s="1"/>
  <c r="AQ142" i="9"/>
  <c r="AO142" i="9" s="1"/>
  <c r="H142" i="9" s="1"/>
  <c r="BF92" i="9"/>
  <c r="BD92" i="9" s="1"/>
  <c r="K92" i="9" s="1"/>
  <c r="AE93" i="9"/>
  <c r="BU93" i="9"/>
  <c r="BS93" i="9" s="1"/>
  <c r="N93" i="9" s="1"/>
  <c r="AE95" i="9"/>
  <c r="AC95" i="9" s="1"/>
  <c r="F95" i="9" s="1"/>
  <c r="G95" i="9" s="1"/>
  <c r="AQ96" i="9"/>
  <c r="AO96" i="9" s="1"/>
  <c r="H96" i="9" s="1"/>
  <c r="BU96" i="9"/>
  <c r="BS96" i="9" s="1"/>
  <c r="N96" i="9" s="1"/>
  <c r="BF97" i="9"/>
  <c r="BD97" i="9" s="1"/>
  <c r="K97" i="9" s="1"/>
  <c r="BF99" i="9"/>
  <c r="BD99" i="9" s="1"/>
  <c r="K99" i="9" s="1"/>
  <c r="BF100" i="9"/>
  <c r="BD100" i="9" s="1"/>
  <c r="K100" i="9" s="1"/>
  <c r="AQ101" i="9"/>
  <c r="AO101" i="9" s="1"/>
  <c r="H101" i="9" s="1"/>
  <c r="BU101" i="9"/>
  <c r="BS101" i="9" s="1"/>
  <c r="N101" i="9" s="1"/>
  <c r="AQ106" i="9"/>
  <c r="BF106" i="9"/>
  <c r="BD106" i="9" s="1"/>
  <c r="K106" i="9" s="1"/>
  <c r="AQ107" i="9"/>
  <c r="AO107" i="9" s="1"/>
  <c r="H107" i="9" s="1"/>
  <c r="BF108" i="9"/>
  <c r="BD108" i="9" s="1"/>
  <c r="K108" i="9" s="1"/>
  <c r="BF109" i="9"/>
  <c r="BD109" i="9" s="1"/>
  <c r="K109" i="9" s="1"/>
  <c r="AQ110" i="9"/>
  <c r="AO110" i="9" s="1"/>
  <c r="H110" i="9" s="1"/>
  <c r="AE111" i="9"/>
  <c r="AC111" i="9" s="1"/>
  <c r="AT111" i="9" s="1"/>
  <c r="AR111" i="9" s="1"/>
  <c r="BF112" i="9"/>
  <c r="BD112" i="9" s="1"/>
  <c r="K112" i="9" s="1"/>
  <c r="AE114" i="9"/>
  <c r="AC114" i="9" s="1"/>
  <c r="F114" i="9" s="1"/>
  <c r="BU114" i="9"/>
  <c r="BS114" i="9" s="1"/>
  <c r="N114" i="9" s="1"/>
  <c r="AQ115" i="9"/>
  <c r="AO115" i="9" s="1"/>
  <c r="H115" i="9" s="1"/>
  <c r="BU115" i="9"/>
  <c r="BS115" i="9" s="1"/>
  <c r="N115" i="9" s="1"/>
  <c r="AQ116" i="9"/>
  <c r="AO116" i="9" s="1"/>
  <c r="H116" i="9" s="1"/>
  <c r="AE119" i="9"/>
  <c r="AE121" i="9"/>
  <c r="AE123" i="9"/>
  <c r="AE125" i="9"/>
  <c r="AE126" i="9"/>
  <c r="AC126" i="9" s="1"/>
  <c r="F126" i="9" s="1"/>
  <c r="G126" i="9" s="1"/>
  <c r="AE127" i="9"/>
  <c r="Z128" i="9"/>
  <c r="AU128" i="9"/>
  <c r="BM128" i="9"/>
  <c r="T129" i="9"/>
  <c r="AF129" i="9"/>
  <c r="BA129" i="9"/>
  <c r="AE130" i="9"/>
  <c r="BF131" i="9"/>
  <c r="AE133" i="9"/>
  <c r="AE134" i="9"/>
  <c r="AE135" i="9"/>
  <c r="BF137" i="9"/>
  <c r="BD137" i="9" s="1"/>
  <c r="K137" i="9" s="1"/>
  <c r="AR7" i="9"/>
  <c r="I7" i="9" s="1"/>
  <c r="J7" i="9" s="1"/>
  <c r="F7" i="9"/>
  <c r="G7" i="9" s="1"/>
  <c r="AQ8" i="9"/>
  <c r="AO8" i="9" s="1"/>
  <c r="H8" i="9" s="1"/>
  <c r="AO10" i="9"/>
  <c r="H10" i="9" s="1"/>
  <c r="BS10" i="9"/>
  <c r="N10" i="9" s="1"/>
  <c r="BU8" i="9"/>
  <c r="BS8" i="9" s="1"/>
  <c r="N8" i="9" s="1"/>
  <c r="AO11" i="9"/>
  <c r="H11" i="9" s="1"/>
  <c r="BS11" i="9"/>
  <c r="N11" i="9" s="1"/>
  <c r="BU9" i="9"/>
  <c r="AO18" i="9"/>
  <c r="H18" i="9" s="1"/>
  <c r="BS18" i="9"/>
  <c r="N18" i="9" s="1"/>
  <c r="AT29" i="9"/>
  <c r="AR29" i="9" s="1"/>
  <c r="AE8" i="9"/>
  <c r="AC8" i="9" s="1"/>
  <c r="F8" i="9" s="1"/>
  <c r="G8" i="9" s="1"/>
  <c r="BD10" i="9"/>
  <c r="K10" i="9" s="1"/>
  <c r="AC11" i="9"/>
  <c r="BF9" i="9"/>
  <c r="AT12" i="9"/>
  <c r="AR12" i="9" s="1"/>
  <c r="F13" i="9"/>
  <c r="G13" i="9" s="1"/>
  <c r="AT14" i="9"/>
  <c r="AR14" i="9" s="1"/>
  <c r="F17" i="9"/>
  <c r="G17" i="9" s="1"/>
  <c r="AC18" i="9"/>
  <c r="BD18" i="9"/>
  <c r="K18" i="9" s="1"/>
  <c r="BF16" i="9"/>
  <c r="BD16" i="9" s="1"/>
  <c r="K16" i="9" s="1"/>
  <c r="F19" i="9"/>
  <c r="AT19" i="9"/>
  <c r="AR19" i="9" s="1"/>
  <c r="F20" i="9"/>
  <c r="AT20" i="9"/>
  <c r="AR20" i="9" s="1"/>
  <c r="F21" i="9"/>
  <c r="G21" i="9" s="1"/>
  <c r="F22" i="9"/>
  <c r="G22" i="9" s="1"/>
  <c r="AT22" i="9"/>
  <c r="AR22" i="9" s="1"/>
  <c r="F23" i="9"/>
  <c r="G23" i="9" s="1"/>
  <c r="F24" i="9"/>
  <c r="G24" i="9" s="1"/>
  <c r="F25" i="9"/>
  <c r="G25" i="9" s="1"/>
  <c r="AT25" i="9"/>
  <c r="AR25" i="9" s="1"/>
  <c r="F30" i="9"/>
  <c r="G30" i="9" s="1"/>
  <c r="BA9" i="9"/>
  <c r="S6" i="9"/>
  <c r="Q6" i="9" s="1"/>
  <c r="E6" i="9" s="1"/>
  <c r="U6" i="9"/>
  <c r="T6" i="9" s="1"/>
  <c r="Y6" i="9"/>
  <c r="W6" i="9" s="1"/>
  <c r="AA6" i="9"/>
  <c r="Z6" i="9" s="1"/>
  <c r="AG6" i="9"/>
  <c r="AF6" i="9" s="1"/>
  <c r="AM6" i="9"/>
  <c r="AL6" i="9" s="1"/>
  <c r="AS6" i="9"/>
  <c r="AS102" i="9" s="1"/>
  <c r="AY6" i="9"/>
  <c r="AX6" i="9" s="1"/>
  <c r="BE6" i="9"/>
  <c r="BK6" i="9"/>
  <c r="BJ6" i="9" s="1"/>
  <c r="BQ6" i="9"/>
  <c r="BP6" i="9" s="1"/>
  <c r="BW6" i="9"/>
  <c r="BW102" i="9" s="1"/>
  <c r="BI31" i="9"/>
  <c r="BG31" i="9" s="1"/>
  <c r="K31" i="9"/>
  <c r="G33" i="9"/>
  <c r="BY33" i="9"/>
  <c r="O33" i="9"/>
  <c r="P33" i="9" s="1"/>
  <c r="BF34" i="9"/>
  <c r="BD34" i="9" s="1"/>
  <c r="K34" i="9" s="1"/>
  <c r="AT55" i="9"/>
  <c r="AR55" i="9" s="1"/>
  <c r="F55" i="9"/>
  <c r="G55" i="9" s="1"/>
  <c r="AT56" i="9"/>
  <c r="AR56" i="9" s="1"/>
  <c r="F56" i="9"/>
  <c r="G56" i="9" s="1"/>
  <c r="F59" i="9"/>
  <c r="G59" i="9" s="1"/>
  <c r="F60" i="9"/>
  <c r="G60" i="9" s="1"/>
  <c r="F63" i="9"/>
  <c r="G63" i="9" s="1"/>
  <c r="F72" i="9"/>
  <c r="F26" i="9"/>
  <c r="G26" i="9" s="1"/>
  <c r="AQ26" i="9"/>
  <c r="AO26" i="9" s="1"/>
  <c r="H26" i="9" s="1"/>
  <c r="BU26" i="9"/>
  <c r="BS26" i="9" s="1"/>
  <c r="N26" i="9" s="1"/>
  <c r="AQ27" i="9"/>
  <c r="AO27" i="9" s="1"/>
  <c r="H27" i="9" s="1"/>
  <c r="BU27" i="9"/>
  <c r="BS27" i="9" s="1"/>
  <c r="N27" i="9" s="1"/>
  <c r="AE28" i="9"/>
  <c r="AC28" i="9" s="1"/>
  <c r="J33" i="9"/>
  <c r="AC36" i="9"/>
  <c r="AE34" i="9"/>
  <c r="AC34" i="9" s="1"/>
  <c r="F34" i="9" s="1"/>
  <c r="G34" i="9" s="1"/>
  <c r="AT48" i="9"/>
  <c r="AR48" i="9" s="1"/>
  <c r="F49" i="9"/>
  <c r="G49" i="9" s="1"/>
  <c r="AT51" i="9"/>
  <c r="AR51" i="9" s="1"/>
  <c r="F64" i="9"/>
  <c r="F68" i="9"/>
  <c r="G68" i="9" s="1"/>
  <c r="AT71" i="9"/>
  <c r="AR71" i="9" s="1"/>
  <c r="F71" i="9"/>
  <c r="F73" i="9"/>
  <c r="AT75" i="9"/>
  <c r="AR75" i="9" s="1"/>
  <c r="F75" i="9"/>
  <c r="G75" i="9" s="1"/>
  <c r="AQ31" i="9"/>
  <c r="AO31" i="9" s="1"/>
  <c r="H31" i="9" s="1"/>
  <c r="AE32" i="9"/>
  <c r="AC32" i="9" s="1"/>
  <c r="AQ35" i="9"/>
  <c r="AO35" i="9" s="1"/>
  <c r="H35" i="9" s="1"/>
  <c r="BU35" i="9"/>
  <c r="BS35" i="9" s="1"/>
  <c r="N35" i="9" s="1"/>
  <c r="AQ36" i="9"/>
  <c r="BU36" i="9"/>
  <c r="AQ37" i="9"/>
  <c r="AO37" i="9" s="1"/>
  <c r="H37" i="9" s="1"/>
  <c r="BU37" i="9"/>
  <c r="BS37" i="9" s="1"/>
  <c r="N37" i="9" s="1"/>
  <c r="AQ38" i="9"/>
  <c r="AO38" i="9" s="1"/>
  <c r="H38" i="9" s="1"/>
  <c r="BU38" i="9"/>
  <c r="BS38" i="9" s="1"/>
  <c r="N38" i="9" s="1"/>
  <c r="AQ39" i="9"/>
  <c r="AO39" i="9" s="1"/>
  <c r="H39" i="9" s="1"/>
  <c r="BU39" i="9"/>
  <c r="BS39" i="9" s="1"/>
  <c r="N39" i="9" s="1"/>
  <c r="AQ40" i="9"/>
  <c r="AO40" i="9" s="1"/>
  <c r="H40" i="9" s="1"/>
  <c r="BU40" i="9"/>
  <c r="BS40" i="9" s="1"/>
  <c r="N40" i="9" s="1"/>
  <c r="AQ41" i="9"/>
  <c r="AO41" i="9" s="1"/>
  <c r="H41" i="9" s="1"/>
  <c r="BU41" i="9"/>
  <c r="BS41" i="9" s="1"/>
  <c r="N41" i="9" s="1"/>
  <c r="AQ42" i="9"/>
  <c r="AO42" i="9" s="1"/>
  <c r="H42" i="9" s="1"/>
  <c r="BU42" i="9"/>
  <c r="BS42" i="9" s="1"/>
  <c r="N42" i="9" s="1"/>
  <c r="AQ43" i="9"/>
  <c r="AO43" i="9" s="1"/>
  <c r="H43" i="9" s="1"/>
  <c r="BU43" i="9"/>
  <c r="BS43" i="9" s="1"/>
  <c r="N43" i="9" s="1"/>
  <c r="AQ44" i="9"/>
  <c r="AO44" i="9" s="1"/>
  <c r="H44" i="9" s="1"/>
  <c r="BU44" i="9"/>
  <c r="BS44" i="9" s="1"/>
  <c r="N44" i="9" s="1"/>
  <c r="AQ45" i="9"/>
  <c r="AO45" i="9" s="1"/>
  <c r="H45" i="9" s="1"/>
  <c r="BU45" i="9"/>
  <c r="BS45" i="9" s="1"/>
  <c r="N45" i="9" s="1"/>
  <c r="BF47" i="9"/>
  <c r="BD47" i="9" s="1"/>
  <c r="K47" i="9" s="1"/>
  <c r="BF48" i="9"/>
  <c r="BD48" i="9" s="1"/>
  <c r="K48" i="9" s="1"/>
  <c r="AQ49" i="9"/>
  <c r="AO49" i="9" s="1"/>
  <c r="H49" i="9" s="1"/>
  <c r="BU49" i="9"/>
  <c r="BS49" i="9" s="1"/>
  <c r="N49" i="9" s="1"/>
  <c r="AQ50" i="9"/>
  <c r="AO50" i="9" s="1"/>
  <c r="H50" i="9" s="1"/>
  <c r="BU50" i="9"/>
  <c r="BS50" i="9" s="1"/>
  <c r="N50" i="9" s="1"/>
  <c r="BF51" i="9"/>
  <c r="BD51" i="9" s="1"/>
  <c r="K51" i="9" s="1"/>
  <c r="BF52" i="9"/>
  <c r="BD52" i="9" s="1"/>
  <c r="K52" i="9" s="1"/>
  <c r="AQ53" i="9"/>
  <c r="AO53" i="9" s="1"/>
  <c r="H53" i="9" s="1"/>
  <c r="BU53" i="9"/>
  <c r="BS53" i="9" s="1"/>
  <c r="N53" i="9" s="1"/>
  <c r="AE54" i="9"/>
  <c r="AC54" i="9" s="1"/>
  <c r="AE57" i="9"/>
  <c r="AC57" i="9" s="1"/>
  <c r="AE58" i="9"/>
  <c r="AC58" i="9" s="1"/>
  <c r="AE61" i="9"/>
  <c r="AC61" i="9" s="1"/>
  <c r="AE62" i="9"/>
  <c r="AC62" i="9" s="1"/>
  <c r="BF65" i="9"/>
  <c r="BD65" i="9" s="1"/>
  <c r="K65" i="9" s="1"/>
  <c r="AQ66" i="9"/>
  <c r="AO66" i="9" s="1"/>
  <c r="H66" i="9" s="1"/>
  <c r="BU66" i="9"/>
  <c r="BS66" i="9" s="1"/>
  <c r="N66" i="9" s="1"/>
  <c r="AE67" i="9"/>
  <c r="AC67" i="9" s="1"/>
  <c r="AE69" i="9"/>
  <c r="AC69" i="9" s="1"/>
  <c r="BF70" i="9"/>
  <c r="BD70" i="9" s="1"/>
  <c r="K70" i="9" s="1"/>
  <c r="AQ73" i="9"/>
  <c r="AO73" i="9" s="1"/>
  <c r="H73" i="9" s="1"/>
  <c r="BU73" i="9"/>
  <c r="BS73" i="9" s="1"/>
  <c r="N73" i="9" s="1"/>
  <c r="AE74" i="9"/>
  <c r="AC74" i="9" s="1"/>
  <c r="AT83" i="9"/>
  <c r="AR83" i="9" s="1"/>
  <c r="F83" i="9"/>
  <c r="G83" i="9" s="1"/>
  <c r="AT86" i="9"/>
  <c r="AR86" i="9" s="1"/>
  <c r="F94" i="9"/>
  <c r="G94" i="9" s="1"/>
  <c r="F79" i="9"/>
  <c r="G79" i="9" s="1"/>
  <c r="S102" i="9"/>
  <c r="AM102" i="9"/>
  <c r="BC102" i="9"/>
  <c r="BO102" i="9"/>
  <c r="BS80" i="9"/>
  <c r="N80" i="9" s="1"/>
  <c r="F82" i="9"/>
  <c r="G82" i="9" s="1"/>
  <c r="F87" i="9"/>
  <c r="G87" i="9" s="1"/>
  <c r="AT90" i="9"/>
  <c r="AR90" i="9" s="1"/>
  <c r="AC93" i="9"/>
  <c r="AE80" i="9"/>
  <c r="AE81" i="9"/>
  <c r="AE84" i="9"/>
  <c r="AC84" i="9" s="1"/>
  <c r="AE85" i="9"/>
  <c r="AC85" i="9" s="1"/>
  <c r="AE88" i="9"/>
  <c r="AC88" i="9" s="1"/>
  <c r="AE89" i="9"/>
  <c r="AC89" i="9" s="1"/>
  <c r="U102" i="9"/>
  <c r="AK102" i="9"/>
  <c r="BE102" i="9"/>
  <c r="AE92" i="9"/>
  <c r="AC92" i="9" s="1"/>
  <c r="AT96" i="9"/>
  <c r="AR96" i="9" s="1"/>
  <c r="F97" i="9"/>
  <c r="G97" i="9" s="1"/>
  <c r="R102" i="9"/>
  <c r="Q98" i="9"/>
  <c r="E98" i="9" s="1"/>
  <c r="V102" i="9"/>
  <c r="AD102" i="9"/>
  <c r="AJ102" i="9"/>
  <c r="AI98" i="9"/>
  <c r="AN102" i="9"/>
  <c r="BB102" i="9"/>
  <c r="BA98" i="9"/>
  <c r="BL102" i="9"/>
  <c r="BT102" i="9"/>
  <c r="BS99" i="9"/>
  <c r="N99" i="9" s="1"/>
  <c r="BI105" i="9"/>
  <c r="BG105" i="9" s="1"/>
  <c r="I105" i="9"/>
  <c r="AT107" i="9"/>
  <c r="AR107" i="9" s="1"/>
  <c r="F107" i="9"/>
  <c r="AT110" i="9"/>
  <c r="AR110" i="9" s="1"/>
  <c r="F110" i="9"/>
  <c r="F115" i="9"/>
  <c r="G115" i="9" s="1"/>
  <c r="AG102" i="9"/>
  <c r="AW102" i="9"/>
  <c r="BQ102" i="9"/>
  <c r="I106" i="9"/>
  <c r="F111" i="9"/>
  <c r="AT114" i="9"/>
  <c r="AR114" i="9" s="1"/>
  <c r="AC130" i="9"/>
  <c r="F131" i="9"/>
  <c r="G131" i="9" s="1"/>
  <c r="AQ94" i="9"/>
  <c r="AO94" i="9" s="1"/>
  <c r="H94" i="9" s="1"/>
  <c r="BU94" i="9"/>
  <c r="BS94" i="9" s="1"/>
  <c r="N94" i="9" s="1"/>
  <c r="BF95" i="9"/>
  <c r="BF96" i="9"/>
  <c r="BD96" i="9" s="1"/>
  <c r="K96" i="9" s="1"/>
  <c r="AQ97" i="9"/>
  <c r="AO97" i="9" s="1"/>
  <c r="H97" i="9" s="1"/>
  <c r="BU97" i="9"/>
  <c r="BS97" i="9" s="1"/>
  <c r="N97" i="9" s="1"/>
  <c r="X102" i="9"/>
  <c r="W98" i="9"/>
  <c r="AB102" i="9"/>
  <c r="Z102" i="9" s="1"/>
  <c r="AH102" i="9"/>
  <c r="AP102" i="9"/>
  <c r="AU98" i="9"/>
  <c r="AZ102" i="9"/>
  <c r="BH102" i="9"/>
  <c r="BN102" i="9"/>
  <c r="BM102" i="9" s="1"/>
  <c r="BM98" i="9"/>
  <c r="BR102" i="9"/>
  <c r="AE99" i="9"/>
  <c r="AQ100" i="9"/>
  <c r="AO100" i="9" s="1"/>
  <c r="H100" i="9" s="1"/>
  <c r="BU100" i="9"/>
  <c r="BS100" i="9" s="1"/>
  <c r="N100" i="9" s="1"/>
  <c r="BF101" i="9"/>
  <c r="BD101" i="9" s="1"/>
  <c r="K101" i="9" s="1"/>
  <c r="F105" i="9"/>
  <c r="F106" i="9"/>
  <c r="AE108" i="9"/>
  <c r="AC108" i="9" s="1"/>
  <c r="AE109" i="9"/>
  <c r="AC109" i="9" s="1"/>
  <c r="BF111" i="9"/>
  <c r="BD111" i="9" s="1"/>
  <c r="K111" i="9" s="1"/>
  <c r="AQ112" i="9"/>
  <c r="AO112" i="9" s="1"/>
  <c r="H112" i="9" s="1"/>
  <c r="BU112" i="9"/>
  <c r="BS112" i="9" s="1"/>
  <c r="N112" i="9" s="1"/>
  <c r="AE113" i="9"/>
  <c r="AC113" i="9" s="1"/>
  <c r="BF115" i="9"/>
  <c r="BD115" i="9" s="1"/>
  <c r="K115" i="9" s="1"/>
  <c r="AT116" i="9"/>
  <c r="AR116" i="9" s="1"/>
  <c r="F116" i="9"/>
  <c r="G116" i="9" s="1"/>
  <c r="BS130" i="9"/>
  <c r="N130" i="9" s="1"/>
  <c r="BD131" i="9"/>
  <c r="K131" i="9" s="1"/>
  <c r="BF126" i="9"/>
  <c r="BD126" i="9" s="1"/>
  <c r="K126" i="9" s="1"/>
  <c r="BF130" i="9"/>
  <c r="AQ131" i="9"/>
  <c r="BU131" i="9"/>
  <c r="AE132" i="9"/>
  <c r="AE136" i="9"/>
  <c r="AC136" i="9" s="1"/>
  <c r="AE137" i="9"/>
  <c r="AC137" i="9" s="1"/>
  <c r="AT138" i="9"/>
  <c r="AR138" i="9" s="1"/>
  <c r="AT141" i="9"/>
  <c r="AR141" i="9" s="1"/>
  <c r="AT142" i="9"/>
  <c r="AR142" i="9" s="1"/>
  <c r="AE139" i="9"/>
  <c r="AC139" i="9" s="1"/>
  <c r="AE140" i="9"/>
  <c r="AC140" i="9" s="1"/>
  <c r="AE143" i="9"/>
  <c r="AC143" i="9" s="1"/>
  <c r="AN129" i="8"/>
  <c r="AN128" i="8"/>
  <c r="AN98" i="8"/>
  <c r="AN91" i="8"/>
  <c r="AN78" i="8"/>
  <c r="AN77" i="8"/>
  <c r="AN76" i="8"/>
  <c r="AN34" i="8"/>
  <c r="AN16" i="8"/>
  <c r="AN6" i="8" s="1"/>
  <c r="AN9" i="8"/>
  <c r="AN8" i="8"/>
  <c r="AQ9" i="9" l="1"/>
  <c r="AI102" i="9"/>
  <c r="Q102" i="9"/>
  <c r="E102" i="9" s="1"/>
  <c r="BF8" i="9"/>
  <c r="BD8" i="9" s="1"/>
  <c r="K8" i="9" s="1"/>
  <c r="BI102" i="11"/>
  <c r="BG102" i="11" s="1"/>
  <c r="L102" i="11" s="1"/>
  <c r="M102" i="11" s="1"/>
  <c r="BV130" i="11"/>
  <c r="BX128" i="11"/>
  <c r="BV128" i="11" s="1"/>
  <c r="BY80" i="11"/>
  <c r="O80" i="11"/>
  <c r="P80" i="11" s="1"/>
  <c r="BY131" i="11"/>
  <c r="O131" i="11"/>
  <c r="P131" i="11" s="1"/>
  <c r="BY34" i="11"/>
  <c r="O34" i="11"/>
  <c r="P34" i="11" s="1"/>
  <c r="BV79" i="11"/>
  <c r="BX77" i="11"/>
  <c r="BV77" i="11" s="1"/>
  <c r="BV11" i="11"/>
  <c r="BX9" i="11"/>
  <c r="BV18" i="11"/>
  <c r="BX16" i="11"/>
  <c r="BV16" i="11" s="1"/>
  <c r="BV10" i="11"/>
  <c r="BX8" i="11"/>
  <c r="BV8" i="11" s="1"/>
  <c r="BY98" i="11"/>
  <c r="O98" i="11"/>
  <c r="BX76" i="11"/>
  <c r="BV76" i="11" s="1"/>
  <c r="BV78" i="11"/>
  <c r="BY129" i="11"/>
  <c r="O129" i="11"/>
  <c r="P129" i="11" s="1"/>
  <c r="O36" i="11"/>
  <c r="P36" i="11" s="1"/>
  <c r="BY36" i="11"/>
  <c r="BV93" i="11"/>
  <c r="BX91" i="11"/>
  <c r="BU128" i="9"/>
  <c r="BS128" i="9" s="1"/>
  <c r="N128" i="9" s="1"/>
  <c r="AV102" i="9"/>
  <c r="AT126" i="9"/>
  <c r="AR126" i="9" s="1"/>
  <c r="BI106" i="9"/>
  <c r="BG106" i="9" s="1"/>
  <c r="L106" i="9" s="1"/>
  <c r="Y102" i="9"/>
  <c r="W102" i="9" s="1"/>
  <c r="BU98" i="9"/>
  <c r="BS98" i="9" s="1"/>
  <c r="N98" i="9" s="1"/>
  <c r="AT87" i="9"/>
  <c r="AR87" i="9" s="1"/>
  <c r="AT68" i="9"/>
  <c r="AR68" i="9" s="1"/>
  <c r="BI68" i="9" s="1"/>
  <c r="BG68" i="9" s="1"/>
  <c r="AT64" i="9"/>
  <c r="AR64" i="9" s="1"/>
  <c r="AT70" i="9"/>
  <c r="AR70" i="9" s="1"/>
  <c r="I70" i="9" s="1"/>
  <c r="AT60" i="9"/>
  <c r="AR60" i="9" s="1"/>
  <c r="AT52" i="9"/>
  <c r="AR52" i="9" s="1"/>
  <c r="AT30" i="9"/>
  <c r="AR30" i="9" s="1"/>
  <c r="AT24" i="9"/>
  <c r="AR24" i="9" s="1"/>
  <c r="AT23" i="9"/>
  <c r="AR23" i="9" s="1"/>
  <c r="AT21" i="9"/>
  <c r="AR21" i="9" s="1"/>
  <c r="AT17" i="9"/>
  <c r="AR17" i="9" s="1"/>
  <c r="BF129" i="9"/>
  <c r="BD129" i="9" s="1"/>
  <c r="K129" i="9" s="1"/>
  <c r="AE91" i="9"/>
  <c r="AC91" i="9" s="1"/>
  <c r="F91" i="9" s="1"/>
  <c r="G91" i="9" s="1"/>
  <c r="AQ78" i="9"/>
  <c r="AT13" i="9"/>
  <c r="AR13" i="9" s="1"/>
  <c r="AE9" i="9"/>
  <c r="BU77" i="9"/>
  <c r="BS77" i="9" s="1"/>
  <c r="N77" i="9" s="1"/>
  <c r="Q78" i="9"/>
  <c r="E78" i="9" s="1"/>
  <c r="BM6" i="9"/>
  <c r="AO79" i="9"/>
  <c r="AQ77" i="9"/>
  <c r="AO77" i="9" s="1"/>
  <c r="H77" i="9" s="1"/>
  <c r="AT46" i="9"/>
  <c r="AR46" i="9" s="1"/>
  <c r="F46" i="9"/>
  <c r="BF77" i="9"/>
  <c r="BD77" i="9" s="1"/>
  <c r="K77" i="9" s="1"/>
  <c r="AT47" i="9"/>
  <c r="AR47" i="9" s="1"/>
  <c r="I47" i="9" s="1"/>
  <c r="AE128" i="9"/>
  <c r="AC128" i="9" s="1"/>
  <c r="F128" i="9" s="1"/>
  <c r="G128" i="9" s="1"/>
  <c r="AQ128" i="9"/>
  <c r="AO128" i="9" s="1"/>
  <c r="H128" i="9" s="1"/>
  <c r="AT99" i="9"/>
  <c r="AR99" i="9" s="1"/>
  <c r="AT115" i="9"/>
  <c r="AR115" i="9" s="1"/>
  <c r="BI115" i="9" s="1"/>
  <c r="BG115" i="9" s="1"/>
  <c r="AT101" i="9"/>
  <c r="AR101" i="9" s="1"/>
  <c r="I101" i="9" s="1"/>
  <c r="J101" i="9" s="1"/>
  <c r="BF98" i="9"/>
  <c r="BA102" i="9"/>
  <c r="AT95" i="9"/>
  <c r="AR95" i="9" s="1"/>
  <c r="I95" i="9" s="1"/>
  <c r="J95" i="9" s="1"/>
  <c r="BU78" i="9"/>
  <c r="BU76" i="9" s="1"/>
  <c r="BS76" i="9" s="1"/>
  <c r="N76" i="9" s="1"/>
  <c r="BK102" i="9"/>
  <c r="BJ102" i="9" s="1"/>
  <c r="AY102" i="9"/>
  <c r="AT72" i="9"/>
  <c r="AR72" i="9" s="1"/>
  <c r="BI72" i="9" s="1"/>
  <c r="BG72" i="9" s="1"/>
  <c r="AT65" i="9"/>
  <c r="AR65" i="9" s="1"/>
  <c r="I65" i="9" s="1"/>
  <c r="AT59" i="9"/>
  <c r="AR59" i="9" s="1"/>
  <c r="BI59" i="9" s="1"/>
  <c r="BG59" i="9" s="1"/>
  <c r="BD80" i="9"/>
  <c r="K80" i="9" s="1"/>
  <c r="BF78" i="9"/>
  <c r="F140" i="9"/>
  <c r="G140" i="9" s="1"/>
  <c r="AT140" i="9"/>
  <c r="AR140" i="9" s="1"/>
  <c r="F137" i="9"/>
  <c r="G137" i="9" s="1"/>
  <c r="AT137" i="9"/>
  <c r="AR137" i="9" s="1"/>
  <c r="AQ129" i="9"/>
  <c r="AO129" i="9" s="1"/>
  <c r="H129" i="9" s="1"/>
  <c r="AO131" i="9"/>
  <c r="I116" i="9"/>
  <c r="J116" i="9" s="1"/>
  <c r="BI116" i="9"/>
  <c r="BG116" i="9" s="1"/>
  <c r="F113" i="9"/>
  <c r="AT113" i="9"/>
  <c r="AR113" i="9" s="1"/>
  <c r="F109" i="9"/>
  <c r="AT109" i="9"/>
  <c r="AR109" i="9" s="1"/>
  <c r="BI126" i="9"/>
  <c r="BG126" i="9" s="1"/>
  <c r="I126" i="9"/>
  <c r="J126" i="9" s="1"/>
  <c r="AE129" i="9"/>
  <c r="AC129" i="9" s="1"/>
  <c r="F129" i="9" s="1"/>
  <c r="G129" i="9" s="1"/>
  <c r="AT143" i="9"/>
  <c r="AR143" i="9" s="1"/>
  <c r="F143" i="9"/>
  <c r="G143" i="9" s="1"/>
  <c r="AT139" i="9"/>
  <c r="AR139" i="9" s="1"/>
  <c r="F139" i="9"/>
  <c r="G139" i="9" s="1"/>
  <c r="I142" i="9"/>
  <c r="J142" i="9" s="1"/>
  <c r="BI142" i="9"/>
  <c r="BG142" i="9" s="1"/>
  <c r="BI141" i="9"/>
  <c r="BG141" i="9" s="1"/>
  <c r="I141" i="9"/>
  <c r="J141" i="9" s="1"/>
  <c r="I138" i="9"/>
  <c r="J138" i="9" s="1"/>
  <c r="BI138" i="9"/>
  <c r="BG138" i="9" s="1"/>
  <c r="AT136" i="9"/>
  <c r="AR136" i="9" s="1"/>
  <c r="F136" i="9"/>
  <c r="G136" i="9" s="1"/>
  <c r="BU129" i="9"/>
  <c r="BS129" i="9" s="1"/>
  <c r="N129" i="9" s="1"/>
  <c r="BS131" i="9"/>
  <c r="N131" i="9" s="1"/>
  <c r="BF128" i="9"/>
  <c r="BD128" i="9" s="1"/>
  <c r="K128" i="9" s="1"/>
  <c r="BD130" i="9"/>
  <c r="K130" i="9" s="1"/>
  <c r="AT108" i="9"/>
  <c r="AR108" i="9" s="1"/>
  <c r="F108" i="9"/>
  <c r="AE98" i="9"/>
  <c r="AC99" i="9"/>
  <c r="F99" i="9" s="1"/>
  <c r="AU102" i="9"/>
  <c r="BF91" i="9"/>
  <c r="BD91" i="9" s="1"/>
  <c r="K91" i="9" s="1"/>
  <c r="BD95" i="9"/>
  <c r="K95" i="9" s="1"/>
  <c r="F130" i="9"/>
  <c r="G130" i="9" s="1"/>
  <c r="AT130" i="9"/>
  <c r="AT112" i="9"/>
  <c r="AR112" i="9" s="1"/>
  <c r="BI111" i="9"/>
  <c r="BG111" i="9" s="1"/>
  <c r="I111" i="9"/>
  <c r="AQ91" i="9"/>
  <c r="AO91" i="9" s="1"/>
  <c r="H91" i="9" s="1"/>
  <c r="BP102" i="9"/>
  <c r="AF102" i="9"/>
  <c r="BI110" i="9"/>
  <c r="BG110" i="9" s="1"/>
  <c r="I110" i="9"/>
  <c r="BI107" i="9"/>
  <c r="BG107" i="9" s="1"/>
  <c r="I107" i="9"/>
  <c r="BX105" i="9"/>
  <c r="BV105" i="9" s="1"/>
  <c r="O105" i="9" s="1"/>
  <c r="L105" i="9"/>
  <c r="AT100" i="9"/>
  <c r="AR100" i="9" s="1"/>
  <c r="BD98" i="9"/>
  <c r="K98" i="9" s="1"/>
  <c r="AT97" i="9"/>
  <c r="AR97" i="9" s="1"/>
  <c r="BI95" i="9"/>
  <c r="BG95" i="9" s="1"/>
  <c r="F89" i="9"/>
  <c r="G89" i="9" s="1"/>
  <c r="AT89" i="9"/>
  <c r="AR89" i="9" s="1"/>
  <c r="F85" i="9"/>
  <c r="G85" i="9" s="1"/>
  <c r="AT85" i="9"/>
  <c r="AR85" i="9" s="1"/>
  <c r="AC81" i="9"/>
  <c r="AE77" i="9"/>
  <c r="AC77" i="9" s="1"/>
  <c r="F77" i="9" s="1"/>
  <c r="G77" i="9" s="1"/>
  <c r="BS78" i="9"/>
  <c r="N78" i="9" s="1"/>
  <c r="AL102" i="9"/>
  <c r="AT94" i="9"/>
  <c r="AR94" i="9" s="1"/>
  <c r="I86" i="9"/>
  <c r="J86" i="9" s="1"/>
  <c r="BI86" i="9"/>
  <c r="BG86" i="9" s="1"/>
  <c r="I83" i="9"/>
  <c r="J83" i="9" s="1"/>
  <c r="BI83" i="9"/>
  <c r="BG83" i="9" s="1"/>
  <c r="F74" i="9"/>
  <c r="G74" i="9" s="1"/>
  <c r="AT74" i="9"/>
  <c r="AR74" i="9" s="1"/>
  <c r="AT69" i="9"/>
  <c r="AR69" i="9" s="1"/>
  <c r="F69" i="9"/>
  <c r="G69" i="9" s="1"/>
  <c r="AT61" i="9"/>
  <c r="AR61" i="9" s="1"/>
  <c r="F61" i="9"/>
  <c r="G61" i="9" s="1"/>
  <c r="AT57" i="9"/>
  <c r="AR57" i="9" s="1"/>
  <c r="F57" i="9"/>
  <c r="G57" i="9" s="1"/>
  <c r="BU34" i="9"/>
  <c r="BS34" i="9" s="1"/>
  <c r="N34" i="9" s="1"/>
  <c r="BS36" i="9"/>
  <c r="N36" i="9" s="1"/>
  <c r="F32" i="9"/>
  <c r="G32" i="9" s="1"/>
  <c r="AT32" i="9"/>
  <c r="AR32" i="9" s="1"/>
  <c r="BI51" i="9"/>
  <c r="BG51" i="9" s="1"/>
  <c r="I51" i="9"/>
  <c r="J51" i="9" s="1"/>
  <c r="BI48" i="9"/>
  <c r="BG48" i="9" s="1"/>
  <c r="I48" i="9"/>
  <c r="J48" i="9" s="1"/>
  <c r="AT44" i="9"/>
  <c r="AR44" i="9" s="1"/>
  <c r="AT42" i="9"/>
  <c r="AR42" i="9" s="1"/>
  <c r="AT40" i="9"/>
  <c r="AR40" i="9" s="1"/>
  <c r="AT38" i="9"/>
  <c r="AR38" i="9" s="1"/>
  <c r="AT35" i="9"/>
  <c r="AR35" i="9" s="1"/>
  <c r="AT31" i="9"/>
  <c r="I72" i="9"/>
  <c r="AT66" i="9"/>
  <c r="AR66" i="9" s="1"/>
  <c r="AT53" i="9"/>
  <c r="AR53" i="9" s="1"/>
  <c r="BX31" i="9"/>
  <c r="BV31" i="9" s="1"/>
  <c r="L31" i="9"/>
  <c r="M31" i="9" s="1"/>
  <c r="AT26" i="9"/>
  <c r="AR26" i="9" s="1"/>
  <c r="BI25" i="9"/>
  <c r="BG25" i="9" s="1"/>
  <c r="I25" i="9"/>
  <c r="J25" i="9" s="1"/>
  <c r="BI22" i="9"/>
  <c r="BG22" i="9" s="1"/>
  <c r="I22" i="9"/>
  <c r="J22" i="9" s="1"/>
  <c r="BI20" i="9"/>
  <c r="BG20" i="9" s="1"/>
  <c r="I20" i="9"/>
  <c r="BI19" i="9"/>
  <c r="BG19" i="9" s="1"/>
  <c r="I19" i="9"/>
  <c r="F18" i="9"/>
  <c r="G18" i="9" s="1"/>
  <c r="AT18" i="9"/>
  <c r="I17" i="9"/>
  <c r="J17" i="9" s="1"/>
  <c r="BI17" i="9"/>
  <c r="BG17" i="9" s="1"/>
  <c r="BI14" i="9"/>
  <c r="BG14" i="9" s="1"/>
  <c r="I14" i="9"/>
  <c r="BI12" i="9"/>
  <c r="BG12" i="9" s="1"/>
  <c r="I12" i="9"/>
  <c r="J12" i="9" s="1"/>
  <c r="BF6" i="9"/>
  <c r="AT11" i="9"/>
  <c r="F11" i="9"/>
  <c r="G11" i="9" s="1"/>
  <c r="BI47" i="9"/>
  <c r="BG47" i="9" s="1"/>
  <c r="I29" i="9"/>
  <c r="J29" i="9" s="1"/>
  <c r="BI29" i="9"/>
  <c r="BG29" i="9" s="1"/>
  <c r="BS9" i="9"/>
  <c r="N9" i="9" s="1"/>
  <c r="AO9" i="9"/>
  <c r="H9" i="9" s="1"/>
  <c r="BI114" i="9"/>
  <c r="BG114" i="9" s="1"/>
  <c r="I114" i="9"/>
  <c r="BX106" i="9"/>
  <c r="BV106" i="9" s="1"/>
  <c r="O106" i="9" s="1"/>
  <c r="BU91" i="9"/>
  <c r="BS91" i="9" s="1"/>
  <c r="N91" i="9" s="1"/>
  <c r="I115" i="9"/>
  <c r="J115" i="9" s="1"/>
  <c r="BI101" i="9"/>
  <c r="BG101" i="9" s="1"/>
  <c r="AQ98" i="9"/>
  <c r="BI96" i="9"/>
  <c r="BG96" i="9" s="1"/>
  <c r="I96" i="9"/>
  <c r="J96" i="9" s="1"/>
  <c r="F92" i="9"/>
  <c r="G92" i="9" s="1"/>
  <c r="AT92" i="9"/>
  <c r="AR92" i="9" s="1"/>
  <c r="T102" i="9"/>
  <c r="F88" i="9"/>
  <c r="G88" i="9" s="1"/>
  <c r="AT88" i="9"/>
  <c r="AR88" i="9" s="1"/>
  <c r="F84" i="9"/>
  <c r="G84" i="9" s="1"/>
  <c r="AT84" i="9"/>
  <c r="AR84" i="9" s="1"/>
  <c r="AC80" i="9"/>
  <c r="AE78" i="9"/>
  <c r="AT93" i="9"/>
  <c r="F93" i="9"/>
  <c r="G93" i="9" s="1"/>
  <c r="I90" i="9"/>
  <c r="J90" i="9" s="1"/>
  <c r="BI90" i="9"/>
  <c r="BG90" i="9" s="1"/>
  <c r="I87" i="9"/>
  <c r="J87" i="9" s="1"/>
  <c r="BI87" i="9"/>
  <c r="BG87" i="9" s="1"/>
  <c r="I82" i="9"/>
  <c r="J82" i="9" s="1"/>
  <c r="BI82" i="9"/>
  <c r="BG82" i="9" s="1"/>
  <c r="AX102" i="9"/>
  <c r="F67" i="9"/>
  <c r="AT67" i="9"/>
  <c r="AR67" i="9" s="1"/>
  <c r="F62" i="9"/>
  <c r="G62" i="9" s="1"/>
  <c r="AT62" i="9"/>
  <c r="AR62" i="9" s="1"/>
  <c r="F58" i="9"/>
  <c r="G58" i="9" s="1"/>
  <c r="AT58" i="9"/>
  <c r="AR58" i="9" s="1"/>
  <c r="F54" i="9"/>
  <c r="G54" i="9" s="1"/>
  <c r="AT54" i="9"/>
  <c r="AR54" i="9" s="1"/>
  <c r="AQ34" i="9"/>
  <c r="AO34" i="9" s="1"/>
  <c r="H34" i="9" s="1"/>
  <c r="AO36" i="9"/>
  <c r="H36" i="9" s="1"/>
  <c r="BI75" i="9"/>
  <c r="BG75" i="9" s="1"/>
  <c r="I75" i="9"/>
  <c r="J75" i="9" s="1"/>
  <c r="AT73" i="9"/>
  <c r="AR73" i="9" s="1"/>
  <c r="I71" i="9"/>
  <c r="BI71" i="9"/>
  <c r="BG71" i="9" s="1"/>
  <c r="I68" i="9"/>
  <c r="J68" i="9" s="1"/>
  <c r="BI64" i="9"/>
  <c r="BG64" i="9" s="1"/>
  <c r="I64" i="9"/>
  <c r="AT50" i="9"/>
  <c r="AR50" i="9" s="1"/>
  <c r="AT49" i="9"/>
  <c r="AR49" i="9" s="1"/>
  <c r="AT45" i="9"/>
  <c r="AR45" i="9" s="1"/>
  <c r="AT43" i="9"/>
  <c r="AR43" i="9" s="1"/>
  <c r="AT41" i="9"/>
  <c r="AR41" i="9" s="1"/>
  <c r="AT39" i="9"/>
  <c r="AR39" i="9" s="1"/>
  <c r="AT37" i="9"/>
  <c r="AR37" i="9" s="1"/>
  <c r="F36" i="9"/>
  <c r="G36" i="9" s="1"/>
  <c r="F28" i="9"/>
  <c r="AT28" i="9"/>
  <c r="AR28" i="9" s="1"/>
  <c r="BI70" i="9"/>
  <c r="BG70" i="9" s="1"/>
  <c r="BI65" i="9"/>
  <c r="BG65" i="9" s="1"/>
  <c r="BI63" i="9"/>
  <c r="BG63" i="9" s="1"/>
  <c r="I63" i="9"/>
  <c r="J63" i="9" s="1"/>
  <c r="I60" i="9"/>
  <c r="J60" i="9" s="1"/>
  <c r="BI60" i="9"/>
  <c r="BG60" i="9" s="1"/>
  <c r="I59" i="9"/>
  <c r="J59" i="9" s="1"/>
  <c r="I56" i="9"/>
  <c r="J56" i="9" s="1"/>
  <c r="BI56" i="9"/>
  <c r="BG56" i="9" s="1"/>
  <c r="BI55" i="9"/>
  <c r="BG55" i="9" s="1"/>
  <c r="I55" i="9"/>
  <c r="J55" i="9" s="1"/>
  <c r="BI52" i="9"/>
  <c r="BG52" i="9" s="1"/>
  <c r="I52" i="9"/>
  <c r="AT27" i="9"/>
  <c r="AR27" i="9" s="1"/>
  <c r="I30" i="9"/>
  <c r="J30" i="9" s="1"/>
  <c r="BI30" i="9"/>
  <c r="BG30" i="9" s="1"/>
  <c r="BI24" i="9"/>
  <c r="BG24" i="9" s="1"/>
  <c r="I24" i="9"/>
  <c r="J24" i="9" s="1"/>
  <c r="I23" i="9"/>
  <c r="J23" i="9" s="1"/>
  <c r="BI23" i="9"/>
  <c r="BG23" i="9" s="1"/>
  <c r="I21" i="9"/>
  <c r="J21" i="9" s="1"/>
  <c r="BI21" i="9"/>
  <c r="BG21" i="9" s="1"/>
  <c r="AE16" i="9"/>
  <c r="AC16" i="9" s="1"/>
  <c r="F16" i="9" s="1"/>
  <c r="G16" i="9" s="1"/>
  <c r="I13" i="9"/>
  <c r="J13" i="9" s="1"/>
  <c r="BI13" i="9"/>
  <c r="BG13" i="9" s="1"/>
  <c r="AC9" i="9"/>
  <c r="F9" i="9" s="1"/>
  <c r="G9" i="9" s="1"/>
  <c r="F10" i="9"/>
  <c r="G10" i="9" s="1"/>
  <c r="AT10" i="9"/>
  <c r="BU16" i="9"/>
  <c r="BS16" i="9" s="1"/>
  <c r="N16" i="9" s="1"/>
  <c r="AQ16" i="9"/>
  <c r="AO16" i="9" s="1"/>
  <c r="H16" i="9" s="1"/>
  <c r="BD9" i="9"/>
  <c r="K9" i="9" s="1"/>
  <c r="AN102" i="8"/>
  <c r="S16" i="8"/>
  <c r="AE6" i="9" l="1"/>
  <c r="AC6" i="9" s="1"/>
  <c r="F6" i="9" s="1"/>
  <c r="G6" i="9" s="1"/>
  <c r="BV91" i="11"/>
  <c r="BY78" i="11"/>
  <c r="O78" i="11"/>
  <c r="P78" i="11" s="1"/>
  <c r="BY8" i="11"/>
  <c r="O8" i="11"/>
  <c r="P8" i="11" s="1"/>
  <c r="O16" i="11"/>
  <c r="P16" i="11" s="1"/>
  <c r="BY16" i="11"/>
  <c r="BX6" i="11"/>
  <c r="BV6" i="11" s="1"/>
  <c r="BV9" i="11"/>
  <c r="BY77" i="11"/>
  <c r="O77" i="11"/>
  <c r="P77" i="11" s="1"/>
  <c r="BY128" i="11"/>
  <c r="O128" i="11"/>
  <c r="P128" i="11" s="1"/>
  <c r="BY93" i="11"/>
  <c r="O93" i="11"/>
  <c r="P93" i="11" s="1"/>
  <c r="O76" i="11"/>
  <c r="P76" i="11" s="1"/>
  <c r="BY76" i="11"/>
  <c r="BY10" i="11"/>
  <c r="O10" i="11"/>
  <c r="P10" i="11" s="1"/>
  <c r="BY18" i="11"/>
  <c r="O18" i="11"/>
  <c r="P18" i="11" s="1"/>
  <c r="BY11" i="11"/>
  <c r="O11" i="11"/>
  <c r="P11" i="11" s="1"/>
  <c r="BY79" i="11"/>
  <c r="O79" i="11"/>
  <c r="P79" i="11" s="1"/>
  <c r="BY130" i="11"/>
  <c r="O130" i="11"/>
  <c r="P130" i="11" s="1"/>
  <c r="AQ76" i="9"/>
  <c r="AO76" i="9" s="1"/>
  <c r="H76" i="9" s="1"/>
  <c r="AO78" i="9"/>
  <c r="H78" i="9" s="1"/>
  <c r="BF76" i="9"/>
  <c r="BD76" i="9" s="1"/>
  <c r="K76" i="9" s="1"/>
  <c r="BD78" i="9"/>
  <c r="K78" i="9" s="1"/>
  <c r="I46" i="9"/>
  <c r="BI46" i="9"/>
  <c r="BG46" i="9" s="1"/>
  <c r="H79" i="9"/>
  <c r="AT79" i="9"/>
  <c r="AR79" i="9" s="1"/>
  <c r="I79" i="9" s="1"/>
  <c r="J79" i="9" s="1"/>
  <c r="L21" i="9"/>
  <c r="M21" i="9" s="1"/>
  <c r="BX21" i="9"/>
  <c r="BV21" i="9" s="1"/>
  <c r="BX23" i="9"/>
  <c r="BV23" i="9" s="1"/>
  <c r="L23" i="9"/>
  <c r="M23" i="9" s="1"/>
  <c r="BX30" i="9"/>
  <c r="BV30" i="9" s="1"/>
  <c r="L30" i="9"/>
  <c r="M30" i="9" s="1"/>
  <c r="BX56" i="9"/>
  <c r="BV56" i="9" s="1"/>
  <c r="L56" i="9"/>
  <c r="M56" i="9" s="1"/>
  <c r="BX60" i="9"/>
  <c r="BV60" i="9" s="1"/>
  <c r="L60" i="9"/>
  <c r="M60" i="9" s="1"/>
  <c r="BI28" i="9"/>
  <c r="BG28" i="9" s="1"/>
  <c r="I28" i="9"/>
  <c r="I37" i="9"/>
  <c r="J37" i="9" s="1"/>
  <c r="BI37" i="9"/>
  <c r="BG37" i="9" s="1"/>
  <c r="I41" i="9"/>
  <c r="J41" i="9" s="1"/>
  <c r="BI41" i="9"/>
  <c r="BG41" i="9" s="1"/>
  <c r="I45" i="9"/>
  <c r="J45" i="9" s="1"/>
  <c r="BI45" i="9"/>
  <c r="BG45" i="9" s="1"/>
  <c r="I50" i="9"/>
  <c r="J50" i="9" s="1"/>
  <c r="BI50" i="9"/>
  <c r="BG50" i="9" s="1"/>
  <c r="BX64" i="9"/>
  <c r="BV64" i="9" s="1"/>
  <c r="O64" i="9" s="1"/>
  <c r="L64" i="9"/>
  <c r="BI54" i="9"/>
  <c r="BG54" i="9" s="1"/>
  <c r="I54" i="9"/>
  <c r="J54" i="9" s="1"/>
  <c r="BI58" i="9"/>
  <c r="BG58" i="9" s="1"/>
  <c r="I58" i="9"/>
  <c r="J58" i="9" s="1"/>
  <c r="BI62" i="9"/>
  <c r="BG62" i="9" s="1"/>
  <c r="I62" i="9"/>
  <c r="J62" i="9" s="1"/>
  <c r="BI67" i="9"/>
  <c r="BG67" i="9" s="1"/>
  <c r="I67" i="9"/>
  <c r="AR93" i="9"/>
  <c r="AT91" i="9"/>
  <c r="AR91" i="9" s="1"/>
  <c r="I91" i="9" s="1"/>
  <c r="J91" i="9" s="1"/>
  <c r="AT80" i="9"/>
  <c r="F80" i="9"/>
  <c r="G80" i="9" s="1"/>
  <c r="L96" i="9"/>
  <c r="M96" i="9" s="1"/>
  <c r="BX96" i="9"/>
  <c r="BV96" i="9" s="1"/>
  <c r="L101" i="9"/>
  <c r="M101" i="9" s="1"/>
  <c r="BX101" i="9"/>
  <c r="BV101" i="9" s="1"/>
  <c r="BX115" i="9"/>
  <c r="BV115" i="9" s="1"/>
  <c r="L115" i="9"/>
  <c r="M115" i="9" s="1"/>
  <c r="BU6" i="9"/>
  <c r="BX29" i="9"/>
  <c r="BV29" i="9" s="1"/>
  <c r="L29" i="9"/>
  <c r="M29" i="9" s="1"/>
  <c r="L47" i="9"/>
  <c r="M47" i="9" s="1"/>
  <c r="BX47" i="9"/>
  <c r="BV47" i="9" s="1"/>
  <c r="AT9" i="9"/>
  <c r="AR11" i="9"/>
  <c r="BX17" i="9"/>
  <c r="BV17" i="9" s="1"/>
  <c r="L17" i="9"/>
  <c r="M17" i="9" s="1"/>
  <c r="AT16" i="9"/>
  <c r="AR16" i="9" s="1"/>
  <c r="I16" i="9" s="1"/>
  <c r="J16" i="9" s="1"/>
  <c r="AR18" i="9"/>
  <c r="BI26" i="9"/>
  <c r="BG26" i="9" s="1"/>
  <c r="I26" i="9"/>
  <c r="J26" i="9" s="1"/>
  <c r="BY31" i="9"/>
  <c r="O31" i="9"/>
  <c r="P31" i="9" s="1"/>
  <c r="I66" i="9"/>
  <c r="BI66" i="9"/>
  <c r="BG66" i="9" s="1"/>
  <c r="BX72" i="9"/>
  <c r="BV72" i="9" s="1"/>
  <c r="O72" i="9" s="1"/>
  <c r="L72" i="9"/>
  <c r="I35" i="9"/>
  <c r="J35" i="9" s="1"/>
  <c r="BI35" i="9"/>
  <c r="BG35" i="9" s="1"/>
  <c r="I40" i="9"/>
  <c r="J40" i="9" s="1"/>
  <c r="BI40" i="9"/>
  <c r="BG40" i="9" s="1"/>
  <c r="I44" i="9"/>
  <c r="J44" i="9" s="1"/>
  <c r="BI44" i="9"/>
  <c r="BG44" i="9" s="1"/>
  <c r="L48" i="9"/>
  <c r="M48" i="9" s="1"/>
  <c r="BX48" i="9"/>
  <c r="BV48" i="9" s="1"/>
  <c r="BX51" i="9"/>
  <c r="BV51" i="9" s="1"/>
  <c r="L51" i="9"/>
  <c r="M51" i="9" s="1"/>
  <c r="BI57" i="9"/>
  <c r="BG57" i="9" s="1"/>
  <c r="I57" i="9"/>
  <c r="J57" i="9" s="1"/>
  <c r="BI61" i="9"/>
  <c r="BG61" i="9" s="1"/>
  <c r="I61" i="9"/>
  <c r="J61" i="9" s="1"/>
  <c r="BI69" i="9"/>
  <c r="BG69" i="9" s="1"/>
  <c r="I69" i="9"/>
  <c r="J69" i="9" s="1"/>
  <c r="BI85" i="9"/>
  <c r="BG85" i="9" s="1"/>
  <c r="I85" i="9"/>
  <c r="J85" i="9" s="1"/>
  <c r="BI89" i="9"/>
  <c r="BG89" i="9" s="1"/>
  <c r="I89" i="9"/>
  <c r="J89" i="9" s="1"/>
  <c r="L95" i="9"/>
  <c r="M95" i="9" s="1"/>
  <c r="BX95" i="9"/>
  <c r="BV95" i="9" s="1"/>
  <c r="BI99" i="9"/>
  <c r="I99" i="9"/>
  <c r="L111" i="9"/>
  <c r="BX111" i="9"/>
  <c r="BV111" i="9" s="1"/>
  <c r="O111" i="9" s="1"/>
  <c r="AR130" i="9"/>
  <c r="AT128" i="9"/>
  <c r="AR128" i="9" s="1"/>
  <c r="I128" i="9" s="1"/>
  <c r="J128" i="9" s="1"/>
  <c r="BX138" i="9"/>
  <c r="BV138" i="9" s="1"/>
  <c r="L138" i="9"/>
  <c r="M138" i="9" s="1"/>
  <c r="BX142" i="9"/>
  <c r="BV142" i="9" s="1"/>
  <c r="L142" i="9"/>
  <c r="M142" i="9" s="1"/>
  <c r="L126" i="9"/>
  <c r="M126" i="9" s="1"/>
  <c r="BX126" i="9"/>
  <c r="BV126" i="9" s="1"/>
  <c r="BI109" i="9"/>
  <c r="BG109" i="9" s="1"/>
  <c r="I109" i="9"/>
  <c r="BI113" i="9"/>
  <c r="BG113" i="9" s="1"/>
  <c r="I113" i="9"/>
  <c r="BX116" i="9"/>
  <c r="BV116" i="9" s="1"/>
  <c r="L116" i="9"/>
  <c r="M116" i="9" s="1"/>
  <c r="H131" i="9"/>
  <c r="AT131" i="9"/>
  <c r="BI137" i="9"/>
  <c r="BG137" i="9" s="1"/>
  <c r="I137" i="9"/>
  <c r="BI140" i="9"/>
  <c r="BG140" i="9" s="1"/>
  <c r="I140" i="9"/>
  <c r="J140" i="9" s="1"/>
  <c r="AR10" i="9"/>
  <c r="AT8" i="9"/>
  <c r="AR8" i="9" s="1"/>
  <c r="I8" i="9" s="1"/>
  <c r="J8" i="9" s="1"/>
  <c r="L13" i="9"/>
  <c r="M13" i="9" s="1"/>
  <c r="BX13" i="9"/>
  <c r="BV13" i="9" s="1"/>
  <c r="BX24" i="9"/>
  <c r="BV24" i="9" s="1"/>
  <c r="L24" i="9"/>
  <c r="M24" i="9" s="1"/>
  <c r="I27" i="9"/>
  <c r="BI27" i="9"/>
  <c r="BG27" i="9" s="1"/>
  <c r="L52" i="9"/>
  <c r="BX52" i="9"/>
  <c r="BV52" i="9" s="1"/>
  <c r="O52" i="9" s="1"/>
  <c r="BX55" i="9"/>
  <c r="BV55" i="9" s="1"/>
  <c r="L55" i="9"/>
  <c r="M55" i="9" s="1"/>
  <c r="BX59" i="9"/>
  <c r="BV59" i="9" s="1"/>
  <c r="L59" i="9"/>
  <c r="M59" i="9" s="1"/>
  <c r="BX63" i="9"/>
  <c r="BV63" i="9" s="1"/>
  <c r="L63" i="9"/>
  <c r="M63" i="9" s="1"/>
  <c r="L65" i="9"/>
  <c r="BX65" i="9"/>
  <c r="BV65" i="9" s="1"/>
  <c r="O65" i="9" s="1"/>
  <c r="L70" i="9"/>
  <c r="M70" i="9" s="1"/>
  <c r="BX70" i="9"/>
  <c r="BV70" i="9" s="1"/>
  <c r="AT36" i="9"/>
  <c r="I39" i="9"/>
  <c r="J39" i="9" s="1"/>
  <c r="BI39" i="9"/>
  <c r="BG39" i="9" s="1"/>
  <c r="I43" i="9"/>
  <c r="J43" i="9" s="1"/>
  <c r="BI43" i="9"/>
  <c r="BG43" i="9" s="1"/>
  <c r="I49" i="9"/>
  <c r="J49" i="9" s="1"/>
  <c r="BI49" i="9"/>
  <c r="BG49" i="9" s="1"/>
  <c r="BX68" i="9"/>
  <c r="BV68" i="9" s="1"/>
  <c r="L68" i="9"/>
  <c r="M68" i="9" s="1"/>
  <c r="BX71" i="9"/>
  <c r="BV71" i="9" s="1"/>
  <c r="L71" i="9"/>
  <c r="M71" i="9" s="1"/>
  <c r="I73" i="9"/>
  <c r="BI73" i="9"/>
  <c r="BG73" i="9" s="1"/>
  <c r="BX75" i="9"/>
  <c r="BV75" i="9" s="1"/>
  <c r="L75" i="9"/>
  <c r="M75" i="9" s="1"/>
  <c r="BX82" i="9"/>
  <c r="BV82" i="9" s="1"/>
  <c r="L82" i="9"/>
  <c r="M82" i="9" s="1"/>
  <c r="BX87" i="9"/>
  <c r="BV87" i="9" s="1"/>
  <c r="L87" i="9"/>
  <c r="M87" i="9" s="1"/>
  <c r="BX90" i="9"/>
  <c r="BV90" i="9" s="1"/>
  <c r="L90" i="9"/>
  <c r="M90" i="9" s="1"/>
  <c r="AE76" i="9"/>
  <c r="AC76" i="9" s="1"/>
  <c r="F76" i="9" s="1"/>
  <c r="G76" i="9" s="1"/>
  <c r="AC78" i="9"/>
  <c r="F78" i="9" s="1"/>
  <c r="G78" i="9" s="1"/>
  <c r="BI84" i="9"/>
  <c r="BG84" i="9" s="1"/>
  <c r="I84" i="9"/>
  <c r="J84" i="9" s="1"/>
  <c r="BI88" i="9"/>
  <c r="BG88" i="9" s="1"/>
  <c r="I88" i="9"/>
  <c r="J88" i="9" s="1"/>
  <c r="BI92" i="9"/>
  <c r="BG92" i="9" s="1"/>
  <c r="I92" i="9"/>
  <c r="J92" i="9" s="1"/>
  <c r="AO98" i="9"/>
  <c r="H98" i="9" s="1"/>
  <c r="BX114" i="9"/>
  <c r="BV114" i="9" s="1"/>
  <c r="O114" i="9" s="1"/>
  <c r="L114" i="9"/>
  <c r="AQ6" i="9"/>
  <c r="AO6" i="9" s="1"/>
  <c r="H6" i="9" s="1"/>
  <c r="BX12" i="9"/>
  <c r="BV12" i="9" s="1"/>
  <c r="L12" i="9"/>
  <c r="M12" i="9" s="1"/>
  <c r="L14" i="9"/>
  <c r="BX14" i="9"/>
  <c r="BV14" i="9" s="1"/>
  <c r="O14" i="9" s="1"/>
  <c r="L19" i="9"/>
  <c r="BX19" i="9"/>
  <c r="BV19" i="9" s="1"/>
  <c r="O19" i="9" s="1"/>
  <c r="BX20" i="9"/>
  <c r="BV20" i="9" s="1"/>
  <c r="O20" i="9" s="1"/>
  <c r="L20" i="9"/>
  <c r="BX22" i="9"/>
  <c r="BV22" i="9" s="1"/>
  <c r="L22" i="9"/>
  <c r="M22" i="9" s="1"/>
  <c r="L25" i="9"/>
  <c r="M25" i="9" s="1"/>
  <c r="BX25" i="9"/>
  <c r="BV25" i="9" s="1"/>
  <c r="BD6" i="9"/>
  <c r="K6" i="9" s="1"/>
  <c r="I53" i="9"/>
  <c r="BI53" i="9"/>
  <c r="BG53" i="9" s="1"/>
  <c r="I38" i="9"/>
  <c r="J38" i="9" s="1"/>
  <c r="BI38" i="9"/>
  <c r="BG38" i="9" s="1"/>
  <c r="I42" i="9"/>
  <c r="J42" i="9" s="1"/>
  <c r="BI42" i="9"/>
  <c r="BG42" i="9" s="1"/>
  <c r="BI32" i="9"/>
  <c r="BG32" i="9" s="1"/>
  <c r="I32" i="9"/>
  <c r="J32" i="9" s="1"/>
  <c r="BI74" i="9"/>
  <c r="BG74" i="9" s="1"/>
  <c r="I74" i="9"/>
  <c r="J74" i="9" s="1"/>
  <c r="BX83" i="9"/>
  <c r="BV83" i="9" s="1"/>
  <c r="L83" i="9"/>
  <c r="M83" i="9" s="1"/>
  <c r="BX86" i="9"/>
  <c r="BV86" i="9" s="1"/>
  <c r="L86" i="9"/>
  <c r="M86" i="9" s="1"/>
  <c r="I94" i="9"/>
  <c r="J94" i="9" s="1"/>
  <c r="BI94" i="9"/>
  <c r="BG94" i="9" s="1"/>
  <c r="BI79" i="9"/>
  <c r="F81" i="9"/>
  <c r="G81" i="9" s="1"/>
  <c r="AT81" i="9"/>
  <c r="I97" i="9"/>
  <c r="J97" i="9" s="1"/>
  <c r="BI97" i="9"/>
  <c r="BG97" i="9" s="1"/>
  <c r="BI100" i="9"/>
  <c r="BG100" i="9" s="1"/>
  <c r="I100" i="9"/>
  <c r="BX107" i="9"/>
  <c r="BV107" i="9" s="1"/>
  <c r="L107" i="9"/>
  <c r="BX110" i="9"/>
  <c r="BV110" i="9" s="1"/>
  <c r="O110" i="9" s="1"/>
  <c r="L110" i="9"/>
  <c r="AT98" i="9"/>
  <c r="I112" i="9"/>
  <c r="BI112" i="9"/>
  <c r="BG112" i="9" s="1"/>
  <c r="AE102" i="9"/>
  <c r="AC98" i="9"/>
  <c r="F98" i="9" s="1"/>
  <c r="BI108" i="9"/>
  <c r="BG108" i="9" s="1"/>
  <c r="I108" i="9"/>
  <c r="BI136" i="9"/>
  <c r="BG136" i="9" s="1"/>
  <c r="I136" i="9"/>
  <c r="BX141" i="9"/>
  <c r="BV141" i="9" s="1"/>
  <c r="L141" i="9"/>
  <c r="M141" i="9" s="1"/>
  <c r="BI139" i="9"/>
  <c r="BG139" i="9" s="1"/>
  <c r="I139" i="9"/>
  <c r="J139" i="9" s="1"/>
  <c r="BI143" i="9"/>
  <c r="BG143" i="9" s="1"/>
  <c r="I143" i="9"/>
  <c r="J143" i="9" s="1"/>
  <c r="AK98" i="8"/>
  <c r="AK91" i="8"/>
  <c r="AK78" i="8"/>
  <c r="AK77" i="8"/>
  <c r="AK76" i="8"/>
  <c r="AK34" i="8"/>
  <c r="AK16" i="8"/>
  <c r="AK6" i="8" s="1"/>
  <c r="AK9" i="8"/>
  <c r="AK8" i="8"/>
  <c r="BX102" i="11" l="1"/>
  <c r="BV102" i="11" s="1"/>
  <c r="BY102" i="11" s="1"/>
  <c r="BY9" i="11"/>
  <c r="O9" i="11"/>
  <c r="P9" i="11" s="1"/>
  <c r="O6" i="11"/>
  <c r="P6" i="11" s="1"/>
  <c r="BY6" i="11"/>
  <c r="BY91" i="11"/>
  <c r="O91" i="11"/>
  <c r="P91" i="11" s="1"/>
  <c r="BX46" i="9"/>
  <c r="BV46" i="9" s="1"/>
  <c r="L46" i="9"/>
  <c r="M46" i="9" s="1"/>
  <c r="BF102" i="9"/>
  <c r="BD102" i="9" s="1"/>
  <c r="K102" i="9" s="1"/>
  <c r="BX143" i="9"/>
  <c r="BV143" i="9" s="1"/>
  <c r="L143" i="9"/>
  <c r="M143" i="9" s="1"/>
  <c r="BY141" i="9"/>
  <c r="O141" i="9"/>
  <c r="P141" i="9" s="1"/>
  <c r="G102" i="9"/>
  <c r="AC102" i="9"/>
  <c r="F102" i="9" s="1"/>
  <c r="BX97" i="9"/>
  <c r="BV97" i="9" s="1"/>
  <c r="L97" i="9"/>
  <c r="M97" i="9" s="1"/>
  <c r="BX94" i="9"/>
  <c r="BV94" i="9" s="1"/>
  <c r="L94" i="9"/>
  <c r="M94" i="9" s="1"/>
  <c r="BX38" i="9"/>
  <c r="BV38" i="9" s="1"/>
  <c r="L38" i="9"/>
  <c r="M38" i="9" s="1"/>
  <c r="O22" i="9"/>
  <c r="P22" i="9" s="1"/>
  <c r="BY22" i="9"/>
  <c r="BX73" i="9"/>
  <c r="BV73" i="9" s="1"/>
  <c r="O73" i="9" s="1"/>
  <c r="L73" i="9"/>
  <c r="BX43" i="9"/>
  <c r="BV43" i="9" s="1"/>
  <c r="L43" i="9"/>
  <c r="M43" i="9" s="1"/>
  <c r="BY55" i="9"/>
  <c r="O55" i="9"/>
  <c r="P55" i="9" s="1"/>
  <c r="L140" i="9"/>
  <c r="M140" i="9" s="1"/>
  <c r="BX140" i="9"/>
  <c r="BV140" i="9" s="1"/>
  <c r="O116" i="9"/>
  <c r="P116" i="9" s="1"/>
  <c r="BY116" i="9"/>
  <c r="L109" i="9"/>
  <c r="BX109" i="9"/>
  <c r="BV109" i="9" s="1"/>
  <c r="O109" i="9" s="1"/>
  <c r="O142" i="9"/>
  <c r="P142" i="9" s="1"/>
  <c r="BY142" i="9"/>
  <c r="BI130" i="9"/>
  <c r="I130" i="9"/>
  <c r="J130" i="9" s="1"/>
  <c r="BI98" i="9"/>
  <c r="BG99" i="9"/>
  <c r="L89" i="9"/>
  <c r="M89" i="9" s="1"/>
  <c r="BX89" i="9"/>
  <c r="BV89" i="9" s="1"/>
  <c r="BX69" i="9"/>
  <c r="BV69" i="9" s="1"/>
  <c r="L69" i="9"/>
  <c r="M69" i="9" s="1"/>
  <c r="BX57" i="9"/>
  <c r="BV57" i="9" s="1"/>
  <c r="L57" i="9"/>
  <c r="M57" i="9" s="1"/>
  <c r="BX26" i="9"/>
  <c r="BV26" i="9" s="1"/>
  <c r="L26" i="9"/>
  <c r="M26" i="9" s="1"/>
  <c r="O17" i="9"/>
  <c r="P17" i="9" s="1"/>
  <c r="BY17" i="9"/>
  <c r="AR9" i="9"/>
  <c r="I9" i="9" s="1"/>
  <c r="J9" i="9" s="1"/>
  <c r="BY101" i="9"/>
  <c r="O101" i="9"/>
  <c r="P101" i="9" s="1"/>
  <c r="BY96" i="9"/>
  <c r="O96" i="9"/>
  <c r="P96" i="9" s="1"/>
  <c r="BX50" i="9"/>
  <c r="BV50" i="9" s="1"/>
  <c r="L50" i="9"/>
  <c r="M50" i="9" s="1"/>
  <c r="BX45" i="9"/>
  <c r="BV45" i="9" s="1"/>
  <c r="L45" i="9"/>
  <c r="M45" i="9" s="1"/>
  <c r="BX41" i="9"/>
  <c r="BV41" i="9" s="1"/>
  <c r="L41" i="9"/>
  <c r="M41" i="9" s="1"/>
  <c r="BX37" i="9"/>
  <c r="BV37" i="9" s="1"/>
  <c r="L37" i="9"/>
  <c r="M37" i="9" s="1"/>
  <c r="O21" i="9"/>
  <c r="P21" i="9" s="1"/>
  <c r="BY21" i="9"/>
  <c r="BX139" i="9"/>
  <c r="BV139" i="9" s="1"/>
  <c r="L139" i="9"/>
  <c r="M139" i="9" s="1"/>
  <c r="BX136" i="9"/>
  <c r="BV136" i="9" s="1"/>
  <c r="L136" i="9"/>
  <c r="M136" i="9" s="1"/>
  <c r="BX108" i="9"/>
  <c r="BV108" i="9" s="1"/>
  <c r="L108" i="9"/>
  <c r="AR81" i="9"/>
  <c r="AT77" i="9"/>
  <c r="AR77" i="9" s="1"/>
  <c r="I77" i="9" s="1"/>
  <c r="J77" i="9" s="1"/>
  <c r="BX42" i="9"/>
  <c r="BV42" i="9" s="1"/>
  <c r="L42" i="9"/>
  <c r="M42" i="9" s="1"/>
  <c r="BX53" i="9"/>
  <c r="BV53" i="9" s="1"/>
  <c r="O53" i="9" s="1"/>
  <c r="L53" i="9"/>
  <c r="BY12" i="9"/>
  <c r="O12" i="9"/>
  <c r="P12" i="9" s="1"/>
  <c r="BX49" i="9"/>
  <c r="BV49" i="9" s="1"/>
  <c r="L49" i="9"/>
  <c r="M49" i="9" s="1"/>
  <c r="BX39" i="9"/>
  <c r="BV39" i="9" s="1"/>
  <c r="L39" i="9"/>
  <c r="M39" i="9" s="1"/>
  <c r="AT34" i="9"/>
  <c r="AR34" i="9" s="1"/>
  <c r="I34" i="9" s="1"/>
  <c r="J34" i="9" s="1"/>
  <c r="AR36" i="9"/>
  <c r="BY63" i="9"/>
  <c r="O63" i="9"/>
  <c r="P63" i="9" s="1"/>
  <c r="BY59" i="9"/>
  <c r="O59" i="9"/>
  <c r="P59" i="9" s="1"/>
  <c r="BY24" i="9"/>
  <c r="O24" i="9"/>
  <c r="P24" i="9" s="1"/>
  <c r="BI10" i="9"/>
  <c r="I10" i="9"/>
  <c r="J10" i="9" s="1"/>
  <c r="BX137" i="9"/>
  <c r="BV137" i="9" s="1"/>
  <c r="L137" i="9"/>
  <c r="M137" i="9" s="1"/>
  <c r="L113" i="9"/>
  <c r="BX113" i="9"/>
  <c r="BV113" i="9" s="1"/>
  <c r="O113" i="9" s="1"/>
  <c r="O138" i="9"/>
  <c r="P138" i="9" s="1"/>
  <c r="BY138" i="9"/>
  <c r="L85" i="9"/>
  <c r="M85" i="9" s="1"/>
  <c r="BX85" i="9"/>
  <c r="BV85" i="9" s="1"/>
  <c r="BX61" i="9"/>
  <c r="BV61" i="9" s="1"/>
  <c r="L61" i="9"/>
  <c r="M61" i="9" s="1"/>
  <c r="BY51" i="9"/>
  <c r="O51" i="9"/>
  <c r="P51" i="9" s="1"/>
  <c r="O29" i="9"/>
  <c r="P29" i="9" s="1"/>
  <c r="BY29" i="9"/>
  <c r="BX112" i="9"/>
  <c r="BV112" i="9" s="1"/>
  <c r="O112" i="9" s="1"/>
  <c r="L112" i="9"/>
  <c r="AR98" i="9"/>
  <c r="I98" i="9" s="1"/>
  <c r="BY107" i="9"/>
  <c r="O107" i="9"/>
  <c r="BX100" i="9"/>
  <c r="BV100" i="9" s="1"/>
  <c r="L100" i="9"/>
  <c r="M100" i="9" s="1"/>
  <c r="BG79" i="9"/>
  <c r="BY86" i="9"/>
  <c r="O86" i="9"/>
  <c r="P86" i="9" s="1"/>
  <c r="O83" i="9"/>
  <c r="P83" i="9" s="1"/>
  <c r="BY83" i="9"/>
  <c r="L74" i="9"/>
  <c r="M74" i="9" s="1"/>
  <c r="BX74" i="9"/>
  <c r="BV74" i="9" s="1"/>
  <c r="L32" i="9"/>
  <c r="M32" i="9" s="1"/>
  <c r="BX32" i="9"/>
  <c r="BV32" i="9" s="1"/>
  <c r="BY25" i="9"/>
  <c r="O25" i="9"/>
  <c r="P25" i="9" s="1"/>
  <c r="AQ102" i="9"/>
  <c r="AO102" i="9" s="1"/>
  <c r="H102" i="9" s="1"/>
  <c r="L92" i="9"/>
  <c r="M92" i="9" s="1"/>
  <c r="BX92" i="9"/>
  <c r="BV92" i="9" s="1"/>
  <c r="BX88" i="9"/>
  <c r="BV88" i="9" s="1"/>
  <c r="L88" i="9"/>
  <c r="M88" i="9" s="1"/>
  <c r="BX84" i="9"/>
  <c r="BV84" i="9" s="1"/>
  <c r="L84" i="9"/>
  <c r="M84" i="9" s="1"/>
  <c r="BY90" i="9"/>
  <c r="O90" i="9"/>
  <c r="P90" i="9" s="1"/>
  <c r="O87" i="9"/>
  <c r="P87" i="9" s="1"/>
  <c r="BY87" i="9"/>
  <c r="BY82" i="9"/>
  <c r="O82" i="9"/>
  <c r="P82" i="9" s="1"/>
  <c r="BY75" i="9"/>
  <c r="O75" i="9"/>
  <c r="P75" i="9" s="1"/>
  <c r="O71" i="9"/>
  <c r="BY71" i="9"/>
  <c r="O68" i="9"/>
  <c r="P68" i="9" s="1"/>
  <c r="BY68" i="9"/>
  <c r="BY70" i="9"/>
  <c r="O70" i="9"/>
  <c r="BX27" i="9"/>
  <c r="BV27" i="9" s="1"/>
  <c r="O27" i="9" s="1"/>
  <c r="L27" i="9"/>
  <c r="O13" i="9"/>
  <c r="P13" i="9" s="1"/>
  <c r="BY13" i="9"/>
  <c r="AR131" i="9"/>
  <c r="AT129" i="9"/>
  <c r="AR129" i="9" s="1"/>
  <c r="I129" i="9" s="1"/>
  <c r="J129" i="9" s="1"/>
  <c r="BY126" i="9"/>
  <c r="O126" i="9"/>
  <c r="P126" i="9" s="1"/>
  <c r="BY95" i="9"/>
  <c r="O95" i="9"/>
  <c r="P95" i="9" s="1"/>
  <c r="BY48" i="9"/>
  <c r="O48" i="9"/>
  <c r="P48" i="9" s="1"/>
  <c r="BX44" i="9"/>
  <c r="BV44" i="9" s="1"/>
  <c r="L44" i="9"/>
  <c r="M44" i="9" s="1"/>
  <c r="BX40" i="9"/>
  <c r="BV40" i="9" s="1"/>
  <c r="L40" i="9"/>
  <c r="M40" i="9" s="1"/>
  <c r="BX35" i="9"/>
  <c r="BV35" i="9" s="1"/>
  <c r="L35" i="9"/>
  <c r="M35" i="9" s="1"/>
  <c r="BX66" i="9"/>
  <c r="BV66" i="9" s="1"/>
  <c r="O66" i="9" s="1"/>
  <c r="L66" i="9"/>
  <c r="I18" i="9"/>
  <c r="J18" i="9" s="1"/>
  <c r="BI18" i="9"/>
  <c r="I11" i="9"/>
  <c r="J11" i="9" s="1"/>
  <c r="BI11" i="9"/>
  <c r="BY47" i="9"/>
  <c r="O47" i="9"/>
  <c r="BS6" i="9"/>
  <c r="N6" i="9" s="1"/>
  <c r="BU102" i="9"/>
  <c r="BS102" i="9" s="1"/>
  <c r="N102" i="9" s="1"/>
  <c r="BY115" i="9"/>
  <c r="O115" i="9"/>
  <c r="P115" i="9" s="1"/>
  <c r="AR80" i="9"/>
  <c r="AT78" i="9"/>
  <c r="I93" i="9"/>
  <c r="J93" i="9" s="1"/>
  <c r="BI93" i="9"/>
  <c r="L67" i="9"/>
  <c r="BX67" i="9"/>
  <c r="BV67" i="9" s="1"/>
  <c r="O67" i="9" s="1"/>
  <c r="L62" i="9"/>
  <c r="M62" i="9" s="1"/>
  <c r="BX62" i="9"/>
  <c r="BV62" i="9" s="1"/>
  <c r="L58" i="9"/>
  <c r="M58" i="9" s="1"/>
  <c r="BX58" i="9"/>
  <c r="BV58" i="9" s="1"/>
  <c r="L54" i="9"/>
  <c r="M54" i="9" s="1"/>
  <c r="BX54" i="9"/>
  <c r="BV54" i="9" s="1"/>
  <c r="L28" i="9"/>
  <c r="BX28" i="9"/>
  <c r="BV28" i="9" s="1"/>
  <c r="O28" i="9" s="1"/>
  <c r="O60" i="9"/>
  <c r="P60" i="9" s="1"/>
  <c r="BY60" i="9"/>
  <c r="O56" i="9"/>
  <c r="P56" i="9" s="1"/>
  <c r="BY56" i="9"/>
  <c r="O30" i="9"/>
  <c r="P30" i="9" s="1"/>
  <c r="BY30" i="9"/>
  <c r="O23" i="9"/>
  <c r="P23" i="9" s="1"/>
  <c r="BY23" i="9"/>
  <c r="AK102" i="8"/>
  <c r="O102" i="11" l="1"/>
  <c r="P102" i="11" s="1"/>
  <c r="BY46" i="9"/>
  <c r="O46" i="9"/>
  <c r="BY58" i="9"/>
  <c r="O58" i="9"/>
  <c r="P58" i="9" s="1"/>
  <c r="BG93" i="9"/>
  <c r="BI91" i="9"/>
  <c r="BG91" i="9" s="1"/>
  <c r="L91" i="9" s="1"/>
  <c r="M91" i="9" s="1"/>
  <c r="BG18" i="9"/>
  <c r="BI16" i="9"/>
  <c r="BG16" i="9" s="1"/>
  <c r="L16" i="9" s="1"/>
  <c r="M16" i="9" s="1"/>
  <c r="BI80" i="9"/>
  <c r="I80" i="9"/>
  <c r="J80" i="9" s="1"/>
  <c r="O35" i="9"/>
  <c r="P35" i="9" s="1"/>
  <c r="BY35" i="9"/>
  <c r="O40" i="9"/>
  <c r="P40" i="9" s="1"/>
  <c r="BY40" i="9"/>
  <c r="O44" i="9"/>
  <c r="P44" i="9" s="1"/>
  <c r="BY44" i="9"/>
  <c r="I131" i="9"/>
  <c r="J131" i="9" s="1"/>
  <c r="BI131" i="9"/>
  <c r="BY84" i="9"/>
  <c r="O84" i="9"/>
  <c r="P84" i="9" s="1"/>
  <c r="BY88" i="9"/>
  <c r="O88" i="9"/>
  <c r="P88" i="9" s="1"/>
  <c r="BY32" i="9"/>
  <c r="O32" i="9"/>
  <c r="P32" i="9" s="1"/>
  <c r="BY74" i="9"/>
  <c r="O74" i="9"/>
  <c r="P74" i="9" s="1"/>
  <c r="BY85" i="9"/>
  <c r="O85" i="9"/>
  <c r="P85" i="9" s="1"/>
  <c r="I36" i="9"/>
  <c r="J36" i="9" s="1"/>
  <c r="BI36" i="9"/>
  <c r="BY89" i="9"/>
  <c r="O89" i="9"/>
  <c r="P89" i="9" s="1"/>
  <c r="L99" i="9"/>
  <c r="BX99" i="9"/>
  <c r="BY140" i="9"/>
  <c r="O140" i="9"/>
  <c r="P140" i="9" s="1"/>
  <c r="BY54" i="9"/>
  <c r="O54" i="9"/>
  <c r="P54" i="9" s="1"/>
  <c r="BY62" i="9"/>
  <c r="O62" i="9"/>
  <c r="P62" i="9" s="1"/>
  <c r="AR78" i="9"/>
  <c r="I78" i="9" s="1"/>
  <c r="J78" i="9" s="1"/>
  <c r="AT76" i="9"/>
  <c r="BG11" i="9"/>
  <c r="BI9" i="9"/>
  <c r="BY92" i="9"/>
  <c r="O92" i="9"/>
  <c r="P92" i="9" s="1"/>
  <c r="BX79" i="9"/>
  <c r="L79" i="9"/>
  <c r="M79" i="9" s="1"/>
  <c r="O100" i="9"/>
  <c r="BY100" i="9"/>
  <c r="BY61" i="9"/>
  <c r="O61" i="9"/>
  <c r="P61" i="9" s="1"/>
  <c r="BY137" i="9"/>
  <c r="O137" i="9"/>
  <c r="BG10" i="9"/>
  <c r="BI8" i="9"/>
  <c r="BG8" i="9" s="1"/>
  <c r="L8" i="9" s="1"/>
  <c r="M8" i="9" s="1"/>
  <c r="O39" i="9"/>
  <c r="P39" i="9" s="1"/>
  <c r="BY39" i="9"/>
  <c r="O49" i="9"/>
  <c r="P49" i="9" s="1"/>
  <c r="BY49" i="9"/>
  <c r="O42" i="9"/>
  <c r="P42" i="9" s="1"/>
  <c r="BY42" i="9"/>
  <c r="BI81" i="9"/>
  <c r="I81" i="9"/>
  <c r="J81" i="9" s="1"/>
  <c r="BY108" i="9"/>
  <c r="O108" i="9"/>
  <c r="BY136" i="9"/>
  <c r="O136" i="9"/>
  <c r="BY139" i="9"/>
  <c r="O139" i="9"/>
  <c r="P139" i="9" s="1"/>
  <c r="O37" i="9"/>
  <c r="P37" i="9" s="1"/>
  <c r="BY37" i="9"/>
  <c r="O41" i="9"/>
  <c r="P41" i="9" s="1"/>
  <c r="BY41" i="9"/>
  <c r="O45" i="9"/>
  <c r="P45" i="9" s="1"/>
  <c r="BY45" i="9"/>
  <c r="O50" i="9"/>
  <c r="P50" i="9" s="1"/>
  <c r="BY50" i="9"/>
  <c r="AT6" i="9"/>
  <c r="AR6" i="9" s="1"/>
  <c r="I6" i="9" s="1"/>
  <c r="J6" i="9" s="1"/>
  <c r="O26" i="9"/>
  <c r="P26" i="9" s="1"/>
  <c r="BY26" i="9"/>
  <c r="BY57" i="9"/>
  <c r="O57" i="9"/>
  <c r="P57" i="9" s="1"/>
  <c r="BY69" i="9"/>
  <c r="O69" i="9"/>
  <c r="P69" i="9" s="1"/>
  <c r="BG98" i="9"/>
  <c r="L98" i="9" s="1"/>
  <c r="M98" i="9" s="1"/>
  <c r="BI128" i="9"/>
  <c r="BG128" i="9" s="1"/>
  <c r="L128" i="9" s="1"/>
  <c r="M128" i="9" s="1"/>
  <c r="BG130" i="9"/>
  <c r="O43" i="9"/>
  <c r="P43" i="9" s="1"/>
  <c r="BY43" i="9"/>
  <c r="O38" i="9"/>
  <c r="P38" i="9" s="1"/>
  <c r="BY38" i="9"/>
  <c r="O94" i="9"/>
  <c r="P94" i="9" s="1"/>
  <c r="BY94" i="9"/>
  <c r="BY97" i="9"/>
  <c r="O97" i="9"/>
  <c r="P97" i="9" s="1"/>
  <c r="BY143" i="9"/>
  <c r="O143" i="9"/>
  <c r="P143" i="9" s="1"/>
  <c r="AH129" i="8"/>
  <c r="AH128" i="8"/>
  <c r="AH98" i="8"/>
  <c r="AH91" i="8"/>
  <c r="AH78" i="8"/>
  <c r="AH77" i="8"/>
  <c r="AH76" i="8"/>
  <c r="AH34" i="8"/>
  <c r="AH16" i="8"/>
  <c r="AH9" i="8"/>
  <c r="AH8" i="8"/>
  <c r="AH6" i="8" l="1"/>
  <c r="AH102" i="8" s="1"/>
  <c r="BG9" i="9"/>
  <c r="L9" i="9" s="1"/>
  <c r="M9" i="9" s="1"/>
  <c r="AR76" i="9"/>
  <c r="I76" i="9" s="1"/>
  <c r="J76" i="9" s="1"/>
  <c r="AT102" i="9"/>
  <c r="AR102" i="9" s="1"/>
  <c r="I102" i="9" s="1"/>
  <c r="J102" i="9" s="1"/>
  <c r="BV99" i="9"/>
  <c r="O99" i="9" s="1"/>
  <c r="BX98" i="9"/>
  <c r="BG36" i="9"/>
  <c r="BI34" i="9"/>
  <c r="BG34" i="9" s="1"/>
  <c r="L34" i="9" s="1"/>
  <c r="M34" i="9" s="1"/>
  <c r="BG131" i="9"/>
  <c r="BI129" i="9"/>
  <c r="BG129" i="9" s="1"/>
  <c r="L129" i="9" s="1"/>
  <c r="M129" i="9" s="1"/>
  <c r="L130" i="9"/>
  <c r="M130" i="9" s="1"/>
  <c r="BX130" i="9"/>
  <c r="BG81" i="9"/>
  <c r="BI77" i="9"/>
  <c r="BG77" i="9" s="1"/>
  <c r="L77" i="9" s="1"/>
  <c r="M77" i="9" s="1"/>
  <c r="BX10" i="9"/>
  <c r="L10" i="9"/>
  <c r="M10" i="9" s="1"/>
  <c r="BV79" i="9"/>
  <c r="L11" i="9"/>
  <c r="M11" i="9" s="1"/>
  <c r="BX11" i="9"/>
  <c r="BG80" i="9"/>
  <c r="BI78" i="9"/>
  <c r="BX18" i="9"/>
  <c r="L18" i="9"/>
  <c r="M18" i="9" s="1"/>
  <c r="BX93" i="9"/>
  <c r="L93" i="9"/>
  <c r="M93" i="9" s="1"/>
  <c r="BI76" i="9" l="1"/>
  <c r="BG78" i="9"/>
  <c r="L78" i="9" s="1"/>
  <c r="M78" i="9" s="1"/>
  <c r="BV11" i="9"/>
  <c r="BX9" i="9"/>
  <c r="BV130" i="9"/>
  <c r="BX128" i="9"/>
  <c r="BV128" i="9" s="1"/>
  <c r="BV98" i="9"/>
  <c r="BI6" i="9"/>
  <c r="BG6" i="9" s="1"/>
  <c r="L6" i="9" s="1"/>
  <c r="M6" i="9" s="1"/>
  <c r="BV93" i="9"/>
  <c r="BX91" i="9"/>
  <c r="BV91" i="9" s="1"/>
  <c r="BV18" i="9"/>
  <c r="BX16" i="9"/>
  <c r="BV16" i="9" s="1"/>
  <c r="BX80" i="9"/>
  <c r="L80" i="9"/>
  <c r="M80" i="9" s="1"/>
  <c r="BY79" i="9"/>
  <c r="O79" i="9"/>
  <c r="P79" i="9" s="1"/>
  <c r="BV10" i="9"/>
  <c r="BX8" i="9"/>
  <c r="BV8" i="9" s="1"/>
  <c r="L81" i="9"/>
  <c r="M81" i="9" s="1"/>
  <c r="BX81" i="9"/>
  <c r="BX131" i="9"/>
  <c r="L131" i="9"/>
  <c r="M131" i="9" s="1"/>
  <c r="BX36" i="9"/>
  <c r="L36" i="9"/>
  <c r="M36" i="9" s="1"/>
  <c r="BX145" i="8"/>
  <c r="BU145" i="8"/>
  <c r="BF145" i="8"/>
  <c r="AT145" i="8"/>
  <c r="AQ145" i="8"/>
  <c r="AE145" i="8"/>
  <c r="O145" i="8"/>
  <c r="N145" i="8"/>
  <c r="L145" i="8"/>
  <c r="K145" i="8"/>
  <c r="I145" i="8"/>
  <c r="H145" i="8"/>
  <c r="F145" i="8"/>
  <c r="E145" i="8"/>
  <c r="BX144" i="8"/>
  <c r="BU144" i="8"/>
  <c r="BF144" i="8"/>
  <c r="AT144" i="8"/>
  <c r="AQ144" i="8"/>
  <c r="AE144" i="8"/>
  <c r="O144" i="8"/>
  <c r="N144" i="8"/>
  <c r="L144" i="8"/>
  <c r="K144" i="8"/>
  <c r="I144" i="8"/>
  <c r="H144" i="8"/>
  <c r="F144" i="8"/>
  <c r="E144" i="8"/>
  <c r="BP143" i="8"/>
  <c r="BM143" i="8"/>
  <c r="BJ143" i="8"/>
  <c r="BU143" i="8" s="1"/>
  <c r="BS143" i="8" s="1"/>
  <c r="N143" i="8" s="1"/>
  <c r="BA143" i="8"/>
  <c r="AX143" i="8"/>
  <c r="AU143" i="8"/>
  <c r="AL143" i="8"/>
  <c r="AI143" i="8"/>
  <c r="AF143" i="8"/>
  <c r="AQ143" i="8" s="1"/>
  <c r="AO143" i="8" s="1"/>
  <c r="H143" i="8" s="1"/>
  <c r="Z143" i="8"/>
  <c r="W143" i="8"/>
  <c r="T143" i="8"/>
  <c r="S143" i="8"/>
  <c r="Q143" i="8" s="1"/>
  <c r="E143" i="8" s="1"/>
  <c r="BP142" i="8"/>
  <c r="BM142" i="8"/>
  <c r="BJ142" i="8"/>
  <c r="BU142" i="8" s="1"/>
  <c r="BS142" i="8" s="1"/>
  <c r="N142" i="8" s="1"/>
  <c r="BA142" i="8"/>
  <c r="AX142" i="8"/>
  <c r="AU142" i="8"/>
  <c r="BF142" i="8" s="1"/>
  <c r="BD142" i="8" s="1"/>
  <c r="K142" i="8" s="1"/>
  <c r="AL142" i="8"/>
  <c r="AI142" i="8"/>
  <c r="AF142" i="8"/>
  <c r="Z142" i="8"/>
  <c r="W142" i="8"/>
  <c r="T142" i="8"/>
  <c r="AE142" i="8" s="1"/>
  <c r="AC142" i="8" s="1"/>
  <c r="Q142" i="8"/>
  <c r="E142" i="8"/>
  <c r="BP141" i="8"/>
  <c r="BM141" i="8"/>
  <c r="BJ141" i="8"/>
  <c r="BA141" i="8"/>
  <c r="AX141" i="8"/>
  <c r="BF141" i="8" s="1"/>
  <c r="BD141" i="8" s="1"/>
  <c r="K141" i="8" s="1"/>
  <c r="AU141" i="8"/>
  <c r="AL141" i="8"/>
  <c r="AI141" i="8"/>
  <c r="AF141" i="8"/>
  <c r="AQ141" i="8" s="1"/>
  <c r="AO141" i="8" s="1"/>
  <c r="H141" i="8" s="1"/>
  <c r="Z141" i="8"/>
  <c r="W141" i="8"/>
  <c r="T141" i="8"/>
  <c r="S141" i="8"/>
  <c r="Q141" i="8" s="1"/>
  <c r="E141" i="8" s="1"/>
  <c r="BP140" i="8"/>
  <c r="BM140" i="8"/>
  <c r="BJ140" i="8"/>
  <c r="BU140" i="8" s="1"/>
  <c r="BS140" i="8" s="1"/>
  <c r="N140" i="8" s="1"/>
  <c r="BA140" i="8"/>
  <c r="AX140" i="8"/>
  <c r="AU140" i="8"/>
  <c r="AL140" i="8"/>
  <c r="AI140" i="8"/>
  <c r="AF140" i="8"/>
  <c r="Z140" i="8"/>
  <c r="W140" i="8"/>
  <c r="T140" i="8"/>
  <c r="Q140" i="8"/>
  <c r="E140" i="8" s="1"/>
  <c r="BP139" i="8"/>
  <c r="BM139" i="8"/>
  <c r="BU139" i="8" s="1"/>
  <c r="BS139" i="8" s="1"/>
  <c r="N139" i="8" s="1"/>
  <c r="BJ139" i="8"/>
  <c r="BA139" i="8"/>
  <c r="AX139" i="8"/>
  <c r="AU139" i="8"/>
  <c r="BF139" i="8" s="1"/>
  <c r="BD139" i="8" s="1"/>
  <c r="K139" i="8" s="1"/>
  <c r="AL139" i="8"/>
  <c r="AI139" i="8"/>
  <c r="AQ139" i="8" s="1"/>
  <c r="AO139" i="8" s="1"/>
  <c r="H139" i="8" s="1"/>
  <c r="AF139" i="8"/>
  <c r="Z139" i="8"/>
  <c r="W139" i="8"/>
  <c r="T139" i="8"/>
  <c r="S139" i="8"/>
  <c r="Q139" i="8" s="1"/>
  <c r="E139" i="8" s="1"/>
  <c r="BP138" i="8"/>
  <c r="BM138" i="8"/>
  <c r="BJ138" i="8"/>
  <c r="BA138" i="8"/>
  <c r="AX138" i="8"/>
  <c r="BF138" i="8" s="1"/>
  <c r="BD138" i="8" s="1"/>
  <c r="K138" i="8" s="1"/>
  <c r="AU138" i="8"/>
  <c r="AL138" i="8"/>
  <c r="AI138" i="8"/>
  <c r="AF138" i="8"/>
  <c r="AQ138" i="8" s="1"/>
  <c r="AO138" i="8" s="1"/>
  <c r="H138" i="8" s="1"/>
  <c r="Z138" i="8"/>
  <c r="W138" i="8"/>
  <c r="T138" i="8"/>
  <c r="Q138" i="8"/>
  <c r="E138" i="8" s="1"/>
  <c r="BP137" i="8"/>
  <c r="BM137" i="8"/>
  <c r="BJ137" i="8"/>
  <c r="BU137" i="8" s="1"/>
  <c r="BS137" i="8" s="1"/>
  <c r="N137" i="8" s="1"/>
  <c r="BA137" i="8"/>
  <c r="AX137" i="8"/>
  <c r="BF137" i="8" s="1"/>
  <c r="BD137" i="8" s="1"/>
  <c r="K137" i="8" s="1"/>
  <c r="AU137" i="8"/>
  <c r="AL137" i="8"/>
  <c r="AI137" i="8"/>
  <c r="AF137" i="8"/>
  <c r="Z137" i="8"/>
  <c r="W137" i="8"/>
  <c r="T137" i="8"/>
  <c r="S137" i="8"/>
  <c r="BP136" i="8"/>
  <c r="BM136" i="8"/>
  <c r="BJ136" i="8"/>
  <c r="BU136" i="8" s="1"/>
  <c r="BS136" i="8" s="1"/>
  <c r="N136" i="8" s="1"/>
  <c r="BA136" i="8"/>
  <c r="AX136" i="8"/>
  <c r="AU136" i="8"/>
  <c r="AL136" i="8"/>
  <c r="AI136" i="8"/>
  <c r="AF136" i="8"/>
  <c r="Z136" i="8"/>
  <c r="W136" i="8"/>
  <c r="T136" i="8"/>
  <c r="Q136" i="8"/>
  <c r="E136" i="8" s="1"/>
  <c r="BX135" i="8"/>
  <c r="BU135" i="8"/>
  <c r="BI135" i="8"/>
  <c r="BF135" i="8"/>
  <c r="AT135" i="8"/>
  <c r="AQ135" i="8"/>
  <c r="Z135" i="8"/>
  <c r="W135" i="8"/>
  <c r="AE135" i="8" s="1"/>
  <c r="O135" i="8"/>
  <c r="N135" i="8"/>
  <c r="L135" i="8"/>
  <c r="K135" i="8"/>
  <c r="I135" i="8"/>
  <c r="H135" i="8"/>
  <c r="F135" i="8"/>
  <c r="E135" i="8"/>
  <c r="BX134" i="8"/>
  <c r="BU134" i="8"/>
  <c r="BI134" i="8"/>
  <c r="BF134" i="8"/>
  <c r="AT134" i="8"/>
  <c r="AQ134" i="8"/>
  <c r="Z134" i="8"/>
  <c r="W134" i="8"/>
  <c r="AE134" i="8" s="1"/>
  <c r="O134" i="8"/>
  <c r="N134" i="8"/>
  <c r="L134" i="8"/>
  <c r="K134" i="8"/>
  <c r="I134" i="8"/>
  <c r="H134" i="8"/>
  <c r="F134" i="8"/>
  <c r="E134" i="8"/>
  <c r="BX133" i="8"/>
  <c r="BU133" i="8"/>
  <c r="BI133" i="8"/>
  <c r="BF133" i="8"/>
  <c r="AT133" i="8"/>
  <c r="AQ133" i="8"/>
  <c r="Z133" i="8"/>
  <c r="W133" i="8"/>
  <c r="AE133" i="8" s="1"/>
  <c r="O133" i="8"/>
  <c r="N133" i="8"/>
  <c r="L133" i="8"/>
  <c r="K133" i="8"/>
  <c r="I133" i="8"/>
  <c r="H133" i="8"/>
  <c r="F133" i="8"/>
  <c r="E133" i="8"/>
  <c r="BX132" i="8"/>
  <c r="BU132" i="8"/>
  <c r="BI132" i="8"/>
  <c r="BF132" i="8"/>
  <c r="AT132" i="8"/>
  <c r="AQ132" i="8"/>
  <c r="Z132" i="8"/>
  <c r="W132" i="8"/>
  <c r="O132" i="8"/>
  <c r="N132" i="8"/>
  <c r="L132" i="8"/>
  <c r="K132" i="8"/>
  <c r="I132" i="8"/>
  <c r="H132" i="8"/>
  <c r="F132" i="8"/>
  <c r="E132" i="8"/>
  <c r="BP131" i="8"/>
  <c r="BM131" i="8"/>
  <c r="BJ131" i="8"/>
  <c r="BA131" i="8"/>
  <c r="AX131" i="8"/>
  <c r="AU131" i="8"/>
  <c r="BF131" i="8" s="1"/>
  <c r="AL131" i="8"/>
  <c r="AI131" i="8"/>
  <c r="AF131" i="8"/>
  <c r="Z131" i="8"/>
  <c r="W131" i="8"/>
  <c r="AE131" i="8" s="1"/>
  <c r="T131" i="8"/>
  <c r="S131" i="8"/>
  <c r="Q131" i="8" s="1"/>
  <c r="E131" i="8" s="1"/>
  <c r="BP130" i="8"/>
  <c r="BM130" i="8"/>
  <c r="BJ130" i="8"/>
  <c r="BA130" i="8"/>
  <c r="AX130" i="8"/>
  <c r="AU130" i="8"/>
  <c r="AL130" i="8"/>
  <c r="AI130" i="8"/>
  <c r="AF130" i="8"/>
  <c r="Z130" i="8"/>
  <c r="W130" i="8"/>
  <c r="T130" i="8"/>
  <c r="AE130" i="8" s="1"/>
  <c r="AC130" i="8" s="1"/>
  <c r="Q130" i="8"/>
  <c r="E130" i="8"/>
  <c r="BW129" i="8"/>
  <c r="BT129" i="8"/>
  <c r="BR129" i="8"/>
  <c r="BQ129" i="8"/>
  <c r="BP129" i="8" s="1"/>
  <c r="BO129" i="8"/>
  <c r="BN129" i="8"/>
  <c r="BL129" i="8"/>
  <c r="BK129" i="8"/>
  <c r="BJ129" i="8"/>
  <c r="BH129" i="8"/>
  <c r="BE129" i="8"/>
  <c r="BC129" i="8"/>
  <c r="BB129" i="8"/>
  <c r="BA129" i="8" s="1"/>
  <c r="AZ129" i="8"/>
  <c r="AY129" i="8"/>
  <c r="AX129" i="8" s="1"/>
  <c r="AW129" i="8"/>
  <c r="AV129" i="8"/>
  <c r="AS129" i="8"/>
  <c r="AP129" i="8"/>
  <c r="AM129" i="8"/>
  <c r="AL129" i="8" s="1"/>
  <c r="AJ129" i="8"/>
  <c r="AI129" i="8" s="1"/>
  <c r="AG129" i="8"/>
  <c r="AF129" i="8"/>
  <c r="AD129" i="8"/>
  <c r="AB129" i="8"/>
  <c r="AA129" i="8"/>
  <c r="Z129" i="8"/>
  <c r="Y129" i="8"/>
  <c r="X129" i="8"/>
  <c r="W129" i="8" s="1"/>
  <c r="V129" i="8"/>
  <c r="U129" i="8"/>
  <c r="T129" i="8" s="1"/>
  <c r="R129" i="8"/>
  <c r="BW128" i="8"/>
  <c r="BT128" i="8"/>
  <c r="BR128" i="8"/>
  <c r="BQ128" i="8"/>
  <c r="BP128" i="8" s="1"/>
  <c r="BO128" i="8"/>
  <c r="BN128" i="8"/>
  <c r="BM128" i="8" s="1"/>
  <c r="BL128" i="8"/>
  <c r="BK128" i="8"/>
  <c r="BH128" i="8"/>
  <c r="BE128" i="8"/>
  <c r="BC128" i="8"/>
  <c r="BB128" i="8"/>
  <c r="BA128" i="8"/>
  <c r="AZ128" i="8"/>
  <c r="AY128" i="8"/>
  <c r="AX128" i="8" s="1"/>
  <c r="AW128" i="8"/>
  <c r="AV128" i="8"/>
  <c r="AU128" i="8" s="1"/>
  <c r="AS128" i="8"/>
  <c r="AP128" i="8"/>
  <c r="AM128" i="8"/>
  <c r="AL128" i="8" s="1"/>
  <c r="AJ128" i="8"/>
  <c r="AI128" i="8"/>
  <c r="AG128" i="8"/>
  <c r="AF128" i="8" s="1"/>
  <c r="AD128" i="8"/>
  <c r="AB128" i="8"/>
  <c r="AA128" i="8"/>
  <c r="Z128" i="8" s="1"/>
  <c r="Y128" i="8"/>
  <c r="X128" i="8"/>
  <c r="W128" i="8" s="1"/>
  <c r="V128" i="8"/>
  <c r="U128" i="8"/>
  <c r="S128" i="8"/>
  <c r="R128" i="8"/>
  <c r="Q128" i="8"/>
  <c r="E128" i="8" s="1"/>
  <c r="BU127" i="8"/>
  <c r="BF127" i="8"/>
  <c r="AQ127" i="8"/>
  <c r="Z127" i="8"/>
  <c r="W127" i="8"/>
  <c r="T127" i="8"/>
  <c r="Q127" i="8"/>
  <c r="O127" i="8"/>
  <c r="N127" i="8"/>
  <c r="L127" i="8"/>
  <c r="K127" i="8"/>
  <c r="I127" i="8"/>
  <c r="H127" i="8"/>
  <c r="F127" i="8"/>
  <c r="E127" i="8"/>
  <c r="BP126" i="8"/>
  <c r="BM126" i="8"/>
  <c r="BU126" i="8" s="1"/>
  <c r="BS126" i="8" s="1"/>
  <c r="N126" i="8" s="1"/>
  <c r="BJ126" i="8"/>
  <c r="BA126" i="8"/>
  <c r="AX126" i="8"/>
  <c r="AU126" i="8"/>
  <c r="BF126" i="8" s="1"/>
  <c r="BD126" i="8" s="1"/>
  <c r="K126" i="8" s="1"/>
  <c r="AL126" i="8"/>
  <c r="AI126" i="8"/>
  <c r="AQ126" i="8" s="1"/>
  <c r="AO126" i="8" s="1"/>
  <c r="H126" i="8" s="1"/>
  <c r="AF126" i="8"/>
  <c r="Z126" i="8"/>
  <c r="W126" i="8"/>
  <c r="T126" i="8"/>
  <c r="Q126" i="8"/>
  <c r="E126" i="8" s="1"/>
  <c r="BX125" i="8"/>
  <c r="BU125" i="8"/>
  <c r="BF125" i="8"/>
  <c r="AQ125" i="8"/>
  <c r="Z125" i="8"/>
  <c r="W125" i="8"/>
  <c r="T125" i="8"/>
  <c r="AE125" i="8" s="1"/>
  <c r="Q125" i="8"/>
  <c r="O125" i="8"/>
  <c r="N125" i="8"/>
  <c r="L125" i="8"/>
  <c r="K125" i="8"/>
  <c r="I125" i="8"/>
  <c r="H125" i="8"/>
  <c r="F125" i="8"/>
  <c r="E125" i="8"/>
  <c r="BX124" i="8"/>
  <c r="BU124" i="8"/>
  <c r="BF124" i="8"/>
  <c r="AQ124" i="8"/>
  <c r="Z124" i="8"/>
  <c r="W124" i="8"/>
  <c r="T124" i="8"/>
  <c r="Q124" i="8"/>
  <c r="O124" i="8"/>
  <c r="N124" i="8"/>
  <c r="L124" i="8"/>
  <c r="K124" i="8"/>
  <c r="I124" i="8"/>
  <c r="H124" i="8"/>
  <c r="F124" i="8"/>
  <c r="E124" i="8"/>
  <c r="BX123" i="8"/>
  <c r="BU123" i="8"/>
  <c r="BF123" i="8"/>
  <c r="AQ123" i="8"/>
  <c r="Z123" i="8"/>
  <c r="W123" i="8"/>
  <c r="T123" i="8"/>
  <c r="AE123" i="8" s="1"/>
  <c r="Q123" i="8"/>
  <c r="O123" i="8"/>
  <c r="N123" i="8"/>
  <c r="L123" i="8"/>
  <c r="K123" i="8"/>
  <c r="I123" i="8"/>
  <c r="H123" i="8"/>
  <c r="F123" i="8"/>
  <c r="E123" i="8"/>
  <c r="BX122" i="8"/>
  <c r="BU122" i="8"/>
  <c r="BF122" i="8"/>
  <c r="AQ122" i="8"/>
  <c r="Z122" i="8"/>
  <c r="W122" i="8"/>
  <c r="T122" i="8"/>
  <c r="Q122" i="8"/>
  <c r="O122" i="8"/>
  <c r="N122" i="8"/>
  <c r="L122" i="8"/>
  <c r="K122" i="8"/>
  <c r="I122" i="8"/>
  <c r="H122" i="8"/>
  <c r="F122" i="8"/>
  <c r="E122" i="8"/>
  <c r="BX121" i="8"/>
  <c r="BU121" i="8"/>
  <c r="BF121" i="8"/>
  <c r="AQ121" i="8"/>
  <c r="Z121" i="8"/>
  <c r="W121" i="8"/>
  <c r="T121" i="8"/>
  <c r="AE121" i="8" s="1"/>
  <c r="Q121" i="8"/>
  <c r="O121" i="8"/>
  <c r="N121" i="8"/>
  <c r="L121" i="8"/>
  <c r="K121" i="8"/>
  <c r="I121" i="8"/>
  <c r="H121" i="8"/>
  <c r="F121" i="8"/>
  <c r="E121" i="8"/>
  <c r="BX120" i="8"/>
  <c r="BU120" i="8"/>
  <c r="BF120" i="8"/>
  <c r="AQ120" i="8"/>
  <c r="Z120" i="8"/>
  <c r="W120" i="8"/>
  <c r="T120" i="8"/>
  <c r="Q120" i="8"/>
  <c r="O120" i="8"/>
  <c r="N120" i="8"/>
  <c r="L120" i="8"/>
  <c r="K120" i="8"/>
  <c r="I120" i="8"/>
  <c r="H120" i="8"/>
  <c r="F120" i="8"/>
  <c r="E120" i="8"/>
  <c r="BX119" i="8"/>
  <c r="BU119" i="8"/>
  <c r="BF119" i="8"/>
  <c r="AQ119" i="8"/>
  <c r="Z119" i="8"/>
  <c r="W119" i="8"/>
  <c r="T119" i="8"/>
  <c r="AE119" i="8" s="1"/>
  <c r="Q119" i="8"/>
  <c r="O119" i="8"/>
  <c r="N119" i="8"/>
  <c r="L119" i="8"/>
  <c r="K119" i="8"/>
  <c r="I119" i="8"/>
  <c r="H119" i="8"/>
  <c r="F119" i="8"/>
  <c r="E119" i="8"/>
  <c r="BX118" i="8"/>
  <c r="BU118" i="8"/>
  <c r="BF118" i="8"/>
  <c r="AQ118" i="8"/>
  <c r="Z118" i="8"/>
  <c r="W118" i="8"/>
  <c r="T118" i="8"/>
  <c r="Q118" i="8"/>
  <c r="O118" i="8"/>
  <c r="N118" i="8"/>
  <c r="L118" i="8"/>
  <c r="K118" i="8"/>
  <c r="I118" i="8"/>
  <c r="H118" i="8"/>
  <c r="F118" i="8"/>
  <c r="E118" i="8"/>
  <c r="BX117" i="8"/>
  <c r="BU117" i="8"/>
  <c r="BF117" i="8"/>
  <c r="AQ117" i="8"/>
  <c r="AE117" i="8"/>
  <c r="O117" i="8"/>
  <c r="N117" i="8"/>
  <c r="L117" i="8"/>
  <c r="K117" i="8"/>
  <c r="I117" i="8"/>
  <c r="H117" i="8"/>
  <c r="F117" i="8"/>
  <c r="E117" i="8"/>
  <c r="BP116" i="8"/>
  <c r="BM116" i="8"/>
  <c r="BJ116" i="8"/>
  <c r="BA116" i="8"/>
  <c r="AX116" i="8"/>
  <c r="AU116" i="8"/>
  <c r="BF116" i="8" s="1"/>
  <c r="BD116" i="8" s="1"/>
  <c r="K116" i="8" s="1"/>
  <c r="AL116" i="8"/>
  <c r="AI116" i="8"/>
  <c r="AF116" i="8"/>
  <c r="Z116" i="8"/>
  <c r="W116" i="8"/>
  <c r="AE116" i="8" s="1"/>
  <c r="AC116" i="8" s="1"/>
  <c r="T116" i="8"/>
  <c r="Q116" i="8"/>
  <c r="E116" i="8" s="1"/>
  <c r="BP115" i="8"/>
  <c r="BM115" i="8"/>
  <c r="BU115" i="8" s="1"/>
  <c r="BS115" i="8" s="1"/>
  <c r="N115" i="8" s="1"/>
  <c r="BJ115" i="8"/>
  <c r="BA115" i="8"/>
  <c r="AX115" i="8"/>
  <c r="AU115" i="8"/>
  <c r="BF115" i="8" s="1"/>
  <c r="BD115" i="8" s="1"/>
  <c r="K115" i="8" s="1"/>
  <c r="AL115" i="8"/>
  <c r="AI115" i="8"/>
  <c r="AF115" i="8"/>
  <c r="Z115" i="8"/>
  <c r="W115" i="8"/>
  <c r="T115" i="8"/>
  <c r="Q115" i="8"/>
  <c r="E115" i="8" s="1"/>
  <c r="BP114" i="8"/>
  <c r="BM114" i="8"/>
  <c r="BJ114" i="8"/>
  <c r="BA114" i="8"/>
  <c r="AX114" i="8"/>
  <c r="AU114" i="8"/>
  <c r="AL114" i="8"/>
  <c r="AI114" i="8"/>
  <c r="AF114" i="8"/>
  <c r="AQ114" i="8" s="1"/>
  <c r="AO114" i="8" s="1"/>
  <c r="H114" i="8" s="1"/>
  <c r="Z114" i="8"/>
  <c r="W114" i="8"/>
  <c r="T114" i="8"/>
  <c r="Q114" i="8"/>
  <c r="E114" i="8" s="1"/>
  <c r="BP113" i="8"/>
  <c r="BM113" i="8"/>
  <c r="BJ113" i="8"/>
  <c r="BA113" i="8"/>
  <c r="AX113" i="8"/>
  <c r="AU113" i="8"/>
  <c r="AL113" i="8"/>
  <c r="AI113" i="8"/>
  <c r="AF113" i="8"/>
  <c r="Z113" i="8"/>
  <c r="W113" i="8"/>
  <c r="T113" i="8"/>
  <c r="AE113" i="8" s="1"/>
  <c r="AC113" i="8" s="1"/>
  <c r="F113" i="8" s="1"/>
  <c r="Q113" i="8"/>
  <c r="E113" i="8"/>
  <c r="BP112" i="8"/>
  <c r="BM112" i="8"/>
  <c r="BJ112" i="8"/>
  <c r="BU112" i="8" s="1"/>
  <c r="BS112" i="8" s="1"/>
  <c r="N112" i="8" s="1"/>
  <c r="BA112" i="8"/>
  <c r="AX112" i="8"/>
  <c r="AU112" i="8"/>
  <c r="AL112" i="8"/>
  <c r="AI112" i="8"/>
  <c r="AF112" i="8"/>
  <c r="AQ112" i="8" s="1"/>
  <c r="AO112" i="8" s="1"/>
  <c r="H112" i="8" s="1"/>
  <c r="Z112" i="8"/>
  <c r="W112" i="8"/>
  <c r="T112" i="8"/>
  <c r="Q112" i="8"/>
  <c r="E112" i="8" s="1"/>
  <c r="BP111" i="8"/>
  <c r="BM111" i="8"/>
  <c r="BJ111" i="8"/>
  <c r="BU111" i="8" s="1"/>
  <c r="BS111" i="8" s="1"/>
  <c r="N111" i="8" s="1"/>
  <c r="BA111" i="8"/>
  <c r="AX111" i="8"/>
  <c r="AU111" i="8"/>
  <c r="BF111" i="8" s="1"/>
  <c r="BD111" i="8" s="1"/>
  <c r="K111" i="8" s="1"/>
  <c r="AL111" i="8"/>
  <c r="AI111" i="8"/>
  <c r="AF111" i="8"/>
  <c r="Z111" i="8"/>
  <c r="W111" i="8"/>
  <c r="T111" i="8"/>
  <c r="AE111" i="8" s="1"/>
  <c r="AC111" i="8" s="1"/>
  <c r="Q111" i="8"/>
  <c r="E111" i="8"/>
  <c r="BP110" i="8"/>
  <c r="BM110" i="8"/>
  <c r="BJ110" i="8"/>
  <c r="BU110" i="8" s="1"/>
  <c r="BS110" i="8" s="1"/>
  <c r="N110" i="8" s="1"/>
  <c r="BA110" i="8"/>
  <c r="AX110" i="8"/>
  <c r="AU110" i="8"/>
  <c r="AL110" i="8"/>
  <c r="AI110" i="8"/>
  <c r="AF110" i="8"/>
  <c r="Z110" i="8"/>
  <c r="W110" i="8"/>
  <c r="T110" i="8"/>
  <c r="Q110" i="8"/>
  <c r="E110" i="8" s="1"/>
  <c r="BP109" i="8"/>
  <c r="BM109" i="8"/>
  <c r="BJ109" i="8"/>
  <c r="BA109" i="8"/>
  <c r="AX109" i="8"/>
  <c r="AU109" i="8"/>
  <c r="AL109" i="8"/>
  <c r="AI109" i="8"/>
  <c r="AF109" i="8"/>
  <c r="Z109" i="8"/>
  <c r="W109" i="8"/>
  <c r="T109" i="8"/>
  <c r="AE109" i="8" s="1"/>
  <c r="AC109" i="8" s="1"/>
  <c r="F109" i="8" s="1"/>
  <c r="Q109" i="8"/>
  <c r="E109" i="8"/>
  <c r="BP108" i="8"/>
  <c r="BM108" i="8"/>
  <c r="BJ108" i="8"/>
  <c r="BA108" i="8"/>
  <c r="AX108" i="8"/>
  <c r="AU108" i="8"/>
  <c r="AL108" i="8"/>
  <c r="AI108" i="8"/>
  <c r="AF108" i="8"/>
  <c r="Z108" i="8"/>
  <c r="W108" i="8"/>
  <c r="T108" i="8"/>
  <c r="AE108" i="8" s="1"/>
  <c r="AC108" i="8" s="1"/>
  <c r="S108" i="8"/>
  <c r="Q108" i="8"/>
  <c r="E108" i="8" s="1"/>
  <c r="BP107" i="8"/>
  <c r="BM107" i="8"/>
  <c r="BJ107" i="8"/>
  <c r="BU107" i="8" s="1"/>
  <c r="BS107" i="8" s="1"/>
  <c r="N107" i="8" s="1"/>
  <c r="BA107" i="8"/>
  <c r="AX107" i="8"/>
  <c r="AU107" i="8"/>
  <c r="AL107" i="8"/>
  <c r="AI107" i="8"/>
  <c r="AF107" i="8"/>
  <c r="Z107" i="8"/>
  <c r="W107" i="8"/>
  <c r="T107" i="8"/>
  <c r="Q107" i="8"/>
  <c r="E107" i="8"/>
  <c r="BP106" i="8"/>
  <c r="BM106" i="8"/>
  <c r="BJ106" i="8"/>
  <c r="BA106" i="8"/>
  <c r="AX106" i="8"/>
  <c r="BF106" i="8" s="1"/>
  <c r="BD106" i="8" s="1"/>
  <c r="K106" i="8" s="1"/>
  <c r="AU106" i="8"/>
  <c r="AL106" i="8"/>
  <c r="AI106" i="8"/>
  <c r="AF106" i="8"/>
  <c r="AQ106" i="8" s="1"/>
  <c r="Z106" i="8"/>
  <c r="W106" i="8"/>
  <c r="T106" i="8"/>
  <c r="Q106" i="8"/>
  <c r="E106" i="8" s="1"/>
  <c r="H106" i="8"/>
  <c r="BP105" i="8"/>
  <c r="BM105" i="8"/>
  <c r="BJ105" i="8"/>
  <c r="BA105" i="8"/>
  <c r="AX105" i="8"/>
  <c r="AU105" i="8"/>
  <c r="AL105" i="8"/>
  <c r="AI105" i="8"/>
  <c r="AF105" i="8"/>
  <c r="AQ105" i="8" s="1"/>
  <c r="Z105" i="8"/>
  <c r="W105" i="8"/>
  <c r="T105" i="8"/>
  <c r="Q105" i="8"/>
  <c r="H105" i="8"/>
  <c r="E105" i="8"/>
  <c r="BP101" i="8"/>
  <c r="BM101" i="8"/>
  <c r="BJ101" i="8"/>
  <c r="BA101" i="8"/>
  <c r="AX101" i="8"/>
  <c r="AU101" i="8"/>
  <c r="AL101" i="8"/>
  <c r="AI101" i="8"/>
  <c r="AF101" i="8"/>
  <c r="Z101" i="8"/>
  <c r="W101" i="8"/>
  <c r="T101" i="8"/>
  <c r="AE101" i="8" s="1"/>
  <c r="AC101" i="8" s="1"/>
  <c r="S101" i="8"/>
  <c r="Q101" i="8"/>
  <c r="E101" i="8"/>
  <c r="BP100" i="8"/>
  <c r="BM100" i="8"/>
  <c r="BJ100" i="8"/>
  <c r="BA100" i="8"/>
  <c r="AX100" i="8"/>
  <c r="AU100" i="8"/>
  <c r="AL100" i="8"/>
  <c r="AI100" i="8"/>
  <c r="AF100" i="8"/>
  <c r="Z100" i="8"/>
  <c r="W100" i="8"/>
  <c r="T100" i="8"/>
  <c r="AE100" i="8" s="1"/>
  <c r="AC100" i="8" s="1"/>
  <c r="F100" i="8" s="1"/>
  <c r="Q100" i="8"/>
  <c r="E100" i="8"/>
  <c r="BP99" i="8"/>
  <c r="BM99" i="8"/>
  <c r="BJ99" i="8"/>
  <c r="BA99" i="8"/>
  <c r="AX99" i="8"/>
  <c r="AU99" i="8"/>
  <c r="AL99" i="8"/>
  <c r="AI99" i="8"/>
  <c r="AF99" i="8"/>
  <c r="Z99" i="8"/>
  <c r="W99" i="8"/>
  <c r="T99" i="8"/>
  <c r="AE99" i="8" s="1"/>
  <c r="Q99" i="8"/>
  <c r="E99" i="8"/>
  <c r="BW98" i="8"/>
  <c r="BT98" i="8"/>
  <c r="BR98" i="8"/>
  <c r="BQ98" i="8"/>
  <c r="BO98" i="8"/>
  <c r="BN98" i="8"/>
  <c r="BM98" i="8" s="1"/>
  <c r="BL98" i="8"/>
  <c r="BK98" i="8"/>
  <c r="BH98" i="8"/>
  <c r="BE98" i="8"/>
  <c r="BC98" i="8"/>
  <c r="BB98" i="8"/>
  <c r="BA98" i="8"/>
  <c r="AZ98" i="8"/>
  <c r="AY98" i="8"/>
  <c r="AW98" i="8"/>
  <c r="AV98" i="8"/>
  <c r="AU98" i="8" s="1"/>
  <c r="AS98" i="8"/>
  <c r="AP98" i="8"/>
  <c r="AM98" i="8"/>
  <c r="AJ98" i="8"/>
  <c r="AI98" i="8"/>
  <c r="AG98" i="8"/>
  <c r="AD98" i="8"/>
  <c r="AB98" i="8"/>
  <c r="AA98" i="8"/>
  <c r="Y98" i="8"/>
  <c r="X98" i="8"/>
  <c r="V98" i="8"/>
  <c r="U98" i="8"/>
  <c r="S98" i="8"/>
  <c r="R98" i="8"/>
  <c r="Q98" i="8"/>
  <c r="E98" i="8" s="1"/>
  <c r="BP97" i="8"/>
  <c r="BM97" i="8"/>
  <c r="BU97" i="8" s="1"/>
  <c r="BS97" i="8" s="1"/>
  <c r="N97" i="8" s="1"/>
  <c r="BJ97" i="8"/>
  <c r="BA97" i="8"/>
  <c r="AX97" i="8"/>
  <c r="AU97" i="8"/>
  <c r="BF97" i="8" s="1"/>
  <c r="BD97" i="8" s="1"/>
  <c r="K97" i="8" s="1"/>
  <c r="AL97" i="8"/>
  <c r="AI97" i="8"/>
  <c r="AQ97" i="8" s="1"/>
  <c r="AO97" i="8" s="1"/>
  <c r="H97" i="8" s="1"/>
  <c r="AF97" i="8"/>
  <c r="Z97" i="8"/>
  <c r="W97" i="8"/>
  <c r="T97" i="8"/>
  <c r="S97" i="8"/>
  <c r="Q97" i="8" s="1"/>
  <c r="E97" i="8" s="1"/>
  <c r="BP96" i="8"/>
  <c r="BM96" i="8"/>
  <c r="BJ96" i="8"/>
  <c r="BU96" i="8" s="1"/>
  <c r="BS96" i="8" s="1"/>
  <c r="N96" i="8" s="1"/>
  <c r="BA96" i="8"/>
  <c r="AX96" i="8"/>
  <c r="AU96" i="8"/>
  <c r="BF96" i="8" s="1"/>
  <c r="BD96" i="8" s="1"/>
  <c r="K96" i="8" s="1"/>
  <c r="AL96" i="8"/>
  <c r="AI96" i="8"/>
  <c r="AF96" i="8"/>
  <c r="Z96" i="8"/>
  <c r="W96" i="8"/>
  <c r="T96" i="8"/>
  <c r="AE96" i="8" s="1"/>
  <c r="AC96" i="8" s="1"/>
  <c r="Q96" i="8"/>
  <c r="E96" i="8"/>
  <c r="BP95" i="8"/>
  <c r="BM95" i="8"/>
  <c r="BJ95" i="8"/>
  <c r="BA95" i="8"/>
  <c r="AX95" i="8"/>
  <c r="BF95" i="8" s="1"/>
  <c r="BD95" i="8" s="1"/>
  <c r="K95" i="8" s="1"/>
  <c r="AU95" i="8"/>
  <c r="AL95" i="8"/>
  <c r="AI95" i="8"/>
  <c r="AF95" i="8"/>
  <c r="Z95" i="8"/>
  <c r="W95" i="8"/>
  <c r="T95" i="8"/>
  <c r="S95" i="8"/>
  <c r="Q95" i="8" s="1"/>
  <c r="E95" i="8" s="1"/>
  <c r="BP94" i="8"/>
  <c r="BM94" i="8"/>
  <c r="BU94" i="8" s="1"/>
  <c r="BS94" i="8" s="1"/>
  <c r="N94" i="8" s="1"/>
  <c r="BJ94" i="8"/>
  <c r="BA94" i="8"/>
  <c r="AX94" i="8"/>
  <c r="AU94" i="8"/>
  <c r="BF94" i="8" s="1"/>
  <c r="BD94" i="8" s="1"/>
  <c r="K94" i="8" s="1"/>
  <c r="AL94" i="8"/>
  <c r="AI94" i="8"/>
  <c r="AQ94" i="8" s="1"/>
  <c r="AO94" i="8" s="1"/>
  <c r="H94" i="8" s="1"/>
  <c r="AF94" i="8"/>
  <c r="Z94" i="8"/>
  <c r="W94" i="8"/>
  <c r="T94" i="8"/>
  <c r="Q94" i="8"/>
  <c r="E94" i="8" s="1"/>
  <c r="BP93" i="8"/>
  <c r="BM93" i="8"/>
  <c r="BU93" i="8" s="1"/>
  <c r="BJ93" i="8"/>
  <c r="BA93" i="8"/>
  <c r="AX93" i="8"/>
  <c r="AU93" i="8"/>
  <c r="BF93" i="8" s="1"/>
  <c r="AL93" i="8"/>
  <c r="AI93" i="8"/>
  <c r="AF93" i="8"/>
  <c r="Z93" i="8"/>
  <c r="W93" i="8"/>
  <c r="T93" i="8"/>
  <c r="S93" i="8"/>
  <c r="Q93" i="8" s="1"/>
  <c r="E93" i="8" s="1"/>
  <c r="BP92" i="8"/>
  <c r="BM92" i="8"/>
  <c r="BJ92" i="8"/>
  <c r="BU92" i="8" s="1"/>
  <c r="BS92" i="8" s="1"/>
  <c r="N92" i="8" s="1"/>
  <c r="BA92" i="8"/>
  <c r="AX92" i="8"/>
  <c r="AU92" i="8"/>
  <c r="BF92" i="8" s="1"/>
  <c r="BD92" i="8" s="1"/>
  <c r="K92" i="8" s="1"/>
  <c r="AL92" i="8"/>
  <c r="AI92" i="8"/>
  <c r="AF92" i="8"/>
  <c r="Z92" i="8"/>
  <c r="W92" i="8"/>
  <c r="T92" i="8"/>
  <c r="AE92" i="8" s="1"/>
  <c r="AC92" i="8" s="1"/>
  <c r="Q92" i="8"/>
  <c r="E92" i="8"/>
  <c r="BW91" i="8"/>
  <c r="BT91" i="8"/>
  <c r="BR91" i="8"/>
  <c r="BQ91" i="8"/>
  <c r="BP91" i="8" s="1"/>
  <c r="BO91" i="8"/>
  <c r="BN91" i="8"/>
  <c r="BM91" i="8" s="1"/>
  <c r="BL91" i="8"/>
  <c r="BK91" i="8"/>
  <c r="BH91" i="8"/>
  <c r="BE91" i="8"/>
  <c r="BC91" i="8"/>
  <c r="BB91" i="8"/>
  <c r="BA91" i="8"/>
  <c r="AZ91" i="8"/>
  <c r="AY91" i="8"/>
  <c r="AX91" i="8" s="1"/>
  <c r="AW91" i="8"/>
  <c r="AV91" i="8"/>
  <c r="AU91" i="8" s="1"/>
  <c r="AS91" i="8"/>
  <c r="AP91" i="8"/>
  <c r="AM91" i="8"/>
  <c r="AL91" i="8" s="1"/>
  <c r="AJ91" i="8"/>
  <c r="AI91" i="8"/>
  <c r="AG91" i="8"/>
  <c r="AF91" i="8" s="1"/>
  <c r="AD91" i="8"/>
  <c r="AB91" i="8"/>
  <c r="AA91" i="8"/>
  <c r="Z91" i="8" s="1"/>
  <c r="Y91" i="8"/>
  <c r="X91" i="8"/>
  <c r="W91" i="8" s="1"/>
  <c r="V91" i="8"/>
  <c r="U91" i="8"/>
  <c r="S91" i="8"/>
  <c r="R91" i="8"/>
  <c r="Q91" i="8"/>
  <c r="E91" i="8" s="1"/>
  <c r="BP90" i="8"/>
  <c r="BM90" i="8"/>
  <c r="BJ90" i="8"/>
  <c r="BU90" i="8" s="1"/>
  <c r="BS90" i="8" s="1"/>
  <c r="N90" i="8" s="1"/>
  <c r="BA90" i="8"/>
  <c r="AX90" i="8"/>
  <c r="AU90" i="8"/>
  <c r="AL90" i="8"/>
  <c r="AI90" i="8"/>
  <c r="AF90" i="8"/>
  <c r="Z90" i="8"/>
  <c r="W90" i="8"/>
  <c r="T90" i="8"/>
  <c r="S90" i="8"/>
  <c r="Q90" i="8" s="1"/>
  <c r="E90" i="8" s="1"/>
  <c r="BP89" i="8"/>
  <c r="BM89" i="8"/>
  <c r="BJ89" i="8"/>
  <c r="BA89" i="8"/>
  <c r="AX89" i="8"/>
  <c r="BF89" i="8" s="1"/>
  <c r="BD89" i="8" s="1"/>
  <c r="K89" i="8" s="1"/>
  <c r="AU89" i="8"/>
  <c r="AL89" i="8"/>
  <c r="AI89" i="8"/>
  <c r="AF89" i="8"/>
  <c r="Z89" i="8"/>
  <c r="W89" i="8"/>
  <c r="T89" i="8"/>
  <c r="Q89" i="8"/>
  <c r="E89" i="8" s="1"/>
  <c r="BP88" i="8"/>
  <c r="BM88" i="8"/>
  <c r="BU88" i="8" s="1"/>
  <c r="BS88" i="8" s="1"/>
  <c r="N88" i="8" s="1"/>
  <c r="BJ88" i="8"/>
  <c r="BA88" i="8"/>
  <c r="AX88" i="8"/>
  <c r="AU88" i="8"/>
  <c r="BF88" i="8" s="1"/>
  <c r="BD88" i="8" s="1"/>
  <c r="K88" i="8" s="1"/>
  <c r="AL88" i="8"/>
  <c r="AI88" i="8"/>
  <c r="AQ88" i="8" s="1"/>
  <c r="AO88" i="8" s="1"/>
  <c r="H88" i="8" s="1"/>
  <c r="AF88" i="8"/>
  <c r="Z88" i="8"/>
  <c r="W88" i="8"/>
  <c r="T88" i="8"/>
  <c r="S88" i="8"/>
  <c r="Q88" i="8" s="1"/>
  <c r="E88" i="8" s="1"/>
  <c r="BP87" i="8"/>
  <c r="BM87" i="8"/>
  <c r="BJ87" i="8"/>
  <c r="BA87" i="8"/>
  <c r="AX87" i="8"/>
  <c r="BF87" i="8" s="1"/>
  <c r="BD87" i="8" s="1"/>
  <c r="K87" i="8" s="1"/>
  <c r="AU87" i="8"/>
  <c r="AL87" i="8"/>
  <c r="AI87" i="8"/>
  <c r="AF87" i="8"/>
  <c r="Z87" i="8"/>
  <c r="W87" i="8"/>
  <c r="T87" i="8"/>
  <c r="Q87" i="8"/>
  <c r="E87" i="8" s="1"/>
  <c r="BP86" i="8"/>
  <c r="BM86" i="8"/>
  <c r="BJ86" i="8"/>
  <c r="BU86" i="8" s="1"/>
  <c r="BS86" i="8" s="1"/>
  <c r="N86" i="8" s="1"/>
  <c r="BA86" i="8"/>
  <c r="AX86" i="8"/>
  <c r="AU86" i="8"/>
  <c r="BF86" i="8" s="1"/>
  <c r="BD86" i="8" s="1"/>
  <c r="K86" i="8" s="1"/>
  <c r="AL86" i="8"/>
  <c r="AI86" i="8"/>
  <c r="AF86" i="8"/>
  <c r="Z86" i="8"/>
  <c r="W86" i="8"/>
  <c r="T86" i="8"/>
  <c r="AE86" i="8" s="1"/>
  <c r="AC86" i="8" s="1"/>
  <c r="S86" i="8"/>
  <c r="Q86" i="8"/>
  <c r="E86" i="8" s="1"/>
  <c r="BP85" i="8"/>
  <c r="BM85" i="8"/>
  <c r="BU85" i="8" s="1"/>
  <c r="BS85" i="8" s="1"/>
  <c r="N85" i="8" s="1"/>
  <c r="BJ85" i="8"/>
  <c r="BA85" i="8"/>
  <c r="AX85" i="8"/>
  <c r="AU85" i="8"/>
  <c r="BF85" i="8" s="1"/>
  <c r="BD85" i="8" s="1"/>
  <c r="K85" i="8" s="1"/>
  <c r="AL85" i="8"/>
  <c r="AI85" i="8"/>
  <c r="AF85" i="8"/>
  <c r="Z85" i="8"/>
  <c r="W85" i="8"/>
  <c r="T85" i="8"/>
  <c r="Q85" i="8"/>
  <c r="E85" i="8"/>
  <c r="BP84" i="8"/>
  <c r="BM84" i="8"/>
  <c r="BJ84" i="8"/>
  <c r="BU84" i="8" s="1"/>
  <c r="BS84" i="8" s="1"/>
  <c r="N84" i="8" s="1"/>
  <c r="BA84" i="8"/>
  <c r="AX84" i="8"/>
  <c r="AU84" i="8"/>
  <c r="AL84" i="8"/>
  <c r="AI84" i="8"/>
  <c r="AF84" i="8"/>
  <c r="Z84" i="8"/>
  <c r="W84" i="8"/>
  <c r="T84" i="8"/>
  <c r="S84" i="8"/>
  <c r="Q84" i="8" s="1"/>
  <c r="E84" i="8" s="1"/>
  <c r="BP83" i="8"/>
  <c r="BM83" i="8"/>
  <c r="BJ83" i="8"/>
  <c r="BU83" i="8" s="1"/>
  <c r="BS83" i="8" s="1"/>
  <c r="N83" i="8" s="1"/>
  <c r="BA83" i="8"/>
  <c r="AX83" i="8"/>
  <c r="AU83" i="8"/>
  <c r="BF83" i="8" s="1"/>
  <c r="BD83" i="8" s="1"/>
  <c r="K83" i="8" s="1"/>
  <c r="AL83" i="8"/>
  <c r="AI83" i="8"/>
  <c r="AF83" i="8"/>
  <c r="Z83" i="8"/>
  <c r="W83" i="8"/>
  <c r="T83" i="8"/>
  <c r="AE83" i="8" s="1"/>
  <c r="AC83" i="8" s="1"/>
  <c r="Q83" i="8"/>
  <c r="E83" i="8"/>
  <c r="BP82" i="8"/>
  <c r="BM82" i="8"/>
  <c r="BJ82" i="8"/>
  <c r="BA82" i="8"/>
  <c r="AX82" i="8"/>
  <c r="BF82" i="8" s="1"/>
  <c r="BD82" i="8" s="1"/>
  <c r="K82" i="8" s="1"/>
  <c r="AU82" i="8"/>
  <c r="AL82" i="8"/>
  <c r="AI82" i="8"/>
  <c r="AF82" i="8"/>
  <c r="Z82" i="8"/>
  <c r="W82" i="8"/>
  <c r="T82" i="8"/>
  <c r="S82" i="8"/>
  <c r="Q82" i="8" s="1"/>
  <c r="E82" i="8" s="1"/>
  <c r="BP81" i="8"/>
  <c r="BM81" i="8"/>
  <c r="BJ81" i="8"/>
  <c r="BU81" i="8" s="1"/>
  <c r="BS81" i="8" s="1"/>
  <c r="N81" i="8" s="1"/>
  <c r="BA81" i="8"/>
  <c r="AX81" i="8"/>
  <c r="AU81" i="8"/>
  <c r="AL81" i="8"/>
  <c r="AI81" i="8"/>
  <c r="AF81" i="8"/>
  <c r="Z81" i="8"/>
  <c r="W81" i="8"/>
  <c r="T81" i="8"/>
  <c r="Q81" i="8"/>
  <c r="E81" i="8" s="1"/>
  <c r="BP80" i="8"/>
  <c r="BM80" i="8"/>
  <c r="BU80" i="8" s="1"/>
  <c r="BS80" i="8" s="1"/>
  <c r="N80" i="8" s="1"/>
  <c r="BJ80" i="8"/>
  <c r="BA80" i="8"/>
  <c r="AX80" i="8"/>
  <c r="AU80" i="8"/>
  <c r="BF80" i="8" s="1"/>
  <c r="AL80" i="8"/>
  <c r="AI80" i="8"/>
  <c r="AQ80" i="8" s="1"/>
  <c r="AO80" i="8" s="1"/>
  <c r="H80" i="8" s="1"/>
  <c r="AF80" i="8"/>
  <c r="Z80" i="8"/>
  <c r="W80" i="8"/>
  <c r="T80" i="8"/>
  <c r="S80" i="8"/>
  <c r="Q80" i="8" s="1"/>
  <c r="E80" i="8" s="1"/>
  <c r="BP79" i="8"/>
  <c r="BM79" i="8"/>
  <c r="BJ79" i="8"/>
  <c r="BA79" i="8"/>
  <c r="AX79" i="8"/>
  <c r="BF79" i="8" s="1"/>
  <c r="AU79" i="8"/>
  <c r="AL79" i="8"/>
  <c r="AI79" i="8"/>
  <c r="AF79" i="8"/>
  <c r="Z79" i="8"/>
  <c r="W79" i="8"/>
  <c r="T79" i="8"/>
  <c r="Q79" i="8"/>
  <c r="E79" i="8" s="1"/>
  <c r="BW78" i="8"/>
  <c r="BT78" i="8"/>
  <c r="BR78" i="8"/>
  <c r="BQ78" i="8"/>
  <c r="BO78" i="8"/>
  <c r="BN78" i="8"/>
  <c r="BM78" i="8"/>
  <c r="BL78" i="8"/>
  <c r="BK78" i="8"/>
  <c r="BJ78" i="8" s="1"/>
  <c r="BH78" i="8"/>
  <c r="BE78" i="8"/>
  <c r="BC78" i="8"/>
  <c r="BB78" i="8"/>
  <c r="BA78" i="8" s="1"/>
  <c r="AZ78" i="8"/>
  <c r="AY78" i="8"/>
  <c r="AW78" i="8"/>
  <c r="AV78" i="8"/>
  <c r="AU78" i="8"/>
  <c r="AS78" i="8"/>
  <c r="AP78" i="8"/>
  <c r="AM78" i="8"/>
  <c r="AL78" i="8" s="1"/>
  <c r="AJ78" i="8"/>
  <c r="AI78" i="8" s="1"/>
  <c r="AG78" i="8"/>
  <c r="AF78" i="8" s="1"/>
  <c r="AD78" i="8"/>
  <c r="AB78" i="8"/>
  <c r="AA78" i="8"/>
  <c r="Y78" i="8"/>
  <c r="X78" i="8"/>
  <c r="W78" i="8"/>
  <c r="V78" i="8"/>
  <c r="U78" i="8"/>
  <c r="T78" i="8" s="1"/>
  <c r="S78" i="8"/>
  <c r="R78" i="8"/>
  <c r="Q78" i="8" s="1"/>
  <c r="E78" i="8" s="1"/>
  <c r="BW77" i="8"/>
  <c r="BT77" i="8"/>
  <c r="BR77" i="8"/>
  <c r="BQ77" i="8"/>
  <c r="BP77" i="8" s="1"/>
  <c r="BO77" i="8"/>
  <c r="BN77" i="8"/>
  <c r="BL77" i="8"/>
  <c r="BK77" i="8"/>
  <c r="BJ77" i="8"/>
  <c r="BH77" i="8"/>
  <c r="BE77" i="8"/>
  <c r="BC77" i="8"/>
  <c r="BB77" i="8"/>
  <c r="BA77" i="8" s="1"/>
  <c r="AZ77" i="8"/>
  <c r="AY77" i="8"/>
  <c r="AX77" i="8" s="1"/>
  <c r="AW77" i="8"/>
  <c r="AV77" i="8"/>
  <c r="AS77" i="8"/>
  <c r="AP77" i="8"/>
  <c r="AM77" i="8"/>
  <c r="AL77" i="8" s="1"/>
  <c r="AJ77" i="8"/>
  <c r="AI77" i="8" s="1"/>
  <c r="AG77" i="8"/>
  <c r="AF77" i="8"/>
  <c r="AD77" i="8"/>
  <c r="AB77" i="8"/>
  <c r="AA77" i="8"/>
  <c r="Z77" i="8"/>
  <c r="Y77" i="8"/>
  <c r="X77" i="8"/>
  <c r="W77" i="8" s="1"/>
  <c r="V77" i="8"/>
  <c r="U77" i="8"/>
  <c r="T77" i="8" s="1"/>
  <c r="S77" i="8"/>
  <c r="R77" i="8"/>
  <c r="BW76" i="8"/>
  <c r="BT76" i="8"/>
  <c r="BR76" i="8"/>
  <c r="BQ76" i="8"/>
  <c r="BP76" i="8" s="1"/>
  <c r="BO76" i="8"/>
  <c r="BN76" i="8"/>
  <c r="BM76" i="8" s="1"/>
  <c r="BL76" i="8"/>
  <c r="BK76" i="8"/>
  <c r="BH76" i="8"/>
  <c r="BE76" i="8"/>
  <c r="BC76" i="8"/>
  <c r="BB76" i="8"/>
  <c r="BA76" i="8"/>
  <c r="AZ76" i="8"/>
  <c r="AY76" i="8"/>
  <c r="AX76" i="8" s="1"/>
  <c r="AW76" i="8"/>
  <c r="AV76" i="8"/>
  <c r="AU76" i="8" s="1"/>
  <c r="AS76" i="8"/>
  <c r="AP76" i="8"/>
  <c r="AM76" i="8"/>
  <c r="AL76" i="8" s="1"/>
  <c r="AJ76" i="8"/>
  <c r="AI76" i="8"/>
  <c r="AG76" i="8"/>
  <c r="AF76" i="8" s="1"/>
  <c r="AD76" i="8"/>
  <c r="AB76" i="8"/>
  <c r="AA76" i="8"/>
  <c r="Z76" i="8" s="1"/>
  <c r="Y76" i="8"/>
  <c r="X76" i="8"/>
  <c r="W76" i="8" s="1"/>
  <c r="V76" i="8"/>
  <c r="U76" i="8"/>
  <c r="S76" i="8"/>
  <c r="R76" i="8"/>
  <c r="R102" i="8" s="1"/>
  <c r="Q76" i="8"/>
  <c r="E76" i="8" s="1"/>
  <c r="BP75" i="8"/>
  <c r="BM75" i="8"/>
  <c r="BU75" i="8" s="1"/>
  <c r="BS75" i="8" s="1"/>
  <c r="N75" i="8" s="1"/>
  <c r="BJ75" i="8"/>
  <c r="BA75" i="8"/>
  <c r="AX75" i="8"/>
  <c r="AU75" i="8"/>
  <c r="BF75" i="8" s="1"/>
  <c r="BD75" i="8" s="1"/>
  <c r="K75" i="8" s="1"/>
  <c r="AL75" i="8"/>
  <c r="AI75" i="8"/>
  <c r="AF75" i="8"/>
  <c r="Z75" i="8"/>
  <c r="W75" i="8"/>
  <c r="T75" i="8"/>
  <c r="S75" i="8"/>
  <c r="Q75" i="8" s="1"/>
  <c r="E75" i="8" s="1"/>
  <c r="BP74" i="8"/>
  <c r="BM74" i="8"/>
  <c r="BJ74" i="8"/>
  <c r="BA74" i="8"/>
  <c r="AX74" i="8"/>
  <c r="BF74" i="8" s="1"/>
  <c r="BD74" i="8" s="1"/>
  <c r="K74" i="8" s="1"/>
  <c r="AU74" i="8"/>
  <c r="AL74" i="8"/>
  <c r="AI74" i="8"/>
  <c r="AF74" i="8"/>
  <c r="Z74" i="8"/>
  <c r="W74" i="8"/>
  <c r="T74" i="8"/>
  <c r="Q74" i="8"/>
  <c r="E74" i="8" s="1"/>
  <c r="BP73" i="8"/>
  <c r="BM73" i="8"/>
  <c r="BU73" i="8" s="1"/>
  <c r="BS73" i="8" s="1"/>
  <c r="N73" i="8" s="1"/>
  <c r="BJ73" i="8"/>
  <c r="BA73" i="8"/>
  <c r="AX73" i="8"/>
  <c r="AU73" i="8"/>
  <c r="BF73" i="8" s="1"/>
  <c r="BD73" i="8" s="1"/>
  <c r="K73" i="8" s="1"/>
  <c r="AL73" i="8"/>
  <c r="AI73" i="8"/>
  <c r="AQ73" i="8" s="1"/>
  <c r="AO73" i="8" s="1"/>
  <c r="H73" i="8" s="1"/>
  <c r="AF73" i="8"/>
  <c r="Z73" i="8"/>
  <c r="W73" i="8"/>
  <c r="T73" i="8"/>
  <c r="S73" i="8"/>
  <c r="Q73" i="8" s="1"/>
  <c r="E73" i="8" s="1"/>
  <c r="BP72" i="8"/>
  <c r="BM72" i="8"/>
  <c r="BU72" i="8" s="1"/>
  <c r="BS72" i="8" s="1"/>
  <c r="N72" i="8" s="1"/>
  <c r="BJ72" i="8"/>
  <c r="BA72" i="8"/>
  <c r="AX72" i="8"/>
  <c r="AU72" i="8"/>
  <c r="BF72" i="8" s="1"/>
  <c r="BD72" i="8" s="1"/>
  <c r="K72" i="8" s="1"/>
  <c r="AL72" i="8"/>
  <c r="AI72" i="8"/>
  <c r="AF72" i="8"/>
  <c r="Z72" i="8"/>
  <c r="W72" i="8"/>
  <c r="T72" i="8"/>
  <c r="Q72" i="8"/>
  <c r="E72" i="8"/>
  <c r="BP71" i="8"/>
  <c r="BM71" i="8"/>
  <c r="BJ71" i="8"/>
  <c r="BU71" i="8" s="1"/>
  <c r="BS71" i="8" s="1"/>
  <c r="N71" i="8" s="1"/>
  <c r="BA71" i="8"/>
  <c r="AX71" i="8"/>
  <c r="AU71" i="8"/>
  <c r="AL71" i="8"/>
  <c r="AI71" i="8"/>
  <c r="AF71" i="8"/>
  <c r="Z71" i="8"/>
  <c r="W71" i="8"/>
  <c r="T71" i="8"/>
  <c r="S71" i="8"/>
  <c r="Q71" i="8" s="1"/>
  <c r="E71" i="8" s="1"/>
  <c r="BP70" i="8"/>
  <c r="BM70" i="8"/>
  <c r="BJ70" i="8"/>
  <c r="BA70" i="8"/>
  <c r="AX70" i="8"/>
  <c r="AU70" i="8"/>
  <c r="BF70" i="8" s="1"/>
  <c r="BD70" i="8" s="1"/>
  <c r="K70" i="8" s="1"/>
  <c r="AL70" i="8"/>
  <c r="AI70" i="8"/>
  <c r="AF70" i="8"/>
  <c r="Z70" i="8"/>
  <c r="W70" i="8"/>
  <c r="AE70" i="8" s="1"/>
  <c r="AC70" i="8" s="1"/>
  <c r="T70" i="8"/>
  <c r="Q70" i="8"/>
  <c r="E70" i="8" s="1"/>
  <c r="BP69" i="8"/>
  <c r="BM69" i="8"/>
  <c r="BJ69" i="8"/>
  <c r="BU69" i="8" s="1"/>
  <c r="BS69" i="8" s="1"/>
  <c r="N69" i="8" s="1"/>
  <c r="BA69" i="8"/>
  <c r="AX69" i="8"/>
  <c r="AU69" i="8"/>
  <c r="BF69" i="8" s="1"/>
  <c r="BD69" i="8" s="1"/>
  <c r="K69" i="8" s="1"/>
  <c r="AL69" i="8"/>
  <c r="AI69" i="8"/>
  <c r="AF69" i="8"/>
  <c r="Z69" i="8"/>
  <c r="W69" i="8"/>
  <c r="T69" i="8"/>
  <c r="AE69" i="8" s="1"/>
  <c r="AC69" i="8" s="1"/>
  <c r="S69" i="8"/>
  <c r="Q69" i="8"/>
  <c r="E69" i="8" s="1"/>
  <c r="BP68" i="8"/>
  <c r="BM68" i="8"/>
  <c r="BU68" i="8" s="1"/>
  <c r="BS68" i="8" s="1"/>
  <c r="N68" i="8" s="1"/>
  <c r="BJ68" i="8"/>
  <c r="BA68" i="8"/>
  <c r="AX68" i="8"/>
  <c r="AU68" i="8"/>
  <c r="BF68" i="8" s="1"/>
  <c r="BD68" i="8" s="1"/>
  <c r="K68" i="8" s="1"/>
  <c r="AL68" i="8"/>
  <c r="AI68" i="8"/>
  <c r="AF68" i="8"/>
  <c r="Z68" i="8"/>
  <c r="W68" i="8"/>
  <c r="T68" i="8"/>
  <c r="Q68" i="8"/>
  <c r="E68" i="8"/>
  <c r="BP67" i="8"/>
  <c r="BM67" i="8"/>
  <c r="BJ67" i="8"/>
  <c r="BA67" i="8"/>
  <c r="AX67" i="8"/>
  <c r="AU67" i="8"/>
  <c r="BF67" i="8" s="1"/>
  <c r="BD67" i="8" s="1"/>
  <c r="K67" i="8" s="1"/>
  <c r="AL67" i="8"/>
  <c r="AI67" i="8"/>
  <c r="AF67" i="8"/>
  <c r="Z67" i="8"/>
  <c r="W67" i="8"/>
  <c r="AE67" i="8" s="1"/>
  <c r="AC67" i="8" s="1"/>
  <c r="F67" i="8" s="1"/>
  <c r="T67" i="8"/>
  <c r="Q67" i="8"/>
  <c r="E67" i="8"/>
  <c r="BP66" i="8"/>
  <c r="BM66" i="8"/>
  <c r="BJ66" i="8"/>
  <c r="BA66" i="8"/>
  <c r="AX66" i="8"/>
  <c r="AU66" i="8"/>
  <c r="AL66" i="8"/>
  <c r="AI66" i="8"/>
  <c r="AF66" i="8"/>
  <c r="Z66" i="8"/>
  <c r="W66" i="8"/>
  <c r="T66" i="8"/>
  <c r="AE66" i="8" s="1"/>
  <c r="AC66" i="8" s="1"/>
  <c r="Q66" i="8"/>
  <c r="E66" i="8"/>
  <c r="BP65" i="8"/>
  <c r="BM65" i="8"/>
  <c r="BJ65" i="8"/>
  <c r="BA65" i="8"/>
  <c r="AX65" i="8"/>
  <c r="BF65" i="8" s="1"/>
  <c r="BD65" i="8" s="1"/>
  <c r="K65" i="8" s="1"/>
  <c r="AU65" i="8"/>
  <c r="AL65" i="8"/>
  <c r="AI65" i="8"/>
  <c r="AF65" i="8"/>
  <c r="Z65" i="8"/>
  <c r="W65" i="8"/>
  <c r="T65" i="8"/>
  <c r="Q65" i="8"/>
  <c r="E65" i="8" s="1"/>
  <c r="BP64" i="8"/>
  <c r="BM64" i="8"/>
  <c r="BU64" i="8" s="1"/>
  <c r="BS64" i="8" s="1"/>
  <c r="N64" i="8" s="1"/>
  <c r="BJ64" i="8"/>
  <c r="BA64" i="8"/>
  <c r="AX64" i="8"/>
  <c r="AU64" i="8"/>
  <c r="BF64" i="8" s="1"/>
  <c r="BD64" i="8" s="1"/>
  <c r="K64" i="8" s="1"/>
  <c r="AL64" i="8"/>
  <c r="AI64" i="8"/>
  <c r="AQ64" i="8" s="1"/>
  <c r="AO64" i="8" s="1"/>
  <c r="H64" i="8" s="1"/>
  <c r="AF64" i="8"/>
  <c r="Z64" i="8"/>
  <c r="W64" i="8"/>
  <c r="T64" i="8"/>
  <c r="Q64" i="8"/>
  <c r="E64" i="8"/>
  <c r="BP63" i="8"/>
  <c r="BM63" i="8"/>
  <c r="BJ63" i="8"/>
  <c r="BU63" i="8" s="1"/>
  <c r="BS63" i="8" s="1"/>
  <c r="N63" i="8" s="1"/>
  <c r="BA63" i="8"/>
  <c r="AX63" i="8"/>
  <c r="AU63" i="8"/>
  <c r="AL63" i="8"/>
  <c r="AI63" i="8"/>
  <c r="AF63" i="8"/>
  <c r="Z63" i="8"/>
  <c r="W63" i="8"/>
  <c r="T63" i="8"/>
  <c r="S63" i="8"/>
  <c r="Q63" i="8" s="1"/>
  <c r="E63" i="8" s="1"/>
  <c r="BP62" i="8"/>
  <c r="BM62" i="8"/>
  <c r="BJ62" i="8"/>
  <c r="BU62" i="8" s="1"/>
  <c r="BS62" i="8" s="1"/>
  <c r="N62" i="8" s="1"/>
  <c r="BA62" i="8"/>
  <c r="AX62" i="8"/>
  <c r="AU62" i="8"/>
  <c r="BF62" i="8" s="1"/>
  <c r="BD62" i="8" s="1"/>
  <c r="K62" i="8" s="1"/>
  <c r="AL62" i="8"/>
  <c r="AI62" i="8"/>
  <c r="AF62" i="8"/>
  <c r="Z62" i="8"/>
  <c r="W62" i="8"/>
  <c r="T62" i="8"/>
  <c r="AE62" i="8" s="1"/>
  <c r="AC62" i="8" s="1"/>
  <c r="Q62" i="8"/>
  <c r="E62" i="8"/>
  <c r="BP61" i="8"/>
  <c r="BM61" i="8"/>
  <c r="BJ61" i="8"/>
  <c r="BA61" i="8"/>
  <c r="AX61" i="8"/>
  <c r="BF61" i="8" s="1"/>
  <c r="BD61" i="8" s="1"/>
  <c r="K61" i="8" s="1"/>
  <c r="AU61" i="8"/>
  <c r="AL61" i="8"/>
  <c r="AI61" i="8"/>
  <c r="AF61" i="8"/>
  <c r="Z61" i="8"/>
  <c r="W61" i="8"/>
  <c r="T61" i="8"/>
  <c r="S61" i="8"/>
  <c r="Q61" i="8" s="1"/>
  <c r="E61" i="8" s="1"/>
  <c r="BP60" i="8"/>
  <c r="BM60" i="8"/>
  <c r="BJ60" i="8"/>
  <c r="BU60" i="8" s="1"/>
  <c r="BS60" i="8" s="1"/>
  <c r="N60" i="8" s="1"/>
  <c r="BA60" i="8"/>
  <c r="AX60" i="8"/>
  <c r="AU60" i="8"/>
  <c r="AL60" i="8"/>
  <c r="AI60" i="8"/>
  <c r="AF60" i="8"/>
  <c r="Z60" i="8"/>
  <c r="W60" i="8"/>
  <c r="T60" i="8"/>
  <c r="Q60" i="8"/>
  <c r="E60" i="8" s="1"/>
  <c r="BP59" i="8"/>
  <c r="BM59" i="8"/>
  <c r="BU59" i="8" s="1"/>
  <c r="BS59" i="8" s="1"/>
  <c r="N59" i="8" s="1"/>
  <c r="BJ59" i="8"/>
  <c r="BA59" i="8"/>
  <c r="AX59" i="8"/>
  <c r="AU59" i="8"/>
  <c r="BF59" i="8" s="1"/>
  <c r="BD59" i="8" s="1"/>
  <c r="K59" i="8" s="1"/>
  <c r="AL59" i="8"/>
  <c r="AI59" i="8"/>
  <c r="AF59" i="8"/>
  <c r="Z59" i="8"/>
  <c r="W59" i="8"/>
  <c r="T59" i="8"/>
  <c r="S59" i="8"/>
  <c r="Q59" i="8" s="1"/>
  <c r="E59" i="8" s="1"/>
  <c r="BP58" i="8"/>
  <c r="BM58" i="8"/>
  <c r="BJ58" i="8"/>
  <c r="BA58" i="8"/>
  <c r="AX58" i="8"/>
  <c r="BF58" i="8" s="1"/>
  <c r="BD58" i="8" s="1"/>
  <c r="K58" i="8" s="1"/>
  <c r="AU58" i="8"/>
  <c r="AL58" i="8"/>
  <c r="AI58" i="8"/>
  <c r="AF58" i="8"/>
  <c r="Z58" i="8"/>
  <c r="W58" i="8"/>
  <c r="T58" i="8"/>
  <c r="Q58" i="8"/>
  <c r="E58" i="8" s="1"/>
  <c r="BP57" i="8"/>
  <c r="BM57" i="8"/>
  <c r="BJ57" i="8"/>
  <c r="BU57" i="8" s="1"/>
  <c r="BS57" i="8" s="1"/>
  <c r="N57" i="8" s="1"/>
  <c r="BA57" i="8"/>
  <c r="AX57" i="8"/>
  <c r="AU57" i="8"/>
  <c r="BF57" i="8" s="1"/>
  <c r="BD57" i="8" s="1"/>
  <c r="K57" i="8" s="1"/>
  <c r="AL57" i="8"/>
  <c r="AI57" i="8"/>
  <c r="AF57" i="8"/>
  <c r="Z57" i="8"/>
  <c r="W57" i="8"/>
  <c r="T57" i="8"/>
  <c r="AE57" i="8" s="1"/>
  <c r="AC57" i="8" s="1"/>
  <c r="S57" i="8"/>
  <c r="Q57" i="8"/>
  <c r="E57" i="8" s="1"/>
  <c r="BP56" i="8"/>
  <c r="BM56" i="8"/>
  <c r="BU56" i="8" s="1"/>
  <c r="BS56" i="8" s="1"/>
  <c r="N56" i="8" s="1"/>
  <c r="BJ56" i="8"/>
  <c r="BA56" i="8"/>
  <c r="AX56" i="8"/>
  <c r="AU56" i="8"/>
  <c r="BF56" i="8" s="1"/>
  <c r="BD56" i="8" s="1"/>
  <c r="K56" i="8" s="1"/>
  <c r="AL56" i="8"/>
  <c r="AI56" i="8"/>
  <c r="AQ56" i="8" s="1"/>
  <c r="AO56" i="8" s="1"/>
  <c r="H56" i="8" s="1"/>
  <c r="AF56" i="8"/>
  <c r="Z56" i="8"/>
  <c r="W56" i="8"/>
  <c r="T56" i="8"/>
  <c r="Q56" i="8"/>
  <c r="E56" i="8"/>
  <c r="BP55" i="8"/>
  <c r="BM55" i="8"/>
  <c r="BJ55" i="8"/>
  <c r="BU55" i="8" s="1"/>
  <c r="BS55" i="8" s="1"/>
  <c r="N55" i="8" s="1"/>
  <c r="BA55" i="8"/>
  <c r="AX55" i="8"/>
  <c r="AU55" i="8"/>
  <c r="AL55" i="8"/>
  <c r="AI55" i="8"/>
  <c r="AF55" i="8"/>
  <c r="Z55" i="8"/>
  <c r="W55" i="8"/>
  <c r="T55" i="8"/>
  <c r="S55" i="8"/>
  <c r="Q55" i="8" s="1"/>
  <c r="E55" i="8" s="1"/>
  <c r="BP54" i="8"/>
  <c r="BM54" i="8"/>
  <c r="BJ54" i="8"/>
  <c r="BU54" i="8" s="1"/>
  <c r="BS54" i="8" s="1"/>
  <c r="N54" i="8" s="1"/>
  <c r="BA54" i="8"/>
  <c r="AX54" i="8"/>
  <c r="AU54" i="8"/>
  <c r="BF54" i="8" s="1"/>
  <c r="BD54" i="8" s="1"/>
  <c r="K54" i="8" s="1"/>
  <c r="AL54" i="8"/>
  <c r="AI54" i="8"/>
  <c r="AF54" i="8"/>
  <c r="Z54" i="8"/>
  <c r="W54" i="8"/>
  <c r="T54" i="8"/>
  <c r="AE54" i="8" s="1"/>
  <c r="AC54" i="8" s="1"/>
  <c r="Q54" i="8"/>
  <c r="E54" i="8"/>
  <c r="BP53" i="8"/>
  <c r="BM53" i="8"/>
  <c r="BJ53" i="8"/>
  <c r="BU53" i="8" s="1"/>
  <c r="BS53" i="8" s="1"/>
  <c r="N53" i="8" s="1"/>
  <c r="BA53" i="8"/>
  <c r="AX53" i="8"/>
  <c r="AU53" i="8"/>
  <c r="AL53" i="8"/>
  <c r="AI53" i="8"/>
  <c r="AF53" i="8"/>
  <c r="Z53" i="8"/>
  <c r="W53" i="8"/>
  <c r="T53" i="8"/>
  <c r="Q53" i="8"/>
  <c r="E53" i="8"/>
  <c r="BP52" i="8"/>
  <c r="BM52" i="8"/>
  <c r="BJ52" i="8"/>
  <c r="BA52" i="8"/>
  <c r="AX52" i="8"/>
  <c r="AU52" i="8"/>
  <c r="BF52" i="8" s="1"/>
  <c r="BD52" i="8" s="1"/>
  <c r="K52" i="8" s="1"/>
  <c r="AL52" i="8"/>
  <c r="AI52" i="8"/>
  <c r="AF52" i="8"/>
  <c r="Z52" i="8"/>
  <c r="W52" i="8"/>
  <c r="AE52" i="8" s="1"/>
  <c r="AC52" i="8" s="1"/>
  <c r="T52" i="8"/>
  <c r="Q52" i="8"/>
  <c r="E52" i="8" s="1"/>
  <c r="BP51" i="8"/>
  <c r="BM51" i="8"/>
  <c r="BJ51" i="8"/>
  <c r="BU51" i="8" s="1"/>
  <c r="BS51" i="8" s="1"/>
  <c r="N51" i="8" s="1"/>
  <c r="BA51" i="8"/>
  <c r="AX51" i="8"/>
  <c r="AU51" i="8"/>
  <c r="AL51" i="8"/>
  <c r="AI51" i="8"/>
  <c r="AF51" i="8"/>
  <c r="Z51" i="8"/>
  <c r="W51" i="8"/>
  <c r="T51" i="8"/>
  <c r="S51" i="8"/>
  <c r="Q51" i="8" s="1"/>
  <c r="E51" i="8" s="1"/>
  <c r="BP50" i="8"/>
  <c r="BM50" i="8"/>
  <c r="BJ50" i="8"/>
  <c r="BA50" i="8"/>
  <c r="AX50" i="8"/>
  <c r="AU50" i="8"/>
  <c r="BF50" i="8" s="1"/>
  <c r="BD50" i="8" s="1"/>
  <c r="K50" i="8" s="1"/>
  <c r="AL50" i="8"/>
  <c r="AI50" i="8"/>
  <c r="AF50" i="8"/>
  <c r="Z50" i="8"/>
  <c r="W50" i="8"/>
  <c r="AE50" i="8" s="1"/>
  <c r="AC50" i="8" s="1"/>
  <c r="F50" i="8" s="1"/>
  <c r="G50" i="8" s="1"/>
  <c r="T50" i="8"/>
  <c r="Q50" i="8"/>
  <c r="E50" i="8"/>
  <c r="BP49" i="8"/>
  <c r="BM49" i="8"/>
  <c r="BJ49" i="8"/>
  <c r="BA49" i="8"/>
  <c r="AX49" i="8"/>
  <c r="AU49" i="8"/>
  <c r="BF49" i="8" s="1"/>
  <c r="BD49" i="8" s="1"/>
  <c r="K49" i="8" s="1"/>
  <c r="AL49" i="8"/>
  <c r="AI49" i="8"/>
  <c r="AF49" i="8"/>
  <c r="Z49" i="8"/>
  <c r="W49" i="8"/>
  <c r="AE49" i="8" s="1"/>
  <c r="AC49" i="8" s="1"/>
  <c r="T49" i="8"/>
  <c r="S49" i="8"/>
  <c r="Q49" i="8" s="1"/>
  <c r="E49" i="8" s="1"/>
  <c r="BP48" i="8"/>
  <c r="BM48" i="8"/>
  <c r="BJ48" i="8"/>
  <c r="BA48" i="8"/>
  <c r="AX48" i="8"/>
  <c r="AU48" i="8"/>
  <c r="AL48" i="8"/>
  <c r="AI48" i="8"/>
  <c r="AF48" i="8"/>
  <c r="Z48" i="8"/>
  <c r="W48" i="8"/>
  <c r="T48" i="8"/>
  <c r="AE48" i="8" s="1"/>
  <c r="AC48" i="8" s="1"/>
  <c r="Q48" i="8"/>
  <c r="E48" i="8"/>
  <c r="BP47" i="8"/>
  <c r="BM47" i="8"/>
  <c r="BJ47" i="8"/>
  <c r="BA47" i="8"/>
  <c r="AX47" i="8"/>
  <c r="AU47" i="8"/>
  <c r="AL47" i="8"/>
  <c r="AI47" i="8"/>
  <c r="AF47" i="8"/>
  <c r="Z47" i="8"/>
  <c r="W47" i="8"/>
  <c r="T47" i="8"/>
  <c r="AE47" i="8" s="1"/>
  <c r="AC47" i="8" s="1"/>
  <c r="S47" i="8"/>
  <c r="Q47" i="8" s="1"/>
  <c r="E47" i="8" s="1"/>
  <c r="BP46" i="8"/>
  <c r="BM46" i="8"/>
  <c r="BJ46" i="8"/>
  <c r="BU46" i="8" s="1"/>
  <c r="BS46" i="8" s="1"/>
  <c r="N46" i="8" s="1"/>
  <c r="BA46" i="8"/>
  <c r="AX46" i="8"/>
  <c r="AU46" i="8"/>
  <c r="BF46" i="8" s="1"/>
  <c r="BD46" i="8" s="1"/>
  <c r="K46" i="8" s="1"/>
  <c r="AL46" i="8"/>
  <c r="AI46" i="8"/>
  <c r="AF46" i="8"/>
  <c r="Z46" i="8"/>
  <c r="W46" i="8"/>
  <c r="T46" i="8"/>
  <c r="AE46" i="8" s="1"/>
  <c r="AC46" i="8" s="1"/>
  <c r="Q46" i="8"/>
  <c r="E46" i="8"/>
  <c r="BP45" i="8"/>
  <c r="BM45" i="8"/>
  <c r="BJ45" i="8"/>
  <c r="BA45" i="8"/>
  <c r="AX45" i="8"/>
  <c r="AU45" i="8"/>
  <c r="AL45" i="8"/>
  <c r="AI45" i="8"/>
  <c r="AF45" i="8"/>
  <c r="Z45" i="8"/>
  <c r="W45" i="8"/>
  <c r="T45" i="8"/>
  <c r="AE45" i="8" s="1"/>
  <c r="AC45" i="8" s="1"/>
  <c r="F45" i="8" s="1"/>
  <c r="G45" i="8" s="1"/>
  <c r="Q45" i="8"/>
  <c r="E45" i="8"/>
  <c r="BP44" i="8"/>
  <c r="BM44" i="8"/>
  <c r="BJ44" i="8"/>
  <c r="BA44" i="8"/>
  <c r="AX44" i="8"/>
  <c r="AU44" i="8"/>
  <c r="AL44" i="8"/>
  <c r="AI44" i="8"/>
  <c r="AF44" i="8"/>
  <c r="Z44" i="8"/>
  <c r="W44" i="8"/>
  <c r="T44" i="8"/>
  <c r="AE44" i="8" s="1"/>
  <c r="AC44" i="8" s="1"/>
  <c r="F44" i="8" s="1"/>
  <c r="G44" i="8" s="1"/>
  <c r="Q44" i="8"/>
  <c r="E44" i="8"/>
  <c r="BP43" i="8"/>
  <c r="BM43" i="8"/>
  <c r="BJ43" i="8"/>
  <c r="BA43" i="8"/>
  <c r="AX43" i="8"/>
  <c r="AU43" i="8"/>
  <c r="AL43" i="8"/>
  <c r="AI43" i="8"/>
  <c r="AF43" i="8"/>
  <c r="Z43" i="8"/>
  <c r="W43" i="8"/>
  <c r="T43" i="8"/>
  <c r="AE43" i="8" s="1"/>
  <c r="AC43" i="8" s="1"/>
  <c r="F43" i="8" s="1"/>
  <c r="G43" i="8" s="1"/>
  <c r="Q43" i="8"/>
  <c r="E43" i="8"/>
  <c r="BP42" i="8"/>
  <c r="BM42" i="8"/>
  <c r="BJ42" i="8"/>
  <c r="BA42" i="8"/>
  <c r="AX42" i="8"/>
  <c r="AU42" i="8"/>
  <c r="AL42" i="8"/>
  <c r="AI42" i="8"/>
  <c r="AF42" i="8"/>
  <c r="Z42" i="8"/>
  <c r="W42" i="8"/>
  <c r="T42" i="8"/>
  <c r="AE42" i="8" s="1"/>
  <c r="AC42" i="8" s="1"/>
  <c r="F42" i="8" s="1"/>
  <c r="G42" i="8" s="1"/>
  <c r="Q42" i="8"/>
  <c r="E42" i="8"/>
  <c r="BP41" i="8"/>
  <c r="BM41" i="8"/>
  <c r="BJ41" i="8"/>
  <c r="BA41" i="8"/>
  <c r="AX41" i="8"/>
  <c r="AU41" i="8"/>
  <c r="AL41" i="8"/>
  <c r="AI41" i="8"/>
  <c r="AF41" i="8"/>
  <c r="Z41" i="8"/>
  <c r="W41" i="8"/>
  <c r="T41" i="8"/>
  <c r="AE41" i="8" s="1"/>
  <c r="AC41" i="8" s="1"/>
  <c r="F41" i="8" s="1"/>
  <c r="G41" i="8" s="1"/>
  <c r="Q41" i="8"/>
  <c r="E41" i="8"/>
  <c r="BP40" i="8"/>
  <c r="BM40" i="8"/>
  <c r="BJ40" i="8"/>
  <c r="BA40" i="8"/>
  <c r="AX40" i="8"/>
  <c r="AU40" i="8"/>
  <c r="AL40" i="8"/>
  <c r="AI40" i="8"/>
  <c r="AF40" i="8"/>
  <c r="Z40" i="8"/>
  <c r="W40" i="8"/>
  <c r="T40" i="8"/>
  <c r="AE40" i="8" s="1"/>
  <c r="AC40" i="8" s="1"/>
  <c r="F40" i="8" s="1"/>
  <c r="G40" i="8" s="1"/>
  <c r="Q40" i="8"/>
  <c r="E40" i="8"/>
  <c r="BP39" i="8"/>
  <c r="BM39" i="8"/>
  <c r="BJ39" i="8"/>
  <c r="BA39" i="8"/>
  <c r="AX39" i="8"/>
  <c r="AU39" i="8"/>
  <c r="AL39" i="8"/>
  <c r="AI39" i="8"/>
  <c r="AF39" i="8"/>
  <c r="Z39" i="8"/>
  <c r="W39" i="8"/>
  <c r="T39" i="8"/>
  <c r="AE39" i="8" s="1"/>
  <c r="AC39" i="8" s="1"/>
  <c r="F39" i="8" s="1"/>
  <c r="G39" i="8" s="1"/>
  <c r="Q39" i="8"/>
  <c r="E39" i="8"/>
  <c r="BP38" i="8"/>
  <c r="BM38" i="8"/>
  <c r="BJ38" i="8"/>
  <c r="BA38" i="8"/>
  <c r="AX38" i="8"/>
  <c r="AU38" i="8"/>
  <c r="AL38" i="8"/>
  <c r="AI38" i="8"/>
  <c r="AF38" i="8"/>
  <c r="Z38" i="8"/>
  <c r="W38" i="8"/>
  <c r="T38" i="8"/>
  <c r="AE38" i="8" s="1"/>
  <c r="AC38" i="8" s="1"/>
  <c r="F38" i="8" s="1"/>
  <c r="G38" i="8" s="1"/>
  <c r="Q38" i="8"/>
  <c r="E38" i="8"/>
  <c r="BP37" i="8"/>
  <c r="BM37" i="8"/>
  <c r="BJ37" i="8"/>
  <c r="BA37" i="8"/>
  <c r="AX37" i="8"/>
  <c r="AU37" i="8"/>
  <c r="AL37" i="8"/>
  <c r="AI37" i="8"/>
  <c r="AF37" i="8"/>
  <c r="Z37" i="8"/>
  <c r="W37" i="8"/>
  <c r="T37" i="8"/>
  <c r="AE37" i="8" s="1"/>
  <c r="AC37" i="8" s="1"/>
  <c r="F37" i="8" s="1"/>
  <c r="G37" i="8" s="1"/>
  <c r="Q37" i="8"/>
  <c r="E37" i="8"/>
  <c r="BP36" i="8"/>
  <c r="BM36" i="8"/>
  <c r="BJ36" i="8"/>
  <c r="BA36" i="8"/>
  <c r="AX36" i="8"/>
  <c r="AU36" i="8"/>
  <c r="AL36" i="8"/>
  <c r="AI36" i="8"/>
  <c r="AF36" i="8"/>
  <c r="Z36" i="8"/>
  <c r="W36" i="8"/>
  <c r="T36" i="8"/>
  <c r="AE36" i="8" s="1"/>
  <c r="Q36" i="8"/>
  <c r="E36" i="8"/>
  <c r="BP35" i="8"/>
  <c r="BM35" i="8"/>
  <c r="BJ35" i="8"/>
  <c r="BA35" i="8"/>
  <c r="AX35" i="8"/>
  <c r="AU35" i="8"/>
  <c r="BF35" i="8" s="1"/>
  <c r="BD35" i="8" s="1"/>
  <c r="K35" i="8" s="1"/>
  <c r="AL35" i="8"/>
  <c r="AI35" i="8"/>
  <c r="AF35" i="8"/>
  <c r="Z35" i="8"/>
  <c r="W35" i="8"/>
  <c r="AE35" i="8" s="1"/>
  <c r="AC35" i="8" s="1"/>
  <c r="F35" i="8" s="1"/>
  <c r="G35" i="8" s="1"/>
  <c r="T35" i="8"/>
  <c r="Q35" i="8"/>
  <c r="E35" i="8"/>
  <c r="BR34" i="8"/>
  <c r="BP34" i="8"/>
  <c r="BO34" i="8"/>
  <c r="BM34" i="8"/>
  <c r="BL34" i="8"/>
  <c r="BJ34" i="8"/>
  <c r="BC34" i="8"/>
  <c r="BA34" i="8"/>
  <c r="AZ34" i="8"/>
  <c r="AX34" i="8"/>
  <c r="AW34" i="8"/>
  <c r="AU34" i="8"/>
  <c r="AL34" i="8"/>
  <c r="AI34" i="8"/>
  <c r="AF34" i="8"/>
  <c r="AB34" i="8"/>
  <c r="Z34" i="8" s="1"/>
  <c r="Y34" i="8"/>
  <c r="W34" i="8" s="1"/>
  <c r="V34" i="8"/>
  <c r="T34" i="8" s="1"/>
  <c r="S34" i="8"/>
  <c r="Q34" i="8" s="1"/>
  <c r="E34" i="8" s="1"/>
  <c r="BV33" i="8"/>
  <c r="BU33" i="8"/>
  <c r="BS33" i="8" s="1"/>
  <c r="N33" i="8" s="1"/>
  <c r="BP33" i="8"/>
  <c r="BM33" i="8"/>
  <c r="BJ33" i="8"/>
  <c r="BG33" i="8"/>
  <c r="L33" i="8" s="1"/>
  <c r="BD33" i="8"/>
  <c r="BA33" i="8"/>
  <c r="AX33" i="8"/>
  <c r="AU33" i="8"/>
  <c r="AR33" i="8"/>
  <c r="I33" i="8" s="1"/>
  <c r="AO33" i="8"/>
  <c r="H33" i="8" s="1"/>
  <c r="AL33" i="8"/>
  <c r="AI33" i="8"/>
  <c r="AF33" i="8"/>
  <c r="AC33" i="8"/>
  <c r="F33" i="8" s="1"/>
  <c r="Z33" i="8"/>
  <c r="W33" i="8"/>
  <c r="T33" i="8"/>
  <c r="Q33" i="8"/>
  <c r="K33" i="8"/>
  <c r="E33" i="8"/>
  <c r="M33" i="8" s="1"/>
  <c r="BP32" i="8"/>
  <c r="BM32" i="8"/>
  <c r="BJ32" i="8"/>
  <c r="BU32" i="8" s="1"/>
  <c r="BS32" i="8" s="1"/>
  <c r="N32" i="8" s="1"/>
  <c r="BA32" i="8"/>
  <c r="AX32" i="8"/>
  <c r="AU32" i="8"/>
  <c r="AL32" i="8"/>
  <c r="AI32" i="8"/>
  <c r="AF32" i="8"/>
  <c r="Z32" i="8"/>
  <c r="W32" i="8"/>
  <c r="T32" i="8"/>
  <c r="Q32" i="8"/>
  <c r="E32" i="8" s="1"/>
  <c r="BP31" i="8"/>
  <c r="BM31" i="8"/>
  <c r="BU31" i="8" s="1"/>
  <c r="BS31" i="8" s="1"/>
  <c r="N31" i="8" s="1"/>
  <c r="BJ31" i="8"/>
  <c r="BA31" i="8"/>
  <c r="AX31" i="8"/>
  <c r="AU31" i="8"/>
  <c r="BF31" i="8" s="1"/>
  <c r="BD31" i="8" s="1"/>
  <c r="AL31" i="8"/>
  <c r="AI31" i="8"/>
  <c r="AF31" i="8"/>
  <c r="Z31" i="8"/>
  <c r="W31" i="8"/>
  <c r="AE31" i="8" s="1"/>
  <c r="AC31" i="8" s="1"/>
  <c r="T31" i="8"/>
  <c r="Q31" i="8"/>
  <c r="I31" i="8"/>
  <c r="E31" i="8"/>
  <c r="J31" i="8" s="1"/>
  <c r="BP30" i="8"/>
  <c r="BM30" i="8"/>
  <c r="BJ30" i="8"/>
  <c r="BA30" i="8"/>
  <c r="AX30" i="8"/>
  <c r="BF30" i="8" s="1"/>
  <c r="BD30" i="8" s="1"/>
  <c r="K30" i="8" s="1"/>
  <c r="AU30" i="8"/>
  <c r="AL30" i="8"/>
  <c r="AI30" i="8"/>
  <c r="AF30" i="8"/>
  <c r="Z30" i="8"/>
  <c r="W30" i="8"/>
  <c r="T30" i="8"/>
  <c r="Q30" i="8"/>
  <c r="E30" i="8" s="1"/>
  <c r="BP29" i="8"/>
  <c r="BM29" i="8"/>
  <c r="BJ29" i="8"/>
  <c r="BU29" i="8" s="1"/>
  <c r="BS29" i="8" s="1"/>
  <c r="N29" i="8" s="1"/>
  <c r="BA29" i="8"/>
  <c r="AX29" i="8"/>
  <c r="AU29" i="8"/>
  <c r="BF29" i="8" s="1"/>
  <c r="BD29" i="8" s="1"/>
  <c r="K29" i="8" s="1"/>
  <c r="AL29" i="8"/>
  <c r="AI29" i="8"/>
  <c r="AF29" i="8"/>
  <c r="Z29" i="8"/>
  <c r="W29" i="8"/>
  <c r="T29" i="8"/>
  <c r="AE29" i="8" s="1"/>
  <c r="AC29" i="8" s="1"/>
  <c r="Q29" i="8"/>
  <c r="E29" i="8"/>
  <c r="BP28" i="8"/>
  <c r="BM28" i="8"/>
  <c r="BJ28" i="8"/>
  <c r="BU28" i="8" s="1"/>
  <c r="BS28" i="8" s="1"/>
  <c r="N28" i="8" s="1"/>
  <c r="BA28" i="8"/>
  <c r="AX28" i="8"/>
  <c r="AU28" i="8"/>
  <c r="AL28" i="8"/>
  <c r="AI28" i="8"/>
  <c r="AF28" i="8"/>
  <c r="Z28" i="8"/>
  <c r="W28" i="8"/>
  <c r="T28" i="8"/>
  <c r="Q28" i="8"/>
  <c r="E28" i="8" s="1"/>
  <c r="BP27" i="8"/>
  <c r="BM27" i="8"/>
  <c r="BJ27" i="8"/>
  <c r="BA27" i="8"/>
  <c r="AX27" i="8"/>
  <c r="AU27" i="8"/>
  <c r="AL27" i="8"/>
  <c r="AI27" i="8"/>
  <c r="AF27" i="8"/>
  <c r="Z27" i="8"/>
  <c r="W27" i="8"/>
  <c r="T27" i="8"/>
  <c r="AE27" i="8" s="1"/>
  <c r="AC27" i="8" s="1"/>
  <c r="F27" i="8" s="1"/>
  <c r="Q27" i="8"/>
  <c r="E27" i="8"/>
  <c r="BP26" i="8"/>
  <c r="BM26" i="8"/>
  <c r="BJ26" i="8"/>
  <c r="BA26" i="8"/>
  <c r="AX26" i="8"/>
  <c r="AU26" i="8"/>
  <c r="AL26" i="8"/>
  <c r="AI26" i="8"/>
  <c r="AF26" i="8"/>
  <c r="Z26" i="8"/>
  <c r="W26" i="8"/>
  <c r="T26" i="8"/>
  <c r="AE26" i="8" s="1"/>
  <c r="AC26" i="8" s="1"/>
  <c r="F26" i="8" s="1"/>
  <c r="G26" i="8" s="1"/>
  <c r="Q26" i="8"/>
  <c r="E26" i="8"/>
  <c r="BP25" i="8"/>
  <c r="BM25" i="8"/>
  <c r="BJ25" i="8"/>
  <c r="BA25" i="8"/>
  <c r="AX25" i="8"/>
  <c r="AU25" i="8"/>
  <c r="AL25" i="8"/>
  <c r="AI25" i="8"/>
  <c r="AF25" i="8"/>
  <c r="Z25" i="8"/>
  <c r="W25" i="8"/>
  <c r="T25" i="8"/>
  <c r="AE25" i="8" s="1"/>
  <c r="AC25" i="8" s="1"/>
  <c r="F25" i="8" s="1"/>
  <c r="G25" i="8" s="1"/>
  <c r="Q25" i="8"/>
  <c r="E25" i="8"/>
  <c r="BP24" i="8"/>
  <c r="BM24" i="8"/>
  <c r="BJ24" i="8"/>
  <c r="BA24" i="8"/>
  <c r="AX24" i="8"/>
  <c r="AU24" i="8"/>
  <c r="AL24" i="8"/>
  <c r="AI24" i="8"/>
  <c r="AF24" i="8"/>
  <c r="Z24" i="8"/>
  <c r="W24" i="8"/>
  <c r="T24" i="8"/>
  <c r="AE24" i="8" s="1"/>
  <c r="AC24" i="8" s="1"/>
  <c r="F24" i="8" s="1"/>
  <c r="G24" i="8" s="1"/>
  <c r="Q24" i="8"/>
  <c r="E24" i="8"/>
  <c r="BP23" i="8"/>
  <c r="BM23" i="8"/>
  <c r="BJ23" i="8"/>
  <c r="BA23" i="8"/>
  <c r="AX23" i="8"/>
  <c r="AU23" i="8"/>
  <c r="AL23" i="8"/>
  <c r="AI23" i="8"/>
  <c r="AF23" i="8"/>
  <c r="Z23" i="8"/>
  <c r="W23" i="8"/>
  <c r="T23" i="8"/>
  <c r="AE23" i="8" s="1"/>
  <c r="AC23" i="8" s="1"/>
  <c r="F23" i="8" s="1"/>
  <c r="G23" i="8" s="1"/>
  <c r="Q23" i="8"/>
  <c r="E23" i="8"/>
  <c r="BP22" i="8"/>
  <c r="BM22" i="8"/>
  <c r="BJ22" i="8"/>
  <c r="BA22" i="8"/>
  <c r="AX22" i="8"/>
  <c r="AU22" i="8"/>
  <c r="AL22" i="8"/>
  <c r="AI22" i="8"/>
  <c r="AF22" i="8"/>
  <c r="Z22" i="8"/>
  <c r="W22" i="8"/>
  <c r="T22" i="8"/>
  <c r="AE22" i="8" s="1"/>
  <c r="AC22" i="8" s="1"/>
  <c r="F22" i="8" s="1"/>
  <c r="G22" i="8" s="1"/>
  <c r="Q22" i="8"/>
  <c r="E22" i="8"/>
  <c r="BP21" i="8"/>
  <c r="BM21" i="8"/>
  <c r="BJ21" i="8"/>
  <c r="BA21" i="8"/>
  <c r="AX21" i="8"/>
  <c r="AU21" i="8"/>
  <c r="AL21" i="8"/>
  <c r="AI21" i="8"/>
  <c r="AF21" i="8"/>
  <c r="Z21" i="8"/>
  <c r="W21" i="8"/>
  <c r="T21" i="8"/>
  <c r="AE21" i="8" s="1"/>
  <c r="AC21" i="8" s="1"/>
  <c r="F21" i="8" s="1"/>
  <c r="G21" i="8" s="1"/>
  <c r="Q21" i="8"/>
  <c r="E21" i="8"/>
  <c r="BP20" i="8"/>
  <c r="BM20" i="8"/>
  <c r="BJ20" i="8"/>
  <c r="BU20" i="8" s="1"/>
  <c r="BS20" i="8" s="1"/>
  <c r="N20" i="8" s="1"/>
  <c r="BA20" i="8"/>
  <c r="AX20" i="8"/>
  <c r="AU20" i="8"/>
  <c r="AL20" i="8"/>
  <c r="AI20" i="8"/>
  <c r="AF20" i="8"/>
  <c r="Z20" i="8"/>
  <c r="W20" i="8"/>
  <c r="T20" i="8"/>
  <c r="Q20" i="8"/>
  <c r="E20" i="8" s="1"/>
  <c r="BP19" i="8"/>
  <c r="BM19" i="8"/>
  <c r="BJ19" i="8"/>
  <c r="BU19" i="8" s="1"/>
  <c r="BS19" i="8" s="1"/>
  <c r="N19" i="8" s="1"/>
  <c r="BA19" i="8"/>
  <c r="AX19" i="8"/>
  <c r="AU19" i="8"/>
  <c r="BF19" i="8" s="1"/>
  <c r="BD19" i="8" s="1"/>
  <c r="K19" i="8" s="1"/>
  <c r="AL19" i="8"/>
  <c r="AI19" i="8"/>
  <c r="AF19" i="8"/>
  <c r="Z19" i="8"/>
  <c r="W19" i="8"/>
  <c r="T19" i="8"/>
  <c r="AE19" i="8" s="1"/>
  <c r="AC19" i="8" s="1"/>
  <c r="Q19" i="8"/>
  <c r="E19" i="8"/>
  <c r="BP18" i="8"/>
  <c r="BM18" i="8"/>
  <c r="BJ18" i="8"/>
  <c r="BA18" i="8"/>
  <c r="AX18" i="8"/>
  <c r="AU18" i="8"/>
  <c r="AL18" i="8"/>
  <c r="AI18" i="8"/>
  <c r="AF18" i="8"/>
  <c r="Z18" i="8"/>
  <c r="W18" i="8"/>
  <c r="T18" i="8"/>
  <c r="AE18" i="8" s="1"/>
  <c r="Q18" i="8"/>
  <c r="E18" i="8"/>
  <c r="BP17" i="8"/>
  <c r="BM17" i="8"/>
  <c r="BJ17" i="8"/>
  <c r="BA17" i="8"/>
  <c r="AX17" i="8"/>
  <c r="BF17" i="8" s="1"/>
  <c r="BD17" i="8" s="1"/>
  <c r="K17" i="8" s="1"/>
  <c r="AU17" i="8"/>
  <c r="AL17" i="8"/>
  <c r="AI17" i="8"/>
  <c r="AF17" i="8"/>
  <c r="Z17" i="8"/>
  <c r="W17" i="8"/>
  <c r="T17" i="8"/>
  <c r="Q17" i="8"/>
  <c r="E17" i="8" s="1"/>
  <c r="BW16" i="8"/>
  <c r="BT16" i="8"/>
  <c r="BR16" i="8"/>
  <c r="BQ16" i="8"/>
  <c r="BO16" i="8"/>
  <c r="BN16" i="8"/>
  <c r="BM16" i="8"/>
  <c r="BL16" i="8"/>
  <c r="BK16" i="8"/>
  <c r="BJ16" i="8" s="1"/>
  <c r="BH16" i="8"/>
  <c r="BE16" i="8"/>
  <c r="BC16" i="8"/>
  <c r="BB16" i="8"/>
  <c r="BA16" i="8" s="1"/>
  <c r="AZ16" i="8"/>
  <c r="AY16" i="8"/>
  <c r="AW16" i="8"/>
  <c r="AV16" i="8"/>
  <c r="AU16" i="8"/>
  <c r="AS16" i="8"/>
  <c r="AP16" i="8"/>
  <c r="AM16" i="8"/>
  <c r="AL16" i="8" s="1"/>
  <c r="AJ16" i="8"/>
  <c r="AI16" i="8" s="1"/>
  <c r="AG16" i="8"/>
  <c r="AF16" i="8" s="1"/>
  <c r="AD16" i="8"/>
  <c r="AB16" i="8"/>
  <c r="AA16" i="8"/>
  <c r="Y16" i="8"/>
  <c r="X16" i="8"/>
  <c r="W16" i="8"/>
  <c r="V16" i="8"/>
  <c r="U16" i="8"/>
  <c r="T16" i="8" s="1"/>
  <c r="R16" i="8"/>
  <c r="Q16" i="8"/>
  <c r="E16" i="8" s="1"/>
  <c r="BV15" i="8"/>
  <c r="BS15" i="8"/>
  <c r="BP15" i="8"/>
  <c r="BM15" i="8"/>
  <c r="BJ15" i="8"/>
  <c r="BG15" i="8"/>
  <c r="BD15" i="8"/>
  <c r="BA15" i="8"/>
  <c r="AX15" i="8"/>
  <c r="AU15" i="8"/>
  <c r="AR15" i="8"/>
  <c r="I15" i="8" s="1"/>
  <c r="AO15" i="8"/>
  <c r="AL15" i="8"/>
  <c r="AI15" i="8"/>
  <c r="AF15" i="8"/>
  <c r="Z15" i="8"/>
  <c r="W15" i="8"/>
  <c r="T15" i="8"/>
  <c r="Q15" i="8"/>
  <c r="N15" i="8"/>
  <c r="L15" i="8"/>
  <c r="K15" i="8"/>
  <c r="H15" i="8"/>
  <c r="E15" i="8"/>
  <c r="BP14" i="8"/>
  <c r="BM14" i="8"/>
  <c r="BJ14" i="8"/>
  <c r="BA14" i="8"/>
  <c r="AX14" i="8"/>
  <c r="AU14" i="8"/>
  <c r="BF14" i="8" s="1"/>
  <c r="BD14" i="8" s="1"/>
  <c r="K14" i="8" s="1"/>
  <c r="AL14" i="8"/>
  <c r="AI14" i="8"/>
  <c r="AF14" i="8"/>
  <c r="Z14" i="8"/>
  <c r="W14" i="8"/>
  <c r="AE14" i="8" s="1"/>
  <c r="AC14" i="8" s="1"/>
  <c r="F14" i="8" s="1"/>
  <c r="T14" i="8"/>
  <c r="Q14" i="8"/>
  <c r="E14" i="8"/>
  <c r="BP13" i="8"/>
  <c r="BM13" i="8"/>
  <c r="BJ13" i="8"/>
  <c r="BA13" i="8"/>
  <c r="AX13" i="8"/>
  <c r="AU13" i="8"/>
  <c r="BF13" i="8" s="1"/>
  <c r="BD13" i="8" s="1"/>
  <c r="K13" i="8" s="1"/>
  <c r="AL13" i="8"/>
  <c r="AI13" i="8"/>
  <c r="AF13" i="8"/>
  <c r="Z13" i="8"/>
  <c r="W13" i="8"/>
  <c r="AE13" i="8" s="1"/>
  <c r="AC13" i="8" s="1"/>
  <c r="F13" i="8" s="1"/>
  <c r="G13" i="8" s="1"/>
  <c r="T13" i="8"/>
  <c r="Q13" i="8"/>
  <c r="E13" i="8"/>
  <c r="BP12" i="8"/>
  <c r="BM12" i="8"/>
  <c r="BJ12" i="8"/>
  <c r="BA12" i="8"/>
  <c r="AX12" i="8"/>
  <c r="AU12" i="8"/>
  <c r="BF12" i="8" s="1"/>
  <c r="BD12" i="8" s="1"/>
  <c r="K12" i="8" s="1"/>
  <c r="AL12" i="8"/>
  <c r="AI12" i="8"/>
  <c r="AF12" i="8"/>
  <c r="Z12" i="8"/>
  <c r="W12" i="8"/>
  <c r="AE12" i="8" s="1"/>
  <c r="AC12" i="8" s="1"/>
  <c r="F12" i="8" s="1"/>
  <c r="G12" i="8" s="1"/>
  <c r="T12" i="8"/>
  <c r="Q12" i="8"/>
  <c r="E12" i="8"/>
  <c r="BP11" i="8"/>
  <c r="BM11" i="8"/>
  <c r="BJ11" i="8"/>
  <c r="BA11" i="8"/>
  <c r="AX11" i="8"/>
  <c r="AU11" i="8"/>
  <c r="BF11" i="8" s="1"/>
  <c r="AL11" i="8"/>
  <c r="AI11" i="8"/>
  <c r="AF11" i="8"/>
  <c r="Z11" i="8"/>
  <c r="W11" i="8"/>
  <c r="AE11" i="8" s="1"/>
  <c r="AC11" i="8" s="1"/>
  <c r="F11" i="8" s="1"/>
  <c r="G11" i="8" s="1"/>
  <c r="T11" i="8"/>
  <c r="Q11" i="8"/>
  <c r="E11" i="8"/>
  <c r="BP10" i="8"/>
  <c r="BM10" i="8"/>
  <c r="BJ10" i="8"/>
  <c r="BA10" i="8"/>
  <c r="AX10" i="8"/>
  <c r="AU10" i="8"/>
  <c r="BF10" i="8" s="1"/>
  <c r="AL10" i="8"/>
  <c r="AI10" i="8"/>
  <c r="AF10" i="8"/>
  <c r="Z10" i="8"/>
  <c r="W10" i="8"/>
  <c r="AE10" i="8" s="1"/>
  <c r="T10" i="8"/>
  <c r="Q10" i="8"/>
  <c r="E10" i="8" s="1"/>
  <c r="BW9" i="8"/>
  <c r="BT9" i="8"/>
  <c r="BR9" i="8"/>
  <c r="BQ9" i="8"/>
  <c r="BO9" i="8"/>
  <c r="BO6" i="8" s="1"/>
  <c r="BN9" i="8"/>
  <c r="BM9" i="8"/>
  <c r="BL9" i="8"/>
  <c r="BK9" i="8"/>
  <c r="BH9" i="8"/>
  <c r="BE9" i="8"/>
  <c r="BC9" i="8"/>
  <c r="BC6" i="8" s="1"/>
  <c r="BB9" i="8"/>
  <c r="BA9" i="8" s="1"/>
  <c r="AZ9" i="8"/>
  <c r="AY9" i="8"/>
  <c r="AW9" i="8"/>
  <c r="AW6" i="8" s="1"/>
  <c r="AV9" i="8"/>
  <c r="AU9" i="8"/>
  <c r="AS9" i="8"/>
  <c r="AP9" i="8"/>
  <c r="AM9" i="8"/>
  <c r="AJ9" i="8"/>
  <c r="AI9" i="8" s="1"/>
  <c r="AG9" i="8"/>
  <c r="AD9" i="8"/>
  <c r="AB9" i="8"/>
  <c r="AA9" i="8"/>
  <c r="Y9" i="8"/>
  <c r="Y6" i="8" s="1"/>
  <c r="X9" i="8"/>
  <c r="W9" i="8"/>
  <c r="V9" i="8"/>
  <c r="U9" i="8"/>
  <c r="S9" i="8"/>
  <c r="S6" i="8" s="1"/>
  <c r="R9" i="8"/>
  <c r="Q9" i="8" s="1"/>
  <c r="E9" i="8" s="1"/>
  <c r="BW8" i="8"/>
  <c r="BT8" i="8"/>
  <c r="BR8" i="8"/>
  <c r="BQ8" i="8"/>
  <c r="BP8" i="8" s="1"/>
  <c r="BO8" i="8"/>
  <c r="BN8" i="8"/>
  <c r="BL8" i="8"/>
  <c r="BK8" i="8"/>
  <c r="BJ8" i="8"/>
  <c r="BH8" i="8"/>
  <c r="BE8" i="8"/>
  <c r="BC8" i="8"/>
  <c r="BB8" i="8"/>
  <c r="BA8" i="8" s="1"/>
  <c r="AZ8" i="8"/>
  <c r="AY8" i="8"/>
  <c r="AX8" i="8" s="1"/>
  <c r="AW8" i="8"/>
  <c r="AV8" i="8"/>
  <c r="AS8" i="8"/>
  <c r="AP8" i="8"/>
  <c r="AM8" i="8"/>
  <c r="AL8" i="8" s="1"/>
  <c r="AJ8" i="8"/>
  <c r="AI8" i="8" s="1"/>
  <c r="AG8" i="8"/>
  <c r="AF8" i="8"/>
  <c r="AD8" i="8"/>
  <c r="AB8" i="8"/>
  <c r="AA8" i="8"/>
  <c r="Z8" i="8"/>
  <c r="Y8" i="8"/>
  <c r="X8" i="8"/>
  <c r="W8" i="8" s="1"/>
  <c r="V8" i="8"/>
  <c r="U8" i="8"/>
  <c r="T8" i="8" s="1"/>
  <c r="S8" i="8"/>
  <c r="R8" i="8"/>
  <c r="BV7" i="8"/>
  <c r="O7" i="8" s="1"/>
  <c r="BP7" i="8"/>
  <c r="BM7" i="8"/>
  <c r="BJ7" i="8"/>
  <c r="BU7" i="8" s="1"/>
  <c r="BS7" i="8" s="1"/>
  <c r="N7" i="8" s="1"/>
  <c r="BG7" i="8"/>
  <c r="BD7" i="8"/>
  <c r="K7" i="8" s="1"/>
  <c r="BA7" i="8"/>
  <c r="AX7" i="8"/>
  <c r="AU7" i="8"/>
  <c r="AL7" i="8"/>
  <c r="AI7" i="8"/>
  <c r="AF7" i="8"/>
  <c r="Z7" i="8"/>
  <c r="W7" i="8"/>
  <c r="T7" i="8"/>
  <c r="Q7" i="8"/>
  <c r="BY7" i="8" s="1"/>
  <c r="L7" i="8"/>
  <c r="BT6" i="8"/>
  <c r="BR6" i="8"/>
  <c r="BN6" i="8"/>
  <c r="BM6" i="8" s="1"/>
  <c r="BL6" i="8"/>
  <c r="BL102" i="8" s="1"/>
  <c r="BH6" i="8"/>
  <c r="BB6" i="8"/>
  <c r="AZ6" i="8"/>
  <c r="AZ102" i="8" s="1"/>
  <c r="AV6" i="8"/>
  <c r="AP6" i="8"/>
  <c r="AJ6" i="8"/>
  <c r="AD6" i="8"/>
  <c r="AB6" i="8"/>
  <c r="AB102" i="8" s="1"/>
  <c r="X6" i="8"/>
  <c r="W6" i="8" s="1"/>
  <c r="V6" i="8"/>
  <c r="R6" i="8"/>
  <c r="Q6" i="8" s="1"/>
  <c r="E6" i="8" s="1"/>
  <c r="AR1" i="8"/>
  <c r="BD79" i="8" l="1"/>
  <c r="K79" i="8" s="1"/>
  <c r="J15" i="8"/>
  <c r="BY15" i="8"/>
  <c r="AC18" i="8"/>
  <c r="Q8" i="8"/>
  <c r="E8" i="8" s="1"/>
  <c r="AU8" i="8"/>
  <c r="BM8" i="8"/>
  <c r="AQ10" i="8"/>
  <c r="O15" i="8"/>
  <c r="AE15" i="8"/>
  <c r="AC15" i="8" s="1"/>
  <c r="F15" i="8" s="1"/>
  <c r="G15" i="8" s="1"/>
  <c r="Z16" i="8"/>
  <c r="AX16" i="8"/>
  <c r="BP16" i="8"/>
  <c r="AE17" i="8"/>
  <c r="AC17" i="8" s="1"/>
  <c r="BU17" i="8"/>
  <c r="BS17" i="8" s="1"/>
  <c r="BU18" i="8"/>
  <c r="BS18" i="8" s="1"/>
  <c r="N18" i="8" s="1"/>
  <c r="AE20" i="8"/>
  <c r="AC20" i="8" s="1"/>
  <c r="BF21" i="8"/>
  <c r="BD21" i="8" s="1"/>
  <c r="K21" i="8" s="1"/>
  <c r="BF22" i="8"/>
  <c r="BD22" i="8" s="1"/>
  <c r="K22" i="8" s="1"/>
  <c r="BF23" i="8"/>
  <c r="BD23" i="8" s="1"/>
  <c r="K23" i="8" s="1"/>
  <c r="BF24" i="8"/>
  <c r="BD24" i="8" s="1"/>
  <c r="K24" i="8" s="1"/>
  <c r="BF25" i="8"/>
  <c r="BD25" i="8" s="1"/>
  <c r="K25" i="8" s="1"/>
  <c r="BF26" i="8"/>
  <c r="BD26" i="8" s="1"/>
  <c r="K26" i="8" s="1"/>
  <c r="BF27" i="8"/>
  <c r="BD27" i="8" s="1"/>
  <c r="K27" i="8" s="1"/>
  <c r="BF28" i="8"/>
  <c r="BD28" i="8" s="1"/>
  <c r="K28" i="8" s="1"/>
  <c r="AE30" i="8"/>
  <c r="AC30" i="8" s="1"/>
  <c r="BU30" i="8"/>
  <c r="BS30" i="8" s="1"/>
  <c r="N30" i="8" s="1"/>
  <c r="BF32" i="8"/>
  <c r="BD32" i="8" s="1"/>
  <c r="K32" i="8" s="1"/>
  <c r="G33" i="8"/>
  <c r="BF36" i="8"/>
  <c r="BF37" i="8"/>
  <c r="BD37" i="8" s="1"/>
  <c r="K37" i="8" s="1"/>
  <c r="BF38" i="8"/>
  <c r="BD38" i="8" s="1"/>
  <c r="K38" i="8" s="1"/>
  <c r="BF39" i="8"/>
  <c r="BD39" i="8" s="1"/>
  <c r="K39" i="8" s="1"/>
  <c r="BF40" i="8"/>
  <c r="BD40" i="8" s="1"/>
  <c r="K40" i="8" s="1"/>
  <c r="BF41" i="8"/>
  <c r="BD41" i="8" s="1"/>
  <c r="K41" i="8" s="1"/>
  <c r="BF42" i="8"/>
  <c r="BD42" i="8" s="1"/>
  <c r="K42" i="8" s="1"/>
  <c r="BF43" i="8"/>
  <c r="BD43" i="8" s="1"/>
  <c r="K43" i="8" s="1"/>
  <c r="BF44" i="8"/>
  <c r="BD44" i="8" s="1"/>
  <c r="K44" i="8" s="1"/>
  <c r="BF45" i="8"/>
  <c r="BD45" i="8" s="1"/>
  <c r="K45" i="8" s="1"/>
  <c r="BU47" i="8"/>
  <c r="BS47" i="8" s="1"/>
  <c r="N47" i="8" s="1"/>
  <c r="BU48" i="8"/>
  <c r="BS48" i="8" s="1"/>
  <c r="N48" i="8" s="1"/>
  <c r="AE51" i="8"/>
  <c r="AC51" i="8" s="1"/>
  <c r="BF53" i="8"/>
  <c r="BD53" i="8" s="1"/>
  <c r="K53" i="8" s="1"/>
  <c r="BF55" i="8"/>
  <c r="BD55" i="8" s="1"/>
  <c r="K55" i="8" s="1"/>
  <c r="AE58" i="8"/>
  <c r="AC58" i="8" s="1"/>
  <c r="BU58" i="8"/>
  <c r="BS58" i="8" s="1"/>
  <c r="N58" i="8" s="1"/>
  <c r="BF60" i="8"/>
  <c r="BD60" i="8" s="1"/>
  <c r="K60" i="8" s="1"/>
  <c r="AE61" i="8"/>
  <c r="AC61" i="8" s="1"/>
  <c r="BU61" i="8"/>
  <c r="BS61" i="8" s="1"/>
  <c r="N61" i="8" s="1"/>
  <c r="BF63" i="8"/>
  <c r="BD63" i="8" s="1"/>
  <c r="K63" i="8" s="1"/>
  <c r="AE65" i="8"/>
  <c r="AC65" i="8" s="1"/>
  <c r="BU65" i="8"/>
  <c r="BS65" i="8" s="1"/>
  <c r="N65" i="8" s="1"/>
  <c r="BU66" i="8"/>
  <c r="BS66" i="8" s="1"/>
  <c r="N66" i="8" s="1"/>
  <c r="BF71" i="8"/>
  <c r="BD71" i="8" s="1"/>
  <c r="K71" i="8" s="1"/>
  <c r="AE74" i="8"/>
  <c r="AC74" i="8" s="1"/>
  <c r="BU74" i="8"/>
  <c r="BS74" i="8" s="1"/>
  <c r="N74" i="8" s="1"/>
  <c r="T76" i="8"/>
  <c r="BJ76" i="8"/>
  <c r="Q77" i="8"/>
  <c r="E77" i="8" s="1"/>
  <c r="AU77" i="8"/>
  <c r="BM77" i="8"/>
  <c r="Z78" i="8"/>
  <c r="AX78" i="8"/>
  <c r="BP78" i="8"/>
  <c r="AE79" i="8"/>
  <c r="BU79" i="8"/>
  <c r="BU77" i="8" s="1"/>
  <c r="BS77" i="8" s="1"/>
  <c r="N77" i="8" s="1"/>
  <c r="BF81" i="8"/>
  <c r="BD81" i="8" s="1"/>
  <c r="K81" i="8" s="1"/>
  <c r="AE82" i="8"/>
  <c r="AC82" i="8" s="1"/>
  <c r="BU82" i="8"/>
  <c r="BS82" i="8" s="1"/>
  <c r="N82" i="8" s="1"/>
  <c r="BF84" i="8"/>
  <c r="BD84" i="8" s="1"/>
  <c r="K84" i="8" s="1"/>
  <c r="X102" i="8"/>
  <c r="AE87" i="8"/>
  <c r="AC87" i="8" s="1"/>
  <c r="BU87" i="8"/>
  <c r="BS87" i="8" s="1"/>
  <c r="N87" i="8" s="1"/>
  <c r="AE89" i="8"/>
  <c r="AC89" i="8" s="1"/>
  <c r="BU89" i="8"/>
  <c r="BS89" i="8" s="1"/>
  <c r="N89" i="8" s="1"/>
  <c r="BF90" i="8"/>
  <c r="BD90" i="8" s="1"/>
  <c r="K90" i="8" s="1"/>
  <c r="T91" i="8"/>
  <c r="BJ91" i="8"/>
  <c r="AE95" i="8"/>
  <c r="AC95" i="8" s="1"/>
  <c r="BU95" i="8"/>
  <c r="BS95" i="8" s="1"/>
  <c r="N95" i="8" s="1"/>
  <c r="W98" i="8"/>
  <c r="BF99" i="8"/>
  <c r="BU100" i="8"/>
  <c r="BS100" i="8" s="1"/>
  <c r="N100" i="8" s="1"/>
  <c r="BF101" i="8"/>
  <c r="BD101" i="8" s="1"/>
  <c r="K101" i="8" s="1"/>
  <c r="AE105" i="8"/>
  <c r="AC105" i="8" s="1"/>
  <c r="BF105" i="8"/>
  <c r="BD105" i="8" s="1"/>
  <c r="K105" i="8" s="1"/>
  <c r="BU106" i="8"/>
  <c r="BS106" i="8" s="1"/>
  <c r="N106" i="8" s="1"/>
  <c r="AE107" i="8"/>
  <c r="AC107" i="8" s="1"/>
  <c r="F107" i="8" s="1"/>
  <c r="BF108" i="8"/>
  <c r="BD108" i="8" s="1"/>
  <c r="K108" i="8" s="1"/>
  <c r="BF109" i="8"/>
  <c r="BD109" i="8" s="1"/>
  <c r="K109" i="8" s="1"/>
  <c r="BF110" i="8"/>
  <c r="BD110" i="8" s="1"/>
  <c r="K110" i="8" s="1"/>
  <c r="AE112" i="8"/>
  <c r="AC112" i="8" s="1"/>
  <c r="BF113" i="8"/>
  <c r="BD113" i="8" s="1"/>
  <c r="K113" i="8" s="1"/>
  <c r="BF114" i="8"/>
  <c r="BD114" i="8" s="1"/>
  <c r="K114" i="8" s="1"/>
  <c r="AE118" i="8"/>
  <c r="AE120" i="8"/>
  <c r="AE122" i="8"/>
  <c r="AE124" i="8"/>
  <c r="AE127" i="8"/>
  <c r="T128" i="8"/>
  <c r="BJ128" i="8"/>
  <c r="AU129" i="8"/>
  <c r="BM129" i="8"/>
  <c r="AQ130" i="8"/>
  <c r="AO130" i="8" s="1"/>
  <c r="H130" i="8" s="1"/>
  <c r="BU130" i="8"/>
  <c r="BF136" i="8"/>
  <c r="BD136" i="8" s="1"/>
  <c r="K136" i="8" s="1"/>
  <c r="AE138" i="8"/>
  <c r="AC138" i="8" s="1"/>
  <c r="BU138" i="8"/>
  <c r="BS138" i="8" s="1"/>
  <c r="N138" i="8" s="1"/>
  <c r="BF140" i="8"/>
  <c r="BD140" i="8" s="1"/>
  <c r="K140" i="8" s="1"/>
  <c r="AE141" i="8"/>
  <c r="AC141" i="8" s="1"/>
  <c r="BU141" i="8"/>
  <c r="BS141" i="8" s="1"/>
  <c r="N141" i="8" s="1"/>
  <c r="BF143" i="8"/>
  <c r="BD143" i="8" s="1"/>
  <c r="K143" i="8" s="1"/>
  <c r="BX34" i="9"/>
  <c r="BV34" i="9" s="1"/>
  <c r="BV36" i="9"/>
  <c r="BV131" i="9"/>
  <c r="BX129" i="9"/>
  <c r="BV129" i="9" s="1"/>
  <c r="BY10" i="9"/>
  <c r="O10" i="9"/>
  <c r="P10" i="9" s="1"/>
  <c r="BV80" i="9"/>
  <c r="BX78" i="9"/>
  <c r="O18" i="9"/>
  <c r="P18" i="9" s="1"/>
  <c r="BY18" i="9"/>
  <c r="BY93" i="9"/>
  <c r="O93" i="9"/>
  <c r="P93" i="9" s="1"/>
  <c r="BY98" i="9"/>
  <c r="O98" i="9"/>
  <c r="BY128" i="9"/>
  <c r="O128" i="9"/>
  <c r="P128" i="9" s="1"/>
  <c r="BX6" i="9"/>
  <c r="BV6" i="9" s="1"/>
  <c r="BV9" i="9"/>
  <c r="BV81" i="9"/>
  <c r="BX77" i="9"/>
  <c r="BV77" i="9" s="1"/>
  <c r="BY8" i="9"/>
  <c r="O8" i="9"/>
  <c r="P8" i="9" s="1"/>
  <c r="BY16" i="9"/>
  <c r="O16" i="9"/>
  <c r="P16" i="9" s="1"/>
  <c r="BY91" i="9"/>
  <c r="O91" i="9"/>
  <c r="P91" i="9" s="1"/>
  <c r="BY130" i="9"/>
  <c r="O130" i="9"/>
  <c r="P130" i="9" s="1"/>
  <c r="O11" i="9"/>
  <c r="P11" i="9" s="1"/>
  <c r="BY11" i="9"/>
  <c r="BG76" i="9"/>
  <c r="L76" i="9" s="1"/>
  <c r="M76" i="9" s="1"/>
  <c r="BI102" i="9"/>
  <c r="BG102" i="9" s="1"/>
  <c r="L102" i="9" s="1"/>
  <c r="M102" i="9" s="1"/>
  <c r="AQ110" i="8"/>
  <c r="AO110" i="8" s="1"/>
  <c r="H110" i="8" s="1"/>
  <c r="AQ137" i="8"/>
  <c r="AO137" i="8" s="1"/>
  <c r="H137" i="8" s="1"/>
  <c r="AQ140" i="8"/>
  <c r="AO140" i="8" s="1"/>
  <c r="H140" i="8" s="1"/>
  <c r="AO7" i="8"/>
  <c r="H7" i="8" s="1"/>
  <c r="AQ32" i="8"/>
  <c r="AO32" i="8" s="1"/>
  <c r="H32" i="8" s="1"/>
  <c r="AQ55" i="8"/>
  <c r="AO55" i="8" s="1"/>
  <c r="H55" i="8" s="1"/>
  <c r="AQ63" i="8"/>
  <c r="AO63" i="8" s="1"/>
  <c r="H63" i="8" s="1"/>
  <c r="AQ81" i="8"/>
  <c r="AO81" i="8" s="1"/>
  <c r="H81" i="8" s="1"/>
  <c r="AQ90" i="8"/>
  <c r="AO90" i="8" s="1"/>
  <c r="H90" i="8" s="1"/>
  <c r="M15" i="8"/>
  <c r="AQ19" i="8"/>
  <c r="AO19" i="8" s="1"/>
  <c r="H19" i="8" s="1"/>
  <c r="AQ29" i="8"/>
  <c r="AO29" i="8" s="1"/>
  <c r="H29" i="8" s="1"/>
  <c r="AQ74" i="8"/>
  <c r="AO74" i="8" s="1"/>
  <c r="H74" i="8" s="1"/>
  <c r="AQ83" i="8"/>
  <c r="AO83" i="8" s="1"/>
  <c r="H83" i="8" s="1"/>
  <c r="AQ85" i="8"/>
  <c r="AO85" i="8" s="1"/>
  <c r="H85" i="8" s="1"/>
  <c r="AQ86" i="8"/>
  <c r="AO86" i="8" s="1"/>
  <c r="H86" i="8" s="1"/>
  <c r="AQ46" i="8"/>
  <c r="AO46" i="8" s="1"/>
  <c r="H46" i="8" s="1"/>
  <c r="AQ47" i="8"/>
  <c r="AO47" i="8" s="1"/>
  <c r="H47" i="8" s="1"/>
  <c r="AQ48" i="8"/>
  <c r="AO48" i="8" s="1"/>
  <c r="H48" i="8" s="1"/>
  <c r="AQ54" i="8"/>
  <c r="AO54" i="8" s="1"/>
  <c r="H54" i="8" s="1"/>
  <c r="AQ57" i="8"/>
  <c r="AO57" i="8" s="1"/>
  <c r="H57" i="8" s="1"/>
  <c r="AQ59" i="8"/>
  <c r="AO59" i="8" s="1"/>
  <c r="H59" i="8" s="1"/>
  <c r="AQ62" i="8"/>
  <c r="AO62" i="8" s="1"/>
  <c r="H62" i="8" s="1"/>
  <c r="AQ66" i="8"/>
  <c r="AO66" i="8" s="1"/>
  <c r="H66" i="8" s="1"/>
  <c r="AQ68" i="8"/>
  <c r="AO68" i="8" s="1"/>
  <c r="H68" i="8" s="1"/>
  <c r="AQ69" i="8"/>
  <c r="AO69" i="8" s="1"/>
  <c r="H69" i="8" s="1"/>
  <c r="AQ72" i="8"/>
  <c r="AO72" i="8" s="1"/>
  <c r="H72" i="8" s="1"/>
  <c r="AQ89" i="8"/>
  <c r="AO89" i="8" s="1"/>
  <c r="H89" i="8" s="1"/>
  <c r="AQ107" i="8"/>
  <c r="AO107" i="8" s="1"/>
  <c r="H107" i="8" s="1"/>
  <c r="AQ111" i="8"/>
  <c r="AO111" i="8" s="1"/>
  <c r="H111" i="8" s="1"/>
  <c r="AQ115" i="8"/>
  <c r="AO115" i="8" s="1"/>
  <c r="H115" i="8" s="1"/>
  <c r="AQ136" i="8"/>
  <c r="AQ142" i="8"/>
  <c r="AO142" i="8" s="1"/>
  <c r="H142" i="8" s="1"/>
  <c r="AQ17" i="8"/>
  <c r="AO17" i="8" s="1"/>
  <c r="H17" i="8" s="1"/>
  <c r="AQ18" i="8"/>
  <c r="AQ20" i="8"/>
  <c r="AO20" i="8" s="1"/>
  <c r="H20" i="8" s="1"/>
  <c r="AQ28" i="8"/>
  <c r="AO28" i="8" s="1"/>
  <c r="H28" i="8" s="1"/>
  <c r="AQ30" i="8"/>
  <c r="AO30" i="8" s="1"/>
  <c r="H30" i="8" s="1"/>
  <c r="AQ51" i="8"/>
  <c r="AO51" i="8" s="1"/>
  <c r="H51" i="8" s="1"/>
  <c r="AQ53" i="8"/>
  <c r="AO53" i="8" s="1"/>
  <c r="H53" i="8" s="1"/>
  <c r="AQ58" i="8"/>
  <c r="AO58" i="8" s="1"/>
  <c r="H58" i="8" s="1"/>
  <c r="AQ60" i="8"/>
  <c r="AO60" i="8" s="1"/>
  <c r="H60" i="8" s="1"/>
  <c r="AQ61" i="8"/>
  <c r="AO61" i="8" s="1"/>
  <c r="H61" i="8" s="1"/>
  <c r="AQ65" i="8"/>
  <c r="AO65" i="8" s="1"/>
  <c r="H65" i="8" s="1"/>
  <c r="AQ71" i="8"/>
  <c r="AO71" i="8" s="1"/>
  <c r="H71" i="8" s="1"/>
  <c r="AQ75" i="8"/>
  <c r="AO75" i="8" s="1"/>
  <c r="H75" i="8" s="1"/>
  <c r="AQ79" i="8"/>
  <c r="AO79" i="8" s="1"/>
  <c r="H79" i="8" s="1"/>
  <c r="AQ82" i="8"/>
  <c r="AO82" i="8" s="1"/>
  <c r="H82" i="8" s="1"/>
  <c r="AQ84" i="8"/>
  <c r="AO84" i="8" s="1"/>
  <c r="H84" i="8" s="1"/>
  <c r="AQ87" i="8"/>
  <c r="AO87" i="8" s="1"/>
  <c r="H87" i="8" s="1"/>
  <c r="AQ92" i="8"/>
  <c r="AO92" i="8" s="1"/>
  <c r="H92" i="8" s="1"/>
  <c r="AQ93" i="8"/>
  <c r="AO93" i="8" s="1"/>
  <c r="H93" i="8" s="1"/>
  <c r="AQ95" i="8"/>
  <c r="AO95" i="8" s="1"/>
  <c r="H95" i="8" s="1"/>
  <c r="AQ96" i="8"/>
  <c r="AO96" i="8" s="1"/>
  <c r="H96" i="8" s="1"/>
  <c r="AQ100" i="8"/>
  <c r="AO100" i="8" s="1"/>
  <c r="H100" i="8" s="1"/>
  <c r="AO136" i="8"/>
  <c r="H136" i="8" s="1"/>
  <c r="AT100" i="8"/>
  <c r="AR100" i="8" s="1"/>
  <c r="I100" i="8" s="1"/>
  <c r="J100" i="8" s="1"/>
  <c r="BD11" i="8"/>
  <c r="K11" i="8" s="1"/>
  <c r="BF9" i="8"/>
  <c r="F17" i="8"/>
  <c r="G17" i="8" s="1"/>
  <c r="F29" i="8"/>
  <c r="G29" i="8" s="1"/>
  <c r="F47" i="8"/>
  <c r="F48" i="8"/>
  <c r="G48" i="8" s="1"/>
  <c r="BD10" i="8"/>
  <c r="K10" i="8" s="1"/>
  <c r="BF8" i="8"/>
  <c r="BD8" i="8" s="1"/>
  <c r="K8" i="8" s="1"/>
  <c r="F18" i="8"/>
  <c r="G18" i="8" s="1"/>
  <c r="F20" i="8"/>
  <c r="BI31" i="8"/>
  <c r="BG31" i="8" s="1"/>
  <c r="K31" i="8"/>
  <c r="AT46" i="8"/>
  <c r="AR46" i="8" s="1"/>
  <c r="F46" i="8"/>
  <c r="N17" i="8"/>
  <c r="AT19" i="8"/>
  <c r="AR19" i="8" s="1"/>
  <c r="BI19" i="8" s="1"/>
  <c r="F19" i="8"/>
  <c r="F30" i="8"/>
  <c r="G30" i="8" s="1"/>
  <c r="BD36" i="8"/>
  <c r="K36" i="8" s="1"/>
  <c r="BF34" i="8"/>
  <c r="BD34" i="8" s="1"/>
  <c r="K34" i="8" s="1"/>
  <c r="F51" i="8"/>
  <c r="G51" i="8" s="1"/>
  <c r="AT51" i="8"/>
  <c r="AR51" i="8" s="1"/>
  <c r="AU6" i="8"/>
  <c r="AV102" i="8"/>
  <c r="T9" i="8"/>
  <c r="U6" i="8"/>
  <c r="T6" i="8" s="1"/>
  <c r="BA6" i="8"/>
  <c r="E7" i="8"/>
  <c r="M7" i="8" s="1"/>
  <c r="AE7" i="8"/>
  <c r="AC7" i="8" s="1"/>
  <c r="Z9" i="8"/>
  <c r="AA6" i="8"/>
  <c r="Z6" i="8" s="1"/>
  <c r="AE9" i="8"/>
  <c r="AL9" i="8"/>
  <c r="AM6" i="8"/>
  <c r="AL6" i="8" s="1"/>
  <c r="BD9" i="8"/>
  <c r="K9" i="8" s="1"/>
  <c r="BE6" i="8"/>
  <c r="BJ9" i="8"/>
  <c r="BK6" i="8"/>
  <c r="BJ6" i="8" s="1"/>
  <c r="BW6" i="8"/>
  <c r="BU10" i="8"/>
  <c r="AQ11" i="8"/>
  <c r="BU11" i="8"/>
  <c r="AQ12" i="8"/>
  <c r="AO12" i="8" s="1"/>
  <c r="H12" i="8" s="1"/>
  <c r="BU12" i="8"/>
  <c r="BS12" i="8" s="1"/>
  <c r="N12" i="8" s="1"/>
  <c r="AQ13" i="8"/>
  <c r="AO13" i="8" s="1"/>
  <c r="H13" i="8" s="1"/>
  <c r="BU13" i="8"/>
  <c r="BS13" i="8" s="1"/>
  <c r="N13" i="8" s="1"/>
  <c r="AQ14" i="8"/>
  <c r="AO14" i="8" s="1"/>
  <c r="H14" i="8" s="1"/>
  <c r="BU14" i="8"/>
  <c r="BS14" i="8" s="1"/>
  <c r="N14" i="8" s="1"/>
  <c r="J33" i="8"/>
  <c r="BY33" i="8"/>
  <c r="AC36" i="8"/>
  <c r="AE34" i="8"/>
  <c r="AC34" i="8" s="1"/>
  <c r="F34" i="8" s="1"/>
  <c r="G34" i="8" s="1"/>
  <c r="F49" i="8"/>
  <c r="G49" i="8" s="1"/>
  <c r="F52" i="8"/>
  <c r="F65" i="8"/>
  <c r="F69" i="8"/>
  <c r="G69" i="8" s="1"/>
  <c r="F74" i="8"/>
  <c r="G74" i="8" s="1"/>
  <c r="AC79" i="8"/>
  <c r="F82" i="8"/>
  <c r="G82" i="8" s="1"/>
  <c r="F87" i="8"/>
  <c r="G87" i="8" s="1"/>
  <c r="AJ102" i="8"/>
  <c r="AI6" i="8"/>
  <c r="BH102" i="8"/>
  <c r="BT102" i="8"/>
  <c r="AF9" i="8"/>
  <c r="AG6" i="8"/>
  <c r="AF6" i="8" s="1"/>
  <c r="AS6" i="8"/>
  <c r="AX9" i="8"/>
  <c r="AY6" i="8"/>
  <c r="AX6" i="8" s="1"/>
  <c r="BP9" i="8"/>
  <c r="BQ6" i="8"/>
  <c r="BP6" i="8" s="1"/>
  <c r="AC10" i="8"/>
  <c r="AE8" i="8"/>
  <c r="AC8" i="8" s="1"/>
  <c r="F8" i="8" s="1"/>
  <c r="G8" i="8" s="1"/>
  <c r="AT12" i="8"/>
  <c r="AR12" i="8" s="1"/>
  <c r="P15" i="8"/>
  <c r="BF18" i="8"/>
  <c r="BF20" i="8"/>
  <c r="BD20" i="8" s="1"/>
  <c r="K20" i="8" s="1"/>
  <c r="AQ21" i="8"/>
  <c r="AO21" i="8" s="1"/>
  <c r="H21" i="8" s="1"/>
  <c r="BU21" i="8"/>
  <c r="BS21" i="8" s="1"/>
  <c r="N21" i="8" s="1"/>
  <c r="AQ22" i="8"/>
  <c r="AO22" i="8" s="1"/>
  <c r="H22" i="8" s="1"/>
  <c r="BU22" i="8"/>
  <c r="BS22" i="8" s="1"/>
  <c r="N22" i="8" s="1"/>
  <c r="AQ23" i="8"/>
  <c r="AO23" i="8" s="1"/>
  <c r="H23" i="8" s="1"/>
  <c r="BU23" i="8"/>
  <c r="BS23" i="8" s="1"/>
  <c r="N23" i="8" s="1"/>
  <c r="AQ24" i="8"/>
  <c r="AO24" i="8" s="1"/>
  <c r="H24" i="8" s="1"/>
  <c r="BU24" i="8"/>
  <c r="BS24" i="8" s="1"/>
  <c r="N24" i="8" s="1"/>
  <c r="AQ25" i="8"/>
  <c r="AO25" i="8" s="1"/>
  <c r="H25" i="8" s="1"/>
  <c r="BU25" i="8"/>
  <c r="BS25" i="8" s="1"/>
  <c r="N25" i="8" s="1"/>
  <c r="AQ26" i="8"/>
  <c r="AO26" i="8" s="1"/>
  <c r="H26" i="8" s="1"/>
  <c r="BU26" i="8"/>
  <c r="BS26" i="8" s="1"/>
  <c r="N26" i="8" s="1"/>
  <c r="AQ27" i="8"/>
  <c r="AO27" i="8" s="1"/>
  <c r="H27" i="8" s="1"/>
  <c r="BU27" i="8"/>
  <c r="BS27" i="8" s="1"/>
  <c r="N27" i="8" s="1"/>
  <c r="AE28" i="8"/>
  <c r="F31" i="8"/>
  <c r="G31" i="8" s="1"/>
  <c r="AQ31" i="8"/>
  <c r="AO31" i="8" s="1"/>
  <c r="H31" i="8" s="1"/>
  <c r="AE32" i="8"/>
  <c r="AC32" i="8" s="1"/>
  <c r="O33" i="8"/>
  <c r="P33" i="8" s="1"/>
  <c r="AQ35" i="8"/>
  <c r="AO35" i="8" s="1"/>
  <c r="H35" i="8" s="1"/>
  <c r="BU35" i="8"/>
  <c r="BS35" i="8" s="1"/>
  <c r="N35" i="8" s="1"/>
  <c r="AQ36" i="8"/>
  <c r="BU36" i="8"/>
  <c r="AQ37" i="8"/>
  <c r="AO37" i="8" s="1"/>
  <c r="H37" i="8" s="1"/>
  <c r="BU37" i="8"/>
  <c r="BS37" i="8" s="1"/>
  <c r="N37" i="8" s="1"/>
  <c r="AQ38" i="8"/>
  <c r="AO38" i="8" s="1"/>
  <c r="H38" i="8" s="1"/>
  <c r="BU38" i="8"/>
  <c r="BS38" i="8" s="1"/>
  <c r="N38" i="8" s="1"/>
  <c r="AQ39" i="8"/>
  <c r="AO39" i="8" s="1"/>
  <c r="H39" i="8" s="1"/>
  <c r="BU39" i="8"/>
  <c r="BS39" i="8" s="1"/>
  <c r="N39" i="8" s="1"/>
  <c r="AQ40" i="8"/>
  <c r="AO40" i="8" s="1"/>
  <c r="H40" i="8" s="1"/>
  <c r="BU40" i="8"/>
  <c r="BS40" i="8" s="1"/>
  <c r="N40" i="8" s="1"/>
  <c r="AQ41" i="8"/>
  <c r="AO41" i="8" s="1"/>
  <c r="H41" i="8" s="1"/>
  <c r="BU41" i="8"/>
  <c r="BS41" i="8" s="1"/>
  <c r="N41" i="8" s="1"/>
  <c r="AQ42" i="8"/>
  <c r="AO42" i="8" s="1"/>
  <c r="H42" i="8" s="1"/>
  <c r="BU42" i="8"/>
  <c r="BS42" i="8" s="1"/>
  <c r="N42" i="8" s="1"/>
  <c r="AQ43" i="8"/>
  <c r="AO43" i="8" s="1"/>
  <c r="H43" i="8" s="1"/>
  <c r="BU43" i="8"/>
  <c r="BS43" i="8" s="1"/>
  <c r="N43" i="8" s="1"/>
  <c r="AQ44" i="8"/>
  <c r="AO44" i="8" s="1"/>
  <c r="H44" i="8" s="1"/>
  <c r="BU44" i="8"/>
  <c r="BS44" i="8" s="1"/>
  <c r="N44" i="8" s="1"/>
  <c r="AQ45" i="8"/>
  <c r="AO45" i="8" s="1"/>
  <c r="H45" i="8" s="1"/>
  <c r="BU45" i="8"/>
  <c r="BS45" i="8" s="1"/>
  <c r="N45" i="8" s="1"/>
  <c r="BF47" i="8"/>
  <c r="BD47" i="8" s="1"/>
  <c r="K47" i="8" s="1"/>
  <c r="BF48" i="8"/>
  <c r="BD48" i="8" s="1"/>
  <c r="K48" i="8" s="1"/>
  <c r="AQ49" i="8"/>
  <c r="AO49" i="8" s="1"/>
  <c r="H49" i="8" s="1"/>
  <c r="BU49" i="8"/>
  <c r="BS49" i="8" s="1"/>
  <c r="N49" i="8" s="1"/>
  <c r="AQ50" i="8"/>
  <c r="AO50" i="8" s="1"/>
  <c r="H50" i="8" s="1"/>
  <c r="BU50" i="8"/>
  <c r="BS50" i="8" s="1"/>
  <c r="N50" i="8" s="1"/>
  <c r="BF51" i="8"/>
  <c r="BD51" i="8" s="1"/>
  <c r="K51" i="8" s="1"/>
  <c r="F54" i="8"/>
  <c r="G54" i="8" s="1"/>
  <c r="AT57" i="8"/>
  <c r="AR57" i="8" s="1"/>
  <c r="F57" i="8"/>
  <c r="G57" i="8" s="1"/>
  <c r="AT58" i="8"/>
  <c r="AR58" i="8" s="1"/>
  <c r="F58" i="8"/>
  <c r="G58" i="8" s="1"/>
  <c r="AT61" i="8"/>
  <c r="AR61" i="8" s="1"/>
  <c r="F61" i="8"/>
  <c r="G61" i="8" s="1"/>
  <c r="AT62" i="8"/>
  <c r="AR62" i="8" s="1"/>
  <c r="F62" i="8"/>
  <c r="G62" i="8" s="1"/>
  <c r="F66" i="8"/>
  <c r="F83" i="8"/>
  <c r="G83" i="8" s="1"/>
  <c r="F86" i="8"/>
  <c r="G86" i="8" s="1"/>
  <c r="V102" i="8"/>
  <c r="BB102" i="8"/>
  <c r="BR102" i="8"/>
  <c r="F89" i="8"/>
  <c r="G89" i="8" s="1"/>
  <c r="F92" i="8"/>
  <c r="G92" i="8" s="1"/>
  <c r="BS93" i="8"/>
  <c r="N93" i="8" s="1"/>
  <c r="BU91" i="8"/>
  <c r="BS91" i="8" s="1"/>
  <c r="N91" i="8" s="1"/>
  <c r="F95" i="8"/>
  <c r="G95" i="8" s="1"/>
  <c r="F96" i="8"/>
  <c r="G96" i="8" s="1"/>
  <c r="BD99" i="8"/>
  <c r="K99" i="8" s="1"/>
  <c r="F101" i="8"/>
  <c r="G101" i="8" s="1"/>
  <c r="AT105" i="8"/>
  <c r="AR105" i="8" s="1"/>
  <c r="F105" i="8"/>
  <c r="AT107" i="8"/>
  <c r="AR107" i="8" s="1"/>
  <c r="F112" i="8"/>
  <c r="AT112" i="8"/>
  <c r="AR112" i="8" s="1"/>
  <c r="AQ52" i="8"/>
  <c r="AO52" i="8" s="1"/>
  <c r="H52" i="8" s="1"/>
  <c r="BU52" i="8"/>
  <c r="BS52" i="8" s="1"/>
  <c r="N52" i="8" s="1"/>
  <c r="AE53" i="8"/>
  <c r="AC53" i="8" s="1"/>
  <c r="AE55" i="8"/>
  <c r="AC55" i="8" s="1"/>
  <c r="AE56" i="8"/>
  <c r="AC56" i="8" s="1"/>
  <c r="AE59" i="8"/>
  <c r="AC59" i="8" s="1"/>
  <c r="AE60" i="8"/>
  <c r="AC60" i="8" s="1"/>
  <c r="AE63" i="8"/>
  <c r="AC63" i="8" s="1"/>
  <c r="AE64" i="8"/>
  <c r="AC64" i="8" s="1"/>
  <c r="BF66" i="8"/>
  <c r="BD66" i="8" s="1"/>
  <c r="K66" i="8" s="1"/>
  <c r="AQ67" i="8"/>
  <c r="AO67" i="8" s="1"/>
  <c r="H67" i="8" s="1"/>
  <c r="BU67" i="8"/>
  <c r="BS67" i="8" s="1"/>
  <c r="N67" i="8" s="1"/>
  <c r="AE68" i="8"/>
  <c r="AC68" i="8" s="1"/>
  <c r="F70" i="8"/>
  <c r="AQ70" i="8"/>
  <c r="AO70" i="8" s="1"/>
  <c r="H70" i="8" s="1"/>
  <c r="BU70" i="8"/>
  <c r="BS70" i="8" s="1"/>
  <c r="N70" i="8" s="1"/>
  <c r="AE71" i="8"/>
  <c r="AC71" i="8" s="1"/>
  <c r="AE72" i="8"/>
  <c r="AC72" i="8" s="1"/>
  <c r="AE73" i="8"/>
  <c r="AC73" i="8" s="1"/>
  <c r="AE75" i="8"/>
  <c r="AC75" i="8" s="1"/>
  <c r="AD102" i="8"/>
  <c r="AP102" i="8"/>
  <c r="BN102" i="8"/>
  <c r="BU78" i="8"/>
  <c r="BS79" i="8"/>
  <c r="N79" i="8" s="1"/>
  <c r="AE80" i="8"/>
  <c r="BD80" i="8"/>
  <c r="K80" i="8" s="1"/>
  <c r="AE81" i="8"/>
  <c r="AC81" i="8" s="1"/>
  <c r="AE84" i="8"/>
  <c r="AC84" i="8" s="1"/>
  <c r="AE85" i="8"/>
  <c r="AC85" i="8" s="1"/>
  <c r="AE88" i="8"/>
  <c r="AC88" i="8" s="1"/>
  <c r="BF91" i="8"/>
  <c r="BD91" i="8" s="1"/>
  <c r="K91" i="8" s="1"/>
  <c r="BD93" i="8"/>
  <c r="K93" i="8" s="1"/>
  <c r="U102" i="8"/>
  <c r="T102" i="8" s="1"/>
  <c r="T98" i="8"/>
  <c r="Y102" i="8"/>
  <c r="W102" i="8" s="1"/>
  <c r="AG102" i="8"/>
  <c r="AF102" i="8" s="1"/>
  <c r="AF98" i="8"/>
  <c r="AS102" i="8"/>
  <c r="AY102" i="8"/>
  <c r="AX102" i="8" s="1"/>
  <c r="AX98" i="8"/>
  <c r="BC102" i="8"/>
  <c r="BQ102" i="8"/>
  <c r="BP102" i="8" s="1"/>
  <c r="BP98" i="8"/>
  <c r="AC99" i="8"/>
  <c r="F99" i="8" s="1"/>
  <c r="AE98" i="8"/>
  <c r="F108" i="8"/>
  <c r="F111" i="8"/>
  <c r="F130" i="8"/>
  <c r="G130" i="8" s="1"/>
  <c r="AT130" i="8"/>
  <c r="BD131" i="8"/>
  <c r="K131" i="8" s="1"/>
  <c r="BF129" i="8"/>
  <c r="BD129" i="8" s="1"/>
  <c r="K129" i="8" s="1"/>
  <c r="AE90" i="8"/>
  <c r="AC90" i="8" s="1"/>
  <c r="AE93" i="8"/>
  <c r="AE94" i="8"/>
  <c r="AC94" i="8" s="1"/>
  <c r="AE97" i="8"/>
  <c r="AC97" i="8" s="1"/>
  <c r="S102" i="8"/>
  <c r="Q102" i="8" s="1"/>
  <c r="E102" i="8" s="1"/>
  <c r="AA102" i="8"/>
  <c r="Z102" i="8" s="1"/>
  <c r="Z98" i="8"/>
  <c r="AM102" i="8"/>
  <c r="AL102" i="8" s="1"/>
  <c r="AL98" i="8"/>
  <c r="AW102" i="8"/>
  <c r="BE102" i="8"/>
  <c r="BK102" i="8"/>
  <c r="BJ102" i="8" s="1"/>
  <c r="BJ98" i="8"/>
  <c r="BO102" i="8"/>
  <c r="BW102" i="8"/>
  <c r="AQ99" i="8"/>
  <c r="AQ98" i="8" s="1"/>
  <c r="AO98" i="8" s="1"/>
  <c r="BU99" i="8"/>
  <c r="BF100" i="8"/>
  <c r="BD100" i="8" s="1"/>
  <c r="K100" i="8" s="1"/>
  <c r="AQ101" i="8"/>
  <c r="AO101" i="8" s="1"/>
  <c r="H101" i="8" s="1"/>
  <c r="BU101" i="8"/>
  <c r="BS101" i="8" s="1"/>
  <c r="N101" i="8" s="1"/>
  <c r="BU105" i="8"/>
  <c r="BS105" i="8" s="1"/>
  <c r="N105" i="8" s="1"/>
  <c r="AE106" i="8"/>
  <c r="AC106" i="8" s="1"/>
  <c r="BF107" i="8"/>
  <c r="BD107" i="8" s="1"/>
  <c r="K107" i="8" s="1"/>
  <c r="AQ108" i="8"/>
  <c r="AO108" i="8" s="1"/>
  <c r="H108" i="8" s="1"/>
  <c r="BU108" i="8"/>
  <c r="BS108" i="8" s="1"/>
  <c r="N108" i="8" s="1"/>
  <c r="AQ109" i="8"/>
  <c r="AO109" i="8" s="1"/>
  <c r="H109" i="8" s="1"/>
  <c r="BU109" i="8"/>
  <c r="BS109" i="8" s="1"/>
  <c r="N109" i="8" s="1"/>
  <c r="AE110" i="8"/>
  <c r="AC110" i="8" s="1"/>
  <c r="BF112" i="8"/>
  <c r="BD112" i="8" s="1"/>
  <c r="K112" i="8" s="1"/>
  <c r="AQ113" i="8"/>
  <c r="AO113" i="8" s="1"/>
  <c r="H113" i="8" s="1"/>
  <c r="BU113" i="8"/>
  <c r="BS113" i="8" s="1"/>
  <c r="N113" i="8" s="1"/>
  <c r="AE114" i="8"/>
  <c r="AC114" i="8" s="1"/>
  <c r="F116" i="8"/>
  <c r="G116" i="8" s="1"/>
  <c r="BU114" i="8"/>
  <c r="BS114" i="8" s="1"/>
  <c r="N114" i="8" s="1"/>
  <c r="AE115" i="8"/>
  <c r="AC115" i="8" s="1"/>
  <c r="BS130" i="8"/>
  <c r="N130" i="8" s="1"/>
  <c r="BU128" i="8"/>
  <c r="BS128" i="8" s="1"/>
  <c r="N128" i="8" s="1"/>
  <c r="AQ116" i="8"/>
  <c r="AO116" i="8" s="1"/>
  <c r="H116" i="8" s="1"/>
  <c r="BU116" i="8"/>
  <c r="BS116" i="8" s="1"/>
  <c r="N116" i="8" s="1"/>
  <c r="AE126" i="8"/>
  <c r="AC126" i="8" s="1"/>
  <c r="BF130" i="8"/>
  <c r="AQ131" i="8"/>
  <c r="BU131" i="8"/>
  <c r="AE132" i="8"/>
  <c r="AE136" i="8"/>
  <c r="AC136" i="8" s="1"/>
  <c r="AE137" i="8"/>
  <c r="AC137" i="8" s="1"/>
  <c r="AT138" i="8"/>
  <c r="AR138" i="8" s="1"/>
  <c r="F138" i="8"/>
  <c r="G138" i="8" s="1"/>
  <c r="AT141" i="8"/>
  <c r="AR141" i="8" s="1"/>
  <c r="F141" i="8"/>
  <c r="G141" i="8" s="1"/>
  <c r="AC131" i="8"/>
  <c r="Q137" i="8"/>
  <c r="E137" i="8" s="1"/>
  <c r="S129" i="8"/>
  <c r="Q129" i="8" s="1"/>
  <c r="E129" i="8" s="1"/>
  <c r="AT142" i="8"/>
  <c r="AR142" i="8" s="1"/>
  <c r="F142" i="8"/>
  <c r="G142" i="8" s="1"/>
  <c r="AE139" i="8"/>
  <c r="AC139" i="8" s="1"/>
  <c r="AE140" i="8"/>
  <c r="AC140" i="8" s="1"/>
  <c r="AE143" i="8"/>
  <c r="AC143" i="8" s="1"/>
  <c r="P7" i="8" l="1"/>
  <c r="AQ128" i="8"/>
  <c r="AO128" i="8" s="1"/>
  <c r="H128" i="8" s="1"/>
  <c r="AE16" i="8"/>
  <c r="BF77" i="8"/>
  <c r="BD77" i="8" s="1"/>
  <c r="K77" i="8" s="1"/>
  <c r="BF78" i="8"/>
  <c r="BY77" i="9"/>
  <c r="O77" i="9"/>
  <c r="P77" i="9" s="1"/>
  <c r="BY9" i="9"/>
  <c r="O9" i="9"/>
  <c r="P9" i="9" s="1"/>
  <c r="BV78" i="9"/>
  <c r="BX76" i="9"/>
  <c r="BY129" i="9"/>
  <c r="O129" i="9"/>
  <c r="P129" i="9" s="1"/>
  <c r="O36" i="9"/>
  <c r="P36" i="9" s="1"/>
  <c r="BY36" i="9"/>
  <c r="BY81" i="9"/>
  <c r="O81" i="9"/>
  <c r="P81" i="9" s="1"/>
  <c r="BY6" i="9"/>
  <c r="O6" i="9"/>
  <c r="P6" i="9" s="1"/>
  <c r="BY80" i="9"/>
  <c r="O80" i="9"/>
  <c r="P80" i="9" s="1"/>
  <c r="BY131" i="9"/>
  <c r="O131" i="9"/>
  <c r="P131" i="9" s="1"/>
  <c r="BY34" i="9"/>
  <c r="O34" i="9"/>
  <c r="P34" i="9" s="1"/>
  <c r="AQ16" i="8"/>
  <c r="AT74" i="8"/>
  <c r="AR74" i="8" s="1"/>
  <c r="I74" i="8" s="1"/>
  <c r="J74" i="8" s="1"/>
  <c r="AO18" i="8"/>
  <c r="H18" i="8" s="1"/>
  <c r="AT48" i="8"/>
  <c r="AR48" i="8" s="1"/>
  <c r="BI48" i="8" s="1"/>
  <c r="BG48" i="8" s="1"/>
  <c r="AT96" i="8"/>
  <c r="AR96" i="8" s="1"/>
  <c r="I96" i="8" s="1"/>
  <c r="J96" i="8" s="1"/>
  <c r="AT89" i="8"/>
  <c r="AR89" i="8" s="1"/>
  <c r="BI89" i="8" s="1"/>
  <c r="BG89" i="8" s="1"/>
  <c r="AT66" i="8"/>
  <c r="AR66" i="8" s="1"/>
  <c r="I66" i="8" s="1"/>
  <c r="AT69" i="8"/>
  <c r="AR69" i="8" s="1"/>
  <c r="BI69" i="8" s="1"/>
  <c r="BG69" i="8" s="1"/>
  <c r="AT65" i="8"/>
  <c r="AR65" i="8" s="1"/>
  <c r="I65" i="8" s="1"/>
  <c r="AT29" i="8"/>
  <c r="AR29" i="8" s="1"/>
  <c r="I29" i="8" s="1"/>
  <c r="J29" i="8" s="1"/>
  <c r="AT86" i="8"/>
  <c r="AR86" i="8" s="1"/>
  <c r="I86" i="8" s="1"/>
  <c r="J86" i="8" s="1"/>
  <c r="AT83" i="8"/>
  <c r="AR83" i="8" s="1"/>
  <c r="I83" i="8" s="1"/>
  <c r="J83" i="8" s="1"/>
  <c r="AQ91" i="8"/>
  <c r="AO91" i="8" s="1"/>
  <c r="H91" i="8" s="1"/>
  <c r="AQ77" i="8"/>
  <c r="AO77" i="8" s="1"/>
  <c r="H77" i="8" s="1"/>
  <c r="AT54" i="8"/>
  <c r="AR54" i="8" s="1"/>
  <c r="I54" i="8" s="1"/>
  <c r="J54" i="8" s="1"/>
  <c r="AT14" i="8"/>
  <c r="AR14" i="8" s="1"/>
  <c r="BI14" i="8" s="1"/>
  <c r="BG14" i="8" s="1"/>
  <c r="AT87" i="8"/>
  <c r="AR87" i="8" s="1"/>
  <c r="BI87" i="8" s="1"/>
  <c r="BG87" i="8" s="1"/>
  <c r="AT82" i="8"/>
  <c r="AR82" i="8" s="1"/>
  <c r="I82" i="8" s="1"/>
  <c r="J82" i="8" s="1"/>
  <c r="AT30" i="8"/>
  <c r="AR30" i="8" s="1"/>
  <c r="I30" i="8" s="1"/>
  <c r="J30" i="8" s="1"/>
  <c r="AT20" i="8"/>
  <c r="AR20" i="8" s="1"/>
  <c r="AT47" i="8"/>
  <c r="AR47" i="8" s="1"/>
  <c r="BI47" i="8" s="1"/>
  <c r="BG47" i="8" s="1"/>
  <c r="AT17" i="8"/>
  <c r="AR17" i="8" s="1"/>
  <c r="AQ78" i="8"/>
  <c r="AO78" i="8" s="1"/>
  <c r="H78" i="8" s="1"/>
  <c r="AT109" i="8"/>
  <c r="AR109" i="8" s="1"/>
  <c r="I109" i="8" s="1"/>
  <c r="AT111" i="8"/>
  <c r="AR111" i="8" s="1"/>
  <c r="BI111" i="8" s="1"/>
  <c r="BG111" i="8" s="1"/>
  <c r="AT108" i="8"/>
  <c r="AR108" i="8" s="1"/>
  <c r="BI108" i="8" s="1"/>
  <c r="BG108" i="8" s="1"/>
  <c r="AT95" i="8"/>
  <c r="AR95" i="8" s="1"/>
  <c r="BI95" i="8" s="1"/>
  <c r="BG95" i="8" s="1"/>
  <c r="AT92" i="8"/>
  <c r="AR92" i="8" s="1"/>
  <c r="I92" i="8" s="1"/>
  <c r="J92" i="8" s="1"/>
  <c r="AT13" i="8"/>
  <c r="AR13" i="8" s="1"/>
  <c r="BI13" i="8" s="1"/>
  <c r="BG13" i="8" s="1"/>
  <c r="AT24" i="8"/>
  <c r="AR24" i="8" s="1"/>
  <c r="I24" i="8" s="1"/>
  <c r="J24" i="8" s="1"/>
  <c r="AQ76" i="8"/>
  <c r="AO76" i="8" s="1"/>
  <c r="H76" i="8" s="1"/>
  <c r="AT26" i="8"/>
  <c r="AR26" i="8" s="1"/>
  <c r="BI26" i="8" s="1"/>
  <c r="BG26" i="8" s="1"/>
  <c r="AT22" i="8"/>
  <c r="AR22" i="8" s="1"/>
  <c r="AO16" i="8"/>
  <c r="H16" i="8" s="1"/>
  <c r="AT18" i="8"/>
  <c r="AT31" i="8"/>
  <c r="BF98" i="8"/>
  <c r="BA102" i="8"/>
  <c r="AT67" i="8"/>
  <c r="AR67" i="8" s="1"/>
  <c r="BI86" i="8"/>
  <c r="BG86" i="8" s="1"/>
  <c r="I62" i="8"/>
  <c r="J62" i="8" s="1"/>
  <c r="BI62" i="8"/>
  <c r="BG62" i="8" s="1"/>
  <c r="BI61" i="8"/>
  <c r="BG61" i="8" s="1"/>
  <c r="I61" i="8"/>
  <c r="J61" i="8" s="1"/>
  <c r="I58" i="8"/>
  <c r="J58" i="8" s="1"/>
  <c r="BI58" i="8"/>
  <c r="BG58" i="8" s="1"/>
  <c r="BI57" i="8"/>
  <c r="BG57" i="8" s="1"/>
  <c r="I57" i="8"/>
  <c r="J57" i="8" s="1"/>
  <c r="BI54" i="8"/>
  <c r="BG54" i="8" s="1"/>
  <c r="BU34" i="8"/>
  <c r="BS34" i="8" s="1"/>
  <c r="N34" i="8" s="1"/>
  <c r="BS36" i="8"/>
  <c r="N36" i="8" s="1"/>
  <c r="AC28" i="8"/>
  <c r="AC16" i="8"/>
  <c r="F16" i="8" s="1"/>
  <c r="G16" i="8" s="1"/>
  <c r="BF16" i="8"/>
  <c r="BD16" i="8" s="1"/>
  <c r="K16" i="8" s="1"/>
  <c r="BD18" i="8"/>
  <c r="K18" i="8" s="1"/>
  <c r="I12" i="8"/>
  <c r="J12" i="8" s="1"/>
  <c r="BI12" i="8"/>
  <c r="BG12" i="8" s="1"/>
  <c r="AI102" i="8"/>
  <c r="I87" i="8"/>
  <c r="J87" i="8" s="1"/>
  <c r="AT79" i="8"/>
  <c r="F79" i="8"/>
  <c r="G79" i="8" s="1"/>
  <c r="BI74" i="8"/>
  <c r="BG74" i="8" s="1"/>
  <c r="I69" i="8"/>
  <c r="J69" i="8" s="1"/>
  <c r="BI65" i="8"/>
  <c r="BG65" i="8" s="1"/>
  <c r="AT52" i="8"/>
  <c r="AR52" i="8" s="1"/>
  <c r="AT45" i="8"/>
  <c r="AR45" i="8" s="1"/>
  <c r="AT43" i="8"/>
  <c r="AR43" i="8" s="1"/>
  <c r="AT41" i="8"/>
  <c r="AR41" i="8" s="1"/>
  <c r="AT39" i="8"/>
  <c r="AR39" i="8" s="1"/>
  <c r="AT37" i="8"/>
  <c r="AR37" i="8" s="1"/>
  <c r="F36" i="8"/>
  <c r="G36" i="8" s="1"/>
  <c r="AT27" i="8"/>
  <c r="AR27" i="8" s="1"/>
  <c r="BI27" i="8" s="1"/>
  <c r="AT25" i="8"/>
  <c r="AR25" i="8" s="1"/>
  <c r="AT23" i="8"/>
  <c r="AR23" i="8" s="1"/>
  <c r="AT21" i="8"/>
  <c r="AR21" i="8" s="1"/>
  <c r="BI21" i="8" s="1"/>
  <c r="AO11" i="8"/>
  <c r="AQ9" i="8"/>
  <c r="AQ8" i="8"/>
  <c r="AO8" i="8" s="1"/>
  <c r="H8" i="8" s="1"/>
  <c r="AO10" i="8"/>
  <c r="H10" i="8" s="1"/>
  <c r="F7" i="8"/>
  <c r="G7" i="8" s="1"/>
  <c r="AT7" i="8"/>
  <c r="AR7" i="8" s="1"/>
  <c r="I7" i="8" s="1"/>
  <c r="J7" i="8" s="1"/>
  <c r="BI30" i="8"/>
  <c r="BG30" i="8" s="1"/>
  <c r="BG19" i="8"/>
  <c r="I19" i="8"/>
  <c r="BI46" i="8"/>
  <c r="BG46" i="8" s="1"/>
  <c r="I46" i="8"/>
  <c r="J46" i="8" s="1"/>
  <c r="BX31" i="8"/>
  <c r="BV31" i="8" s="1"/>
  <c r="L31" i="8"/>
  <c r="M31" i="8" s="1"/>
  <c r="I47" i="8"/>
  <c r="J47" i="8" s="1"/>
  <c r="AT143" i="8"/>
  <c r="AR143" i="8" s="1"/>
  <c r="F143" i="8"/>
  <c r="G143" i="8" s="1"/>
  <c r="AT139" i="8"/>
  <c r="AR139" i="8" s="1"/>
  <c r="F139" i="8"/>
  <c r="G139" i="8" s="1"/>
  <c r="I142" i="8"/>
  <c r="J142" i="8" s="1"/>
  <c r="BI142" i="8"/>
  <c r="BG142" i="8" s="1"/>
  <c r="F131" i="8"/>
  <c r="G131" i="8" s="1"/>
  <c r="BI141" i="8"/>
  <c r="BG141" i="8" s="1"/>
  <c r="I141" i="8"/>
  <c r="J141" i="8" s="1"/>
  <c r="I138" i="8"/>
  <c r="J138" i="8" s="1"/>
  <c r="BI138" i="8"/>
  <c r="BG138" i="8" s="1"/>
  <c r="AT136" i="8"/>
  <c r="AR136" i="8" s="1"/>
  <c r="F136" i="8"/>
  <c r="G136" i="8" s="1"/>
  <c r="BU129" i="8"/>
  <c r="BS129" i="8" s="1"/>
  <c r="N129" i="8" s="1"/>
  <c r="BS131" i="8"/>
  <c r="N131" i="8" s="1"/>
  <c r="BF128" i="8"/>
  <c r="BD128" i="8" s="1"/>
  <c r="K128" i="8" s="1"/>
  <c r="BD130" i="8"/>
  <c r="K130" i="8" s="1"/>
  <c r="F126" i="8"/>
  <c r="G126" i="8" s="1"/>
  <c r="AT126" i="8"/>
  <c r="AR126" i="8" s="1"/>
  <c r="AT116" i="8"/>
  <c r="AR116" i="8" s="1"/>
  <c r="BS99" i="8"/>
  <c r="N99" i="8" s="1"/>
  <c r="BU98" i="8"/>
  <c r="F94" i="8"/>
  <c r="G94" i="8" s="1"/>
  <c r="AT94" i="8"/>
  <c r="AR94" i="8" s="1"/>
  <c r="AR130" i="8"/>
  <c r="BI109" i="8"/>
  <c r="BG109" i="8" s="1"/>
  <c r="I111" i="8"/>
  <c r="I108" i="8"/>
  <c r="AC98" i="8"/>
  <c r="F98" i="8" s="1"/>
  <c r="F85" i="8"/>
  <c r="G85" i="8" s="1"/>
  <c r="AT85" i="8"/>
  <c r="AR85" i="8" s="1"/>
  <c r="F81" i="8"/>
  <c r="G81" i="8" s="1"/>
  <c r="AT81" i="8"/>
  <c r="AR81" i="8" s="1"/>
  <c r="AC80" i="8"/>
  <c r="AE78" i="8"/>
  <c r="AT75" i="8"/>
  <c r="AR75" i="8" s="1"/>
  <c r="F75" i="8"/>
  <c r="G75" i="8" s="1"/>
  <c r="F72" i="8"/>
  <c r="AT72" i="8"/>
  <c r="AR72" i="8" s="1"/>
  <c r="AT63" i="8"/>
  <c r="AR63" i="8" s="1"/>
  <c r="F63" i="8"/>
  <c r="G63" i="8" s="1"/>
  <c r="AT59" i="8"/>
  <c r="AR59" i="8" s="1"/>
  <c r="F59" i="8"/>
  <c r="G59" i="8" s="1"/>
  <c r="AT55" i="8"/>
  <c r="AR55" i="8" s="1"/>
  <c r="F55" i="8"/>
  <c r="G55" i="8" s="1"/>
  <c r="BI112" i="8"/>
  <c r="BG112" i="8" s="1"/>
  <c r="I112" i="8"/>
  <c r="BI107" i="8"/>
  <c r="BG107" i="8" s="1"/>
  <c r="I107" i="8"/>
  <c r="I105" i="8"/>
  <c r="BI105" i="8"/>
  <c r="BG105" i="8" s="1"/>
  <c r="F140" i="8"/>
  <c r="G140" i="8" s="1"/>
  <c r="AT140" i="8"/>
  <c r="AR140" i="8" s="1"/>
  <c r="AE129" i="8"/>
  <c r="AC129" i="8" s="1"/>
  <c r="F129" i="8" s="1"/>
  <c r="G129" i="8" s="1"/>
  <c r="F137" i="8"/>
  <c r="G137" i="8" s="1"/>
  <c r="AT137" i="8"/>
  <c r="AR137" i="8" s="1"/>
  <c r="AE128" i="8"/>
  <c r="AC128" i="8" s="1"/>
  <c r="F128" i="8" s="1"/>
  <c r="G128" i="8" s="1"/>
  <c r="AQ129" i="8"/>
  <c r="AO129" i="8" s="1"/>
  <c r="H129" i="8" s="1"/>
  <c r="AO131" i="8"/>
  <c r="H131" i="8" s="1"/>
  <c r="F115" i="8"/>
  <c r="G115" i="8" s="1"/>
  <c r="AT115" i="8"/>
  <c r="AR115" i="8" s="1"/>
  <c r="F114" i="8"/>
  <c r="AT114" i="8"/>
  <c r="AR114" i="8" s="1"/>
  <c r="F110" i="8"/>
  <c r="AT110" i="8"/>
  <c r="AR110" i="8" s="1"/>
  <c r="AT106" i="8"/>
  <c r="AR106" i="8" s="1"/>
  <c r="F106" i="8"/>
  <c r="AO99" i="8"/>
  <c r="AT97" i="8"/>
  <c r="AR97" i="8" s="1"/>
  <c r="F97" i="8"/>
  <c r="G97" i="8" s="1"/>
  <c r="AC93" i="8"/>
  <c r="AE91" i="8"/>
  <c r="AC91" i="8" s="1"/>
  <c r="F91" i="8" s="1"/>
  <c r="G91" i="8" s="1"/>
  <c r="AT90" i="8"/>
  <c r="AR90" i="8" s="1"/>
  <c r="F90" i="8"/>
  <c r="G90" i="8" s="1"/>
  <c r="AT113" i="8"/>
  <c r="AR113" i="8" s="1"/>
  <c r="AT88" i="8"/>
  <c r="AR88" i="8" s="1"/>
  <c r="F88" i="8"/>
  <c r="G88" i="8" s="1"/>
  <c r="AT84" i="8"/>
  <c r="AR84" i="8" s="1"/>
  <c r="F84" i="8"/>
  <c r="G84" i="8" s="1"/>
  <c r="BS78" i="8"/>
  <c r="N78" i="8" s="1"/>
  <c r="BU76" i="8"/>
  <c r="BS76" i="8" s="1"/>
  <c r="N76" i="8" s="1"/>
  <c r="BM102" i="8"/>
  <c r="AT73" i="8"/>
  <c r="AR73" i="8" s="1"/>
  <c r="F73" i="8"/>
  <c r="AT71" i="8"/>
  <c r="AR71" i="8" s="1"/>
  <c r="F71" i="8"/>
  <c r="F68" i="8"/>
  <c r="G68" i="8" s="1"/>
  <c r="AT68" i="8"/>
  <c r="AR68" i="8" s="1"/>
  <c r="F64" i="8"/>
  <c r="AT64" i="8"/>
  <c r="AR64" i="8" s="1"/>
  <c r="F60" i="8"/>
  <c r="G60" i="8" s="1"/>
  <c r="AT60" i="8"/>
  <c r="AR60" i="8" s="1"/>
  <c r="F56" i="8"/>
  <c r="G56" i="8" s="1"/>
  <c r="AT56" i="8"/>
  <c r="AR56" i="8" s="1"/>
  <c r="F53" i="8"/>
  <c r="AT53" i="8"/>
  <c r="AR53" i="8" s="1"/>
  <c r="AT101" i="8"/>
  <c r="AR101" i="8" s="1"/>
  <c r="BI100" i="8"/>
  <c r="BG100" i="8" s="1"/>
  <c r="BI96" i="8"/>
  <c r="BG96" i="8" s="1"/>
  <c r="I95" i="8"/>
  <c r="J95" i="8" s="1"/>
  <c r="I89" i="8"/>
  <c r="J89" i="8" s="1"/>
  <c r="AT70" i="8"/>
  <c r="AR70" i="8" s="1"/>
  <c r="BI66" i="8"/>
  <c r="BG66" i="8" s="1"/>
  <c r="AQ34" i="8"/>
  <c r="AO34" i="8" s="1"/>
  <c r="H34" i="8" s="1"/>
  <c r="AO36" i="8"/>
  <c r="H36" i="8" s="1"/>
  <c r="F32" i="8"/>
  <c r="G32" i="8" s="1"/>
  <c r="AT32" i="8"/>
  <c r="AR32" i="8" s="1"/>
  <c r="BU16" i="8"/>
  <c r="BS16" i="8" s="1"/>
  <c r="N16" i="8" s="1"/>
  <c r="I13" i="8"/>
  <c r="J13" i="8" s="1"/>
  <c r="F10" i="8"/>
  <c r="G10" i="8" s="1"/>
  <c r="AE77" i="8"/>
  <c r="AC77" i="8" s="1"/>
  <c r="F77" i="8" s="1"/>
  <c r="G77" i="8" s="1"/>
  <c r="AT50" i="8"/>
  <c r="AR50" i="8" s="1"/>
  <c r="AT49" i="8"/>
  <c r="AR49" i="8" s="1"/>
  <c r="AT44" i="8"/>
  <c r="AR44" i="8" s="1"/>
  <c r="AT42" i="8"/>
  <c r="AR42" i="8" s="1"/>
  <c r="AT40" i="8"/>
  <c r="AR40" i="8" s="1"/>
  <c r="AT38" i="8"/>
  <c r="AR38" i="8" s="1"/>
  <c r="AT35" i="8"/>
  <c r="AR35" i="8" s="1"/>
  <c r="BI24" i="8"/>
  <c r="BG24" i="8" s="1"/>
  <c r="BS11" i="8"/>
  <c r="N11" i="8" s="1"/>
  <c r="BU9" i="8"/>
  <c r="BU8" i="8"/>
  <c r="BS8" i="8" s="1"/>
  <c r="N8" i="8" s="1"/>
  <c r="BS10" i="8"/>
  <c r="N10" i="8" s="1"/>
  <c r="AE6" i="8"/>
  <c r="AC6" i="8" s="1"/>
  <c r="F6" i="8" s="1"/>
  <c r="G6" i="8" s="1"/>
  <c r="AC9" i="8"/>
  <c r="F9" i="8" s="1"/>
  <c r="G9" i="8" s="1"/>
  <c r="AU102" i="8"/>
  <c r="BI51" i="8"/>
  <c r="BG51" i="8" s="1"/>
  <c r="I51" i="8"/>
  <c r="J51" i="8" s="1"/>
  <c r="AR18" i="8"/>
  <c r="I48" i="8"/>
  <c r="J48" i="8" s="1"/>
  <c r="BI29" i="8"/>
  <c r="BG29" i="8" s="1"/>
  <c r="AB131" i="7"/>
  <c r="AB130" i="7"/>
  <c r="AB100" i="7"/>
  <c r="AB93" i="7"/>
  <c r="AB80" i="7"/>
  <c r="AB79" i="7"/>
  <c r="AB78" i="7"/>
  <c r="AB36" i="7"/>
  <c r="AB18" i="7"/>
  <c r="AB11" i="7"/>
  <c r="AB10" i="7"/>
  <c r="BX147" i="7"/>
  <c r="BU147" i="7"/>
  <c r="BF147" i="7"/>
  <c r="AT147" i="7"/>
  <c r="AQ147" i="7"/>
  <c r="AE147" i="7"/>
  <c r="O147" i="7"/>
  <c r="N147" i="7"/>
  <c r="L147" i="7"/>
  <c r="K147" i="7"/>
  <c r="I147" i="7"/>
  <c r="H147" i="7"/>
  <c r="F147" i="7"/>
  <c r="E147" i="7"/>
  <c r="BX146" i="7"/>
  <c r="BU146" i="7"/>
  <c r="BF146" i="7"/>
  <c r="AT146" i="7"/>
  <c r="AQ146" i="7"/>
  <c r="AE146" i="7"/>
  <c r="O146" i="7"/>
  <c r="N146" i="7"/>
  <c r="L146" i="7"/>
  <c r="K146" i="7"/>
  <c r="I146" i="7"/>
  <c r="H146" i="7"/>
  <c r="F146" i="7"/>
  <c r="E146" i="7"/>
  <c r="BP145" i="7"/>
  <c r="BM145" i="7"/>
  <c r="BJ145" i="7"/>
  <c r="BU145" i="7" s="1"/>
  <c r="BS145" i="7" s="1"/>
  <c r="N145" i="7" s="1"/>
  <c r="BA145" i="7"/>
  <c r="AX145" i="7"/>
  <c r="AU145" i="7"/>
  <c r="AL145" i="7"/>
  <c r="AI145" i="7"/>
  <c r="AF145" i="7"/>
  <c r="Z145" i="7"/>
  <c r="W145" i="7"/>
  <c r="T145" i="7"/>
  <c r="S145" i="7"/>
  <c r="Q145" i="7" s="1"/>
  <c r="E145" i="7" s="1"/>
  <c r="BP144" i="7"/>
  <c r="BM144" i="7"/>
  <c r="BJ144" i="7"/>
  <c r="BA144" i="7"/>
  <c r="AX144" i="7"/>
  <c r="AU144" i="7"/>
  <c r="AL144" i="7"/>
  <c r="AI144" i="7"/>
  <c r="AF144" i="7"/>
  <c r="Z144" i="7"/>
  <c r="W144" i="7"/>
  <c r="T144" i="7"/>
  <c r="Q144" i="7"/>
  <c r="E144" i="7" s="1"/>
  <c r="BP143" i="7"/>
  <c r="BM143" i="7"/>
  <c r="BJ143" i="7"/>
  <c r="BU143" i="7" s="1"/>
  <c r="BS143" i="7" s="1"/>
  <c r="N143" i="7" s="1"/>
  <c r="BA143" i="7"/>
  <c r="AX143" i="7"/>
  <c r="AU143" i="7"/>
  <c r="AL143" i="7"/>
  <c r="AI143" i="7"/>
  <c r="AF143" i="7"/>
  <c r="Z143" i="7"/>
  <c r="W143" i="7"/>
  <c r="T143" i="7"/>
  <c r="S143" i="7"/>
  <c r="Q143" i="7" s="1"/>
  <c r="E143" i="7" s="1"/>
  <c r="BP142" i="7"/>
  <c r="BM142" i="7"/>
  <c r="BJ142" i="7"/>
  <c r="BA142" i="7"/>
  <c r="AX142" i="7"/>
  <c r="AU142" i="7"/>
  <c r="AL142" i="7"/>
  <c r="AI142" i="7"/>
  <c r="AF142" i="7"/>
  <c r="AQ142" i="7" s="1"/>
  <c r="AO142" i="7" s="1"/>
  <c r="H142" i="7" s="1"/>
  <c r="Z142" i="7"/>
  <c r="W142" i="7"/>
  <c r="T142" i="7"/>
  <c r="Q142" i="7"/>
  <c r="E142" i="7" s="1"/>
  <c r="BP141" i="7"/>
  <c r="BM141" i="7"/>
  <c r="BU141" i="7" s="1"/>
  <c r="BS141" i="7" s="1"/>
  <c r="N141" i="7" s="1"/>
  <c r="BJ141" i="7"/>
  <c r="BA141" i="7"/>
  <c r="AX141" i="7"/>
  <c r="AU141" i="7"/>
  <c r="BF141" i="7" s="1"/>
  <c r="BD141" i="7" s="1"/>
  <c r="K141" i="7" s="1"/>
  <c r="AL141" i="7"/>
  <c r="AI141" i="7"/>
  <c r="AF141" i="7"/>
  <c r="Z141" i="7"/>
  <c r="W141" i="7"/>
  <c r="T141" i="7"/>
  <c r="S141" i="7"/>
  <c r="Q141" i="7" s="1"/>
  <c r="E141" i="7" s="1"/>
  <c r="BP140" i="7"/>
  <c r="BM140" i="7"/>
  <c r="BJ140" i="7"/>
  <c r="BU140" i="7" s="1"/>
  <c r="BS140" i="7" s="1"/>
  <c r="N140" i="7" s="1"/>
  <c r="BA140" i="7"/>
  <c r="AX140" i="7"/>
  <c r="AU140" i="7"/>
  <c r="AL140" i="7"/>
  <c r="AI140" i="7"/>
  <c r="AF140" i="7"/>
  <c r="Z140" i="7"/>
  <c r="W140" i="7"/>
  <c r="T140" i="7"/>
  <c r="Q140" i="7"/>
  <c r="E140" i="7" s="1"/>
  <c r="BP139" i="7"/>
  <c r="BM139" i="7"/>
  <c r="BJ139" i="7"/>
  <c r="BA139" i="7"/>
  <c r="AX139" i="7"/>
  <c r="AU139" i="7"/>
  <c r="AL139" i="7"/>
  <c r="AI139" i="7"/>
  <c r="AF139" i="7"/>
  <c r="AQ139" i="7" s="1"/>
  <c r="AO139" i="7" s="1"/>
  <c r="H139" i="7" s="1"/>
  <c r="Z139" i="7"/>
  <c r="W139" i="7"/>
  <c r="T139" i="7"/>
  <c r="S139" i="7"/>
  <c r="BP138" i="7"/>
  <c r="BM138" i="7"/>
  <c r="BJ138" i="7"/>
  <c r="BA138" i="7"/>
  <c r="AX138" i="7"/>
  <c r="AU138" i="7"/>
  <c r="AL138" i="7"/>
  <c r="AI138" i="7"/>
  <c r="AQ138" i="7" s="1"/>
  <c r="AO138" i="7" s="1"/>
  <c r="H138" i="7" s="1"/>
  <c r="AF138" i="7"/>
  <c r="Z138" i="7"/>
  <c r="W138" i="7"/>
  <c r="T138" i="7"/>
  <c r="Q138" i="7"/>
  <c r="E138" i="7" s="1"/>
  <c r="BX137" i="7"/>
  <c r="BU137" i="7"/>
  <c r="BI137" i="7"/>
  <c r="BF137" i="7"/>
  <c r="AT137" i="7"/>
  <c r="AQ137" i="7"/>
  <c r="Z137" i="7"/>
  <c r="W137" i="7"/>
  <c r="O137" i="7"/>
  <c r="N137" i="7"/>
  <c r="L137" i="7"/>
  <c r="K137" i="7"/>
  <c r="I137" i="7"/>
  <c r="H137" i="7"/>
  <c r="F137" i="7"/>
  <c r="E137" i="7"/>
  <c r="BX136" i="7"/>
  <c r="BU136" i="7"/>
  <c r="BI136" i="7"/>
  <c r="BF136" i="7"/>
  <c r="AT136" i="7"/>
  <c r="AQ136" i="7"/>
  <c r="Z136" i="7"/>
  <c r="W136" i="7"/>
  <c r="O136" i="7"/>
  <c r="N136" i="7"/>
  <c r="L136" i="7"/>
  <c r="K136" i="7"/>
  <c r="I136" i="7"/>
  <c r="H136" i="7"/>
  <c r="F136" i="7"/>
  <c r="E136" i="7"/>
  <c r="BX135" i="7"/>
  <c r="BU135" i="7"/>
  <c r="BI135" i="7"/>
  <c r="BF135" i="7"/>
  <c r="AT135" i="7"/>
  <c r="AQ135" i="7"/>
  <c r="Z135" i="7"/>
  <c r="W135" i="7"/>
  <c r="O135" i="7"/>
  <c r="N135" i="7"/>
  <c r="L135" i="7"/>
  <c r="K135" i="7"/>
  <c r="I135" i="7"/>
  <c r="H135" i="7"/>
  <c r="F135" i="7"/>
  <c r="E135" i="7"/>
  <c r="BX134" i="7"/>
  <c r="BU134" i="7"/>
  <c r="BI134" i="7"/>
  <c r="BF134" i="7"/>
  <c r="AT134" i="7"/>
  <c r="AQ134" i="7"/>
  <c r="Z134" i="7"/>
  <c r="W134" i="7"/>
  <c r="O134" i="7"/>
  <c r="N134" i="7"/>
  <c r="L134" i="7"/>
  <c r="K134" i="7"/>
  <c r="I134" i="7"/>
  <c r="H134" i="7"/>
  <c r="F134" i="7"/>
  <c r="E134" i="7"/>
  <c r="BP133" i="7"/>
  <c r="BM133" i="7"/>
  <c r="BJ133" i="7"/>
  <c r="BA133" i="7"/>
  <c r="AX133" i="7"/>
  <c r="AU133" i="7"/>
  <c r="AL133" i="7"/>
  <c r="AI133" i="7"/>
  <c r="AF133" i="7"/>
  <c r="Z133" i="7"/>
  <c r="W133" i="7"/>
  <c r="AE133" i="7" s="1"/>
  <c r="T133" i="7"/>
  <c r="S133" i="7"/>
  <c r="Q133" i="7" s="1"/>
  <c r="E133" i="7" s="1"/>
  <c r="BP132" i="7"/>
  <c r="BM132" i="7"/>
  <c r="BJ132" i="7"/>
  <c r="BA132" i="7"/>
  <c r="AX132" i="7"/>
  <c r="AU132" i="7"/>
  <c r="AL132" i="7"/>
  <c r="AI132" i="7"/>
  <c r="AF132" i="7"/>
  <c r="Z132" i="7"/>
  <c r="W132" i="7"/>
  <c r="T132" i="7"/>
  <c r="AE132" i="7" s="1"/>
  <c r="AC132" i="7" s="1"/>
  <c r="F132" i="7" s="1"/>
  <c r="Q132" i="7"/>
  <c r="G132" i="7"/>
  <c r="E132" i="7"/>
  <c r="BW131" i="7"/>
  <c r="BT131" i="7"/>
  <c r="BR131" i="7"/>
  <c r="BQ131" i="7"/>
  <c r="BP131" i="7"/>
  <c r="BO131" i="7"/>
  <c r="BN131" i="7"/>
  <c r="BM131" i="7" s="1"/>
  <c r="BL131" i="7"/>
  <c r="BK131" i="7"/>
  <c r="BJ131" i="7" s="1"/>
  <c r="BH131" i="7"/>
  <c r="BE131" i="7"/>
  <c r="BC131" i="7"/>
  <c r="BB131" i="7"/>
  <c r="AZ131" i="7"/>
  <c r="AY131" i="7"/>
  <c r="AX131" i="7" s="1"/>
  <c r="AW131" i="7"/>
  <c r="AV131" i="7"/>
  <c r="AS131" i="7"/>
  <c r="AP131" i="7"/>
  <c r="AN131" i="7"/>
  <c r="AM131" i="7"/>
  <c r="AK131" i="7"/>
  <c r="AJ131" i="7"/>
  <c r="AH131" i="7"/>
  <c r="AG131" i="7"/>
  <c r="AF131" i="7"/>
  <c r="AD131" i="7"/>
  <c r="AA131" i="7"/>
  <c r="Z131" i="7" s="1"/>
  <c r="Y131" i="7"/>
  <c r="X131" i="7"/>
  <c r="V131" i="7"/>
  <c r="U131" i="7"/>
  <c r="T131" i="7" s="1"/>
  <c r="R131" i="7"/>
  <c r="BW130" i="7"/>
  <c r="BT130" i="7"/>
  <c r="BR130" i="7"/>
  <c r="BQ130" i="7"/>
  <c r="BO130" i="7"/>
  <c r="BN130" i="7"/>
  <c r="BM130" i="7" s="1"/>
  <c r="BL130" i="7"/>
  <c r="BK130" i="7"/>
  <c r="BH130" i="7"/>
  <c r="BE130" i="7"/>
  <c r="BC130" i="7"/>
  <c r="BB130" i="7"/>
  <c r="AZ130" i="7"/>
  <c r="AY130" i="7"/>
  <c r="AW130" i="7"/>
  <c r="AV130" i="7"/>
  <c r="AU130" i="7"/>
  <c r="AS130" i="7"/>
  <c r="AP130" i="7"/>
  <c r="AN130" i="7"/>
  <c r="AM130" i="7"/>
  <c r="AL130" i="7" s="1"/>
  <c r="AK130" i="7"/>
  <c r="AJ130" i="7"/>
  <c r="AI130" i="7" s="1"/>
  <c r="AH130" i="7"/>
  <c r="AG130" i="7"/>
  <c r="AD130" i="7"/>
  <c r="AA130" i="7"/>
  <c r="Y130" i="7"/>
  <c r="X130" i="7"/>
  <c r="W130" i="7" s="1"/>
  <c r="V130" i="7"/>
  <c r="U130" i="7"/>
  <c r="S130" i="7"/>
  <c r="R130" i="7"/>
  <c r="BU129" i="7"/>
  <c r="BF129" i="7"/>
  <c r="AQ129" i="7"/>
  <c r="Z129" i="7"/>
  <c r="W129" i="7"/>
  <c r="AE129" i="7" s="1"/>
  <c r="T129" i="7"/>
  <c r="Q129" i="7"/>
  <c r="O129" i="7"/>
  <c r="N129" i="7"/>
  <c r="L129" i="7"/>
  <c r="K129" i="7"/>
  <c r="I129" i="7"/>
  <c r="H129" i="7"/>
  <c r="F129" i="7"/>
  <c r="E129" i="7"/>
  <c r="BP128" i="7"/>
  <c r="BM128" i="7"/>
  <c r="BJ128" i="7"/>
  <c r="BA128" i="7"/>
  <c r="AX128" i="7"/>
  <c r="AU128" i="7"/>
  <c r="AL128" i="7"/>
  <c r="AI128" i="7"/>
  <c r="AQ128" i="7" s="1"/>
  <c r="AO128" i="7" s="1"/>
  <c r="H128" i="7" s="1"/>
  <c r="AF128" i="7"/>
  <c r="Z128" i="7"/>
  <c r="W128" i="7"/>
  <c r="T128" i="7"/>
  <c r="Q128" i="7"/>
  <c r="E128" i="7" s="1"/>
  <c r="BX127" i="7"/>
  <c r="BU127" i="7"/>
  <c r="BF127" i="7"/>
  <c r="AQ127" i="7"/>
  <c r="Z127" i="7"/>
  <c r="W127" i="7"/>
  <c r="T127" i="7"/>
  <c r="AE127" i="7" s="1"/>
  <c r="Q127" i="7"/>
  <c r="O127" i="7"/>
  <c r="N127" i="7"/>
  <c r="L127" i="7"/>
  <c r="K127" i="7"/>
  <c r="I127" i="7"/>
  <c r="H127" i="7"/>
  <c r="F127" i="7"/>
  <c r="E127" i="7"/>
  <c r="BX126" i="7"/>
  <c r="BU126" i="7"/>
  <c r="BF126" i="7"/>
  <c r="AQ126" i="7"/>
  <c r="Z126" i="7"/>
  <c r="W126" i="7"/>
  <c r="T126" i="7"/>
  <c r="Q126" i="7"/>
  <c r="O126" i="7"/>
  <c r="N126" i="7"/>
  <c r="L126" i="7"/>
  <c r="K126" i="7"/>
  <c r="I126" i="7"/>
  <c r="H126" i="7"/>
  <c r="F126" i="7"/>
  <c r="E126" i="7"/>
  <c r="BX125" i="7"/>
  <c r="BU125" i="7"/>
  <c r="BF125" i="7"/>
  <c r="AQ125" i="7"/>
  <c r="Z125" i="7"/>
  <c r="W125" i="7"/>
  <c r="T125" i="7"/>
  <c r="AE125" i="7" s="1"/>
  <c r="Q125" i="7"/>
  <c r="O125" i="7"/>
  <c r="N125" i="7"/>
  <c r="L125" i="7"/>
  <c r="K125" i="7"/>
  <c r="I125" i="7"/>
  <c r="H125" i="7"/>
  <c r="F125" i="7"/>
  <c r="E125" i="7"/>
  <c r="BX124" i="7"/>
  <c r="BU124" i="7"/>
  <c r="BF124" i="7"/>
  <c r="AQ124" i="7"/>
  <c r="Z124" i="7"/>
  <c r="W124" i="7"/>
  <c r="T124" i="7"/>
  <c r="Q124" i="7"/>
  <c r="O124" i="7"/>
  <c r="N124" i="7"/>
  <c r="L124" i="7"/>
  <c r="K124" i="7"/>
  <c r="I124" i="7"/>
  <c r="H124" i="7"/>
  <c r="F124" i="7"/>
  <c r="E124" i="7"/>
  <c r="BX123" i="7"/>
  <c r="BU123" i="7"/>
  <c r="BF123" i="7"/>
  <c r="AQ123" i="7"/>
  <c r="Z123" i="7"/>
  <c r="W123" i="7"/>
  <c r="T123" i="7"/>
  <c r="AE123" i="7" s="1"/>
  <c r="Q123" i="7"/>
  <c r="O123" i="7"/>
  <c r="N123" i="7"/>
  <c r="L123" i="7"/>
  <c r="K123" i="7"/>
  <c r="I123" i="7"/>
  <c r="H123" i="7"/>
  <c r="F123" i="7"/>
  <c r="E123" i="7"/>
  <c r="BX122" i="7"/>
  <c r="BU122" i="7"/>
  <c r="BF122" i="7"/>
  <c r="AQ122" i="7"/>
  <c r="Z122" i="7"/>
  <c r="W122" i="7"/>
  <c r="T122" i="7"/>
  <c r="Q122" i="7"/>
  <c r="O122" i="7"/>
  <c r="N122" i="7"/>
  <c r="L122" i="7"/>
  <c r="K122" i="7"/>
  <c r="I122" i="7"/>
  <c r="H122" i="7"/>
  <c r="F122" i="7"/>
  <c r="E122" i="7"/>
  <c r="BX121" i="7"/>
  <c r="BU121" i="7"/>
  <c r="BF121" i="7"/>
  <c r="AQ121" i="7"/>
  <c r="Z121" i="7"/>
  <c r="W121" i="7"/>
  <c r="T121" i="7"/>
  <c r="AE121" i="7" s="1"/>
  <c r="Q121" i="7"/>
  <c r="O121" i="7"/>
  <c r="N121" i="7"/>
  <c r="L121" i="7"/>
  <c r="K121" i="7"/>
  <c r="I121" i="7"/>
  <c r="H121" i="7"/>
  <c r="F121" i="7"/>
  <c r="E121" i="7"/>
  <c r="BX120" i="7"/>
  <c r="BU120" i="7"/>
  <c r="BF120" i="7"/>
  <c r="AQ120" i="7"/>
  <c r="Z120" i="7"/>
  <c r="W120" i="7"/>
  <c r="T120" i="7"/>
  <c r="Q120" i="7"/>
  <c r="O120" i="7"/>
  <c r="N120" i="7"/>
  <c r="L120" i="7"/>
  <c r="K120" i="7"/>
  <c r="I120" i="7"/>
  <c r="H120" i="7"/>
  <c r="F120" i="7"/>
  <c r="E120" i="7"/>
  <c r="BX119" i="7"/>
  <c r="BU119" i="7"/>
  <c r="BF119" i="7"/>
  <c r="AQ119" i="7"/>
  <c r="AE119" i="7"/>
  <c r="O119" i="7"/>
  <c r="N119" i="7"/>
  <c r="L119" i="7"/>
  <c r="K119" i="7"/>
  <c r="I119" i="7"/>
  <c r="H119" i="7"/>
  <c r="F119" i="7"/>
  <c r="E119" i="7"/>
  <c r="BP118" i="7"/>
  <c r="BM118" i="7"/>
  <c r="BJ118" i="7"/>
  <c r="BA118" i="7"/>
  <c r="AX118" i="7"/>
  <c r="AU118" i="7"/>
  <c r="BF118" i="7" s="1"/>
  <c r="BD118" i="7" s="1"/>
  <c r="K118" i="7" s="1"/>
  <c r="AL118" i="7"/>
  <c r="AI118" i="7"/>
  <c r="AF118" i="7"/>
  <c r="Z118" i="7"/>
  <c r="W118" i="7"/>
  <c r="T118" i="7"/>
  <c r="Q118" i="7"/>
  <c r="E118" i="7" s="1"/>
  <c r="BP117" i="7"/>
  <c r="BM117" i="7"/>
  <c r="BJ117" i="7"/>
  <c r="BA117" i="7"/>
  <c r="AX117" i="7"/>
  <c r="AU117" i="7"/>
  <c r="AL117" i="7"/>
  <c r="AI117" i="7"/>
  <c r="AF117" i="7"/>
  <c r="AQ117" i="7" s="1"/>
  <c r="AO117" i="7" s="1"/>
  <c r="H117" i="7" s="1"/>
  <c r="Z117" i="7"/>
  <c r="W117" i="7"/>
  <c r="T117" i="7"/>
  <c r="Q117" i="7"/>
  <c r="E117" i="7" s="1"/>
  <c r="BP116" i="7"/>
  <c r="BM116" i="7"/>
  <c r="BJ116" i="7"/>
  <c r="BA116" i="7"/>
  <c r="AX116" i="7"/>
  <c r="AU116" i="7"/>
  <c r="AL116" i="7"/>
  <c r="AI116" i="7"/>
  <c r="AF116" i="7"/>
  <c r="Z116" i="7"/>
  <c r="W116" i="7"/>
  <c r="T116" i="7"/>
  <c r="Q116" i="7"/>
  <c r="E116" i="7" s="1"/>
  <c r="BP115" i="7"/>
  <c r="BM115" i="7"/>
  <c r="BJ115" i="7"/>
  <c r="BU115" i="7" s="1"/>
  <c r="BS115" i="7" s="1"/>
  <c r="N115" i="7" s="1"/>
  <c r="BA115" i="7"/>
  <c r="AX115" i="7"/>
  <c r="AU115" i="7"/>
  <c r="AL115" i="7"/>
  <c r="AI115" i="7"/>
  <c r="AF115" i="7"/>
  <c r="AQ115" i="7" s="1"/>
  <c r="AO115" i="7" s="1"/>
  <c r="H115" i="7" s="1"/>
  <c r="Z115" i="7"/>
  <c r="W115" i="7"/>
  <c r="T115" i="7"/>
  <c r="Q115" i="7"/>
  <c r="E115" i="7" s="1"/>
  <c r="BP114" i="7"/>
  <c r="BM114" i="7"/>
  <c r="BJ114" i="7"/>
  <c r="BA114" i="7"/>
  <c r="AX114" i="7"/>
  <c r="AU114" i="7"/>
  <c r="BF114" i="7" s="1"/>
  <c r="BD114" i="7" s="1"/>
  <c r="K114" i="7" s="1"/>
  <c r="AL114" i="7"/>
  <c r="AI114" i="7"/>
  <c r="AF114" i="7"/>
  <c r="Z114" i="7"/>
  <c r="W114" i="7"/>
  <c r="T114" i="7"/>
  <c r="AE114" i="7" s="1"/>
  <c r="AC114" i="7" s="1"/>
  <c r="Q114" i="7"/>
  <c r="E114" i="7"/>
  <c r="BP113" i="7"/>
  <c r="BM113" i="7"/>
  <c r="BJ113" i="7"/>
  <c r="BA113" i="7"/>
  <c r="AX113" i="7"/>
  <c r="AU113" i="7"/>
  <c r="AL113" i="7"/>
  <c r="AI113" i="7"/>
  <c r="AQ113" i="7" s="1"/>
  <c r="AO113" i="7" s="1"/>
  <c r="H113" i="7" s="1"/>
  <c r="AF113" i="7"/>
  <c r="Z113" i="7"/>
  <c r="W113" i="7"/>
  <c r="T113" i="7"/>
  <c r="Q113" i="7"/>
  <c r="E113" i="7"/>
  <c r="BP112" i="7"/>
  <c r="BM112" i="7"/>
  <c r="BJ112" i="7"/>
  <c r="BA112" i="7"/>
  <c r="AX112" i="7"/>
  <c r="AU112" i="7"/>
  <c r="BF112" i="7" s="1"/>
  <c r="BD112" i="7" s="1"/>
  <c r="K112" i="7" s="1"/>
  <c r="AL112" i="7"/>
  <c r="AI112" i="7"/>
  <c r="AF112" i="7"/>
  <c r="Z112" i="7"/>
  <c r="W112" i="7"/>
  <c r="T112" i="7"/>
  <c r="Q112" i="7"/>
  <c r="E112" i="7" s="1"/>
  <c r="BP111" i="7"/>
  <c r="BM111" i="7"/>
  <c r="BJ111" i="7"/>
  <c r="BU111" i="7" s="1"/>
  <c r="BS111" i="7" s="1"/>
  <c r="N111" i="7" s="1"/>
  <c r="BA111" i="7"/>
  <c r="AX111" i="7"/>
  <c r="AU111" i="7"/>
  <c r="AL111" i="7"/>
  <c r="AI111" i="7"/>
  <c r="AF111" i="7"/>
  <c r="AQ111" i="7" s="1"/>
  <c r="AO111" i="7" s="1"/>
  <c r="H111" i="7" s="1"/>
  <c r="Z111" i="7"/>
  <c r="W111" i="7"/>
  <c r="T111" i="7"/>
  <c r="Q111" i="7"/>
  <c r="E111" i="7" s="1"/>
  <c r="BP110" i="7"/>
  <c r="BM110" i="7"/>
  <c r="BJ110" i="7"/>
  <c r="BA110" i="7"/>
  <c r="AX110" i="7"/>
  <c r="AU110" i="7"/>
  <c r="AL110" i="7"/>
  <c r="AI110" i="7"/>
  <c r="AF110" i="7"/>
  <c r="Z110" i="7"/>
  <c r="W110" i="7"/>
  <c r="T110" i="7"/>
  <c r="S110" i="7"/>
  <c r="Q110" i="7" s="1"/>
  <c r="E110" i="7" s="1"/>
  <c r="BP109" i="7"/>
  <c r="BM109" i="7"/>
  <c r="BJ109" i="7"/>
  <c r="BA109" i="7"/>
  <c r="AX109" i="7"/>
  <c r="AU109" i="7"/>
  <c r="AL109" i="7"/>
  <c r="AI109" i="7"/>
  <c r="AF109" i="7"/>
  <c r="Z109" i="7"/>
  <c r="W109" i="7"/>
  <c r="T109" i="7"/>
  <c r="Q109" i="7"/>
  <c r="E109" i="7" s="1"/>
  <c r="BP108" i="7"/>
  <c r="BM108" i="7"/>
  <c r="BJ108" i="7"/>
  <c r="BA108" i="7"/>
  <c r="AX108" i="7"/>
  <c r="AU108" i="7"/>
  <c r="AL108" i="7"/>
  <c r="AI108" i="7"/>
  <c r="AF108" i="7"/>
  <c r="Z108" i="7"/>
  <c r="W108" i="7"/>
  <c r="T108" i="7"/>
  <c r="Q108" i="7"/>
  <c r="H108" i="7"/>
  <c r="E108" i="7"/>
  <c r="BP107" i="7"/>
  <c r="BM107" i="7"/>
  <c r="BJ107" i="7"/>
  <c r="BA107" i="7"/>
  <c r="AX107" i="7"/>
  <c r="AU107" i="7"/>
  <c r="AL107" i="7"/>
  <c r="AI107" i="7"/>
  <c r="AF107" i="7"/>
  <c r="Z107" i="7"/>
  <c r="W107" i="7"/>
  <c r="T107" i="7"/>
  <c r="Q107" i="7"/>
  <c r="H107" i="7"/>
  <c r="E107" i="7"/>
  <c r="BP103" i="7"/>
  <c r="BM103" i="7"/>
  <c r="BJ103" i="7"/>
  <c r="BU103" i="7" s="1"/>
  <c r="BS103" i="7" s="1"/>
  <c r="N103" i="7" s="1"/>
  <c r="BA103" i="7"/>
  <c r="AX103" i="7"/>
  <c r="AU103" i="7"/>
  <c r="AL103" i="7"/>
  <c r="AI103" i="7"/>
  <c r="AF103" i="7"/>
  <c r="Z103" i="7"/>
  <c r="W103" i="7"/>
  <c r="T103" i="7"/>
  <c r="S103" i="7"/>
  <c r="Q103" i="7" s="1"/>
  <c r="E103" i="7" s="1"/>
  <c r="BP102" i="7"/>
  <c r="BM102" i="7"/>
  <c r="BJ102" i="7"/>
  <c r="BU102" i="7" s="1"/>
  <c r="BS102" i="7" s="1"/>
  <c r="N102" i="7" s="1"/>
  <c r="BA102" i="7"/>
  <c r="AX102" i="7"/>
  <c r="AU102" i="7"/>
  <c r="AL102" i="7"/>
  <c r="AI102" i="7"/>
  <c r="AF102" i="7"/>
  <c r="Z102" i="7"/>
  <c r="W102" i="7"/>
  <c r="T102" i="7"/>
  <c r="Q102" i="7"/>
  <c r="E102" i="7" s="1"/>
  <c r="BP101" i="7"/>
  <c r="BM101" i="7"/>
  <c r="BJ101" i="7"/>
  <c r="BA101" i="7"/>
  <c r="AX101" i="7"/>
  <c r="AU101" i="7"/>
  <c r="AL101" i="7"/>
  <c r="AI101" i="7"/>
  <c r="AF101" i="7"/>
  <c r="Z101" i="7"/>
  <c r="W101" i="7"/>
  <c r="T101" i="7"/>
  <c r="Q101" i="7"/>
  <c r="E101" i="7" s="1"/>
  <c r="BW100" i="7"/>
  <c r="BT100" i="7"/>
  <c r="BR100" i="7"/>
  <c r="BQ100" i="7"/>
  <c r="BP100" i="7"/>
  <c r="BO100" i="7"/>
  <c r="BN100" i="7"/>
  <c r="BM100" i="7" s="1"/>
  <c r="BL100" i="7"/>
  <c r="BK100" i="7"/>
  <c r="BJ100" i="7" s="1"/>
  <c r="BH100" i="7"/>
  <c r="BE100" i="7"/>
  <c r="BC100" i="7"/>
  <c r="BB100" i="7"/>
  <c r="AZ100" i="7"/>
  <c r="AY100" i="7"/>
  <c r="AX100" i="7" s="1"/>
  <c r="AW100" i="7"/>
  <c r="AV100" i="7"/>
  <c r="AS100" i="7"/>
  <c r="AP100" i="7"/>
  <c r="AN100" i="7"/>
  <c r="AM100" i="7"/>
  <c r="AK100" i="7"/>
  <c r="AJ100" i="7"/>
  <c r="AH100" i="7"/>
  <c r="AG100" i="7"/>
  <c r="AF100" i="7"/>
  <c r="AD100" i="7"/>
  <c r="AA100" i="7"/>
  <c r="Z100" i="7" s="1"/>
  <c r="Y100" i="7"/>
  <c r="X100" i="7"/>
  <c r="V100" i="7"/>
  <c r="U100" i="7"/>
  <c r="T100" i="7" s="1"/>
  <c r="S100" i="7"/>
  <c r="R100" i="7"/>
  <c r="BP99" i="7"/>
  <c r="BM99" i="7"/>
  <c r="BJ99" i="7"/>
  <c r="BU99" i="7" s="1"/>
  <c r="BS99" i="7" s="1"/>
  <c r="N99" i="7" s="1"/>
  <c r="BA99" i="7"/>
  <c r="AX99" i="7"/>
  <c r="AU99" i="7"/>
  <c r="AL99" i="7"/>
  <c r="AI99" i="7"/>
  <c r="AF99" i="7"/>
  <c r="AQ99" i="7" s="1"/>
  <c r="AO99" i="7" s="1"/>
  <c r="H99" i="7" s="1"/>
  <c r="Z99" i="7"/>
  <c r="W99" i="7"/>
  <c r="T99" i="7"/>
  <c r="S99" i="7"/>
  <c r="BP98" i="7"/>
  <c r="BM98" i="7"/>
  <c r="BJ98" i="7"/>
  <c r="BA98" i="7"/>
  <c r="AX98" i="7"/>
  <c r="AU98" i="7"/>
  <c r="AL98" i="7"/>
  <c r="AI98" i="7"/>
  <c r="AF98" i="7"/>
  <c r="Z98" i="7"/>
  <c r="W98" i="7"/>
  <c r="T98" i="7"/>
  <c r="AE98" i="7" s="1"/>
  <c r="AC98" i="7" s="1"/>
  <c r="Q98" i="7"/>
  <c r="E98" i="7"/>
  <c r="BP97" i="7"/>
  <c r="BM97" i="7"/>
  <c r="BJ97" i="7"/>
  <c r="BA97" i="7"/>
  <c r="AX97" i="7"/>
  <c r="AU97" i="7"/>
  <c r="BF97" i="7" s="1"/>
  <c r="BD97" i="7" s="1"/>
  <c r="K97" i="7" s="1"/>
  <c r="AL97" i="7"/>
  <c r="AI97" i="7"/>
  <c r="AF97" i="7"/>
  <c r="Z97" i="7"/>
  <c r="W97" i="7"/>
  <c r="T97" i="7"/>
  <c r="S97" i="7"/>
  <c r="Q97" i="7"/>
  <c r="E97" i="7" s="1"/>
  <c r="BP96" i="7"/>
  <c r="BM96" i="7"/>
  <c r="BJ96" i="7"/>
  <c r="BA96" i="7"/>
  <c r="AX96" i="7"/>
  <c r="AU96" i="7"/>
  <c r="AL96" i="7"/>
  <c r="AI96" i="7"/>
  <c r="AF96" i="7"/>
  <c r="AQ96" i="7" s="1"/>
  <c r="AO96" i="7" s="1"/>
  <c r="H96" i="7" s="1"/>
  <c r="Z96" i="7"/>
  <c r="W96" i="7"/>
  <c r="T96" i="7"/>
  <c r="Q96" i="7"/>
  <c r="E96" i="7" s="1"/>
  <c r="BP95" i="7"/>
  <c r="BM95" i="7"/>
  <c r="BU95" i="7" s="1"/>
  <c r="BJ95" i="7"/>
  <c r="BA95" i="7"/>
  <c r="AX95" i="7"/>
  <c r="AU95" i="7"/>
  <c r="BF95" i="7" s="1"/>
  <c r="AL95" i="7"/>
  <c r="AI95" i="7"/>
  <c r="AF95" i="7"/>
  <c r="Z95" i="7"/>
  <c r="W95" i="7"/>
  <c r="T95" i="7"/>
  <c r="S95" i="7"/>
  <c r="Q95" i="7" s="1"/>
  <c r="E95" i="7" s="1"/>
  <c r="BP94" i="7"/>
  <c r="BM94" i="7"/>
  <c r="BJ94" i="7"/>
  <c r="BA94" i="7"/>
  <c r="AX94" i="7"/>
  <c r="BF94" i="7" s="1"/>
  <c r="BD94" i="7" s="1"/>
  <c r="K94" i="7" s="1"/>
  <c r="AU94" i="7"/>
  <c r="AL94" i="7"/>
  <c r="AI94" i="7"/>
  <c r="AF94" i="7"/>
  <c r="AQ94" i="7" s="1"/>
  <c r="AO94" i="7" s="1"/>
  <c r="H94" i="7" s="1"/>
  <c r="Z94" i="7"/>
  <c r="W94" i="7"/>
  <c r="T94" i="7"/>
  <c r="Q94" i="7"/>
  <c r="E94" i="7" s="1"/>
  <c r="BW93" i="7"/>
  <c r="BT93" i="7"/>
  <c r="BR93" i="7"/>
  <c r="BQ93" i="7"/>
  <c r="BO93" i="7"/>
  <c r="BN93" i="7"/>
  <c r="BM93" i="7" s="1"/>
  <c r="BL93" i="7"/>
  <c r="BK93" i="7"/>
  <c r="BH93" i="7"/>
  <c r="BE93" i="7"/>
  <c r="BC93" i="7"/>
  <c r="BB93" i="7"/>
  <c r="AZ93" i="7"/>
  <c r="AY93" i="7"/>
  <c r="AW93" i="7"/>
  <c r="AV93" i="7"/>
  <c r="AU93" i="7"/>
  <c r="AS93" i="7"/>
  <c r="AP93" i="7"/>
  <c r="AN93" i="7"/>
  <c r="AM93" i="7"/>
  <c r="AL93" i="7" s="1"/>
  <c r="AK93" i="7"/>
  <c r="AJ93" i="7"/>
  <c r="AI93" i="7" s="1"/>
  <c r="AH93" i="7"/>
  <c r="AG93" i="7"/>
  <c r="AF93" i="7" s="1"/>
  <c r="AD93" i="7"/>
  <c r="AA93" i="7"/>
  <c r="Z93" i="7" s="1"/>
  <c r="Y93" i="7"/>
  <c r="X93" i="7"/>
  <c r="W93" i="7" s="1"/>
  <c r="V93" i="7"/>
  <c r="U93" i="7"/>
  <c r="R93" i="7"/>
  <c r="BP92" i="7"/>
  <c r="BM92" i="7"/>
  <c r="BJ92" i="7"/>
  <c r="BA92" i="7"/>
  <c r="AX92" i="7"/>
  <c r="AU92" i="7"/>
  <c r="AL92" i="7"/>
  <c r="AI92" i="7"/>
  <c r="AF92" i="7"/>
  <c r="AQ92" i="7" s="1"/>
  <c r="AO92" i="7" s="1"/>
  <c r="H92" i="7" s="1"/>
  <c r="Z92" i="7"/>
  <c r="W92" i="7"/>
  <c r="T92" i="7"/>
  <c r="S92" i="7"/>
  <c r="Q92" i="7" s="1"/>
  <c r="E92" i="7" s="1"/>
  <c r="BP91" i="7"/>
  <c r="BM91" i="7"/>
  <c r="BJ91" i="7"/>
  <c r="BA91" i="7"/>
  <c r="AX91" i="7"/>
  <c r="AU91" i="7"/>
  <c r="BF91" i="7" s="1"/>
  <c r="BD91" i="7" s="1"/>
  <c r="K91" i="7" s="1"/>
  <c r="AL91" i="7"/>
  <c r="AI91" i="7"/>
  <c r="AF91" i="7"/>
  <c r="Z91" i="7"/>
  <c r="W91" i="7"/>
  <c r="T91" i="7"/>
  <c r="AE91" i="7" s="1"/>
  <c r="AC91" i="7" s="1"/>
  <c r="Q91" i="7"/>
  <c r="E91" i="7"/>
  <c r="BP90" i="7"/>
  <c r="BM90" i="7"/>
  <c r="BJ90" i="7"/>
  <c r="BA90" i="7"/>
  <c r="AX90" i="7"/>
  <c r="AU90" i="7"/>
  <c r="AL90" i="7"/>
  <c r="AI90" i="7"/>
  <c r="AF90" i="7"/>
  <c r="Z90" i="7"/>
  <c r="W90" i="7"/>
  <c r="T90" i="7"/>
  <c r="S90" i="7"/>
  <c r="Q90" i="7" s="1"/>
  <c r="E90" i="7" s="1"/>
  <c r="BP89" i="7"/>
  <c r="BM89" i="7"/>
  <c r="BJ89" i="7"/>
  <c r="BU89" i="7" s="1"/>
  <c r="BS89" i="7" s="1"/>
  <c r="N89" i="7" s="1"/>
  <c r="BA89" i="7"/>
  <c r="AX89" i="7"/>
  <c r="AU89" i="7"/>
  <c r="AL89" i="7"/>
  <c r="AI89" i="7"/>
  <c r="AF89" i="7"/>
  <c r="Z89" i="7"/>
  <c r="W89" i="7"/>
  <c r="T89" i="7"/>
  <c r="Q89" i="7"/>
  <c r="E89" i="7" s="1"/>
  <c r="BP88" i="7"/>
  <c r="BM88" i="7"/>
  <c r="BJ88" i="7"/>
  <c r="BU88" i="7" s="1"/>
  <c r="BS88" i="7" s="1"/>
  <c r="N88" i="7" s="1"/>
  <c r="BA88" i="7"/>
  <c r="AX88" i="7"/>
  <c r="AU88" i="7"/>
  <c r="AL88" i="7"/>
  <c r="AI88" i="7"/>
  <c r="AF88" i="7"/>
  <c r="Z88" i="7"/>
  <c r="W88" i="7"/>
  <c r="T88" i="7"/>
  <c r="S88" i="7"/>
  <c r="Q88" i="7" s="1"/>
  <c r="E88" i="7" s="1"/>
  <c r="BP87" i="7"/>
  <c r="BM87" i="7"/>
  <c r="BJ87" i="7"/>
  <c r="BA87" i="7"/>
  <c r="AX87" i="7"/>
  <c r="AU87" i="7"/>
  <c r="AL87" i="7"/>
  <c r="AI87" i="7"/>
  <c r="AF87" i="7"/>
  <c r="Z87" i="7"/>
  <c r="W87" i="7"/>
  <c r="T87" i="7"/>
  <c r="Q87" i="7"/>
  <c r="E87" i="7" s="1"/>
  <c r="BP86" i="7"/>
  <c r="BM86" i="7"/>
  <c r="BJ86" i="7"/>
  <c r="BU86" i="7" s="1"/>
  <c r="BS86" i="7" s="1"/>
  <c r="N86" i="7" s="1"/>
  <c r="BA86" i="7"/>
  <c r="AX86" i="7"/>
  <c r="AU86" i="7"/>
  <c r="AL86" i="7"/>
  <c r="AI86" i="7"/>
  <c r="AF86" i="7"/>
  <c r="Z86" i="7"/>
  <c r="W86" i="7"/>
  <c r="T86" i="7"/>
  <c r="S86" i="7"/>
  <c r="Q86" i="7" s="1"/>
  <c r="E86" i="7" s="1"/>
  <c r="BP85" i="7"/>
  <c r="BM85" i="7"/>
  <c r="BJ85" i="7"/>
  <c r="BA85" i="7"/>
  <c r="AX85" i="7"/>
  <c r="AU85" i="7"/>
  <c r="AL85" i="7"/>
  <c r="AI85" i="7"/>
  <c r="AF85" i="7"/>
  <c r="AQ85" i="7" s="1"/>
  <c r="AO85" i="7" s="1"/>
  <c r="H85" i="7" s="1"/>
  <c r="Z85" i="7"/>
  <c r="W85" i="7"/>
  <c r="T85" i="7"/>
  <c r="Q85" i="7"/>
  <c r="E85" i="7" s="1"/>
  <c r="BP84" i="7"/>
  <c r="BM84" i="7"/>
  <c r="BU84" i="7" s="1"/>
  <c r="BS84" i="7" s="1"/>
  <c r="N84" i="7" s="1"/>
  <c r="BJ84" i="7"/>
  <c r="BA84" i="7"/>
  <c r="AX84" i="7"/>
  <c r="AU84" i="7"/>
  <c r="BF84" i="7" s="1"/>
  <c r="BD84" i="7" s="1"/>
  <c r="K84" i="7" s="1"/>
  <c r="AL84" i="7"/>
  <c r="AI84" i="7"/>
  <c r="AF84" i="7"/>
  <c r="Z84" i="7"/>
  <c r="W84" i="7"/>
  <c r="T84" i="7"/>
  <c r="S84" i="7"/>
  <c r="BP83" i="7"/>
  <c r="BM83" i="7"/>
  <c r="BJ83" i="7"/>
  <c r="BU83" i="7" s="1"/>
  <c r="BS83" i="7" s="1"/>
  <c r="N83" i="7" s="1"/>
  <c r="BA83" i="7"/>
  <c r="AX83" i="7"/>
  <c r="AU83" i="7"/>
  <c r="AL83" i="7"/>
  <c r="AI83" i="7"/>
  <c r="AF83" i="7"/>
  <c r="Z83" i="7"/>
  <c r="W83" i="7"/>
  <c r="T83" i="7"/>
  <c r="Q83" i="7"/>
  <c r="E83" i="7" s="1"/>
  <c r="BP82" i="7"/>
  <c r="BM82" i="7"/>
  <c r="BJ82" i="7"/>
  <c r="BA82" i="7"/>
  <c r="AX82" i="7"/>
  <c r="BF82" i="7" s="1"/>
  <c r="AU82" i="7"/>
  <c r="AL82" i="7"/>
  <c r="AI82" i="7"/>
  <c r="AF82" i="7"/>
  <c r="AQ82" i="7" s="1"/>
  <c r="Z82" i="7"/>
  <c r="W82" i="7"/>
  <c r="T82" i="7"/>
  <c r="S82" i="7"/>
  <c r="Q82" i="7" s="1"/>
  <c r="E82" i="7" s="1"/>
  <c r="BP81" i="7"/>
  <c r="BM81" i="7"/>
  <c r="BJ81" i="7"/>
  <c r="BA81" i="7"/>
  <c r="AX81" i="7"/>
  <c r="AU81" i="7"/>
  <c r="AL81" i="7"/>
  <c r="AI81" i="7"/>
  <c r="AQ81" i="7" s="1"/>
  <c r="AF81" i="7"/>
  <c r="Z81" i="7"/>
  <c r="W81" i="7"/>
  <c r="T81" i="7"/>
  <c r="Q81" i="7"/>
  <c r="E81" i="7"/>
  <c r="BW80" i="7"/>
  <c r="BT80" i="7"/>
  <c r="BR80" i="7"/>
  <c r="BQ80" i="7"/>
  <c r="BP80" i="7" s="1"/>
  <c r="BO80" i="7"/>
  <c r="BN80" i="7"/>
  <c r="BL80" i="7"/>
  <c r="BL78" i="7" s="1"/>
  <c r="BK80" i="7"/>
  <c r="BH80" i="7"/>
  <c r="BE80" i="7"/>
  <c r="BC80" i="7"/>
  <c r="BB80" i="7"/>
  <c r="AZ80" i="7"/>
  <c r="AY80" i="7"/>
  <c r="AX80" i="7" s="1"/>
  <c r="AW80" i="7"/>
  <c r="AV80" i="7"/>
  <c r="AS80" i="7"/>
  <c r="AP80" i="7"/>
  <c r="AN80" i="7"/>
  <c r="AN78" i="7" s="1"/>
  <c r="AM80" i="7"/>
  <c r="AK80" i="7"/>
  <c r="AK78" i="7" s="1"/>
  <c r="AJ80" i="7"/>
  <c r="AH80" i="7"/>
  <c r="AG80" i="7"/>
  <c r="AD80" i="7"/>
  <c r="AA80" i="7"/>
  <c r="Y80" i="7"/>
  <c r="Y78" i="7" s="1"/>
  <c r="X80" i="7"/>
  <c r="V80" i="7"/>
  <c r="V78" i="7" s="1"/>
  <c r="U80" i="7"/>
  <c r="R80" i="7"/>
  <c r="BW79" i="7"/>
  <c r="BT79" i="7"/>
  <c r="BR79" i="7"/>
  <c r="BQ79" i="7"/>
  <c r="BP79" i="7" s="1"/>
  <c r="BO79" i="7"/>
  <c r="BN79" i="7"/>
  <c r="BM79" i="7" s="1"/>
  <c r="BL79" i="7"/>
  <c r="BK79" i="7"/>
  <c r="BH79" i="7"/>
  <c r="BE79" i="7"/>
  <c r="BC79" i="7"/>
  <c r="BB79" i="7"/>
  <c r="BA79" i="7" s="1"/>
  <c r="AZ79" i="7"/>
  <c r="AY79" i="7"/>
  <c r="AW79" i="7"/>
  <c r="AV79" i="7"/>
  <c r="AS79" i="7"/>
  <c r="AP79" i="7"/>
  <c r="AN79" i="7"/>
  <c r="AM79" i="7"/>
  <c r="AK79" i="7"/>
  <c r="AJ79" i="7"/>
  <c r="AI79" i="7" s="1"/>
  <c r="AH79" i="7"/>
  <c r="AG79" i="7"/>
  <c r="AD79" i="7"/>
  <c r="AA79" i="7"/>
  <c r="Y79" i="7"/>
  <c r="X79" i="7"/>
  <c r="V79" i="7"/>
  <c r="U79" i="7"/>
  <c r="S79" i="7"/>
  <c r="R79" i="7"/>
  <c r="Q79" i="7"/>
  <c r="E79" i="7" s="1"/>
  <c r="BW78" i="7"/>
  <c r="BR78" i="7"/>
  <c r="BQ78" i="7"/>
  <c r="BO78" i="7"/>
  <c r="BN78" i="7"/>
  <c r="BK78" i="7"/>
  <c r="BH78" i="7"/>
  <c r="BE78" i="7"/>
  <c r="BC78" i="7"/>
  <c r="AZ78" i="7"/>
  <c r="AY78" i="7"/>
  <c r="AW78" i="7"/>
  <c r="AV78" i="7"/>
  <c r="AS78" i="7"/>
  <c r="AP78" i="7"/>
  <c r="AM78" i="7"/>
  <c r="AH78" i="7"/>
  <c r="AG78" i="7"/>
  <c r="AF78" i="7"/>
  <c r="AA78" i="7"/>
  <c r="Z78" i="7"/>
  <c r="X78" i="7"/>
  <c r="U78" i="7"/>
  <c r="R78" i="7"/>
  <c r="BP77" i="7"/>
  <c r="BM77" i="7"/>
  <c r="BJ77" i="7"/>
  <c r="BA77" i="7"/>
  <c r="AX77" i="7"/>
  <c r="AU77" i="7"/>
  <c r="AL77" i="7"/>
  <c r="AI77" i="7"/>
  <c r="AF77" i="7"/>
  <c r="Z77" i="7"/>
  <c r="W77" i="7"/>
  <c r="T77" i="7"/>
  <c r="S77" i="7"/>
  <c r="Q77" i="7" s="1"/>
  <c r="E77" i="7" s="1"/>
  <c r="BP76" i="7"/>
  <c r="BM76" i="7"/>
  <c r="BJ76" i="7"/>
  <c r="BU76" i="7" s="1"/>
  <c r="BS76" i="7" s="1"/>
  <c r="N76" i="7" s="1"/>
  <c r="BA76" i="7"/>
  <c r="AX76" i="7"/>
  <c r="AU76" i="7"/>
  <c r="AL76" i="7"/>
  <c r="AI76" i="7"/>
  <c r="AF76" i="7"/>
  <c r="Z76" i="7"/>
  <c r="W76" i="7"/>
  <c r="T76" i="7"/>
  <c r="Q76" i="7"/>
  <c r="E76" i="7" s="1"/>
  <c r="BP75" i="7"/>
  <c r="BM75" i="7"/>
  <c r="BJ75" i="7"/>
  <c r="BA75" i="7"/>
  <c r="AX75" i="7"/>
  <c r="AU75" i="7"/>
  <c r="AL75" i="7"/>
  <c r="AI75" i="7"/>
  <c r="AF75" i="7"/>
  <c r="Z75" i="7"/>
  <c r="W75" i="7"/>
  <c r="AE75" i="7" s="1"/>
  <c r="AC75" i="7" s="1"/>
  <c r="T75" i="7"/>
  <c r="S75" i="7"/>
  <c r="Q75" i="7" s="1"/>
  <c r="E75" i="7" s="1"/>
  <c r="BP74" i="7"/>
  <c r="BM74" i="7"/>
  <c r="BJ74" i="7"/>
  <c r="BA74" i="7"/>
  <c r="AX74" i="7"/>
  <c r="AU74" i="7"/>
  <c r="AL74" i="7"/>
  <c r="AI74" i="7"/>
  <c r="AF74" i="7"/>
  <c r="Z74" i="7"/>
  <c r="W74" i="7"/>
  <c r="T74" i="7"/>
  <c r="Q74" i="7"/>
  <c r="E74" i="7" s="1"/>
  <c r="BP73" i="7"/>
  <c r="BM73" i="7"/>
  <c r="BJ73" i="7"/>
  <c r="BU73" i="7" s="1"/>
  <c r="BS73" i="7" s="1"/>
  <c r="N73" i="7" s="1"/>
  <c r="BA73" i="7"/>
  <c r="AX73" i="7"/>
  <c r="AU73" i="7"/>
  <c r="AL73" i="7"/>
  <c r="AI73" i="7"/>
  <c r="AF73" i="7"/>
  <c r="Z73" i="7"/>
  <c r="W73" i="7"/>
  <c r="T73" i="7"/>
  <c r="S73" i="7"/>
  <c r="Q73" i="7" s="1"/>
  <c r="E73" i="7" s="1"/>
  <c r="BP72" i="7"/>
  <c r="BM72" i="7"/>
  <c r="BJ72" i="7"/>
  <c r="BA72" i="7"/>
  <c r="AX72" i="7"/>
  <c r="AU72" i="7"/>
  <c r="AL72" i="7"/>
  <c r="AI72" i="7"/>
  <c r="AF72" i="7"/>
  <c r="Z72" i="7"/>
  <c r="W72" i="7"/>
  <c r="AE72" i="7" s="1"/>
  <c r="AC72" i="7" s="1"/>
  <c r="T72" i="7"/>
  <c r="Q72" i="7"/>
  <c r="E72" i="7" s="1"/>
  <c r="BP71" i="7"/>
  <c r="BM71" i="7"/>
  <c r="BU71" i="7" s="1"/>
  <c r="BS71" i="7" s="1"/>
  <c r="N71" i="7" s="1"/>
  <c r="BJ71" i="7"/>
  <c r="BA71" i="7"/>
  <c r="AX71" i="7"/>
  <c r="AU71" i="7"/>
  <c r="BF71" i="7" s="1"/>
  <c r="BD71" i="7" s="1"/>
  <c r="K71" i="7" s="1"/>
  <c r="AL71" i="7"/>
  <c r="AI71" i="7"/>
  <c r="AF71" i="7"/>
  <c r="Z71" i="7"/>
  <c r="W71" i="7"/>
  <c r="T71" i="7"/>
  <c r="S71" i="7"/>
  <c r="Q71" i="7" s="1"/>
  <c r="E71" i="7" s="1"/>
  <c r="BP70" i="7"/>
  <c r="BM70" i="7"/>
  <c r="BJ70" i="7"/>
  <c r="BU70" i="7" s="1"/>
  <c r="BS70" i="7" s="1"/>
  <c r="N70" i="7" s="1"/>
  <c r="BA70" i="7"/>
  <c r="AX70" i="7"/>
  <c r="AU70" i="7"/>
  <c r="AL70" i="7"/>
  <c r="AI70" i="7"/>
  <c r="AF70" i="7"/>
  <c r="Z70" i="7"/>
  <c r="W70" i="7"/>
  <c r="T70" i="7"/>
  <c r="Q70" i="7"/>
  <c r="E70" i="7" s="1"/>
  <c r="BP69" i="7"/>
  <c r="BM69" i="7"/>
  <c r="BJ69" i="7"/>
  <c r="BU69" i="7" s="1"/>
  <c r="BS69" i="7" s="1"/>
  <c r="N69" i="7" s="1"/>
  <c r="BA69" i="7"/>
  <c r="AX69" i="7"/>
  <c r="AU69" i="7"/>
  <c r="AL69" i="7"/>
  <c r="AI69" i="7"/>
  <c r="AF69" i="7"/>
  <c r="Z69" i="7"/>
  <c r="W69" i="7"/>
  <c r="T69" i="7"/>
  <c r="Q69" i="7"/>
  <c r="E69" i="7" s="1"/>
  <c r="BP68" i="7"/>
  <c r="BM68" i="7"/>
  <c r="BJ68" i="7"/>
  <c r="BA68" i="7"/>
  <c r="AX68" i="7"/>
  <c r="AU68" i="7"/>
  <c r="AL68" i="7"/>
  <c r="AI68" i="7"/>
  <c r="AF68" i="7"/>
  <c r="Z68" i="7"/>
  <c r="W68" i="7"/>
  <c r="AE68" i="7" s="1"/>
  <c r="AC68" i="7" s="1"/>
  <c r="F68" i="7" s="1"/>
  <c r="T68" i="7"/>
  <c r="Q68" i="7"/>
  <c r="E68" i="7" s="1"/>
  <c r="BP67" i="7"/>
  <c r="BM67" i="7"/>
  <c r="BJ67" i="7"/>
  <c r="BA67" i="7"/>
  <c r="AX67" i="7"/>
  <c r="AU67" i="7"/>
  <c r="AL67" i="7"/>
  <c r="AI67" i="7"/>
  <c r="AF67" i="7"/>
  <c r="Z67" i="7"/>
  <c r="W67" i="7"/>
  <c r="T67" i="7"/>
  <c r="Q67" i="7"/>
  <c r="E67" i="7" s="1"/>
  <c r="BP66" i="7"/>
  <c r="BM66" i="7"/>
  <c r="BJ66" i="7"/>
  <c r="BA66" i="7"/>
  <c r="AX66" i="7"/>
  <c r="AU66" i="7"/>
  <c r="BF66" i="7" s="1"/>
  <c r="BD66" i="7" s="1"/>
  <c r="K66" i="7" s="1"/>
  <c r="AL66" i="7"/>
  <c r="AI66" i="7"/>
  <c r="AF66" i="7"/>
  <c r="Z66" i="7"/>
  <c r="W66" i="7"/>
  <c r="T66" i="7"/>
  <c r="AE66" i="7" s="1"/>
  <c r="AC66" i="7" s="1"/>
  <c r="Q66" i="7"/>
  <c r="E66" i="7"/>
  <c r="BP65" i="7"/>
  <c r="BM65" i="7"/>
  <c r="BJ65" i="7"/>
  <c r="BA65" i="7"/>
  <c r="AX65" i="7"/>
  <c r="AU65" i="7"/>
  <c r="AL65" i="7"/>
  <c r="AI65" i="7"/>
  <c r="AF65" i="7"/>
  <c r="Z65" i="7"/>
  <c r="W65" i="7"/>
  <c r="T65" i="7"/>
  <c r="S65" i="7"/>
  <c r="Q65" i="7" s="1"/>
  <c r="E65" i="7" s="1"/>
  <c r="BP64" i="7"/>
  <c r="BM64" i="7"/>
  <c r="BJ64" i="7"/>
  <c r="BU64" i="7" s="1"/>
  <c r="BS64" i="7" s="1"/>
  <c r="N64" i="7" s="1"/>
  <c r="BA64" i="7"/>
  <c r="AX64" i="7"/>
  <c r="AU64" i="7"/>
  <c r="AL64" i="7"/>
  <c r="AI64" i="7"/>
  <c r="AF64" i="7"/>
  <c r="Z64" i="7"/>
  <c r="W64" i="7"/>
  <c r="T64" i="7"/>
  <c r="Q64" i="7"/>
  <c r="E64" i="7" s="1"/>
  <c r="BP63" i="7"/>
  <c r="BM63" i="7"/>
  <c r="BJ63" i="7"/>
  <c r="BU63" i="7" s="1"/>
  <c r="BS63" i="7" s="1"/>
  <c r="N63" i="7" s="1"/>
  <c r="BA63" i="7"/>
  <c r="AX63" i="7"/>
  <c r="AU63" i="7"/>
  <c r="AL63" i="7"/>
  <c r="AI63" i="7"/>
  <c r="AF63" i="7"/>
  <c r="Z63" i="7"/>
  <c r="W63" i="7"/>
  <c r="T63" i="7"/>
  <c r="S63" i="7"/>
  <c r="Q63" i="7" s="1"/>
  <c r="E63" i="7" s="1"/>
  <c r="BP62" i="7"/>
  <c r="BM62" i="7"/>
  <c r="BJ62" i="7"/>
  <c r="BA62" i="7"/>
  <c r="AX62" i="7"/>
  <c r="AU62" i="7"/>
  <c r="AL62" i="7"/>
  <c r="AI62" i="7"/>
  <c r="AF62" i="7"/>
  <c r="Z62" i="7"/>
  <c r="W62" i="7"/>
  <c r="T62" i="7"/>
  <c r="Q62" i="7"/>
  <c r="E62" i="7" s="1"/>
  <c r="BP61" i="7"/>
  <c r="BM61" i="7"/>
  <c r="BJ61" i="7"/>
  <c r="BU61" i="7" s="1"/>
  <c r="BS61" i="7" s="1"/>
  <c r="N61" i="7" s="1"/>
  <c r="BA61" i="7"/>
  <c r="AX61" i="7"/>
  <c r="AU61" i="7"/>
  <c r="AL61" i="7"/>
  <c r="AI61" i="7"/>
  <c r="AF61" i="7"/>
  <c r="Z61" i="7"/>
  <c r="W61" i="7"/>
  <c r="T61" i="7"/>
  <c r="S61" i="7"/>
  <c r="Q61" i="7" s="1"/>
  <c r="E61" i="7" s="1"/>
  <c r="BP60" i="7"/>
  <c r="BM60" i="7"/>
  <c r="BJ60" i="7"/>
  <c r="BA60" i="7"/>
  <c r="AX60" i="7"/>
  <c r="AU60" i="7"/>
  <c r="AL60" i="7"/>
  <c r="AI60" i="7"/>
  <c r="AF60" i="7"/>
  <c r="AQ60" i="7" s="1"/>
  <c r="AO60" i="7" s="1"/>
  <c r="H60" i="7" s="1"/>
  <c r="Z60" i="7"/>
  <c r="W60" i="7"/>
  <c r="T60" i="7"/>
  <c r="Q60" i="7"/>
  <c r="E60" i="7" s="1"/>
  <c r="BP59" i="7"/>
  <c r="BM59" i="7"/>
  <c r="BU59" i="7" s="1"/>
  <c r="BS59" i="7" s="1"/>
  <c r="N59" i="7" s="1"/>
  <c r="BJ59" i="7"/>
  <c r="BA59" i="7"/>
  <c r="AX59" i="7"/>
  <c r="AU59" i="7"/>
  <c r="BF59" i="7" s="1"/>
  <c r="BD59" i="7" s="1"/>
  <c r="K59" i="7" s="1"/>
  <c r="AL59" i="7"/>
  <c r="AI59" i="7"/>
  <c r="AF59" i="7"/>
  <c r="Z59" i="7"/>
  <c r="W59" i="7"/>
  <c r="T59" i="7"/>
  <c r="S59" i="7"/>
  <c r="Q59" i="7" s="1"/>
  <c r="E59" i="7" s="1"/>
  <c r="BP58" i="7"/>
  <c r="BM58" i="7"/>
  <c r="BJ58" i="7"/>
  <c r="BU58" i="7" s="1"/>
  <c r="BS58" i="7" s="1"/>
  <c r="N58" i="7" s="1"/>
  <c r="BA58" i="7"/>
  <c r="AX58" i="7"/>
  <c r="AU58" i="7"/>
  <c r="AL58" i="7"/>
  <c r="AI58" i="7"/>
  <c r="AF58" i="7"/>
  <c r="Z58" i="7"/>
  <c r="W58" i="7"/>
  <c r="T58" i="7"/>
  <c r="Q58" i="7"/>
  <c r="E58" i="7" s="1"/>
  <c r="BP57" i="7"/>
  <c r="BM57" i="7"/>
  <c r="BJ57" i="7"/>
  <c r="BA57" i="7"/>
  <c r="AX57" i="7"/>
  <c r="BF57" i="7" s="1"/>
  <c r="BD57" i="7" s="1"/>
  <c r="K57" i="7" s="1"/>
  <c r="AU57" i="7"/>
  <c r="AL57" i="7"/>
  <c r="AI57" i="7"/>
  <c r="AF57" i="7"/>
  <c r="AQ57" i="7" s="1"/>
  <c r="AO57" i="7" s="1"/>
  <c r="H57" i="7" s="1"/>
  <c r="Z57" i="7"/>
  <c r="W57" i="7"/>
  <c r="T57" i="7"/>
  <c r="S57" i="7"/>
  <c r="Q57" i="7" s="1"/>
  <c r="E57" i="7" s="1"/>
  <c r="BP56" i="7"/>
  <c r="BM56" i="7"/>
  <c r="BJ56" i="7"/>
  <c r="BA56" i="7"/>
  <c r="AX56" i="7"/>
  <c r="AU56" i="7"/>
  <c r="AL56" i="7"/>
  <c r="AI56" i="7"/>
  <c r="AQ56" i="7" s="1"/>
  <c r="AO56" i="7" s="1"/>
  <c r="H56" i="7" s="1"/>
  <c r="AF56" i="7"/>
  <c r="Z56" i="7"/>
  <c r="W56" i="7"/>
  <c r="T56" i="7"/>
  <c r="Q56" i="7"/>
  <c r="E56" i="7"/>
  <c r="BP55" i="7"/>
  <c r="BM55" i="7"/>
  <c r="BJ55" i="7"/>
  <c r="BA55" i="7"/>
  <c r="AX55" i="7"/>
  <c r="AU55" i="7"/>
  <c r="BF55" i="7" s="1"/>
  <c r="BD55" i="7" s="1"/>
  <c r="K55" i="7" s="1"/>
  <c r="AL55" i="7"/>
  <c r="AI55" i="7"/>
  <c r="AF55" i="7"/>
  <c r="Z55" i="7"/>
  <c r="W55" i="7"/>
  <c r="T55" i="7"/>
  <c r="Q55" i="7"/>
  <c r="E55" i="7" s="1"/>
  <c r="BP54" i="7"/>
  <c r="BM54" i="7"/>
  <c r="BJ54" i="7"/>
  <c r="BU54" i="7" s="1"/>
  <c r="BS54" i="7" s="1"/>
  <c r="N54" i="7" s="1"/>
  <c r="BA54" i="7"/>
  <c r="AX54" i="7"/>
  <c r="AU54" i="7"/>
  <c r="AL54" i="7"/>
  <c r="AI54" i="7"/>
  <c r="AF54" i="7"/>
  <c r="AQ54" i="7" s="1"/>
  <c r="AO54" i="7" s="1"/>
  <c r="H54" i="7" s="1"/>
  <c r="Z54" i="7"/>
  <c r="W54" i="7"/>
  <c r="T54" i="7"/>
  <c r="Q54" i="7"/>
  <c r="E54" i="7" s="1"/>
  <c r="BP53" i="7"/>
  <c r="BM53" i="7"/>
  <c r="BJ53" i="7"/>
  <c r="BA53" i="7"/>
  <c r="AX53" i="7"/>
  <c r="AU53" i="7"/>
  <c r="AL53" i="7"/>
  <c r="AI53" i="7"/>
  <c r="AF53" i="7"/>
  <c r="Z53" i="7"/>
  <c r="W53" i="7"/>
  <c r="T53" i="7"/>
  <c r="S53" i="7"/>
  <c r="Q53" i="7" s="1"/>
  <c r="E53" i="7" s="1"/>
  <c r="BP52" i="7"/>
  <c r="BM52" i="7"/>
  <c r="BJ52" i="7"/>
  <c r="BA52" i="7"/>
  <c r="AX52" i="7"/>
  <c r="AU52" i="7"/>
  <c r="AL52" i="7"/>
  <c r="AI52" i="7"/>
  <c r="AF52" i="7"/>
  <c r="Z52" i="7"/>
  <c r="W52" i="7"/>
  <c r="T52" i="7"/>
  <c r="Q52" i="7"/>
  <c r="E52" i="7" s="1"/>
  <c r="BP51" i="7"/>
  <c r="BM51" i="7"/>
  <c r="BJ51" i="7"/>
  <c r="BA51" i="7"/>
  <c r="AX51" i="7"/>
  <c r="AU51" i="7"/>
  <c r="AL51" i="7"/>
  <c r="AI51" i="7"/>
  <c r="AF51" i="7"/>
  <c r="Z51" i="7"/>
  <c r="W51" i="7"/>
  <c r="T51" i="7"/>
  <c r="S51" i="7"/>
  <c r="Q51" i="7" s="1"/>
  <c r="E51" i="7" s="1"/>
  <c r="BP50" i="7"/>
  <c r="BM50" i="7"/>
  <c r="BJ50" i="7"/>
  <c r="BU50" i="7" s="1"/>
  <c r="BS50" i="7" s="1"/>
  <c r="N50" i="7" s="1"/>
  <c r="BA50" i="7"/>
  <c r="AX50" i="7"/>
  <c r="AU50" i="7"/>
  <c r="AL50" i="7"/>
  <c r="AI50" i="7"/>
  <c r="AF50" i="7"/>
  <c r="AQ50" i="7" s="1"/>
  <c r="AO50" i="7" s="1"/>
  <c r="H50" i="7" s="1"/>
  <c r="Z50" i="7"/>
  <c r="W50" i="7"/>
  <c r="T50" i="7"/>
  <c r="Q50" i="7"/>
  <c r="E50" i="7" s="1"/>
  <c r="BP49" i="7"/>
  <c r="BM49" i="7"/>
  <c r="BJ49" i="7"/>
  <c r="BA49" i="7"/>
  <c r="AX49" i="7"/>
  <c r="AU49" i="7"/>
  <c r="AL49" i="7"/>
  <c r="AI49" i="7"/>
  <c r="AF49" i="7"/>
  <c r="Z49" i="7"/>
  <c r="W49" i="7"/>
  <c r="T49" i="7"/>
  <c r="S49" i="7"/>
  <c r="Q49" i="7" s="1"/>
  <c r="E49" i="7" s="1"/>
  <c r="BP48" i="7"/>
  <c r="BM48" i="7"/>
  <c r="BJ48" i="7"/>
  <c r="BU48" i="7" s="1"/>
  <c r="BS48" i="7" s="1"/>
  <c r="N48" i="7" s="1"/>
  <c r="BA48" i="7"/>
  <c r="AX48" i="7"/>
  <c r="AU48" i="7"/>
  <c r="AL48" i="7"/>
  <c r="AI48" i="7"/>
  <c r="AF48" i="7"/>
  <c r="AQ48" i="7" s="1"/>
  <c r="AO48" i="7" s="1"/>
  <c r="H48" i="7" s="1"/>
  <c r="Z48" i="7"/>
  <c r="W48" i="7"/>
  <c r="T48" i="7"/>
  <c r="Q48" i="7"/>
  <c r="E48" i="7" s="1"/>
  <c r="BP47" i="7"/>
  <c r="BM47" i="7"/>
  <c r="BJ47" i="7"/>
  <c r="BA47" i="7"/>
  <c r="AX47" i="7"/>
  <c r="AU47" i="7"/>
  <c r="AL47" i="7"/>
  <c r="AI47" i="7"/>
  <c r="AF47" i="7"/>
  <c r="Z47" i="7"/>
  <c r="W47" i="7"/>
  <c r="T47" i="7"/>
  <c r="Q47" i="7"/>
  <c r="E47" i="7" s="1"/>
  <c r="BP46" i="7"/>
  <c r="BM46" i="7"/>
  <c r="BJ46" i="7"/>
  <c r="BU46" i="7" s="1"/>
  <c r="BS46" i="7" s="1"/>
  <c r="N46" i="7" s="1"/>
  <c r="BA46" i="7"/>
  <c r="AX46" i="7"/>
  <c r="AU46" i="7"/>
  <c r="AL46" i="7"/>
  <c r="AI46" i="7"/>
  <c r="AF46" i="7"/>
  <c r="Z46" i="7"/>
  <c r="W46" i="7"/>
  <c r="T46" i="7"/>
  <c r="Q46" i="7"/>
  <c r="E46" i="7" s="1"/>
  <c r="BP45" i="7"/>
  <c r="BM45" i="7"/>
  <c r="BJ45" i="7"/>
  <c r="BA45" i="7"/>
  <c r="AX45" i="7"/>
  <c r="BF45" i="7" s="1"/>
  <c r="BD45" i="7" s="1"/>
  <c r="K45" i="7" s="1"/>
  <c r="AU45" i="7"/>
  <c r="AL45" i="7"/>
  <c r="AI45" i="7"/>
  <c r="AF45" i="7"/>
  <c r="AQ45" i="7" s="1"/>
  <c r="AO45" i="7" s="1"/>
  <c r="H45" i="7" s="1"/>
  <c r="Z45" i="7"/>
  <c r="W45" i="7"/>
  <c r="T45" i="7"/>
  <c r="Q45" i="7"/>
  <c r="E45" i="7" s="1"/>
  <c r="BP44" i="7"/>
  <c r="BM44" i="7"/>
  <c r="BJ44" i="7"/>
  <c r="BA44" i="7"/>
  <c r="AX44" i="7"/>
  <c r="AU44" i="7"/>
  <c r="BF44" i="7" s="1"/>
  <c r="BD44" i="7" s="1"/>
  <c r="K44" i="7" s="1"/>
  <c r="AL44" i="7"/>
  <c r="AI44" i="7"/>
  <c r="AF44" i="7"/>
  <c r="Z44" i="7"/>
  <c r="W44" i="7"/>
  <c r="T44" i="7"/>
  <c r="AE44" i="7" s="1"/>
  <c r="AC44" i="7" s="1"/>
  <c r="Q44" i="7"/>
  <c r="E44" i="7"/>
  <c r="BP43" i="7"/>
  <c r="BM43" i="7"/>
  <c r="BJ43" i="7"/>
  <c r="BA43" i="7"/>
  <c r="AX43" i="7"/>
  <c r="AU43" i="7"/>
  <c r="AL43" i="7"/>
  <c r="AI43" i="7"/>
  <c r="AF43" i="7"/>
  <c r="Z43" i="7"/>
  <c r="W43" i="7"/>
  <c r="T43" i="7"/>
  <c r="Q43" i="7"/>
  <c r="E43" i="7" s="1"/>
  <c r="BP42" i="7"/>
  <c r="BM42" i="7"/>
  <c r="BJ42" i="7"/>
  <c r="BU42" i="7" s="1"/>
  <c r="BS42" i="7" s="1"/>
  <c r="N42" i="7" s="1"/>
  <c r="BA42" i="7"/>
  <c r="AX42" i="7"/>
  <c r="AU42" i="7"/>
  <c r="AL42" i="7"/>
  <c r="AI42" i="7"/>
  <c r="AF42" i="7"/>
  <c r="Z42" i="7"/>
  <c r="W42" i="7"/>
  <c r="T42" i="7"/>
  <c r="Q42" i="7"/>
  <c r="E42" i="7" s="1"/>
  <c r="BP41" i="7"/>
  <c r="BM41" i="7"/>
  <c r="BJ41" i="7"/>
  <c r="BA41" i="7"/>
  <c r="AX41" i="7"/>
  <c r="BF41" i="7" s="1"/>
  <c r="BD41" i="7" s="1"/>
  <c r="K41" i="7" s="1"/>
  <c r="AU41" i="7"/>
  <c r="AL41" i="7"/>
  <c r="AI41" i="7"/>
  <c r="AF41" i="7"/>
  <c r="AQ41" i="7" s="1"/>
  <c r="AO41" i="7" s="1"/>
  <c r="H41" i="7" s="1"/>
  <c r="Z41" i="7"/>
  <c r="W41" i="7"/>
  <c r="T41" i="7"/>
  <c r="Q41" i="7"/>
  <c r="E41" i="7" s="1"/>
  <c r="BP40" i="7"/>
  <c r="BM40" i="7"/>
  <c r="BJ40" i="7"/>
  <c r="BA40" i="7"/>
  <c r="AX40" i="7"/>
  <c r="AU40" i="7"/>
  <c r="BF40" i="7" s="1"/>
  <c r="BD40" i="7" s="1"/>
  <c r="K40" i="7" s="1"/>
  <c r="AL40" i="7"/>
  <c r="AI40" i="7"/>
  <c r="AF40" i="7"/>
  <c r="Z40" i="7"/>
  <c r="W40" i="7"/>
  <c r="T40" i="7"/>
  <c r="AE40" i="7" s="1"/>
  <c r="AC40" i="7" s="1"/>
  <c r="Q40" i="7"/>
  <c r="E40" i="7"/>
  <c r="BP39" i="7"/>
  <c r="BM39" i="7"/>
  <c r="BJ39" i="7"/>
  <c r="BA39" i="7"/>
  <c r="AX39" i="7"/>
  <c r="AU39" i="7"/>
  <c r="AL39" i="7"/>
  <c r="AI39" i="7"/>
  <c r="AF39" i="7"/>
  <c r="Z39" i="7"/>
  <c r="W39" i="7"/>
  <c r="T39" i="7"/>
  <c r="Q39" i="7"/>
  <c r="E39" i="7" s="1"/>
  <c r="BP38" i="7"/>
  <c r="BM38" i="7"/>
  <c r="BJ38" i="7"/>
  <c r="BU38" i="7" s="1"/>
  <c r="BA38" i="7"/>
  <c r="AX38" i="7"/>
  <c r="AU38" i="7"/>
  <c r="AL38" i="7"/>
  <c r="AI38" i="7"/>
  <c r="AF38" i="7"/>
  <c r="Z38" i="7"/>
  <c r="W38" i="7"/>
  <c r="T38" i="7"/>
  <c r="Q38" i="7"/>
  <c r="E38" i="7" s="1"/>
  <c r="BP37" i="7"/>
  <c r="BM37" i="7"/>
  <c r="BJ37" i="7"/>
  <c r="BA37" i="7"/>
  <c r="AX37" i="7"/>
  <c r="BF37" i="7" s="1"/>
  <c r="BD37" i="7" s="1"/>
  <c r="K37" i="7" s="1"/>
  <c r="AU37" i="7"/>
  <c r="AL37" i="7"/>
  <c r="AI37" i="7"/>
  <c r="AF37" i="7"/>
  <c r="AQ37" i="7" s="1"/>
  <c r="AO37" i="7" s="1"/>
  <c r="H37" i="7" s="1"/>
  <c r="Z37" i="7"/>
  <c r="W37" i="7"/>
  <c r="T37" i="7"/>
  <c r="Q37" i="7"/>
  <c r="E37" i="7" s="1"/>
  <c r="BR36" i="7"/>
  <c r="BP36" i="7" s="1"/>
  <c r="BO36" i="7"/>
  <c r="BM36" i="7" s="1"/>
  <c r="BL36" i="7"/>
  <c r="BJ36" i="7" s="1"/>
  <c r="BC36" i="7"/>
  <c r="BA36" i="7" s="1"/>
  <c r="AZ36" i="7"/>
  <c r="AX36" i="7" s="1"/>
  <c r="AW36" i="7"/>
  <c r="AU36" i="7" s="1"/>
  <c r="AN36" i="7"/>
  <c r="AL36" i="7" s="1"/>
  <c r="AK36" i="7"/>
  <c r="AI36" i="7" s="1"/>
  <c r="AH36" i="7"/>
  <c r="AF36" i="7" s="1"/>
  <c r="Z36" i="7"/>
  <c r="Y36" i="7"/>
  <c r="W36" i="7"/>
  <c r="V36" i="7"/>
  <c r="T36" i="7" s="1"/>
  <c r="S36" i="7"/>
  <c r="Q36" i="7" s="1"/>
  <c r="E36" i="7" s="1"/>
  <c r="BV35" i="7"/>
  <c r="BU35" i="7"/>
  <c r="BS35" i="7" s="1"/>
  <c r="N35" i="7" s="1"/>
  <c r="BP35" i="7"/>
  <c r="BM35" i="7"/>
  <c r="BJ35" i="7"/>
  <c r="BG35" i="7"/>
  <c r="L35" i="7" s="1"/>
  <c r="BD35" i="7"/>
  <c r="K35" i="7" s="1"/>
  <c r="BA35" i="7"/>
  <c r="AX35" i="7"/>
  <c r="AU35" i="7"/>
  <c r="AR35" i="7"/>
  <c r="I35" i="7" s="1"/>
  <c r="AO35" i="7"/>
  <c r="H35" i="7" s="1"/>
  <c r="AL35" i="7"/>
  <c r="AI35" i="7"/>
  <c r="AF35" i="7"/>
  <c r="AC35" i="7"/>
  <c r="F35" i="7" s="1"/>
  <c r="Z35" i="7"/>
  <c r="W35" i="7"/>
  <c r="T35" i="7"/>
  <c r="Q35" i="7"/>
  <c r="O35" i="7"/>
  <c r="E35" i="7"/>
  <c r="BP34" i="7"/>
  <c r="BM34" i="7"/>
  <c r="BJ34" i="7"/>
  <c r="BA34" i="7"/>
  <c r="AX34" i="7"/>
  <c r="AU34" i="7"/>
  <c r="AL34" i="7"/>
  <c r="AI34" i="7"/>
  <c r="AF34" i="7"/>
  <c r="Z34" i="7"/>
  <c r="W34" i="7"/>
  <c r="T34" i="7"/>
  <c r="AE34" i="7" s="1"/>
  <c r="AC34" i="7" s="1"/>
  <c r="Q34" i="7"/>
  <c r="E34" i="7"/>
  <c r="BP33" i="7"/>
  <c r="BM33" i="7"/>
  <c r="BJ33" i="7"/>
  <c r="BA33" i="7"/>
  <c r="AX33" i="7"/>
  <c r="AU33" i="7"/>
  <c r="AL33" i="7"/>
  <c r="AI33" i="7"/>
  <c r="AF33" i="7"/>
  <c r="Z33" i="7"/>
  <c r="W33" i="7"/>
  <c r="T33" i="7"/>
  <c r="AE33" i="7" s="1"/>
  <c r="AC33" i="7" s="1"/>
  <c r="Q33" i="7"/>
  <c r="I33" i="7"/>
  <c r="E33" i="7"/>
  <c r="BP32" i="7"/>
  <c r="BM32" i="7"/>
  <c r="BJ32" i="7"/>
  <c r="BU32" i="7" s="1"/>
  <c r="BS32" i="7" s="1"/>
  <c r="N32" i="7" s="1"/>
  <c r="BA32" i="7"/>
  <c r="AX32" i="7"/>
  <c r="AU32" i="7"/>
  <c r="AL32" i="7"/>
  <c r="AI32" i="7"/>
  <c r="AF32" i="7"/>
  <c r="AQ32" i="7" s="1"/>
  <c r="AO32" i="7" s="1"/>
  <c r="H32" i="7" s="1"/>
  <c r="Z32" i="7"/>
  <c r="W32" i="7"/>
  <c r="T32" i="7"/>
  <c r="Q32" i="7"/>
  <c r="E32" i="7" s="1"/>
  <c r="BP31" i="7"/>
  <c r="BM31" i="7"/>
  <c r="BJ31" i="7"/>
  <c r="BA31" i="7"/>
  <c r="AX31" i="7"/>
  <c r="AU31" i="7"/>
  <c r="AL31" i="7"/>
  <c r="AI31" i="7"/>
  <c r="AF31" i="7"/>
  <c r="Z31" i="7"/>
  <c r="W31" i="7"/>
  <c r="T31" i="7"/>
  <c r="Q31" i="7"/>
  <c r="E31" i="7" s="1"/>
  <c r="BP30" i="7"/>
  <c r="BM30" i="7"/>
  <c r="BJ30" i="7"/>
  <c r="BU30" i="7" s="1"/>
  <c r="BS30" i="7" s="1"/>
  <c r="N30" i="7" s="1"/>
  <c r="BA30" i="7"/>
  <c r="AX30" i="7"/>
  <c r="AU30" i="7"/>
  <c r="AL30" i="7"/>
  <c r="AI30" i="7"/>
  <c r="AF30" i="7"/>
  <c r="AQ30" i="7" s="1"/>
  <c r="AO30" i="7" s="1"/>
  <c r="H30" i="7" s="1"/>
  <c r="Z30" i="7"/>
  <c r="W30" i="7"/>
  <c r="T30" i="7"/>
  <c r="Q30" i="7"/>
  <c r="E30" i="7" s="1"/>
  <c r="BP29" i="7"/>
  <c r="BM29" i="7"/>
  <c r="BJ29" i="7"/>
  <c r="BA29" i="7"/>
  <c r="AX29" i="7"/>
  <c r="AU29" i="7"/>
  <c r="AL29" i="7"/>
  <c r="AI29" i="7"/>
  <c r="AF29" i="7"/>
  <c r="Z29" i="7"/>
  <c r="W29" i="7"/>
  <c r="T29" i="7"/>
  <c r="Q29" i="7"/>
  <c r="E29" i="7" s="1"/>
  <c r="BP28" i="7"/>
  <c r="BM28" i="7"/>
  <c r="BJ28" i="7"/>
  <c r="BU28" i="7" s="1"/>
  <c r="BS28" i="7" s="1"/>
  <c r="N28" i="7" s="1"/>
  <c r="BA28" i="7"/>
  <c r="AX28" i="7"/>
  <c r="AU28" i="7"/>
  <c r="AL28" i="7"/>
  <c r="AI28" i="7"/>
  <c r="AF28" i="7"/>
  <c r="AQ28" i="7" s="1"/>
  <c r="AO28" i="7" s="1"/>
  <c r="H28" i="7" s="1"/>
  <c r="Z28" i="7"/>
  <c r="W28" i="7"/>
  <c r="T28" i="7"/>
  <c r="Q28" i="7"/>
  <c r="E28" i="7" s="1"/>
  <c r="BP27" i="7"/>
  <c r="BM27" i="7"/>
  <c r="BJ27" i="7"/>
  <c r="BA27" i="7"/>
  <c r="AX27" i="7"/>
  <c r="AU27" i="7"/>
  <c r="AL27" i="7"/>
  <c r="AI27" i="7"/>
  <c r="AF27" i="7"/>
  <c r="Z27" i="7"/>
  <c r="W27" i="7"/>
  <c r="T27" i="7"/>
  <c r="Q27" i="7"/>
  <c r="E27" i="7" s="1"/>
  <c r="BP26" i="7"/>
  <c r="BM26" i="7"/>
  <c r="BJ26" i="7"/>
  <c r="BU26" i="7" s="1"/>
  <c r="BS26" i="7" s="1"/>
  <c r="N26" i="7" s="1"/>
  <c r="BA26" i="7"/>
  <c r="AX26" i="7"/>
  <c r="AU26" i="7"/>
  <c r="AL26" i="7"/>
  <c r="AI26" i="7"/>
  <c r="AF26" i="7"/>
  <c r="AQ26" i="7" s="1"/>
  <c r="AO26" i="7" s="1"/>
  <c r="H26" i="7" s="1"/>
  <c r="Z26" i="7"/>
  <c r="W26" i="7"/>
  <c r="T26" i="7"/>
  <c r="Q26" i="7"/>
  <c r="E26" i="7" s="1"/>
  <c r="BP25" i="7"/>
  <c r="BM25" i="7"/>
  <c r="BJ25" i="7"/>
  <c r="BA25" i="7"/>
  <c r="AX25" i="7"/>
  <c r="AU25" i="7"/>
  <c r="AL25" i="7"/>
  <c r="AI25" i="7"/>
  <c r="AF25" i="7"/>
  <c r="Z25" i="7"/>
  <c r="W25" i="7"/>
  <c r="T25" i="7"/>
  <c r="Q25" i="7"/>
  <c r="E25" i="7"/>
  <c r="BP24" i="7"/>
  <c r="BM24" i="7"/>
  <c r="BJ24" i="7"/>
  <c r="BA24" i="7"/>
  <c r="AX24" i="7"/>
  <c r="AU24" i="7"/>
  <c r="AL24" i="7"/>
  <c r="AI24" i="7"/>
  <c r="AF24" i="7"/>
  <c r="Z24" i="7"/>
  <c r="W24" i="7"/>
  <c r="T24" i="7"/>
  <c r="Q24" i="7"/>
  <c r="E24" i="7" s="1"/>
  <c r="BP23" i="7"/>
  <c r="BM23" i="7"/>
  <c r="BJ23" i="7"/>
  <c r="BU23" i="7" s="1"/>
  <c r="BS23" i="7" s="1"/>
  <c r="N23" i="7" s="1"/>
  <c r="BA23" i="7"/>
  <c r="AX23" i="7"/>
  <c r="AU23" i="7"/>
  <c r="AL23" i="7"/>
  <c r="AI23" i="7"/>
  <c r="AF23" i="7"/>
  <c r="Z23" i="7"/>
  <c r="W23" i="7"/>
  <c r="T23" i="7"/>
  <c r="Q23" i="7"/>
  <c r="E23" i="7" s="1"/>
  <c r="BP22" i="7"/>
  <c r="BM22" i="7"/>
  <c r="BJ22" i="7"/>
  <c r="BU22" i="7" s="1"/>
  <c r="BS22" i="7" s="1"/>
  <c r="N22" i="7" s="1"/>
  <c r="BA22" i="7"/>
  <c r="AX22" i="7"/>
  <c r="AU22" i="7"/>
  <c r="AL22" i="7"/>
  <c r="AI22" i="7"/>
  <c r="AF22" i="7"/>
  <c r="Z22" i="7"/>
  <c r="W22" i="7"/>
  <c r="T22" i="7"/>
  <c r="Q22" i="7"/>
  <c r="E22" i="7" s="1"/>
  <c r="BP21" i="7"/>
  <c r="BM21" i="7"/>
  <c r="BJ21" i="7"/>
  <c r="BA21" i="7"/>
  <c r="AX21" i="7"/>
  <c r="AU21" i="7"/>
  <c r="AL21" i="7"/>
  <c r="AI21" i="7"/>
  <c r="AF21" i="7"/>
  <c r="Z21" i="7"/>
  <c r="W21" i="7"/>
  <c r="T21" i="7"/>
  <c r="Q21" i="7"/>
  <c r="E21" i="7" s="1"/>
  <c r="BP20" i="7"/>
  <c r="BM20" i="7"/>
  <c r="BJ20" i="7"/>
  <c r="BG20" i="7"/>
  <c r="BA20" i="7"/>
  <c r="AX20" i="7"/>
  <c r="AU20" i="7"/>
  <c r="AL20" i="7"/>
  <c r="AI20" i="7"/>
  <c r="AQ20" i="7" s="1"/>
  <c r="AF20" i="7"/>
  <c r="Z20" i="7"/>
  <c r="W20" i="7"/>
  <c r="T20" i="7"/>
  <c r="Q20" i="7"/>
  <c r="E20" i="7"/>
  <c r="BP19" i="7"/>
  <c r="BM19" i="7"/>
  <c r="BJ19" i="7"/>
  <c r="BG19" i="7"/>
  <c r="L19" i="7" s="1"/>
  <c r="BA19" i="7"/>
  <c r="AX19" i="7"/>
  <c r="AU19" i="7"/>
  <c r="AL19" i="7"/>
  <c r="AI19" i="7"/>
  <c r="AF19" i="7"/>
  <c r="Z19" i="7"/>
  <c r="W19" i="7"/>
  <c r="T19" i="7"/>
  <c r="Q19" i="7"/>
  <c r="E19" i="7"/>
  <c r="BW18" i="7"/>
  <c r="BT18" i="7"/>
  <c r="BT8" i="7" s="1"/>
  <c r="BR18" i="7"/>
  <c r="BQ18" i="7"/>
  <c r="BP18" i="7" s="1"/>
  <c r="BO18" i="7"/>
  <c r="BN18" i="7"/>
  <c r="BM18" i="7" s="1"/>
  <c r="BL18" i="7"/>
  <c r="BK18" i="7"/>
  <c r="BH18" i="7"/>
  <c r="BE18" i="7"/>
  <c r="BC18" i="7"/>
  <c r="BB18" i="7"/>
  <c r="BA18" i="7" s="1"/>
  <c r="AZ18" i="7"/>
  <c r="AZ8" i="7" s="1"/>
  <c r="AY18" i="7"/>
  <c r="AW18" i="7"/>
  <c r="AV18" i="7"/>
  <c r="AS18" i="7"/>
  <c r="AP18" i="7"/>
  <c r="AN18" i="7"/>
  <c r="AM18" i="7"/>
  <c r="AK18" i="7"/>
  <c r="AJ18" i="7"/>
  <c r="AI18" i="7"/>
  <c r="AH18" i="7"/>
  <c r="AG18" i="7"/>
  <c r="AF18" i="7" s="1"/>
  <c r="AD18" i="7"/>
  <c r="AA18" i="7"/>
  <c r="Y18" i="7"/>
  <c r="X18" i="7"/>
  <c r="W18" i="7" s="1"/>
  <c r="V18" i="7"/>
  <c r="U18" i="7"/>
  <c r="S18" i="7"/>
  <c r="R18" i="7"/>
  <c r="Q18" i="7" s="1"/>
  <c r="E18" i="7" s="1"/>
  <c r="BV17" i="7"/>
  <c r="O17" i="7" s="1"/>
  <c r="BS17" i="7"/>
  <c r="BP17" i="7"/>
  <c r="BM17" i="7"/>
  <c r="BJ17" i="7"/>
  <c r="BG17" i="7"/>
  <c r="BD17" i="7"/>
  <c r="K17" i="7" s="1"/>
  <c r="BA17" i="7"/>
  <c r="AX17" i="7"/>
  <c r="AU17" i="7"/>
  <c r="AR17" i="7"/>
  <c r="I17" i="7" s="1"/>
  <c r="AO17" i="7"/>
  <c r="AL17" i="7"/>
  <c r="AI17" i="7"/>
  <c r="AF17" i="7"/>
  <c r="Z17" i="7"/>
  <c r="W17" i="7"/>
  <c r="T17" i="7"/>
  <c r="Q17" i="7"/>
  <c r="E17" i="7" s="1"/>
  <c r="M17" i="7" s="1"/>
  <c r="N17" i="7"/>
  <c r="L17" i="7"/>
  <c r="H17" i="7"/>
  <c r="BP16" i="7"/>
  <c r="BM16" i="7"/>
  <c r="BJ16" i="7"/>
  <c r="BA16" i="7"/>
  <c r="AX16" i="7"/>
  <c r="AU16" i="7"/>
  <c r="AL16" i="7"/>
  <c r="AI16" i="7"/>
  <c r="AF16" i="7"/>
  <c r="Z16" i="7"/>
  <c r="W16" i="7"/>
  <c r="T16" i="7"/>
  <c r="Q16" i="7"/>
  <c r="E16" i="7" s="1"/>
  <c r="BP15" i="7"/>
  <c r="BM15" i="7"/>
  <c r="BJ15" i="7"/>
  <c r="BA15" i="7"/>
  <c r="AX15" i="7"/>
  <c r="AU15" i="7"/>
  <c r="AL15" i="7"/>
  <c r="AI15" i="7"/>
  <c r="AF15" i="7"/>
  <c r="Z15" i="7"/>
  <c r="W15" i="7"/>
  <c r="T15" i="7"/>
  <c r="Q15" i="7"/>
  <c r="E15" i="7" s="1"/>
  <c r="BP14" i="7"/>
  <c r="BM14" i="7"/>
  <c r="BJ14" i="7"/>
  <c r="BA14" i="7"/>
  <c r="AX14" i="7"/>
  <c r="AU14" i="7"/>
  <c r="AL14" i="7"/>
  <c r="AI14" i="7"/>
  <c r="AF14" i="7"/>
  <c r="Z14" i="7"/>
  <c r="W14" i="7"/>
  <c r="T14" i="7"/>
  <c r="Q14" i="7"/>
  <c r="E14" i="7" s="1"/>
  <c r="BP13" i="7"/>
  <c r="BM13" i="7"/>
  <c r="BJ13" i="7"/>
  <c r="BA13" i="7"/>
  <c r="AX13" i="7"/>
  <c r="AU13" i="7"/>
  <c r="AL13" i="7"/>
  <c r="AI13" i="7"/>
  <c r="AF13" i="7"/>
  <c r="Z13" i="7"/>
  <c r="W13" i="7"/>
  <c r="T13" i="7"/>
  <c r="Q13" i="7"/>
  <c r="E13" i="7" s="1"/>
  <c r="BP12" i="7"/>
  <c r="BM12" i="7"/>
  <c r="BJ12" i="7"/>
  <c r="BA12" i="7"/>
  <c r="AX12" i="7"/>
  <c r="AU12" i="7"/>
  <c r="AL12" i="7"/>
  <c r="AI12" i="7"/>
  <c r="AF12" i="7"/>
  <c r="Z12" i="7"/>
  <c r="W12" i="7"/>
  <c r="T12" i="7"/>
  <c r="Q12" i="7"/>
  <c r="E12" i="7" s="1"/>
  <c r="BW11" i="7"/>
  <c r="BT11" i="7"/>
  <c r="BR11" i="7"/>
  <c r="BQ11" i="7"/>
  <c r="BO11" i="7"/>
  <c r="BO8" i="7" s="1"/>
  <c r="BN11" i="7"/>
  <c r="BL11" i="7"/>
  <c r="BK11" i="7"/>
  <c r="BH11" i="7"/>
  <c r="BH8" i="7" s="1"/>
  <c r="BE11" i="7"/>
  <c r="BC11" i="7"/>
  <c r="BC8" i="7" s="1"/>
  <c r="BB11" i="7"/>
  <c r="BA11" i="7"/>
  <c r="AZ11" i="7"/>
  <c r="AY11" i="7"/>
  <c r="AW11" i="7"/>
  <c r="AV11" i="7"/>
  <c r="AU11" i="7" s="1"/>
  <c r="AS11" i="7"/>
  <c r="AP11" i="7"/>
  <c r="AP8" i="7" s="1"/>
  <c r="AN11" i="7"/>
  <c r="AM11" i="7"/>
  <c r="AK11" i="7"/>
  <c r="AJ11" i="7"/>
  <c r="AI11" i="7" s="1"/>
  <c r="AH11" i="7"/>
  <c r="AG11" i="7"/>
  <c r="AD11" i="7"/>
  <c r="AD8" i="7" s="1"/>
  <c r="AA11" i="7"/>
  <c r="Y11" i="7"/>
  <c r="Y8" i="7" s="1"/>
  <c r="X11" i="7"/>
  <c r="V11" i="7"/>
  <c r="U11" i="7"/>
  <c r="S11" i="7"/>
  <c r="S8" i="7" s="1"/>
  <c r="R11" i="7"/>
  <c r="Q11" i="7"/>
  <c r="E11" i="7" s="1"/>
  <c r="BW10" i="7"/>
  <c r="BT10" i="7"/>
  <c r="BR10" i="7"/>
  <c r="BQ10" i="7"/>
  <c r="BP10" i="7" s="1"/>
  <c r="BO10" i="7"/>
  <c r="BN10" i="7"/>
  <c r="BL10" i="7"/>
  <c r="BK10" i="7"/>
  <c r="BH10" i="7"/>
  <c r="BE10" i="7"/>
  <c r="BC10" i="7"/>
  <c r="BB10" i="7"/>
  <c r="AZ10" i="7"/>
  <c r="AY10" i="7"/>
  <c r="AX10" i="7"/>
  <c r="AW10" i="7"/>
  <c r="AV10" i="7"/>
  <c r="AU10" i="7" s="1"/>
  <c r="AS10" i="7"/>
  <c r="AP10" i="7"/>
  <c r="AN10" i="7"/>
  <c r="AM10" i="7"/>
  <c r="AL10" i="7" s="1"/>
  <c r="AK10" i="7"/>
  <c r="AJ10" i="7"/>
  <c r="AH10" i="7"/>
  <c r="AG10" i="7"/>
  <c r="AF10" i="7" s="1"/>
  <c r="AD10" i="7"/>
  <c r="AA10" i="7"/>
  <c r="Y10" i="7"/>
  <c r="X10" i="7"/>
  <c r="V10" i="7"/>
  <c r="U10" i="7"/>
  <c r="S10" i="7"/>
  <c r="R10" i="7"/>
  <c r="BV9" i="7"/>
  <c r="BP9" i="7"/>
  <c r="BM9" i="7"/>
  <c r="BJ9" i="7"/>
  <c r="BG9" i="7"/>
  <c r="L9" i="7" s="1"/>
  <c r="BD9" i="7"/>
  <c r="BA9" i="7"/>
  <c r="AX9" i="7"/>
  <c r="AU9" i="7"/>
  <c r="AL9" i="7"/>
  <c r="AI9" i="7"/>
  <c r="AQ9" i="7" s="1"/>
  <c r="AO9" i="7" s="1"/>
  <c r="H9" i="7" s="1"/>
  <c r="AF9" i="7"/>
  <c r="Z9" i="7"/>
  <c r="W9" i="7"/>
  <c r="T9" i="7"/>
  <c r="Q9" i="7"/>
  <c r="O9" i="7"/>
  <c r="K9" i="7"/>
  <c r="BR8" i="7"/>
  <c r="BL8" i="7"/>
  <c r="BB8" i="7"/>
  <c r="BA8" i="7" s="1"/>
  <c r="AV8" i="7"/>
  <c r="AN8" i="7"/>
  <c r="AH8" i="7"/>
  <c r="X8" i="7"/>
  <c r="W8" i="7" s="1"/>
  <c r="AR3" i="7"/>
  <c r="BF76" i="8" l="1"/>
  <c r="BD76" i="8" s="1"/>
  <c r="K76" i="8" s="1"/>
  <c r="BD78" i="8"/>
  <c r="K78" i="8" s="1"/>
  <c r="W78" i="7"/>
  <c r="Q99" i="7"/>
  <c r="E99" i="7" s="1"/>
  <c r="S93" i="7"/>
  <c r="R8" i="7"/>
  <c r="Q8" i="7" s="1"/>
  <c r="E8" i="7" s="1"/>
  <c r="AJ8" i="7"/>
  <c r="BN8" i="7"/>
  <c r="BM8" i="7" s="1"/>
  <c r="BU9" i="7"/>
  <c r="BS9" i="7" s="1"/>
  <c r="N9" i="7" s="1"/>
  <c r="T10" i="7"/>
  <c r="W10" i="7"/>
  <c r="BJ10" i="7"/>
  <c r="BM10" i="7"/>
  <c r="W11" i="7"/>
  <c r="AK8" i="7"/>
  <c r="AW8" i="7"/>
  <c r="AU8" i="7" s="1"/>
  <c r="BM11" i="7"/>
  <c r="BF12" i="7"/>
  <c r="BD12" i="7" s="1"/>
  <c r="K12" i="7" s="1"/>
  <c r="BF13" i="7"/>
  <c r="BF14" i="7"/>
  <c r="BD14" i="7" s="1"/>
  <c r="K14" i="7" s="1"/>
  <c r="BF15" i="7"/>
  <c r="BD15" i="7" s="1"/>
  <c r="K15" i="7" s="1"/>
  <c r="BF16" i="7"/>
  <c r="BD16" i="7" s="1"/>
  <c r="K16" i="7" s="1"/>
  <c r="AU18" i="7"/>
  <c r="AX18" i="7"/>
  <c r="BF19" i="7"/>
  <c r="BD19" i="7" s="1"/>
  <c r="K19" i="7" s="1"/>
  <c r="BU19" i="7"/>
  <c r="BS19" i="7" s="1"/>
  <c r="BX19" i="7" s="1"/>
  <c r="BV19" i="7" s="1"/>
  <c r="BF21" i="7"/>
  <c r="BD21" i="7" s="1"/>
  <c r="K21" i="7" s="1"/>
  <c r="AQ22" i="7"/>
  <c r="AO22" i="7" s="1"/>
  <c r="H22" i="7" s="1"/>
  <c r="AE23" i="7"/>
  <c r="AC23" i="7" s="1"/>
  <c r="BF23" i="7"/>
  <c r="BD23" i="7" s="1"/>
  <c r="K23" i="7" s="1"/>
  <c r="AQ24" i="7"/>
  <c r="AO24" i="7" s="1"/>
  <c r="H24" i="7" s="1"/>
  <c r="BF24" i="7"/>
  <c r="BD24" i="7" s="1"/>
  <c r="K24" i="7" s="1"/>
  <c r="AQ25" i="7"/>
  <c r="AO25" i="7" s="1"/>
  <c r="H25" i="7" s="1"/>
  <c r="BU25" i="7"/>
  <c r="BS25" i="7" s="1"/>
  <c r="N25" i="7" s="1"/>
  <c r="AQ27" i="7"/>
  <c r="AO27" i="7" s="1"/>
  <c r="H27" i="7" s="1"/>
  <c r="BU27" i="7"/>
  <c r="BS27" i="7" s="1"/>
  <c r="N27" i="7" s="1"/>
  <c r="AQ29" i="7"/>
  <c r="AO29" i="7" s="1"/>
  <c r="H29" i="7" s="1"/>
  <c r="BU29" i="7"/>
  <c r="BS29" i="7" s="1"/>
  <c r="N29" i="7" s="1"/>
  <c r="AQ31" i="7"/>
  <c r="AO31" i="7" s="1"/>
  <c r="H31" i="7" s="1"/>
  <c r="BU31" i="7"/>
  <c r="BS31" i="7" s="1"/>
  <c r="N31" i="7" s="1"/>
  <c r="AE38" i="7"/>
  <c r="BF38" i="7"/>
  <c r="BF36" i="7" s="1"/>
  <c r="BD36" i="7" s="1"/>
  <c r="K36" i="7" s="1"/>
  <c r="AQ39" i="7"/>
  <c r="AO39" i="7" s="1"/>
  <c r="H39" i="7" s="1"/>
  <c r="BF39" i="7"/>
  <c r="BD39" i="7" s="1"/>
  <c r="K39" i="7" s="1"/>
  <c r="BU40" i="7"/>
  <c r="BS40" i="7" s="1"/>
  <c r="N40" i="7" s="1"/>
  <c r="AE42" i="7"/>
  <c r="AC42" i="7" s="1"/>
  <c r="F42" i="7" s="1"/>
  <c r="G42" i="7" s="1"/>
  <c r="BF42" i="7"/>
  <c r="BD42" i="7" s="1"/>
  <c r="K42" i="7" s="1"/>
  <c r="AQ43" i="7"/>
  <c r="AO43" i="7" s="1"/>
  <c r="H43" i="7" s="1"/>
  <c r="BF43" i="7"/>
  <c r="BD43" i="7" s="1"/>
  <c r="K43" i="7" s="1"/>
  <c r="BU44" i="7"/>
  <c r="BS44" i="7" s="1"/>
  <c r="N44" i="7" s="1"/>
  <c r="AE46" i="7"/>
  <c r="AC46" i="7" s="1"/>
  <c r="BF46" i="7"/>
  <c r="BD46" i="7" s="1"/>
  <c r="K46" i="7" s="1"/>
  <c r="AQ47" i="7"/>
  <c r="AO47" i="7" s="1"/>
  <c r="H47" i="7" s="1"/>
  <c r="BF47" i="7"/>
  <c r="BD47" i="7" s="1"/>
  <c r="K47" i="7" s="1"/>
  <c r="AQ49" i="7"/>
  <c r="AO49" i="7" s="1"/>
  <c r="H49" i="7" s="1"/>
  <c r="BU49" i="7"/>
  <c r="BS49" i="7" s="1"/>
  <c r="N49" i="7" s="1"/>
  <c r="BF51" i="7"/>
  <c r="BD51" i="7" s="1"/>
  <c r="K51" i="7" s="1"/>
  <c r="BF52" i="7"/>
  <c r="BD52" i="7" s="1"/>
  <c r="K52" i="7" s="1"/>
  <c r="AQ53" i="7"/>
  <c r="AO53" i="7" s="1"/>
  <c r="H53" i="7" s="1"/>
  <c r="BU53" i="7"/>
  <c r="BS53" i="7" s="1"/>
  <c r="N53" i="7" s="1"/>
  <c r="AE55" i="7"/>
  <c r="AC55" i="7" s="1"/>
  <c r="F55" i="7" s="1"/>
  <c r="BU56" i="7"/>
  <c r="BS56" i="7" s="1"/>
  <c r="N56" i="7" s="1"/>
  <c r="AE58" i="7"/>
  <c r="AC58" i="7" s="1"/>
  <c r="BF58" i="7"/>
  <c r="BD58" i="7" s="1"/>
  <c r="K58" i="7" s="1"/>
  <c r="AQ59" i="7"/>
  <c r="AO59" i="7" s="1"/>
  <c r="H59" i="7" s="1"/>
  <c r="BF60" i="7"/>
  <c r="BD60" i="7" s="1"/>
  <c r="K60" i="7" s="1"/>
  <c r="BU60" i="7"/>
  <c r="BS60" i="7" s="1"/>
  <c r="N60" i="7" s="1"/>
  <c r="AE61" i="7"/>
  <c r="AC61" i="7" s="1"/>
  <c r="F61" i="7" s="1"/>
  <c r="G61" i="7" s="1"/>
  <c r="BF61" i="7"/>
  <c r="BD61" i="7" s="1"/>
  <c r="K61" i="7" s="1"/>
  <c r="AQ62" i="7"/>
  <c r="AO62" i="7" s="1"/>
  <c r="H62" i="7" s="1"/>
  <c r="BF62" i="7"/>
  <c r="BD62" i="7" s="1"/>
  <c r="K62" i="7" s="1"/>
  <c r="AQ63" i="7"/>
  <c r="AO63" i="7" s="1"/>
  <c r="H63" i="7" s="1"/>
  <c r="AQ64" i="7"/>
  <c r="AO64" i="7" s="1"/>
  <c r="H64" i="7" s="1"/>
  <c r="AQ65" i="7"/>
  <c r="AO65" i="7" s="1"/>
  <c r="H65" i="7" s="1"/>
  <c r="BF65" i="7"/>
  <c r="BD65" i="7" s="1"/>
  <c r="K65" i="7" s="1"/>
  <c r="BU66" i="7"/>
  <c r="BS66" i="7" s="1"/>
  <c r="N66" i="7" s="1"/>
  <c r="AQ67" i="7"/>
  <c r="AO67" i="7" s="1"/>
  <c r="H67" i="7" s="1"/>
  <c r="BU67" i="7"/>
  <c r="BS67" i="7" s="1"/>
  <c r="N67" i="7" s="1"/>
  <c r="BF68" i="7"/>
  <c r="BD68" i="7" s="1"/>
  <c r="K68" i="7" s="1"/>
  <c r="AQ69" i="7"/>
  <c r="AO69" i="7" s="1"/>
  <c r="H69" i="7" s="1"/>
  <c r="AE70" i="7"/>
  <c r="AC70" i="7" s="1"/>
  <c r="BF70" i="7"/>
  <c r="BD70" i="7" s="1"/>
  <c r="K70" i="7" s="1"/>
  <c r="AQ71" i="7"/>
  <c r="AO71" i="7" s="1"/>
  <c r="H71" i="7" s="1"/>
  <c r="BF72" i="7"/>
  <c r="BD72" i="7" s="1"/>
  <c r="K72" i="7" s="1"/>
  <c r="AE73" i="7"/>
  <c r="AC73" i="7" s="1"/>
  <c r="BF73" i="7"/>
  <c r="BD73" i="7" s="1"/>
  <c r="K73" i="7" s="1"/>
  <c r="AQ74" i="7"/>
  <c r="AO74" i="7" s="1"/>
  <c r="H74" i="7" s="1"/>
  <c r="BF74" i="7"/>
  <c r="BD74" i="7" s="1"/>
  <c r="K74" i="7" s="1"/>
  <c r="BF75" i="7"/>
  <c r="BD75" i="7" s="1"/>
  <c r="K75" i="7" s="1"/>
  <c r="AQ76" i="7"/>
  <c r="AO76" i="7" s="1"/>
  <c r="H76" i="7" s="1"/>
  <c r="AQ77" i="7"/>
  <c r="AO77" i="7" s="1"/>
  <c r="H77" i="7" s="1"/>
  <c r="BF77" i="7"/>
  <c r="BD77" i="7" s="1"/>
  <c r="K77" i="7" s="1"/>
  <c r="AX78" i="7"/>
  <c r="BM78" i="7"/>
  <c r="W79" i="7"/>
  <c r="Z79" i="7"/>
  <c r="AF79" i="7"/>
  <c r="Q93" i="7"/>
  <c r="E93" i="7" s="1"/>
  <c r="AU79" i="7"/>
  <c r="AX79" i="7"/>
  <c r="AF80" i="7"/>
  <c r="AU80" i="7"/>
  <c r="BU81" i="7"/>
  <c r="BS81" i="7" s="1"/>
  <c r="N81" i="7" s="1"/>
  <c r="AE83" i="7"/>
  <c r="AC83" i="7" s="1"/>
  <c r="AT83" i="7" s="1"/>
  <c r="AR83" i="7" s="1"/>
  <c r="BF83" i="7"/>
  <c r="BD83" i="7" s="1"/>
  <c r="K83" i="7" s="1"/>
  <c r="AQ84" i="7"/>
  <c r="AO84" i="7" s="1"/>
  <c r="H84" i="7" s="1"/>
  <c r="BF85" i="7"/>
  <c r="BD85" i="7" s="1"/>
  <c r="K85" i="7" s="1"/>
  <c r="BU85" i="7"/>
  <c r="BS85" i="7" s="1"/>
  <c r="N85" i="7" s="1"/>
  <c r="AE86" i="7"/>
  <c r="AC86" i="7" s="1"/>
  <c r="BF86" i="7"/>
  <c r="BD86" i="7" s="1"/>
  <c r="K86" i="7" s="1"/>
  <c r="AQ87" i="7"/>
  <c r="AO87" i="7" s="1"/>
  <c r="H87" i="7" s="1"/>
  <c r="BF87" i="7"/>
  <c r="BD87" i="7" s="1"/>
  <c r="K87" i="7" s="1"/>
  <c r="AQ88" i="7"/>
  <c r="AO88" i="7" s="1"/>
  <c r="H88" i="7" s="1"/>
  <c r="AQ89" i="7"/>
  <c r="AO89" i="7" s="1"/>
  <c r="H89" i="7" s="1"/>
  <c r="AQ90" i="7"/>
  <c r="AO90" i="7" s="1"/>
  <c r="H90" i="7" s="1"/>
  <c r="BF90" i="7"/>
  <c r="BD90" i="7" s="1"/>
  <c r="K90" i="7" s="1"/>
  <c r="BU91" i="7"/>
  <c r="BS91" i="7" s="1"/>
  <c r="N91" i="7" s="1"/>
  <c r="BF92" i="7"/>
  <c r="BD92" i="7" s="1"/>
  <c r="K92" i="7" s="1"/>
  <c r="BU92" i="7"/>
  <c r="BS92" i="7" s="1"/>
  <c r="N92" i="7" s="1"/>
  <c r="BA93" i="7"/>
  <c r="BJ93" i="7"/>
  <c r="AQ95" i="7"/>
  <c r="AO95" i="7" s="1"/>
  <c r="H95" i="7" s="1"/>
  <c r="BF96" i="7"/>
  <c r="BD96" i="7" s="1"/>
  <c r="K96" i="7" s="1"/>
  <c r="Q100" i="7"/>
  <c r="E100" i="7" s="1"/>
  <c r="AL100" i="7"/>
  <c r="AQ101" i="7"/>
  <c r="AQ100" i="7" s="1"/>
  <c r="AO100" i="7" s="1"/>
  <c r="H100" i="7" s="1"/>
  <c r="BU101" i="7"/>
  <c r="AQ102" i="7"/>
  <c r="AO102" i="7" s="1"/>
  <c r="H102" i="7" s="1"/>
  <c r="BF103" i="7"/>
  <c r="BD103" i="7" s="1"/>
  <c r="K103" i="7" s="1"/>
  <c r="BU107" i="7"/>
  <c r="BS107" i="7" s="1"/>
  <c r="N107" i="7" s="1"/>
  <c r="AE108" i="7"/>
  <c r="AC108" i="7" s="1"/>
  <c r="AQ108" i="7"/>
  <c r="BF109" i="7"/>
  <c r="BD109" i="7" s="1"/>
  <c r="K109" i="7" s="1"/>
  <c r="AQ110" i="7"/>
  <c r="AO110" i="7" s="1"/>
  <c r="H110" i="7" s="1"/>
  <c r="BU110" i="7"/>
  <c r="BS110" i="7" s="1"/>
  <c r="N110" i="7" s="1"/>
  <c r="AE112" i="7"/>
  <c r="AC112" i="7" s="1"/>
  <c r="F112" i="7" s="1"/>
  <c r="BU113" i="7"/>
  <c r="BS113" i="7" s="1"/>
  <c r="N113" i="7" s="1"/>
  <c r="BU114" i="7"/>
  <c r="BS114" i="7" s="1"/>
  <c r="N114" i="7" s="1"/>
  <c r="BF117" i="7"/>
  <c r="BD117" i="7" s="1"/>
  <c r="K117" i="7" s="1"/>
  <c r="BU117" i="7"/>
  <c r="BS117" i="7" s="1"/>
  <c r="N117" i="7" s="1"/>
  <c r="AE118" i="7"/>
  <c r="AC118" i="7" s="1"/>
  <c r="BU128" i="7"/>
  <c r="BS128" i="7" s="1"/>
  <c r="N128" i="7" s="1"/>
  <c r="Q130" i="7"/>
  <c r="E130" i="7" s="1"/>
  <c r="T130" i="7"/>
  <c r="BA130" i="7"/>
  <c r="BJ130" i="7"/>
  <c r="AL131" i="7"/>
  <c r="AU131" i="7"/>
  <c r="BF133" i="7"/>
  <c r="AE135" i="7"/>
  <c r="AE136" i="7"/>
  <c r="AE137" i="7"/>
  <c r="BU138" i="7"/>
  <c r="BS138" i="7" s="1"/>
  <c r="N138" i="7" s="1"/>
  <c r="AE140" i="7"/>
  <c r="AC140" i="7" s="1"/>
  <c r="F140" i="7" s="1"/>
  <c r="G140" i="7" s="1"/>
  <c r="BF140" i="7"/>
  <c r="BD140" i="7" s="1"/>
  <c r="K140" i="7" s="1"/>
  <c r="AQ141" i="7"/>
  <c r="AO141" i="7" s="1"/>
  <c r="H141" i="7" s="1"/>
  <c r="BF142" i="7"/>
  <c r="BD142" i="7" s="1"/>
  <c r="K142" i="7" s="1"/>
  <c r="BU142" i="7"/>
  <c r="BS142" i="7" s="1"/>
  <c r="N142" i="7" s="1"/>
  <c r="AE143" i="7"/>
  <c r="AC143" i="7" s="1"/>
  <c r="BF143" i="7"/>
  <c r="BD143" i="7" s="1"/>
  <c r="K143" i="7" s="1"/>
  <c r="AQ144" i="7"/>
  <c r="AO144" i="7" s="1"/>
  <c r="H144" i="7" s="1"/>
  <c r="BF144" i="7"/>
  <c r="BD144" i="7" s="1"/>
  <c r="K144" i="7" s="1"/>
  <c r="AQ145" i="7"/>
  <c r="AO145" i="7" s="1"/>
  <c r="H145" i="7" s="1"/>
  <c r="AB8" i="7"/>
  <c r="AB104" i="7" s="1"/>
  <c r="N19" i="7"/>
  <c r="AO20" i="7"/>
  <c r="H20" i="7" s="1"/>
  <c r="BY9" i="7"/>
  <c r="Q10" i="7"/>
  <c r="E10" i="7" s="1"/>
  <c r="AI10" i="7"/>
  <c r="BA10" i="7"/>
  <c r="AE17" i="7"/>
  <c r="AC17" i="7" s="1"/>
  <c r="F17" i="7" s="1"/>
  <c r="G17" i="7" s="1"/>
  <c r="T18" i="7"/>
  <c r="AL18" i="7"/>
  <c r="BJ18" i="7"/>
  <c r="M19" i="7"/>
  <c r="BF20" i="7"/>
  <c r="BD20" i="7" s="1"/>
  <c r="K20" i="7" s="1"/>
  <c r="BF22" i="7"/>
  <c r="BD22" i="7" s="1"/>
  <c r="K22" i="7" s="1"/>
  <c r="AQ23" i="7"/>
  <c r="AO23" i="7" s="1"/>
  <c r="H23" i="7" s="1"/>
  <c r="AE24" i="7"/>
  <c r="AC24" i="7" s="1"/>
  <c r="AT24" i="7" s="1"/>
  <c r="AR24" i="7" s="1"/>
  <c r="BU24" i="7"/>
  <c r="BS24" i="7" s="1"/>
  <c r="N24" i="7" s="1"/>
  <c r="AE25" i="7"/>
  <c r="AC25" i="7" s="1"/>
  <c r="AT25" i="7" s="1"/>
  <c r="AR25" i="7" s="1"/>
  <c r="BF25" i="7"/>
  <c r="BD25" i="7" s="1"/>
  <c r="K25" i="7" s="1"/>
  <c r="AE26" i="7"/>
  <c r="AC26" i="7" s="1"/>
  <c r="AT26" i="7" s="1"/>
  <c r="AR26" i="7" s="1"/>
  <c r="BF26" i="7"/>
  <c r="BD26" i="7" s="1"/>
  <c r="K26" i="7" s="1"/>
  <c r="BD82" i="7"/>
  <c r="K82" i="7" s="1"/>
  <c r="AE12" i="7"/>
  <c r="AE13" i="7"/>
  <c r="AC13" i="7" s="1"/>
  <c r="F13" i="7" s="1"/>
  <c r="G13" i="7" s="1"/>
  <c r="AE14" i="7"/>
  <c r="AC14" i="7" s="1"/>
  <c r="F14" i="7" s="1"/>
  <c r="G14" i="7" s="1"/>
  <c r="AE15" i="7"/>
  <c r="AC15" i="7" s="1"/>
  <c r="F15" i="7" s="1"/>
  <c r="G15" i="7" s="1"/>
  <c r="AE16" i="7"/>
  <c r="AC16" i="7" s="1"/>
  <c r="F16" i="7" s="1"/>
  <c r="J17" i="7"/>
  <c r="BY17" i="7"/>
  <c r="AE19" i="7"/>
  <c r="AC19" i="7" s="1"/>
  <c r="F19" i="7" s="1"/>
  <c r="G19" i="7" s="1"/>
  <c r="AE21" i="7"/>
  <c r="AC21" i="7" s="1"/>
  <c r="F21" i="7" s="1"/>
  <c r="M35" i="7"/>
  <c r="G35" i="7"/>
  <c r="P35" i="7"/>
  <c r="AE27" i="7"/>
  <c r="AC27" i="7" s="1"/>
  <c r="BF27" i="7"/>
  <c r="BD27" i="7" s="1"/>
  <c r="K27" i="7" s="1"/>
  <c r="AE28" i="7"/>
  <c r="AC28" i="7" s="1"/>
  <c r="BF28" i="7"/>
  <c r="BD28" i="7" s="1"/>
  <c r="K28" i="7" s="1"/>
  <c r="AE29" i="7"/>
  <c r="AC29" i="7" s="1"/>
  <c r="BF29" i="7"/>
  <c r="BD29" i="7" s="1"/>
  <c r="K29" i="7" s="1"/>
  <c r="AE30" i="7"/>
  <c r="AC30" i="7" s="1"/>
  <c r="BF30" i="7"/>
  <c r="BD30" i="7" s="1"/>
  <c r="K30" i="7" s="1"/>
  <c r="AE31" i="7"/>
  <c r="AC31" i="7" s="1"/>
  <c r="BF31" i="7"/>
  <c r="BD31" i="7" s="1"/>
  <c r="K31" i="7" s="1"/>
  <c r="AE32" i="7"/>
  <c r="AC32" i="7" s="1"/>
  <c r="BF32" i="7"/>
  <c r="BD32" i="7" s="1"/>
  <c r="K32" i="7" s="1"/>
  <c r="J33" i="7"/>
  <c r="AQ33" i="7"/>
  <c r="AO33" i="7" s="1"/>
  <c r="H33" i="7" s="1"/>
  <c r="BU33" i="7"/>
  <c r="BS33" i="7" s="1"/>
  <c r="N33" i="7" s="1"/>
  <c r="AQ34" i="7"/>
  <c r="AO34" i="7" s="1"/>
  <c r="H34" i="7" s="1"/>
  <c r="BU34" i="7"/>
  <c r="BS34" i="7" s="1"/>
  <c r="N34" i="7" s="1"/>
  <c r="AE37" i="7"/>
  <c r="AC37" i="7" s="1"/>
  <c r="AT37" i="7" s="1"/>
  <c r="AR37" i="7" s="1"/>
  <c r="BU37" i="7"/>
  <c r="BS37" i="7" s="1"/>
  <c r="N37" i="7" s="1"/>
  <c r="AQ38" i="7"/>
  <c r="AE39" i="7"/>
  <c r="AC39" i="7" s="1"/>
  <c r="BU39" i="7"/>
  <c r="BS39" i="7" s="1"/>
  <c r="N39" i="7" s="1"/>
  <c r="AQ40" i="7"/>
  <c r="AO40" i="7" s="1"/>
  <c r="H40" i="7" s="1"/>
  <c r="AE41" i="7"/>
  <c r="AC41" i="7" s="1"/>
  <c r="AT41" i="7" s="1"/>
  <c r="AR41" i="7" s="1"/>
  <c r="BU41" i="7"/>
  <c r="BS41" i="7" s="1"/>
  <c r="N41" i="7" s="1"/>
  <c r="AQ42" i="7"/>
  <c r="AO42" i="7" s="1"/>
  <c r="H42" i="7" s="1"/>
  <c r="AE43" i="7"/>
  <c r="AC43" i="7" s="1"/>
  <c r="BU43" i="7"/>
  <c r="BS43" i="7" s="1"/>
  <c r="N43" i="7" s="1"/>
  <c r="AQ44" i="7"/>
  <c r="AO44" i="7" s="1"/>
  <c r="H44" i="7" s="1"/>
  <c r="AE45" i="7"/>
  <c r="AC45" i="7" s="1"/>
  <c r="AT45" i="7" s="1"/>
  <c r="AR45" i="7" s="1"/>
  <c r="BU45" i="7"/>
  <c r="BS45" i="7" s="1"/>
  <c r="N45" i="7" s="1"/>
  <c r="AQ46" i="7"/>
  <c r="AO46" i="7" s="1"/>
  <c r="H46" i="7" s="1"/>
  <c r="AE47" i="7"/>
  <c r="AC47" i="7" s="1"/>
  <c r="BU47" i="7"/>
  <c r="BS47" i="7" s="1"/>
  <c r="N47" i="7" s="1"/>
  <c r="AE48" i="7"/>
  <c r="AC48" i="7" s="1"/>
  <c r="AE49" i="7"/>
  <c r="AC49" i="7" s="1"/>
  <c r="F49" i="7" s="1"/>
  <c r="AE50" i="7"/>
  <c r="AC50" i="7" s="1"/>
  <c r="AE53" i="7"/>
  <c r="AC53" i="7" s="1"/>
  <c r="AT53" i="7" s="1"/>
  <c r="AR53" i="7" s="1"/>
  <c r="AE54" i="7"/>
  <c r="AC54" i="7" s="1"/>
  <c r="BF56" i="7"/>
  <c r="BD56" i="7" s="1"/>
  <c r="K56" i="7" s="1"/>
  <c r="AE57" i="7"/>
  <c r="AC57" i="7" s="1"/>
  <c r="BU57" i="7"/>
  <c r="BS57" i="7" s="1"/>
  <c r="N57" i="7" s="1"/>
  <c r="AQ58" i="7"/>
  <c r="AO58" i="7" s="1"/>
  <c r="H58" i="7" s="1"/>
  <c r="AQ61" i="7"/>
  <c r="AO61" i="7" s="1"/>
  <c r="H61" i="7" s="1"/>
  <c r="AE62" i="7"/>
  <c r="AC62" i="7" s="1"/>
  <c r="BU62" i="7"/>
  <c r="BS62" i="7" s="1"/>
  <c r="N62" i="7" s="1"/>
  <c r="BF63" i="7"/>
  <c r="BD63" i="7" s="1"/>
  <c r="K63" i="7" s="1"/>
  <c r="BF64" i="7"/>
  <c r="BD64" i="7" s="1"/>
  <c r="K64" i="7" s="1"/>
  <c r="AE65" i="7"/>
  <c r="AC65" i="7" s="1"/>
  <c r="BU65" i="7"/>
  <c r="BS65" i="7" s="1"/>
  <c r="N65" i="7" s="1"/>
  <c r="AQ66" i="7"/>
  <c r="AO66" i="7" s="1"/>
  <c r="H66" i="7" s="1"/>
  <c r="AE67" i="7"/>
  <c r="AC67" i="7" s="1"/>
  <c r="F67" i="7" s="1"/>
  <c r="BF69" i="7"/>
  <c r="BD69" i="7" s="1"/>
  <c r="K69" i="7" s="1"/>
  <c r="AQ70" i="7"/>
  <c r="AO70" i="7" s="1"/>
  <c r="H70" i="7" s="1"/>
  <c r="AQ73" i="7"/>
  <c r="AO73" i="7" s="1"/>
  <c r="H73" i="7" s="1"/>
  <c r="AE74" i="7"/>
  <c r="AC74" i="7" s="1"/>
  <c r="F74" i="7" s="1"/>
  <c r="BU74" i="7"/>
  <c r="BS74" i="7" s="1"/>
  <c r="N74" i="7" s="1"/>
  <c r="BF76" i="7"/>
  <c r="BD76" i="7" s="1"/>
  <c r="K76" i="7" s="1"/>
  <c r="AE77" i="7"/>
  <c r="AC77" i="7" s="1"/>
  <c r="BU77" i="7"/>
  <c r="BS77" i="7" s="1"/>
  <c r="N77" i="7" s="1"/>
  <c r="AU78" i="7"/>
  <c r="BP78" i="7"/>
  <c r="T79" i="7"/>
  <c r="AL79" i="7"/>
  <c r="BJ79" i="7"/>
  <c r="W80" i="7"/>
  <c r="AL78" i="7"/>
  <c r="BM80" i="7"/>
  <c r="BF81" i="7"/>
  <c r="AE82" i="7"/>
  <c r="BU82" i="7"/>
  <c r="AQ83" i="7"/>
  <c r="AO83" i="7" s="1"/>
  <c r="H83" i="7" s="1"/>
  <c r="AQ86" i="7"/>
  <c r="AO86" i="7" s="1"/>
  <c r="H86" i="7" s="1"/>
  <c r="AE87" i="7"/>
  <c r="AC87" i="7" s="1"/>
  <c r="AT87" i="7" s="1"/>
  <c r="AR87" i="7" s="1"/>
  <c r="BU87" i="7"/>
  <c r="BS87" i="7" s="1"/>
  <c r="N87" i="7" s="1"/>
  <c r="BF88" i="7"/>
  <c r="BD88" i="7" s="1"/>
  <c r="K88" i="7" s="1"/>
  <c r="BF89" i="7"/>
  <c r="BD89" i="7" s="1"/>
  <c r="K89" i="7" s="1"/>
  <c r="AE90" i="7"/>
  <c r="AC90" i="7" s="1"/>
  <c r="AT90" i="7" s="1"/>
  <c r="AR90" i="7" s="1"/>
  <c r="BU90" i="7"/>
  <c r="BS90" i="7" s="1"/>
  <c r="N90" i="7" s="1"/>
  <c r="AQ91" i="7"/>
  <c r="AO91" i="7" s="1"/>
  <c r="H91" i="7" s="1"/>
  <c r="T93" i="7"/>
  <c r="AE51" i="7"/>
  <c r="AC51" i="7" s="1"/>
  <c r="AE52" i="7"/>
  <c r="AC52" i="7" s="1"/>
  <c r="F52" i="7" s="1"/>
  <c r="G52" i="7" s="1"/>
  <c r="BJ78" i="7"/>
  <c r="AX93" i="7"/>
  <c r="BP93" i="7"/>
  <c r="AE94" i="7"/>
  <c r="AC94" i="7" s="1"/>
  <c r="BU94" i="7"/>
  <c r="BS94" i="7" s="1"/>
  <c r="N94" i="7" s="1"/>
  <c r="BU96" i="7"/>
  <c r="BS96" i="7" s="1"/>
  <c r="N96" i="7" s="1"/>
  <c r="BF98" i="7"/>
  <c r="BD98" i="7" s="1"/>
  <c r="K98" i="7" s="1"/>
  <c r="AE99" i="7"/>
  <c r="AC99" i="7" s="1"/>
  <c r="F99" i="7" s="1"/>
  <c r="U104" i="7"/>
  <c r="T104" i="7" s="1"/>
  <c r="AI100" i="7"/>
  <c r="BA100" i="7"/>
  <c r="AE101" i="7"/>
  <c r="BF102" i="7"/>
  <c r="BD102" i="7" s="1"/>
  <c r="K102" i="7" s="1"/>
  <c r="AQ103" i="7"/>
  <c r="AO103" i="7" s="1"/>
  <c r="H103" i="7" s="1"/>
  <c r="R104" i="7"/>
  <c r="AE107" i="7"/>
  <c r="AC107" i="7" s="1"/>
  <c r="F107" i="7" s="1"/>
  <c r="AQ107" i="7"/>
  <c r="BU108" i="7"/>
  <c r="BS108" i="7" s="1"/>
  <c r="N108" i="7" s="1"/>
  <c r="AE110" i="7"/>
  <c r="AC110" i="7" s="1"/>
  <c r="F110" i="7" s="1"/>
  <c r="AE111" i="7"/>
  <c r="AC111" i="7" s="1"/>
  <c r="BF113" i="7"/>
  <c r="BD113" i="7" s="1"/>
  <c r="K113" i="7" s="1"/>
  <c r="AQ114" i="7"/>
  <c r="AO114" i="7" s="1"/>
  <c r="H114" i="7" s="1"/>
  <c r="AE115" i="7"/>
  <c r="AC115" i="7" s="1"/>
  <c r="AT115" i="7" s="1"/>
  <c r="AR115" i="7" s="1"/>
  <c r="AE116" i="7"/>
  <c r="AC116" i="7" s="1"/>
  <c r="F116" i="7" s="1"/>
  <c r="BF116" i="7"/>
  <c r="BD116" i="7" s="1"/>
  <c r="K116" i="7" s="1"/>
  <c r="BF128" i="7"/>
  <c r="BD128" i="7" s="1"/>
  <c r="K128" i="7" s="1"/>
  <c r="AF130" i="7"/>
  <c r="AX130" i="7"/>
  <c r="BP130" i="7"/>
  <c r="W131" i="7"/>
  <c r="AI131" i="7"/>
  <c r="BA131" i="7"/>
  <c r="AQ132" i="7"/>
  <c r="BU132" i="7"/>
  <c r="BF138" i="7"/>
  <c r="BD138" i="7" s="1"/>
  <c r="K138" i="7" s="1"/>
  <c r="BF139" i="7"/>
  <c r="BD139" i="7" s="1"/>
  <c r="K139" i="7" s="1"/>
  <c r="BU139" i="7"/>
  <c r="BS139" i="7" s="1"/>
  <c r="N139" i="7" s="1"/>
  <c r="AQ140" i="7"/>
  <c r="AO140" i="7" s="1"/>
  <c r="H140" i="7" s="1"/>
  <c r="AQ143" i="7"/>
  <c r="AO143" i="7" s="1"/>
  <c r="H143" i="7" s="1"/>
  <c r="AE144" i="7"/>
  <c r="AC144" i="7" s="1"/>
  <c r="BU144" i="7"/>
  <c r="BS144" i="7" s="1"/>
  <c r="N144" i="7" s="1"/>
  <c r="BF145" i="7"/>
  <c r="BD145" i="7" s="1"/>
  <c r="K145" i="7" s="1"/>
  <c r="AE97" i="7"/>
  <c r="AC97" i="7" s="1"/>
  <c r="AE103" i="7"/>
  <c r="AC103" i="7" s="1"/>
  <c r="AE109" i="7"/>
  <c r="AC109" i="7" s="1"/>
  <c r="F109" i="7" s="1"/>
  <c r="Z10" i="7"/>
  <c r="Z80" i="7"/>
  <c r="BV76" i="9"/>
  <c r="BX102" i="9"/>
  <c r="BV102" i="9" s="1"/>
  <c r="BY78" i="9"/>
  <c r="O78" i="9"/>
  <c r="P78" i="9" s="1"/>
  <c r="I20" i="8"/>
  <c r="BI20" i="8"/>
  <c r="BI83" i="8"/>
  <c r="BG83" i="8" s="1"/>
  <c r="I22" i="8"/>
  <c r="J22" i="8" s="1"/>
  <c r="BI22" i="8"/>
  <c r="I17" i="8"/>
  <c r="J17" i="8" s="1"/>
  <c r="BI17" i="8"/>
  <c r="BG17" i="8" s="1"/>
  <c r="I18" i="8"/>
  <c r="J18" i="8" s="1"/>
  <c r="BI18" i="8"/>
  <c r="BG18" i="8" s="1"/>
  <c r="I26" i="8"/>
  <c r="J26" i="8" s="1"/>
  <c r="BG22" i="8"/>
  <c r="BX22" i="8" s="1"/>
  <c r="BV22" i="8" s="1"/>
  <c r="AT10" i="8"/>
  <c r="BI92" i="8"/>
  <c r="BG92" i="8" s="1"/>
  <c r="L92" i="8" s="1"/>
  <c r="M92" i="8" s="1"/>
  <c r="BI82" i="8"/>
  <c r="BG82" i="8" s="1"/>
  <c r="I14" i="8"/>
  <c r="AT131" i="8"/>
  <c r="AR131" i="8" s="1"/>
  <c r="BU6" i="8"/>
  <c r="BS6" i="8" s="1"/>
  <c r="N6" i="8" s="1"/>
  <c r="BS9" i="8"/>
  <c r="N9" i="8" s="1"/>
  <c r="BX24" i="8"/>
  <c r="BV24" i="8" s="1"/>
  <c r="L24" i="8"/>
  <c r="M24" i="8" s="1"/>
  <c r="I35" i="8"/>
  <c r="J35" i="8" s="1"/>
  <c r="BI35" i="8"/>
  <c r="BG35" i="8" s="1"/>
  <c r="I50" i="8"/>
  <c r="J50" i="8" s="1"/>
  <c r="BI50" i="8"/>
  <c r="BG50" i="8" s="1"/>
  <c r="AR10" i="8"/>
  <c r="AT8" i="8"/>
  <c r="AR8" i="8" s="1"/>
  <c r="I8" i="8" s="1"/>
  <c r="J8" i="8" s="1"/>
  <c r="BI70" i="8"/>
  <c r="BG70" i="8" s="1"/>
  <c r="I70" i="8"/>
  <c r="J70" i="8" s="1"/>
  <c r="BX95" i="8"/>
  <c r="BV95" i="8" s="1"/>
  <c r="L95" i="8"/>
  <c r="M95" i="8" s="1"/>
  <c r="BI73" i="8"/>
  <c r="BG73" i="8" s="1"/>
  <c r="I73" i="8"/>
  <c r="BI88" i="8"/>
  <c r="BG88" i="8" s="1"/>
  <c r="I88" i="8"/>
  <c r="J88" i="8" s="1"/>
  <c r="I106" i="8"/>
  <c r="BI106" i="8"/>
  <c r="BG106" i="8" s="1"/>
  <c r="L107" i="8"/>
  <c r="BX107" i="8"/>
  <c r="BV107" i="8" s="1"/>
  <c r="BI59" i="8"/>
  <c r="BG59" i="8" s="1"/>
  <c r="I59" i="8"/>
  <c r="J59" i="8" s="1"/>
  <c r="BI75" i="8"/>
  <c r="BG75" i="8" s="1"/>
  <c r="I75" i="8"/>
  <c r="J75" i="8" s="1"/>
  <c r="AC78" i="8"/>
  <c r="F78" i="8" s="1"/>
  <c r="G78" i="8" s="1"/>
  <c r="AE76" i="8"/>
  <c r="AC76" i="8" s="1"/>
  <c r="F76" i="8" s="1"/>
  <c r="G76" i="8" s="1"/>
  <c r="BI81" i="8"/>
  <c r="BG81" i="8" s="1"/>
  <c r="I81" i="8"/>
  <c r="J81" i="8" s="1"/>
  <c r="BI85" i="8"/>
  <c r="BG85" i="8" s="1"/>
  <c r="I85" i="8"/>
  <c r="J85" i="8" s="1"/>
  <c r="BX111" i="8"/>
  <c r="BV111" i="8" s="1"/>
  <c r="O111" i="8" s="1"/>
  <c r="L111" i="8"/>
  <c r="BI130" i="8"/>
  <c r="I130" i="8"/>
  <c r="J130" i="8" s="1"/>
  <c r="BU102" i="8"/>
  <c r="BS102" i="8" s="1"/>
  <c r="N102" i="8" s="1"/>
  <c r="BS98" i="8"/>
  <c r="N98" i="8" s="1"/>
  <c r="I116" i="8"/>
  <c r="J116" i="8" s="1"/>
  <c r="BI116" i="8"/>
  <c r="BG116" i="8" s="1"/>
  <c r="BI136" i="8"/>
  <c r="BG136" i="8" s="1"/>
  <c r="I136" i="8"/>
  <c r="J136" i="8" s="1"/>
  <c r="BX141" i="8"/>
  <c r="BV141" i="8" s="1"/>
  <c r="L141" i="8"/>
  <c r="M141" i="8" s="1"/>
  <c r="AT129" i="8"/>
  <c r="AR129" i="8" s="1"/>
  <c r="I129" i="8" s="1"/>
  <c r="J129" i="8" s="1"/>
  <c r="BI139" i="8"/>
  <c r="BG139" i="8" s="1"/>
  <c r="I139" i="8"/>
  <c r="J139" i="8" s="1"/>
  <c r="BI143" i="8"/>
  <c r="BG143" i="8" s="1"/>
  <c r="I143" i="8"/>
  <c r="J143" i="8" s="1"/>
  <c r="BX30" i="8"/>
  <c r="BV30" i="8" s="1"/>
  <c r="L30" i="8"/>
  <c r="M30" i="8" s="1"/>
  <c r="AQ6" i="8"/>
  <c r="AO6" i="8" s="1"/>
  <c r="H6" i="8" s="1"/>
  <c r="AO9" i="8"/>
  <c r="H9" i="8" s="1"/>
  <c r="I21" i="8"/>
  <c r="J21" i="8" s="1"/>
  <c r="BG21" i="8"/>
  <c r="I25" i="8"/>
  <c r="J25" i="8" s="1"/>
  <c r="BI25" i="8"/>
  <c r="BG25" i="8" s="1"/>
  <c r="I37" i="8"/>
  <c r="J37" i="8" s="1"/>
  <c r="BI37" i="8"/>
  <c r="BG37" i="8" s="1"/>
  <c r="I41" i="8"/>
  <c r="J41" i="8" s="1"/>
  <c r="BI41" i="8"/>
  <c r="BG41" i="8" s="1"/>
  <c r="I45" i="8"/>
  <c r="J45" i="8" s="1"/>
  <c r="BI45" i="8"/>
  <c r="BG45" i="8" s="1"/>
  <c r="BX74" i="8"/>
  <c r="BV74" i="8" s="1"/>
  <c r="L74" i="8"/>
  <c r="M74" i="8" s="1"/>
  <c r="BX87" i="8"/>
  <c r="BV87" i="8" s="1"/>
  <c r="L87" i="8"/>
  <c r="M87" i="8" s="1"/>
  <c r="BX14" i="8"/>
  <c r="BV14" i="8" s="1"/>
  <c r="O14" i="8" s="1"/>
  <c r="L14" i="8"/>
  <c r="F28" i="8"/>
  <c r="AT28" i="8"/>
  <c r="BX57" i="8"/>
  <c r="BV57" i="8" s="1"/>
  <c r="L57" i="8"/>
  <c r="M57" i="8" s="1"/>
  <c r="BX61" i="8"/>
  <c r="BV61" i="8" s="1"/>
  <c r="L61" i="8"/>
  <c r="M61" i="8" s="1"/>
  <c r="BX86" i="8"/>
  <c r="BV86" i="8" s="1"/>
  <c r="L86" i="8"/>
  <c r="M86" i="8" s="1"/>
  <c r="L48" i="8"/>
  <c r="M48" i="8" s="1"/>
  <c r="BX48" i="8"/>
  <c r="BV48" i="8" s="1"/>
  <c r="BG20" i="8"/>
  <c r="BX51" i="8"/>
  <c r="BV51" i="8" s="1"/>
  <c r="L51" i="8"/>
  <c r="M51" i="8" s="1"/>
  <c r="BX26" i="8"/>
  <c r="BV26" i="8" s="1"/>
  <c r="L26" i="8"/>
  <c r="M26" i="8" s="1"/>
  <c r="I40" i="8"/>
  <c r="J40" i="8" s="1"/>
  <c r="BI40" i="8"/>
  <c r="BG40" i="8" s="1"/>
  <c r="I44" i="8"/>
  <c r="J44" i="8" s="1"/>
  <c r="BI44" i="8"/>
  <c r="BG44" i="8" s="1"/>
  <c r="BI32" i="8"/>
  <c r="BG32" i="8" s="1"/>
  <c r="I32" i="8"/>
  <c r="J32" i="8" s="1"/>
  <c r="BX89" i="8"/>
  <c r="BV89" i="8" s="1"/>
  <c r="L89" i="8"/>
  <c r="M89" i="8" s="1"/>
  <c r="I101" i="8"/>
  <c r="J101" i="8" s="1"/>
  <c r="BI101" i="8"/>
  <c r="BG101" i="8" s="1"/>
  <c r="BI71" i="8"/>
  <c r="BG71" i="8" s="1"/>
  <c r="I71" i="8"/>
  <c r="J71" i="8" s="1"/>
  <c r="BI84" i="8"/>
  <c r="BG84" i="8" s="1"/>
  <c r="I84" i="8"/>
  <c r="J84" i="8" s="1"/>
  <c r="H98" i="8"/>
  <c r="BI137" i="8"/>
  <c r="BG137" i="8" s="1"/>
  <c r="I137" i="8"/>
  <c r="J137" i="8" s="1"/>
  <c r="L112" i="8"/>
  <c r="BX112" i="8"/>
  <c r="BV112" i="8" s="1"/>
  <c r="O112" i="8" s="1"/>
  <c r="BI55" i="8"/>
  <c r="BG55" i="8" s="1"/>
  <c r="I55" i="8"/>
  <c r="J55" i="8" s="1"/>
  <c r="BI63" i="8"/>
  <c r="BG63" i="8" s="1"/>
  <c r="I63" i="8"/>
  <c r="J63" i="8" s="1"/>
  <c r="BX29" i="8"/>
  <c r="BV29" i="8" s="1"/>
  <c r="L29" i="8"/>
  <c r="M29" i="8" s="1"/>
  <c r="I38" i="8"/>
  <c r="J38" i="8" s="1"/>
  <c r="BI38" i="8"/>
  <c r="BG38" i="8" s="1"/>
  <c r="I42" i="8"/>
  <c r="J42" i="8" s="1"/>
  <c r="BI42" i="8"/>
  <c r="BG42" i="8" s="1"/>
  <c r="I49" i="8"/>
  <c r="J49" i="8" s="1"/>
  <c r="BI49" i="8"/>
  <c r="BG49" i="8" s="1"/>
  <c r="BX13" i="8"/>
  <c r="BV13" i="8" s="1"/>
  <c r="L13" i="8"/>
  <c r="M13" i="8" s="1"/>
  <c r="L66" i="8"/>
  <c r="BX66" i="8"/>
  <c r="BV66" i="8" s="1"/>
  <c r="O66" i="8" s="1"/>
  <c r="BX96" i="8"/>
  <c r="BV96" i="8" s="1"/>
  <c r="L96" i="8"/>
  <c r="M96" i="8" s="1"/>
  <c r="L100" i="8"/>
  <c r="M100" i="8" s="1"/>
  <c r="BX100" i="8"/>
  <c r="BV100" i="8" s="1"/>
  <c r="BI53" i="8"/>
  <c r="BG53" i="8" s="1"/>
  <c r="I53" i="8"/>
  <c r="BI56" i="8"/>
  <c r="BG56" i="8" s="1"/>
  <c r="I56" i="8"/>
  <c r="J56" i="8" s="1"/>
  <c r="BI60" i="8"/>
  <c r="BG60" i="8" s="1"/>
  <c r="I60" i="8"/>
  <c r="J60" i="8" s="1"/>
  <c r="BI64" i="8"/>
  <c r="BG64" i="8" s="1"/>
  <c r="I64" i="8"/>
  <c r="BI68" i="8"/>
  <c r="BG68" i="8" s="1"/>
  <c r="I68" i="8"/>
  <c r="J68" i="8" s="1"/>
  <c r="I113" i="8"/>
  <c r="BI113" i="8"/>
  <c r="BG113" i="8" s="1"/>
  <c r="BI90" i="8"/>
  <c r="BG90" i="8" s="1"/>
  <c r="I90" i="8"/>
  <c r="J90" i="8" s="1"/>
  <c r="AT93" i="8"/>
  <c r="F93" i="8"/>
  <c r="G93" i="8" s="1"/>
  <c r="BI97" i="8"/>
  <c r="BG97" i="8" s="1"/>
  <c r="I97" i="8"/>
  <c r="J97" i="8" s="1"/>
  <c r="H99" i="8"/>
  <c r="AT99" i="8"/>
  <c r="BI110" i="8"/>
  <c r="BG110" i="8" s="1"/>
  <c r="I110" i="8"/>
  <c r="I114" i="8"/>
  <c r="BI114" i="8"/>
  <c r="BG114" i="8" s="1"/>
  <c r="BI115" i="8"/>
  <c r="BG115" i="8" s="1"/>
  <c r="I115" i="8"/>
  <c r="J115" i="8" s="1"/>
  <c r="BI140" i="8"/>
  <c r="BG140" i="8" s="1"/>
  <c r="I140" i="8"/>
  <c r="J140" i="8" s="1"/>
  <c r="BX105" i="8"/>
  <c r="BV105" i="8" s="1"/>
  <c r="O105" i="8" s="1"/>
  <c r="L105" i="8"/>
  <c r="BI72" i="8"/>
  <c r="BG72" i="8" s="1"/>
  <c r="I72" i="8"/>
  <c r="AT80" i="8"/>
  <c r="F80" i="8"/>
  <c r="G80" i="8" s="1"/>
  <c r="BX108" i="8"/>
  <c r="BV108" i="8" s="1"/>
  <c r="L108" i="8"/>
  <c r="BX109" i="8"/>
  <c r="BV109" i="8" s="1"/>
  <c r="O109" i="8" s="1"/>
  <c r="L109" i="8"/>
  <c r="AT128" i="8"/>
  <c r="AR128" i="8" s="1"/>
  <c r="I128" i="8" s="1"/>
  <c r="J128" i="8" s="1"/>
  <c r="BI94" i="8"/>
  <c r="BG94" i="8" s="1"/>
  <c r="I94" i="8"/>
  <c r="J94" i="8" s="1"/>
  <c r="BI126" i="8"/>
  <c r="BG126" i="8" s="1"/>
  <c r="I126" i="8"/>
  <c r="J126" i="8" s="1"/>
  <c r="BX138" i="8"/>
  <c r="BV138" i="8" s="1"/>
  <c r="L138" i="8"/>
  <c r="M138" i="8" s="1"/>
  <c r="BX142" i="8"/>
  <c r="BV142" i="8" s="1"/>
  <c r="L142" i="8"/>
  <c r="M142" i="8" s="1"/>
  <c r="BF6" i="8"/>
  <c r="BD6" i="8" s="1"/>
  <c r="K6" i="8" s="1"/>
  <c r="L47" i="8"/>
  <c r="M47" i="8" s="1"/>
  <c r="BX47" i="8"/>
  <c r="BV47" i="8" s="1"/>
  <c r="BY31" i="8"/>
  <c r="O31" i="8"/>
  <c r="P31" i="8" s="1"/>
  <c r="BX46" i="8"/>
  <c r="BV46" i="8" s="1"/>
  <c r="L46" i="8"/>
  <c r="M46" i="8" s="1"/>
  <c r="BX19" i="8"/>
  <c r="BV19" i="8" s="1"/>
  <c r="O19" i="8" s="1"/>
  <c r="L19" i="8"/>
  <c r="H11" i="8"/>
  <c r="AT11" i="8"/>
  <c r="I23" i="8"/>
  <c r="J23" i="8" s="1"/>
  <c r="BI23" i="8"/>
  <c r="BG23" i="8" s="1"/>
  <c r="I27" i="8"/>
  <c r="BG27" i="8"/>
  <c r="AT36" i="8"/>
  <c r="I39" i="8"/>
  <c r="J39" i="8" s="1"/>
  <c r="BI39" i="8"/>
  <c r="BG39" i="8" s="1"/>
  <c r="I43" i="8"/>
  <c r="J43" i="8" s="1"/>
  <c r="BI43" i="8"/>
  <c r="BG43" i="8" s="1"/>
  <c r="I52" i="8"/>
  <c r="BI52" i="8"/>
  <c r="BG52" i="8" s="1"/>
  <c r="BX65" i="8"/>
  <c r="BV65" i="8" s="1"/>
  <c r="O65" i="8" s="1"/>
  <c r="L65" i="8"/>
  <c r="BX69" i="8"/>
  <c r="BV69" i="8" s="1"/>
  <c r="L69" i="8"/>
  <c r="M69" i="8" s="1"/>
  <c r="AR79" i="8"/>
  <c r="AT77" i="8"/>
  <c r="AR77" i="8" s="1"/>
  <c r="I77" i="8" s="1"/>
  <c r="J77" i="8" s="1"/>
  <c r="BX82" i="8"/>
  <c r="BV82" i="8" s="1"/>
  <c r="L82" i="8"/>
  <c r="M82" i="8" s="1"/>
  <c r="BX12" i="8"/>
  <c r="BV12" i="8" s="1"/>
  <c r="L12" i="8"/>
  <c r="M12" i="8" s="1"/>
  <c r="BX54" i="8"/>
  <c r="BV54" i="8" s="1"/>
  <c r="L54" i="8"/>
  <c r="M54" i="8" s="1"/>
  <c r="BX58" i="8"/>
  <c r="BV58" i="8" s="1"/>
  <c r="L58" i="8"/>
  <c r="M58" i="8" s="1"/>
  <c r="BX62" i="8"/>
  <c r="BV62" i="8" s="1"/>
  <c r="L62" i="8"/>
  <c r="M62" i="8" s="1"/>
  <c r="BX83" i="8"/>
  <c r="BV83" i="8" s="1"/>
  <c r="L83" i="8"/>
  <c r="M83" i="8" s="1"/>
  <c r="I67" i="8"/>
  <c r="BI67" i="8"/>
  <c r="BG67" i="8" s="1"/>
  <c r="BF102" i="8"/>
  <c r="BD102" i="8" s="1"/>
  <c r="K102" i="8" s="1"/>
  <c r="BD98" i="8"/>
  <c r="K98" i="8" s="1"/>
  <c r="V8" i="7"/>
  <c r="AE120" i="7"/>
  <c r="AE122" i="7"/>
  <c r="AE124" i="7"/>
  <c r="AE126" i="7"/>
  <c r="Z130" i="7"/>
  <c r="Z18" i="7"/>
  <c r="BF10" i="7"/>
  <c r="BD10" i="7" s="1"/>
  <c r="K10" i="7" s="1"/>
  <c r="BD13" i="7"/>
  <c r="K13" i="7" s="1"/>
  <c r="BF11" i="7"/>
  <c r="F24" i="7"/>
  <c r="G24" i="7" s="1"/>
  <c r="F25" i="7"/>
  <c r="G25" i="7" s="1"/>
  <c r="AT23" i="7"/>
  <c r="AR23" i="7" s="1"/>
  <c r="F23" i="7"/>
  <c r="G23" i="7" s="1"/>
  <c r="E9" i="7"/>
  <c r="M9" i="7" s="1"/>
  <c r="AE9" i="7"/>
  <c r="AC9" i="7" s="1"/>
  <c r="Z11" i="7"/>
  <c r="AA8" i="7"/>
  <c r="Z8" i="7" s="1"/>
  <c r="AL11" i="7"/>
  <c r="AM8" i="7"/>
  <c r="AL8" i="7" s="1"/>
  <c r="BD11" i="7"/>
  <c r="K11" i="7" s="1"/>
  <c r="BE8" i="7"/>
  <c r="BJ11" i="7"/>
  <c r="BK8" i="7"/>
  <c r="BJ8" i="7" s="1"/>
  <c r="BW8" i="7"/>
  <c r="BW104" i="7" s="1"/>
  <c r="AQ12" i="7"/>
  <c r="BU12" i="7"/>
  <c r="AQ13" i="7"/>
  <c r="BU13" i="7"/>
  <c r="AQ14" i="7"/>
  <c r="AO14" i="7" s="1"/>
  <c r="H14" i="7" s="1"/>
  <c r="BU14" i="7"/>
  <c r="BS14" i="7" s="1"/>
  <c r="N14" i="7" s="1"/>
  <c r="AQ15" i="7"/>
  <c r="AO15" i="7" s="1"/>
  <c r="H15" i="7" s="1"/>
  <c r="BU15" i="7"/>
  <c r="BS15" i="7" s="1"/>
  <c r="N15" i="7" s="1"/>
  <c r="AQ16" i="7"/>
  <c r="AO16" i="7" s="1"/>
  <c r="H16" i="7" s="1"/>
  <c r="BU16" i="7"/>
  <c r="BS16" i="7" s="1"/>
  <c r="N16" i="7" s="1"/>
  <c r="AQ19" i="7"/>
  <c r="AO19" i="7" s="1"/>
  <c r="H19" i="7" s="1"/>
  <c r="AE20" i="7"/>
  <c r="BU20" i="7"/>
  <c r="AQ21" i="7"/>
  <c r="AO21" i="7" s="1"/>
  <c r="H21" i="7" s="1"/>
  <c r="BU21" i="7"/>
  <c r="BS21" i="7" s="1"/>
  <c r="N21" i="7" s="1"/>
  <c r="AE22" i="7"/>
  <c r="AC22" i="7" s="1"/>
  <c r="F26" i="7"/>
  <c r="G26" i="7" s="1"/>
  <c r="AT27" i="7"/>
  <c r="AR27" i="7" s="1"/>
  <c r="F27" i="7"/>
  <c r="G27" i="7" s="1"/>
  <c r="AT28" i="7"/>
  <c r="AR28" i="7" s="1"/>
  <c r="F28" i="7"/>
  <c r="G28" i="7" s="1"/>
  <c r="AT29" i="7"/>
  <c r="AR29" i="7" s="1"/>
  <c r="F29" i="7"/>
  <c r="F30" i="7"/>
  <c r="AT30" i="7"/>
  <c r="AR30" i="7" s="1"/>
  <c r="AT31" i="7"/>
  <c r="AR31" i="7" s="1"/>
  <c r="F31" i="7"/>
  <c r="G31" i="7" s="1"/>
  <c r="AT32" i="7"/>
  <c r="AR32" i="7" s="1"/>
  <c r="F32" i="7"/>
  <c r="G32" i="7" s="1"/>
  <c r="F37" i="7"/>
  <c r="G37" i="7" s="1"/>
  <c r="AT39" i="7"/>
  <c r="AR39" i="7" s="1"/>
  <c r="F39" i="7"/>
  <c r="G39" i="7" s="1"/>
  <c r="F41" i="7"/>
  <c r="G41" i="7" s="1"/>
  <c r="F43" i="7"/>
  <c r="G43" i="7" s="1"/>
  <c r="F45" i="7"/>
  <c r="G45" i="7" s="1"/>
  <c r="AT47" i="7"/>
  <c r="AR47" i="7" s="1"/>
  <c r="F47" i="7"/>
  <c r="G47" i="7" s="1"/>
  <c r="AT48" i="7"/>
  <c r="AR48" i="7" s="1"/>
  <c r="F48" i="7"/>
  <c r="AT49" i="7"/>
  <c r="AR49" i="7" s="1"/>
  <c r="F50" i="7"/>
  <c r="G50" i="7" s="1"/>
  <c r="AT50" i="7"/>
  <c r="AR50" i="7" s="1"/>
  <c r="AT57" i="7"/>
  <c r="AR57" i="7" s="1"/>
  <c r="F57" i="7"/>
  <c r="G57" i="7" s="1"/>
  <c r="F62" i="7"/>
  <c r="G62" i="7" s="1"/>
  <c r="F65" i="7"/>
  <c r="G65" i="7" s="1"/>
  <c r="AH104" i="7"/>
  <c r="T11" i="7"/>
  <c r="U8" i="7"/>
  <c r="T8" i="7" s="1"/>
  <c r="AF11" i="7"/>
  <c r="AG8" i="7"/>
  <c r="AF8" i="7" s="1"/>
  <c r="AS8" i="7"/>
  <c r="AS104" i="7" s="1"/>
  <c r="AX11" i="7"/>
  <c r="AY8" i="7"/>
  <c r="AX8" i="7" s="1"/>
  <c r="BP11" i="7"/>
  <c r="BQ8" i="7"/>
  <c r="BP8" i="7" s="1"/>
  <c r="AC12" i="7"/>
  <c r="AE10" i="7"/>
  <c r="AC10" i="7" s="1"/>
  <c r="F10" i="7" s="1"/>
  <c r="G10" i="7" s="1"/>
  <c r="AT14" i="7"/>
  <c r="AR14" i="7" s="1"/>
  <c r="AT15" i="7"/>
  <c r="AR15" i="7" s="1"/>
  <c r="AT16" i="7"/>
  <c r="AR16" i="7" s="1"/>
  <c r="P17" i="7"/>
  <c r="L20" i="7"/>
  <c r="M20" i="7" s="1"/>
  <c r="F33" i="7"/>
  <c r="G33" i="7" s="1"/>
  <c r="F34" i="7"/>
  <c r="G34" i="7" s="1"/>
  <c r="AC38" i="7"/>
  <c r="AT40" i="7"/>
  <c r="AR40" i="7" s="1"/>
  <c r="F40" i="7"/>
  <c r="G40" i="7" s="1"/>
  <c r="AT42" i="7"/>
  <c r="AR42" i="7" s="1"/>
  <c r="AT44" i="7"/>
  <c r="AR44" i="7" s="1"/>
  <c r="F44" i="7"/>
  <c r="G44" i="7" s="1"/>
  <c r="AT46" i="7"/>
  <c r="AR46" i="7" s="1"/>
  <c r="F46" i="7"/>
  <c r="G46" i="7" s="1"/>
  <c r="F53" i="7"/>
  <c r="G53" i="7" s="1"/>
  <c r="F54" i="7"/>
  <c r="AT54" i="7"/>
  <c r="AR54" i="7" s="1"/>
  <c r="AT58" i="7"/>
  <c r="AR58" i="7" s="1"/>
  <c r="F58" i="7"/>
  <c r="G58" i="7" s="1"/>
  <c r="AT61" i="7"/>
  <c r="AR61" i="7" s="1"/>
  <c r="BD38" i="7"/>
  <c r="K38" i="7" s="1"/>
  <c r="F51" i="7"/>
  <c r="G51" i="7" s="1"/>
  <c r="AT74" i="7"/>
  <c r="AR74" i="7" s="1"/>
  <c r="T80" i="7"/>
  <c r="AD78" i="7"/>
  <c r="AI80" i="7"/>
  <c r="AJ78" i="7"/>
  <c r="AI78" i="7" s="1"/>
  <c r="AL80" i="7"/>
  <c r="BJ80" i="7"/>
  <c r="BT78" i="7"/>
  <c r="BT104" i="7" s="1"/>
  <c r="BU80" i="7"/>
  <c r="BU78" i="7" s="1"/>
  <c r="BS82" i="7"/>
  <c r="N82" i="7" s="1"/>
  <c r="AT107" i="7"/>
  <c r="AR107" i="7" s="1"/>
  <c r="AT110" i="7"/>
  <c r="AR110" i="7" s="1"/>
  <c r="F111" i="7"/>
  <c r="AT111" i="7"/>
  <c r="AR111" i="7" s="1"/>
  <c r="AT114" i="7"/>
  <c r="AR114" i="7" s="1"/>
  <c r="F114" i="7"/>
  <c r="V104" i="7"/>
  <c r="T78" i="7"/>
  <c r="BA80" i="7"/>
  <c r="BB78" i="7"/>
  <c r="BD81" i="7"/>
  <c r="K81" i="7" s="1"/>
  <c r="AO82" i="7"/>
  <c r="H82" i="7" s="1"/>
  <c r="BD95" i="7"/>
  <c r="K95" i="7" s="1"/>
  <c r="F98" i="7"/>
  <c r="G98" i="7" s="1"/>
  <c r="AT99" i="7"/>
  <c r="AR99" i="7" s="1"/>
  <c r="AO101" i="7"/>
  <c r="H101" i="7" s="1"/>
  <c r="BS101" i="7"/>
  <c r="N101" i="7" s="1"/>
  <c r="BU100" i="7"/>
  <c r="BF33" i="7"/>
  <c r="BD33" i="7" s="1"/>
  <c r="BF34" i="7"/>
  <c r="BD34" i="7" s="1"/>
  <c r="K34" i="7" s="1"/>
  <c r="J35" i="7"/>
  <c r="BY35" i="7"/>
  <c r="AO38" i="7"/>
  <c r="H38" i="7" s="1"/>
  <c r="BS38" i="7"/>
  <c r="N38" i="7" s="1"/>
  <c r="BF48" i="7"/>
  <c r="BD48" i="7" s="1"/>
  <c r="K48" i="7" s="1"/>
  <c r="BF49" i="7"/>
  <c r="BD49" i="7" s="1"/>
  <c r="K49" i="7" s="1"/>
  <c r="BF50" i="7"/>
  <c r="BD50" i="7" s="1"/>
  <c r="K50" i="7" s="1"/>
  <c r="AQ51" i="7"/>
  <c r="AO51" i="7" s="1"/>
  <c r="H51" i="7" s="1"/>
  <c r="BU51" i="7"/>
  <c r="BS51" i="7" s="1"/>
  <c r="N51" i="7" s="1"/>
  <c r="AQ52" i="7"/>
  <c r="AO52" i="7" s="1"/>
  <c r="H52" i="7" s="1"/>
  <c r="BU52" i="7"/>
  <c r="BS52" i="7" s="1"/>
  <c r="N52" i="7" s="1"/>
  <c r="BF53" i="7"/>
  <c r="BD53" i="7" s="1"/>
  <c r="K53" i="7" s="1"/>
  <c r="BF54" i="7"/>
  <c r="BD54" i="7" s="1"/>
  <c r="K54" i="7" s="1"/>
  <c r="AQ55" i="7"/>
  <c r="AO55" i="7" s="1"/>
  <c r="H55" i="7" s="1"/>
  <c r="BU55" i="7"/>
  <c r="BS55" i="7" s="1"/>
  <c r="N55" i="7" s="1"/>
  <c r="AE56" i="7"/>
  <c r="AC56" i="7" s="1"/>
  <c r="AE59" i="7"/>
  <c r="AC59" i="7" s="1"/>
  <c r="AE60" i="7"/>
  <c r="AC60" i="7" s="1"/>
  <c r="AE63" i="7"/>
  <c r="AC63" i="7" s="1"/>
  <c r="AE64" i="7"/>
  <c r="AC64" i="7" s="1"/>
  <c r="AT66" i="7"/>
  <c r="AR66" i="7" s="1"/>
  <c r="F66" i="7"/>
  <c r="AT70" i="7"/>
  <c r="AR70" i="7" s="1"/>
  <c r="F70" i="7"/>
  <c r="G70" i="7" s="1"/>
  <c r="F72" i="7"/>
  <c r="AT73" i="7"/>
  <c r="AR73" i="7" s="1"/>
  <c r="F73" i="7"/>
  <c r="F75" i="7"/>
  <c r="AT77" i="7"/>
  <c r="AR77" i="7" s="1"/>
  <c r="F77" i="7"/>
  <c r="G77" i="7" s="1"/>
  <c r="AO81" i="7"/>
  <c r="H81" i="7" s="1"/>
  <c r="AC82" i="7"/>
  <c r="F83" i="7"/>
  <c r="G83" i="7" s="1"/>
  <c r="Q84" i="7"/>
  <c r="E84" i="7" s="1"/>
  <c r="S80" i="7"/>
  <c r="S78" i="7" s="1"/>
  <c r="Q78" i="7" s="1"/>
  <c r="E78" i="7" s="1"/>
  <c r="AT86" i="7"/>
  <c r="AR86" i="7" s="1"/>
  <c r="F86" i="7"/>
  <c r="G86" i="7" s="1"/>
  <c r="F87" i="7"/>
  <c r="G87" i="7" s="1"/>
  <c r="F90" i="7"/>
  <c r="G90" i="7" s="1"/>
  <c r="F91" i="7"/>
  <c r="G91" i="7" s="1"/>
  <c r="AT94" i="7"/>
  <c r="AR94" i="7" s="1"/>
  <c r="F94" i="7"/>
  <c r="G94" i="7" s="1"/>
  <c r="BS95" i="7"/>
  <c r="N95" i="7" s="1"/>
  <c r="F97" i="7"/>
  <c r="G97" i="7" s="1"/>
  <c r="W100" i="7"/>
  <c r="X104" i="7"/>
  <c r="AK104" i="7"/>
  <c r="AM104" i="7"/>
  <c r="AU100" i="7"/>
  <c r="AV104" i="7"/>
  <c r="AZ104" i="7"/>
  <c r="BC104" i="7"/>
  <c r="BH104" i="7"/>
  <c r="BK104" i="7"/>
  <c r="BR104" i="7"/>
  <c r="AP104" i="7"/>
  <c r="BF67" i="7"/>
  <c r="BD67" i="7" s="1"/>
  <c r="K67" i="7" s="1"/>
  <c r="AQ68" i="7"/>
  <c r="AO68" i="7" s="1"/>
  <c r="H68" i="7" s="1"/>
  <c r="BU68" i="7"/>
  <c r="BS68" i="7" s="1"/>
  <c r="N68" i="7" s="1"/>
  <c r="AE69" i="7"/>
  <c r="AC69" i="7" s="1"/>
  <c r="AE71" i="7"/>
  <c r="AC71" i="7" s="1"/>
  <c r="AQ72" i="7"/>
  <c r="AO72" i="7" s="1"/>
  <c r="H72" i="7" s="1"/>
  <c r="BU72" i="7"/>
  <c r="BS72" i="7" s="1"/>
  <c r="N72" i="7" s="1"/>
  <c r="AQ75" i="7"/>
  <c r="AO75" i="7" s="1"/>
  <c r="H75" i="7" s="1"/>
  <c r="BU75" i="7"/>
  <c r="BS75" i="7" s="1"/>
  <c r="N75" i="7" s="1"/>
  <c r="AE76" i="7"/>
  <c r="AC76" i="7" s="1"/>
  <c r="Q80" i="7"/>
  <c r="E80" i="7" s="1"/>
  <c r="AE81" i="7"/>
  <c r="AE84" i="7"/>
  <c r="AC84" i="7" s="1"/>
  <c r="AE85" i="7"/>
  <c r="AC85" i="7" s="1"/>
  <c r="AE88" i="7"/>
  <c r="AC88" i="7" s="1"/>
  <c r="AE89" i="7"/>
  <c r="AC89" i="7" s="1"/>
  <c r="AE92" i="7"/>
  <c r="AC92" i="7" s="1"/>
  <c r="AE95" i="7"/>
  <c r="AE96" i="7"/>
  <c r="AC96" i="7" s="1"/>
  <c r="AN104" i="7"/>
  <c r="BE104" i="7"/>
  <c r="BL104" i="7"/>
  <c r="AC101" i="7"/>
  <c r="F101" i="7" s="1"/>
  <c r="AT108" i="7"/>
  <c r="AR108" i="7" s="1"/>
  <c r="F108" i="7"/>
  <c r="F115" i="7"/>
  <c r="F118" i="7"/>
  <c r="G118" i="7" s="1"/>
  <c r="AC133" i="7"/>
  <c r="AQ97" i="7"/>
  <c r="BU97" i="7"/>
  <c r="BS97" i="7" s="1"/>
  <c r="N97" i="7" s="1"/>
  <c r="AQ98" i="7"/>
  <c r="AO98" i="7" s="1"/>
  <c r="H98" i="7" s="1"/>
  <c r="BU98" i="7"/>
  <c r="BS98" i="7" s="1"/>
  <c r="N98" i="7" s="1"/>
  <c r="BF99" i="7"/>
  <c r="BD99" i="7" s="1"/>
  <c r="K99" i="7" s="1"/>
  <c r="Y104" i="7"/>
  <c r="AA104" i="7"/>
  <c r="AG104" i="7"/>
  <c r="AF104" i="7" s="1"/>
  <c r="AW104" i="7"/>
  <c r="BO104" i="7"/>
  <c r="BS100" i="7"/>
  <c r="N100" i="7" s="1"/>
  <c r="BF101" i="7"/>
  <c r="AE102" i="7"/>
  <c r="AC102" i="7" s="1"/>
  <c r="F102" i="7" s="1"/>
  <c r="AJ104" i="7"/>
  <c r="AI104" i="7" s="1"/>
  <c r="BF107" i="7"/>
  <c r="BD107" i="7" s="1"/>
  <c r="K107" i="7" s="1"/>
  <c r="BF108" i="7"/>
  <c r="BD108" i="7" s="1"/>
  <c r="K108" i="7" s="1"/>
  <c r="AQ109" i="7"/>
  <c r="AO109" i="7" s="1"/>
  <c r="H109" i="7" s="1"/>
  <c r="BU109" i="7"/>
  <c r="BS109" i="7" s="1"/>
  <c r="N109" i="7" s="1"/>
  <c r="BF110" i="7"/>
  <c r="BD110" i="7" s="1"/>
  <c r="K110" i="7" s="1"/>
  <c r="BF111" i="7"/>
  <c r="BD111" i="7" s="1"/>
  <c r="K111" i="7" s="1"/>
  <c r="AQ112" i="7"/>
  <c r="AO112" i="7" s="1"/>
  <c r="H112" i="7" s="1"/>
  <c r="BU112" i="7"/>
  <c r="BS112" i="7" s="1"/>
  <c r="N112" i="7" s="1"/>
  <c r="AE113" i="7"/>
  <c r="AC113" i="7" s="1"/>
  <c r="BF115" i="7"/>
  <c r="BD115" i="7" s="1"/>
  <c r="K115" i="7" s="1"/>
  <c r="AQ116" i="7"/>
  <c r="AO116" i="7" s="1"/>
  <c r="H116" i="7" s="1"/>
  <c r="BU116" i="7"/>
  <c r="BS116" i="7" s="1"/>
  <c r="N116" i="7" s="1"/>
  <c r="AE117" i="7"/>
  <c r="AC117" i="7" s="1"/>
  <c r="BS132" i="7"/>
  <c r="N132" i="7" s="1"/>
  <c r="BU130" i="7"/>
  <c r="BS130" i="7" s="1"/>
  <c r="N130" i="7" s="1"/>
  <c r="BD133" i="7"/>
  <c r="K133" i="7" s="1"/>
  <c r="BF131" i="7"/>
  <c r="BD131" i="7" s="1"/>
  <c r="K131" i="7" s="1"/>
  <c r="Q139" i="7"/>
  <c r="E139" i="7" s="1"/>
  <c r="S131" i="7"/>
  <c r="Q131" i="7" s="1"/>
  <c r="E131" i="7" s="1"/>
  <c r="AQ118" i="7"/>
  <c r="AO118" i="7" s="1"/>
  <c r="H118" i="7" s="1"/>
  <c r="BU118" i="7"/>
  <c r="BS118" i="7" s="1"/>
  <c r="N118" i="7" s="1"/>
  <c r="AE128" i="7"/>
  <c r="AC128" i="7" s="1"/>
  <c r="BF132" i="7"/>
  <c r="AQ133" i="7"/>
  <c r="BU133" i="7"/>
  <c r="AE134" i="7"/>
  <c r="AE138" i="7"/>
  <c r="AC138" i="7" s="1"/>
  <c r="AE139" i="7"/>
  <c r="AC139" i="7" s="1"/>
  <c r="AT140" i="7"/>
  <c r="AR140" i="7" s="1"/>
  <c r="AT143" i="7"/>
  <c r="AR143" i="7" s="1"/>
  <c r="F143" i="7"/>
  <c r="G143" i="7" s="1"/>
  <c r="AT144" i="7"/>
  <c r="AR144" i="7" s="1"/>
  <c r="F144" i="7"/>
  <c r="G144" i="7" s="1"/>
  <c r="AE141" i="7"/>
  <c r="AC141" i="7" s="1"/>
  <c r="AE142" i="7"/>
  <c r="AC142" i="7" s="1"/>
  <c r="AE145" i="7"/>
  <c r="AC145" i="7" s="1"/>
  <c r="Y132" i="2"/>
  <c r="Y131" i="2"/>
  <c r="Y101" i="2"/>
  <c r="Y94" i="2"/>
  <c r="Y81" i="2"/>
  <c r="Y80" i="2"/>
  <c r="Y79" i="2"/>
  <c r="Y37" i="2"/>
  <c r="Y19" i="2"/>
  <c r="Y9" i="2" s="1"/>
  <c r="Y12" i="2"/>
  <c r="Y11" i="2"/>
  <c r="BY19" i="7" l="1"/>
  <c r="O19" i="7"/>
  <c r="P19" i="7" s="1"/>
  <c r="BU36" i="7"/>
  <c r="BS36" i="7" s="1"/>
  <c r="N36" i="7" s="1"/>
  <c r="Z104" i="7"/>
  <c r="BQ104" i="7"/>
  <c r="BP104" i="7" s="1"/>
  <c r="AY104" i="7"/>
  <c r="AX104" i="7" s="1"/>
  <c r="AT102" i="7"/>
  <c r="AR102" i="7" s="1"/>
  <c r="AT91" i="7"/>
  <c r="AR91" i="7" s="1"/>
  <c r="AQ79" i="7"/>
  <c r="AO79" i="7" s="1"/>
  <c r="H79" i="7" s="1"/>
  <c r="BU79" i="7"/>
  <c r="BS79" i="7" s="1"/>
  <c r="N79" i="7" s="1"/>
  <c r="AQ80" i="7"/>
  <c r="BF79" i="7"/>
  <c r="BD79" i="7" s="1"/>
  <c r="K79" i="7" s="1"/>
  <c r="BN104" i="7"/>
  <c r="AT67" i="7"/>
  <c r="AR67" i="7" s="1"/>
  <c r="AE36" i="7"/>
  <c r="AC36" i="7" s="1"/>
  <c r="F36" i="7" s="1"/>
  <c r="G36" i="7" s="1"/>
  <c r="AT34" i="7"/>
  <c r="AR34" i="7" s="1"/>
  <c r="AT33" i="7"/>
  <c r="AT21" i="7"/>
  <c r="AR21" i="7" s="1"/>
  <c r="AT19" i="7"/>
  <c r="AR19" i="7" s="1"/>
  <c r="I19" i="7" s="1"/>
  <c r="J19" i="7" s="1"/>
  <c r="AT65" i="7"/>
  <c r="AR65" i="7" s="1"/>
  <c r="AT62" i="7"/>
  <c r="AR62" i="7" s="1"/>
  <c r="AT43" i="7"/>
  <c r="AR43" i="7" s="1"/>
  <c r="AE11" i="7"/>
  <c r="G99" i="7"/>
  <c r="AI8" i="7"/>
  <c r="AT103" i="7"/>
  <c r="AR103" i="7" s="1"/>
  <c r="F103" i="7"/>
  <c r="G103" i="7" s="1"/>
  <c r="AO132" i="7"/>
  <c r="AQ130" i="7"/>
  <c r="AO130" i="7" s="1"/>
  <c r="H130" i="7" s="1"/>
  <c r="AQ36" i="7"/>
  <c r="AO36" i="7" s="1"/>
  <c r="H36" i="7" s="1"/>
  <c r="BF80" i="7"/>
  <c r="P9" i="7"/>
  <c r="AQ18" i="7"/>
  <c r="AO18" i="7" s="1"/>
  <c r="H18" i="7" s="1"/>
  <c r="BY102" i="9"/>
  <c r="O102" i="9"/>
  <c r="P102" i="9" s="1"/>
  <c r="BY76" i="9"/>
  <c r="O76" i="9"/>
  <c r="P76" i="9" s="1"/>
  <c r="BX18" i="8"/>
  <c r="BV18" i="8" s="1"/>
  <c r="L18" i="8"/>
  <c r="M18" i="8" s="1"/>
  <c r="L17" i="8"/>
  <c r="M17" i="8" s="1"/>
  <c r="BX17" i="8"/>
  <c r="BV17" i="8" s="1"/>
  <c r="BX92" i="8"/>
  <c r="BV92" i="8" s="1"/>
  <c r="L22" i="8"/>
  <c r="M22" i="8" s="1"/>
  <c r="AQ102" i="8"/>
  <c r="AO102" i="8" s="1"/>
  <c r="H102" i="8" s="1"/>
  <c r="BX67" i="8"/>
  <c r="BV67" i="8" s="1"/>
  <c r="O67" i="8" s="1"/>
  <c r="L67" i="8"/>
  <c r="BX52" i="8"/>
  <c r="BV52" i="8" s="1"/>
  <c r="O52" i="8" s="1"/>
  <c r="L52" i="8"/>
  <c r="BX39" i="8"/>
  <c r="BV39" i="8" s="1"/>
  <c r="L39" i="8"/>
  <c r="M39" i="8" s="1"/>
  <c r="AT34" i="8"/>
  <c r="AR34" i="8" s="1"/>
  <c r="I34" i="8" s="1"/>
  <c r="J34" i="8" s="1"/>
  <c r="AR36" i="8"/>
  <c r="BY46" i="8"/>
  <c r="O46" i="8"/>
  <c r="AR80" i="8"/>
  <c r="AT78" i="8"/>
  <c r="L115" i="8"/>
  <c r="M115" i="8" s="1"/>
  <c r="BX115" i="8"/>
  <c r="BV115" i="8" s="1"/>
  <c r="BX97" i="8"/>
  <c r="BV97" i="8" s="1"/>
  <c r="L97" i="8"/>
  <c r="M97" i="8" s="1"/>
  <c r="AR93" i="8"/>
  <c r="AT91" i="8"/>
  <c r="AR91" i="8" s="1"/>
  <c r="I91" i="8" s="1"/>
  <c r="J91" i="8" s="1"/>
  <c r="L64" i="8"/>
  <c r="BX64" i="8"/>
  <c r="BV64" i="8" s="1"/>
  <c r="O64" i="8" s="1"/>
  <c r="L56" i="8"/>
  <c r="M56" i="8" s="1"/>
  <c r="BX56" i="8"/>
  <c r="BV56" i="8" s="1"/>
  <c r="O92" i="8"/>
  <c r="P92" i="8" s="1"/>
  <c r="BY92" i="8"/>
  <c r="BX63" i="8"/>
  <c r="BV63" i="8" s="1"/>
  <c r="L63" i="8"/>
  <c r="M63" i="8" s="1"/>
  <c r="L71" i="8"/>
  <c r="M71" i="8" s="1"/>
  <c r="BX71" i="8"/>
  <c r="BV71" i="8" s="1"/>
  <c r="O89" i="8"/>
  <c r="P89" i="8" s="1"/>
  <c r="BY89" i="8"/>
  <c r="O26" i="8"/>
  <c r="P26" i="8" s="1"/>
  <c r="BY26" i="8"/>
  <c r="BY51" i="8"/>
  <c r="O51" i="8"/>
  <c r="P51" i="8" s="1"/>
  <c r="BY86" i="8"/>
  <c r="O86" i="8"/>
  <c r="P86" i="8" s="1"/>
  <c r="BY57" i="8"/>
  <c r="O57" i="8"/>
  <c r="P57" i="8" s="1"/>
  <c r="O87" i="8"/>
  <c r="P87" i="8" s="1"/>
  <c r="BY87" i="8"/>
  <c r="BX139" i="8"/>
  <c r="BV139" i="8" s="1"/>
  <c r="L139" i="8"/>
  <c r="M139" i="8" s="1"/>
  <c r="BY141" i="8"/>
  <c r="O141" i="8"/>
  <c r="P141" i="8" s="1"/>
  <c r="BG130" i="8"/>
  <c r="BI128" i="8"/>
  <c r="BG128" i="8" s="1"/>
  <c r="L128" i="8" s="1"/>
  <c r="M128" i="8" s="1"/>
  <c r="BX43" i="8"/>
  <c r="BV43" i="8" s="1"/>
  <c r="L43" i="8"/>
  <c r="M43" i="8" s="1"/>
  <c r="O108" i="8"/>
  <c r="BY108" i="8"/>
  <c r="L72" i="8"/>
  <c r="BX72" i="8"/>
  <c r="BV72" i="8" s="1"/>
  <c r="O72" i="8" s="1"/>
  <c r="L140" i="8"/>
  <c r="M140" i="8" s="1"/>
  <c r="BX140" i="8"/>
  <c r="BV140" i="8" s="1"/>
  <c r="L110" i="8"/>
  <c r="BX110" i="8"/>
  <c r="BV110" i="8" s="1"/>
  <c r="O110" i="8" s="1"/>
  <c r="BX90" i="8"/>
  <c r="BV90" i="8" s="1"/>
  <c r="L90" i="8"/>
  <c r="M90" i="8" s="1"/>
  <c r="L68" i="8"/>
  <c r="M68" i="8" s="1"/>
  <c r="BX68" i="8"/>
  <c r="BV68" i="8" s="1"/>
  <c r="L60" i="8"/>
  <c r="M60" i="8" s="1"/>
  <c r="BX60" i="8"/>
  <c r="BV60" i="8" s="1"/>
  <c r="L53" i="8"/>
  <c r="BX53" i="8"/>
  <c r="BV53" i="8" s="1"/>
  <c r="O53" i="8" s="1"/>
  <c r="O96" i="8"/>
  <c r="P96" i="8" s="1"/>
  <c r="BY96" i="8"/>
  <c r="O13" i="8"/>
  <c r="P13" i="8" s="1"/>
  <c r="BY13" i="8"/>
  <c r="O29" i="8"/>
  <c r="P29" i="8" s="1"/>
  <c r="BY29" i="8"/>
  <c r="BX55" i="8"/>
  <c r="BV55" i="8" s="1"/>
  <c r="L55" i="8"/>
  <c r="M55" i="8" s="1"/>
  <c r="BX137" i="8"/>
  <c r="BV137" i="8" s="1"/>
  <c r="L137" i="8"/>
  <c r="M137" i="8" s="1"/>
  <c r="BX84" i="8"/>
  <c r="BV84" i="8" s="1"/>
  <c r="L84" i="8"/>
  <c r="M84" i="8" s="1"/>
  <c r="L32" i="8"/>
  <c r="M32" i="8" s="1"/>
  <c r="BX32" i="8"/>
  <c r="BV32" i="8" s="1"/>
  <c r="O22" i="8"/>
  <c r="P22" i="8" s="1"/>
  <c r="BY22" i="8"/>
  <c r="L20" i="8"/>
  <c r="BX20" i="8"/>
  <c r="BY61" i="8"/>
  <c r="O61" i="8"/>
  <c r="P61" i="8" s="1"/>
  <c r="O74" i="8"/>
  <c r="P74" i="8" s="1"/>
  <c r="BY74" i="8"/>
  <c r="O30" i="8"/>
  <c r="P30" i="8" s="1"/>
  <c r="BY30" i="8"/>
  <c r="BX143" i="8"/>
  <c r="BV143" i="8" s="1"/>
  <c r="L143" i="8"/>
  <c r="M143" i="8" s="1"/>
  <c r="BI131" i="8"/>
  <c r="I131" i="8"/>
  <c r="J131" i="8" s="1"/>
  <c r="L136" i="8"/>
  <c r="M136" i="8" s="1"/>
  <c r="BX136" i="8"/>
  <c r="BV136" i="8" s="1"/>
  <c r="BY107" i="8"/>
  <c r="O107" i="8"/>
  <c r="BX106" i="8"/>
  <c r="BV106" i="8" s="1"/>
  <c r="O106" i="8" s="1"/>
  <c r="L106" i="8"/>
  <c r="BX50" i="8"/>
  <c r="BV50" i="8" s="1"/>
  <c r="L50" i="8"/>
  <c r="M50" i="8" s="1"/>
  <c r="BX35" i="8"/>
  <c r="BV35" i="8" s="1"/>
  <c r="L35" i="8"/>
  <c r="M35" i="8" s="1"/>
  <c r="O83" i="8"/>
  <c r="P83" i="8" s="1"/>
  <c r="BY83" i="8"/>
  <c r="O62" i="8"/>
  <c r="P62" i="8" s="1"/>
  <c r="BY62" i="8"/>
  <c r="O58" i="8"/>
  <c r="P58" i="8" s="1"/>
  <c r="BY58" i="8"/>
  <c r="O54" i="8"/>
  <c r="P54" i="8" s="1"/>
  <c r="BY54" i="8"/>
  <c r="O12" i="8"/>
  <c r="P12" i="8" s="1"/>
  <c r="BY12" i="8"/>
  <c r="BY82" i="8"/>
  <c r="O82" i="8"/>
  <c r="P82" i="8" s="1"/>
  <c r="I79" i="8"/>
  <c r="J79" i="8" s="1"/>
  <c r="BI79" i="8"/>
  <c r="BY69" i="8"/>
  <c r="O69" i="8"/>
  <c r="P69" i="8" s="1"/>
  <c r="BX27" i="8"/>
  <c r="BV27" i="8" s="1"/>
  <c r="O27" i="8" s="1"/>
  <c r="L27" i="8"/>
  <c r="BX23" i="8"/>
  <c r="BV23" i="8" s="1"/>
  <c r="L23" i="8"/>
  <c r="M23" i="8" s="1"/>
  <c r="AT9" i="8"/>
  <c r="AR11" i="8"/>
  <c r="BY47" i="8"/>
  <c r="O47" i="8"/>
  <c r="O142" i="8"/>
  <c r="P142" i="8" s="1"/>
  <c r="BY142" i="8"/>
  <c r="O138" i="8"/>
  <c r="P138" i="8" s="1"/>
  <c r="BY138" i="8"/>
  <c r="L126" i="8"/>
  <c r="M126" i="8" s="1"/>
  <c r="BX126" i="8"/>
  <c r="BV126" i="8" s="1"/>
  <c r="L94" i="8"/>
  <c r="M94" i="8" s="1"/>
  <c r="BX94" i="8"/>
  <c r="BV94" i="8" s="1"/>
  <c r="BX114" i="8"/>
  <c r="BV114" i="8" s="1"/>
  <c r="O114" i="8" s="1"/>
  <c r="L114" i="8"/>
  <c r="AT98" i="8"/>
  <c r="AR99" i="8"/>
  <c r="BX113" i="8"/>
  <c r="BV113" i="8" s="1"/>
  <c r="O113" i="8" s="1"/>
  <c r="L113" i="8"/>
  <c r="BY100" i="8"/>
  <c r="O100" i="8"/>
  <c r="BX49" i="8"/>
  <c r="BV49" i="8" s="1"/>
  <c r="L49" i="8"/>
  <c r="M49" i="8" s="1"/>
  <c r="BX42" i="8"/>
  <c r="BV42" i="8" s="1"/>
  <c r="L42" i="8"/>
  <c r="M42" i="8" s="1"/>
  <c r="BX38" i="8"/>
  <c r="BV38" i="8" s="1"/>
  <c r="L38" i="8"/>
  <c r="M38" i="8" s="1"/>
  <c r="BX101" i="8"/>
  <c r="BV101" i="8" s="1"/>
  <c r="L101" i="8"/>
  <c r="M101" i="8" s="1"/>
  <c r="BX44" i="8"/>
  <c r="BV44" i="8" s="1"/>
  <c r="L44" i="8"/>
  <c r="M44" i="8" s="1"/>
  <c r="BX40" i="8"/>
  <c r="BV40" i="8" s="1"/>
  <c r="L40" i="8"/>
  <c r="M40" i="8" s="1"/>
  <c r="BY48" i="8"/>
  <c r="O48" i="8"/>
  <c r="P48" i="8" s="1"/>
  <c r="AR28" i="8"/>
  <c r="BI28" i="8" s="1"/>
  <c r="AT16" i="8"/>
  <c r="AR16" i="8" s="1"/>
  <c r="I16" i="8" s="1"/>
  <c r="J16" i="8" s="1"/>
  <c r="BX45" i="8"/>
  <c r="BV45" i="8" s="1"/>
  <c r="L45" i="8"/>
  <c r="M45" i="8" s="1"/>
  <c r="BX41" i="8"/>
  <c r="BV41" i="8" s="1"/>
  <c r="L41" i="8"/>
  <c r="M41" i="8" s="1"/>
  <c r="BX37" i="8"/>
  <c r="BV37" i="8" s="1"/>
  <c r="L37" i="8"/>
  <c r="M37" i="8" s="1"/>
  <c r="BX25" i="8"/>
  <c r="BV25" i="8" s="1"/>
  <c r="L25" i="8"/>
  <c r="M25" i="8" s="1"/>
  <c r="BX21" i="8"/>
  <c r="BV21" i="8" s="1"/>
  <c r="L21" i="8"/>
  <c r="M21" i="8" s="1"/>
  <c r="BX116" i="8"/>
  <c r="BV116" i="8" s="1"/>
  <c r="L116" i="8"/>
  <c r="M116" i="8" s="1"/>
  <c r="AE102" i="8"/>
  <c r="L85" i="8"/>
  <c r="M85" i="8" s="1"/>
  <c r="BX85" i="8"/>
  <c r="BV85" i="8" s="1"/>
  <c r="L81" i="8"/>
  <c r="M81" i="8" s="1"/>
  <c r="BX81" i="8"/>
  <c r="BV81" i="8" s="1"/>
  <c r="BX75" i="8"/>
  <c r="BV75" i="8" s="1"/>
  <c r="L75" i="8"/>
  <c r="M75" i="8" s="1"/>
  <c r="BX59" i="8"/>
  <c r="BV59" i="8" s="1"/>
  <c r="L59" i="8"/>
  <c r="M59" i="8" s="1"/>
  <c r="BX88" i="8"/>
  <c r="BV88" i="8" s="1"/>
  <c r="L88" i="8"/>
  <c r="M88" i="8" s="1"/>
  <c r="BX73" i="8"/>
  <c r="BV73" i="8" s="1"/>
  <c r="O73" i="8" s="1"/>
  <c r="L73" i="8"/>
  <c r="BY95" i="8"/>
  <c r="O95" i="8"/>
  <c r="P95" i="8" s="1"/>
  <c r="BX70" i="8"/>
  <c r="BV70" i="8" s="1"/>
  <c r="L70" i="8"/>
  <c r="M70" i="8" s="1"/>
  <c r="I10" i="8"/>
  <c r="J10" i="8" s="1"/>
  <c r="BI10" i="8"/>
  <c r="O24" i="8"/>
  <c r="P24" i="8" s="1"/>
  <c r="BY24" i="8"/>
  <c r="AT141" i="7"/>
  <c r="AR141" i="7" s="1"/>
  <c r="F141" i="7"/>
  <c r="G141" i="7" s="1"/>
  <c r="BI143" i="7"/>
  <c r="BG143" i="7" s="1"/>
  <c r="I143" i="7"/>
  <c r="J143" i="7" s="1"/>
  <c r="I140" i="7"/>
  <c r="J140" i="7" s="1"/>
  <c r="BI140" i="7"/>
  <c r="BG140" i="7" s="1"/>
  <c r="BU131" i="7"/>
  <c r="BS131" i="7" s="1"/>
  <c r="N131" i="7" s="1"/>
  <c r="BS133" i="7"/>
  <c r="N133" i="7" s="1"/>
  <c r="BF130" i="7"/>
  <c r="BD130" i="7" s="1"/>
  <c r="K130" i="7" s="1"/>
  <c r="BD132" i="7"/>
  <c r="K132" i="7" s="1"/>
  <c r="F142" i="7"/>
  <c r="G142" i="7" s="1"/>
  <c r="AT142" i="7"/>
  <c r="AR142" i="7" s="1"/>
  <c r="F139" i="7"/>
  <c r="G139" i="7" s="1"/>
  <c r="AT139" i="7"/>
  <c r="AR139" i="7" s="1"/>
  <c r="AE130" i="7"/>
  <c r="AC130" i="7" s="1"/>
  <c r="F130" i="7" s="1"/>
  <c r="G130" i="7" s="1"/>
  <c r="AQ131" i="7"/>
  <c r="AO131" i="7" s="1"/>
  <c r="H131" i="7" s="1"/>
  <c r="AO133" i="7"/>
  <c r="H133" i="7" s="1"/>
  <c r="F117" i="7"/>
  <c r="G117" i="7" s="1"/>
  <c r="AT117" i="7"/>
  <c r="AR117" i="7" s="1"/>
  <c r="F113" i="7"/>
  <c r="AT113" i="7"/>
  <c r="AR113" i="7" s="1"/>
  <c r="BF100" i="7"/>
  <c r="BD101" i="7"/>
  <c r="K101" i="7" s="1"/>
  <c r="AE131" i="7"/>
  <c r="AC131" i="7" s="1"/>
  <c r="F131" i="7" s="1"/>
  <c r="G131" i="7" s="1"/>
  <c r="AT116" i="7"/>
  <c r="AR116" i="7" s="1"/>
  <c r="AT109" i="7"/>
  <c r="AR109" i="7" s="1"/>
  <c r="BI108" i="7"/>
  <c r="BG108" i="7" s="1"/>
  <c r="I108" i="7"/>
  <c r="F96" i="7"/>
  <c r="G96" i="7" s="1"/>
  <c r="AT96" i="7"/>
  <c r="AR96" i="7" s="1"/>
  <c r="F89" i="7"/>
  <c r="G89" i="7" s="1"/>
  <c r="AT89" i="7"/>
  <c r="AR89" i="7" s="1"/>
  <c r="F85" i="7"/>
  <c r="G85" i="7" s="1"/>
  <c r="AT85" i="7"/>
  <c r="AR85" i="7" s="1"/>
  <c r="AE79" i="7"/>
  <c r="AC79" i="7" s="1"/>
  <c r="F79" i="7" s="1"/>
  <c r="G79" i="7" s="1"/>
  <c r="AC81" i="7"/>
  <c r="F76" i="7"/>
  <c r="G76" i="7" s="1"/>
  <c r="AT76" i="7"/>
  <c r="AR76" i="7" s="1"/>
  <c r="F69" i="7"/>
  <c r="AT69" i="7"/>
  <c r="AR69" i="7" s="1"/>
  <c r="BJ104" i="7"/>
  <c r="AL104" i="7"/>
  <c r="S104" i="7"/>
  <c r="Q104" i="7" s="1"/>
  <c r="E104" i="7" s="1"/>
  <c r="I94" i="7"/>
  <c r="J94" i="7" s="1"/>
  <c r="BI94" i="7"/>
  <c r="BG94" i="7" s="1"/>
  <c r="I91" i="7"/>
  <c r="J91" i="7" s="1"/>
  <c r="BI91" i="7"/>
  <c r="BG91" i="7" s="1"/>
  <c r="BI90" i="7"/>
  <c r="BG90" i="7" s="1"/>
  <c r="I90" i="7"/>
  <c r="J90" i="7" s="1"/>
  <c r="I87" i="7"/>
  <c r="J87" i="7" s="1"/>
  <c r="BI87" i="7"/>
  <c r="BG87" i="7" s="1"/>
  <c r="BI86" i="7"/>
  <c r="BG86" i="7" s="1"/>
  <c r="I86" i="7"/>
  <c r="J86" i="7" s="1"/>
  <c r="I83" i="7"/>
  <c r="J83" i="7" s="1"/>
  <c r="BI83" i="7"/>
  <c r="BG83" i="7" s="1"/>
  <c r="AT82" i="7"/>
  <c r="F82" i="7"/>
  <c r="G82" i="7" s="1"/>
  <c r="BI77" i="7"/>
  <c r="BG77" i="7" s="1"/>
  <c r="I77" i="7"/>
  <c r="J77" i="7" s="1"/>
  <c r="AT75" i="7"/>
  <c r="AR75" i="7" s="1"/>
  <c r="I73" i="7"/>
  <c r="J73" i="7" s="1"/>
  <c r="BI73" i="7"/>
  <c r="BG73" i="7" s="1"/>
  <c r="AT72" i="7"/>
  <c r="AR72" i="7" s="1"/>
  <c r="I70" i="7"/>
  <c r="J70" i="7" s="1"/>
  <c r="BI70" i="7"/>
  <c r="BG70" i="7" s="1"/>
  <c r="BI66" i="7"/>
  <c r="BG66" i="7" s="1"/>
  <c r="I66" i="7"/>
  <c r="AT63" i="7"/>
  <c r="AR63" i="7" s="1"/>
  <c r="F63" i="7"/>
  <c r="G63" i="7" s="1"/>
  <c r="AT59" i="7"/>
  <c r="AR59" i="7" s="1"/>
  <c r="F59" i="7"/>
  <c r="G59" i="7" s="1"/>
  <c r="BI33" i="7"/>
  <c r="BG33" i="7" s="1"/>
  <c r="K33" i="7"/>
  <c r="BA78" i="7"/>
  <c r="BB104" i="7"/>
  <c r="BA104" i="7" s="1"/>
  <c r="AT68" i="7"/>
  <c r="AR68" i="7" s="1"/>
  <c r="BI111" i="7"/>
  <c r="BG111" i="7" s="1"/>
  <c r="I111" i="7"/>
  <c r="BI110" i="7"/>
  <c r="BG110" i="7" s="1"/>
  <c r="I110" i="7"/>
  <c r="BI107" i="7"/>
  <c r="BG107" i="7" s="1"/>
  <c r="I107" i="7"/>
  <c r="BI103" i="7"/>
  <c r="BG103" i="7" s="1"/>
  <c r="I103" i="7"/>
  <c r="J103" i="7" s="1"/>
  <c r="BS78" i="7"/>
  <c r="N78" i="7" s="1"/>
  <c r="AD104" i="7"/>
  <c r="BI67" i="7"/>
  <c r="BG67" i="7" s="1"/>
  <c r="I67" i="7"/>
  <c r="BI54" i="7"/>
  <c r="BG54" i="7" s="1"/>
  <c r="I54" i="7"/>
  <c r="BI53" i="7"/>
  <c r="BG53" i="7" s="1"/>
  <c r="I53" i="7"/>
  <c r="J53" i="7" s="1"/>
  <c r="BI34" i="7"/>
  <c r="BG34" i="7" s="1"/>
  <c r="I34" i="7"/>
  <c r="J34" i="7" s="1"/>
  <c r="BI21" i="7"/>
  <c r="BG21" i="7" s="1"/>
  <c r="I21" i="7"/>
  <c r="I15" i="7"/>
  <c r="J15" i="7" s="1"/>
  <c r="BI15" i="7"/>
  <c r="BG15" i="7" s="1"/>
  <c r="F12" i="7"/>
  <c r="G12" i="7" s="1"/>
  <c r="BI50" i="7"/>
  <c r="BG50" i="7" s="1"/>
  <c r="I50" i="7"/>
  <c r="J50" i="7" s="1"/>
  <c r="BI49" i="7"/>
  <c r="BG49" i="7" s="1"/>
  <c r="I49" i="7"/>
  <c r="J49" i="7" s="1"/>
  <c r="BI30" i="7"/>
  <c r="BG30" i="7" s="1"/>
  <c r="I30" i="7"/>
  <c r="F22" i="7"/>
  <c r="AT22" i="7"/>
  <c r="AR22" i="7" s="1"/>
  <c r="AC20" i="7"/>
  <c r="AE18" i="7"/>
  <c r="AC18" i="7" s="1"/>
  <c r="F18" i="7" s="1"/>
  <c r="G18" i="7" s="1"/>
  <c r="BS13" i="7"/>
  <c r="N13" i="7" s="1"/>
  <c r="BU11" i="7"/>
  <c r="BU10" i="7"/>
  <c r="BS10" i="7" s="1"/>
  <c r="N10" i="7" s="1"/>
  <c r="BS12" i="7"/>
  <c r="N12" i="7" s="1"/>
  <c r="AC11" i="7"/>
  <c r="F11" i="7" s="1"/>
  <c r="G11" i="7" s="1"/>
  <c r="AT145" i="7"/>
  <c r="AR145" i="7" s="1"/>
  <c r="F145" i="7"/>
  <c r="G145" i="7" s="1"/>
  <c r="I144" i="7"/>
  <c r="J144" i="7" s="1"/>
  <c r="BI144" i="7"/>
  <c r="BG144" i="7" s="1"/>
  <c r="AT138" i="7"/>
  <c r="AR138" i="7" s="1"/>
  <c r="F138" i="7"/>
  <c r="G138" i="7" s="1"/>
  <c r="F128" i="7"/>
  <c r="G128" i="7" s="1"/>
  <c r="AT128" i="7"/>
  <c r="AR128" i="7" s="1"/>
  <c r="AO97" i="7"/>
  <c r="AQ93" i="7"/>
  <c r="AO93" i="7" s="1"/>
  <c r="H93" i="7" s="1"/>
  <c r="AT133" i="7"/>
  <c r="F133" i="7"/>
  <c r="G133" i="7" s="1"/>
  <c r="AT118" i="7"/>
  <c r="AR118" i="7" s="1"/>
  <c r="AT112" i="7"/>
  <c r="AR112" i="7" s="1"/>
  <c r="BI115" i="7"/>
  <c r="BG115" i="7" s="1"/>
  <c r="I115" i="7"/>
  <c r="BI102" i="7"/>
  <c r="BG102" i="7" s="1"/>
  <c r="I102" i="7"/>
  <c r="J102" i="7" s="1"/>
  <c r="AE100" i="7"/>
  <c r="AC95" i="7"/>
  <c r="AE93" i="7"/>
  <c r="AC93" i="7" s="1"/>
  <c r="F93" i="7" s="1"/>
  <c r="G93" i="7" s="1"/>
  <c r="AT92" i="7"/>
  <c r="AR92" i="7" s="1"/>
  <c r="F92" i="7"/>
  <c r="G92" i="7" s="1"/>
  <c r="AT88" i="7"/>
  <c r="AR88" i="7" s="1"/>
  <c r="F88" i="7"/>
  <c r="G88" i="7" s="1"/>
  <c r="AT84" i="7"/>
  <c r="AR84" i="7" s="1"/>
  <c r="F84" i="7"/>
  <c r="G84" i="7" s="1"/>
  <c r="AT71" i="7"/>
  <c r="AR71" i="7" s="1"/>
  <c r="F71" i="7"/>
  <c r="G71" i="7" s="1"/>
  <c r="AU104" i="7"/>
  <c r="W104" i="7"/>
  <c r="BU93" i="7"/>
  <c r="BS93" i="7" s="1"/>
  <c r="N93" i="7" s="1"/>
  <c r="AE80" i="7"/>
  <c r="F64" i="7"/>
  <c r="G64" i="7" s="1"/>
  <c r="AT64" i="7"/>
  <c r="AR64" i="7" s="1"/>
  <c r="F60" i="7"/>
  <c r="G60" i="7" s="1"/>
  <c r="AT60" i="7"/>
  <c r="AR60" i="7" s="1"/>
  <c r="F56" i="7"/>
  <c r="G56" i="7" s="1"/>
  <c r="AT56" i="7"/>
  <c r="AR56" i="7" s="1"/>
  <c r="BI99" i="7"/>
  <c r="BG99" i="7" s="1"/>
  <c r="I99" i="7"/>
  <c r="J99" i="7" s="1"/>
  <c r="AT98" i="7"/>
  <c r="AR98" i="7" s="1"/>
  <c r="BF93" i="7"/>
  <c r="BD93" i="7" s="1"/>
  <c r="K93" i="7" s="1"/>
  <c r="AT55" i="7"/>
  <c r="AR55" i="7" s="1"/>
  <c r="BI114" i="7"/>
  <c r="BG114" i="7" s="1"/>
  <c r="I114" i="7"/>
  <c r="BM104" i="7"/>
  <c r="AT101" i="7"/>
  <c r="BS80" i="7"/>
  <c r="N80" i="7" s="1"/>
  <c r="BI74" i="7"/>
  <c r="BG74" i="7" s="1"/>
  <c r="I74" i="7"/>
  <c r="AT52" i="7"/>
  <c r="AR52" i="7" s="1"/>
  <c r="AT51" i="7"/>
  <c r="AR51" i="7" s="1"/>
  <c r="BI61" i="7"/>
  <c r="BG61" i="7" s="1"/>
  <c r="I61" i="7"/>
  <c r="J61" i="7" s="1"/>
  <c r="I58" i="7"/>
  <c r="J58" i="7" s="1"/>
  <c r="BI58" i="7"/>
  <c r="BG58" i="7" s="1"/>
  <c r="I46" i="7"/>
  <c r="J46" i="7" s="1"/>
  <c r="BI46" i="7"/>
  <c r="BG46" i="7" s="1"/>
  <c r="I44" i="7"/>
  <c r="J44" i="7" s="1"/>
  <c r="BI44" i="7"/>
  <c r="BG44" i="7" s="1"/>
  <c r="I42" i="7"/>
  <c r="J42" i="7" s="1"/>
  <c r="BI42" i="7"/>
  <c r="BG42" i="7" s="1"/>
  <c r="I40" i="7"/>
  <c r="J40" i="7" s="1"/>
  <c r="BI40" i="7"/>
  <c r="BG40" i="7" s="1"/>
  <c r="AT38" i="7"/>
  <c r="F38" i="7"/>
  <c r="G38" i="7" s="1"/>
  <c r="BF18" i="7"/>
  <c r="BD18" i="7" s="1"/>
  <c r="K18" i="7" s="1"/>
  <c r="BI16" i="7"/>
  <c r="BG16" i="7" s="1"/>
  <c r="I16" i="7"/>
  <c r="I14" i="7"/>
  <c r="J14" i="7" s="1"/>
  <c r="BI14" i="7"/>
  <c r="BG14" i="7" s="1"/>
  <c r="BI65" i="7"/>
  <c r="BG65" i="7" s="1"/>
  <c r="I65" i="7"/>
  <c r="J65" i="7" s="1"/>
  <c r="I62" i="7"/>
  <c r="J62" i="7" s="1"/>
  <c r="BI62" i="7"/>
  <c r="BG62" i="7" s="1"/>
  <c r="BI57" i="7"/>
  <c r="BG57" i="7" s="1"/>
  <c r="I57" i="7"/>
  <c r="J57" i="7" s="1"/>
  <c r="BI48" i="7"/>
  <c r="BG48" i="7" s="1"/>
  <c r="I48" i="7"/>
  <c r="J48" i="7" s="1"/>
  <c r="I47" i="7"/>
  <c r="J47" i="7" s="1"/>
  <c r="BI47" i="7"/>
  <c r="BG47" i="7" s="1"/>
  <c r="I45" i="7"/>
  <c r="J45" i="7" s="1"/>
  <c r="BI45" i="7"/>
  <c r="BG45" i="7" s="1"/>
  <c r="I43" i="7"/>
  <c r="J43" i="7" s="1"/>
  <c r="BI43" i="7"/>
  <c r="BG43" i="7" s="1"/>
  <c r="I41" i="7"/>
  <c r="J41" i="7" s="1"/>
  <c r="BI41" i="7"/>
  <c r="BG41" i="7" s="1"/>
  <c r="I39" i="7"/>
  <c r="J39" i="7" s="1"/>
  <c r="BI39" i="7"/>
  <c r="BG39" i="7" s="1"/>
  <c r="I37" i="7"/>
  <c r="J37" i="7" s="1"/>
  <c r="BI37" i="7"/>
  <c r="BG37" i="7" s="1"/>
  <c r="I32" i="7"/>
  <c r="J32" i="7" s="1"/>
  <c r="BI32" i="7"/>
  <c r="BG32" i="7" s="1"/>
  <c r="I31" i="7"/>
  <c r="J31" i="7" s="1"/>
  <c r="BI31" i="7"/>
  <c r="BG31" i="7" s="1"/>
  <c r="BI29" i="7"/>
  <c r="BG29" i="7" s="1"/>
  <c r="I29" i="7"/>
  <c r="I28" i="7"/>
  <c r="J28" i="7" s="1"/>
  <c r="BI28" i="7"/>
  <c r="BG28" i="7" s="1"/>
  <c r="I27" i="7"/>
  <c r="J27" i="7" s="1"/>
  <c r="BI27" i="7"/>
  <c r="BG27" i="7" s="1"/>
  <c r="I26" i="7"/>
  <c r="J26" i="7" s="1"/>
  <c r="BI26" i="7"/>
  <c r="BG26" i="7" s="1"/>
  <c r="BS20" i="7"/>
  <c r="BU18" i="7"/>
  <c r="BS18" i="7" s="1"/>
  <c r="N18" i="7" s="1"/>
  <c r="AO13" i="7"/>
  <c r="AQ11" i="7"/>
  <c r="AQ10" i="7"/>
  <c r="AO10" i="7" s="1"/>
  <c r="H10" i="7" s="1"/>
  <c r="AO12" i="7"/>
  <c r="H12" i="7" s="1"/>
  <c r="F9" i="7"/>
  <c r="G9" i="7" s="1"/>
  <c r="AT9" i="7"/>
  <c r="AR9" i="7" s="1"/>
  <c r="I9" i="7" s="1"/>
  <c r="J9" i="7" s="1"/>
  <c r="I23" i="7"/>
  <c r="J23" i="7" s="1"/>
  <c r="BI23" i="7"/>
  <c r="BG23" i="7" s="1"/>
  <c r="I25" i="7"/>
  <c r="J25" i="7" s="1"/>
  <c r="BI25" i="7"/>
  <c r="BG25" i="7" s="1"/>
  <c r="I24" i="7"/>
  <c r="J24" i="7" s="1"/>
  <c r="BI24" i="7"/>
  <c r="BG24" i="7" s="1"/>
  <c r="Y105" i="2"/>
  <c r="AQ78" i="7" l="1"/>
  <c r="AO78" i="7" s="1"/>
  <c r="H78" i="7" s="1"/>
  <c r="AO80" i="7"/>
  <c r="H80" i="7" s="1"/>
  <c r="BF78" i="7"/>
  <c r="BD78" i="7" s="1"/>
  <c r="K78" i="7" s="1"/>
  <c r="BD80" i="7"/>
  <c r="K80" i="7" s="1"/>
  <c r="H132" i="7"/>
  <c r="AT132" i="7"/>
  <c r="AR132" i="7" s="1"/>
  <c r="BY17" i="8"/>
  <c r="O17" i="8"/>
  <c r="P17" i="8" s="1"/>
  <c r="O18" i="8"/>
  <c r="P18" i="8" s="1"/>
  <c r="BY18" i="8"/>
  <c r="O70" i="8"/>
  <c r="BY70" i="8"/>
  <c r="BY88" i="8"/>
  <c r="O88" i="8"/>
  <c r="P88" i="8" s="1"/>
  <c r="BY75" i="8"/>
  <c r="O75" i="8"/>
  <c r="P75" i="8" s="1"/>
  <c r="I99" i="8"/>
  <c r="BI99" i="8"/>
  <c r="BY94" i="8"/>
  <c r="O94" i="8"/>
  <c r="P94" i="8" s="1"/>
  <c r="BG79" i="8"/>
  <c r="BI77" i="8"/>
  <c r="BG77" i="8" s="1"/>
  <c r="L77" i="8" s="1"/>
  <c r="M77" i="8" s="1"/>
  <c r="BY136" i="8"/>
  <c r="O136" i="8"/>
  <c r="BY32" i="8"/>
  <c r="O32" i="8"/>
  <c r="P32" i="8" s="1"/>
  <c r="BY59" i="8"/>
  <c r="O59" i="8"/>
  <c r="P59" i="8" s="1"/>
  <c r="BY126" i="8"/>
  <c r="O126" i="8"/>
  <c r="P126" i="8" s="1"/>
  <c r="I11" i="8"/>
  <c r="J11" i="8" s="1"/>
  <c r="BI11" i="8"/>
  <c r="BV20" i="8"/>
  <c r="O20" i="8" s="1"/>
  <c r="BY60" i="8"/>
  <c r="O60" i="8"/>
  <c r="P60" i="8" s="1"/>
  <c r="BY68" i="8"/>
  <c r="O68" i="8"/>
  <c r="P68" i="8" s="1"/>
  <c r="BY140" i="8"/>
  <c r="O140" i="8"/>
  <c r="P140" i="8" s="1"/>
  <c r="BY71" i="8"/>
  <c r="O71" i="8"/>
  <c r="BY56" i="8"/>
  <c r="O56" i="8"/>
  <c r="P56" i="8" s="1"/>
  <c r="BY115" i="8"/>
  <c r="O115" i="8"/>
  <c r="P115" i="8" s="1"/>
  <c r="AT76" i="8"/>
  <c r="AR76" i="8" s="1"/>
  <c r="I76" i="8" s="1"/>
  <c r="J76" i="8" s="1"/>
  <c r="AR78" i="8"/>
  <c r="I78" i="8" s="1"/>
  <c r="J78" i="8" s="1"/>
  <c r="I36" i="8"/>
  <c r="J36" i="8" s="1"/>
  <c r="BI36" i="8"/>
  <c r="BG10" i="8"/>
  <c r="BI8" i="8"/>
  <c r="BG8" i="8" s="1"/>
  <c r="L8" i="8" s="1"/>
  <c r="M8" i="8" s="1"/>
  <c r="BY81" i="8"/>
  <c r="O81" i="8"/>
  <c r="P81" i="8" s="1"/>
  <c r="BY85" i="8"/>
  <c r="O85" i="8"/>
  <c r="P85" i="8" s="1"/>
  <c r="G102" i="8"/>
  <c r="AC102" i="8"/>
  <c r="F102" i="8" s="1"/>
  <c r="O116" i="8"/>
  <c r="P116" i="8" s="1"/>
  <c r="BY116" i="8"/>
  <c r="O21" i="8"/>
  <c r="P21" i="8" s="1"/>
  <c r="BY21" i="8"/>
  <c r="O25" i="8"/>
  <c r="P25" i="8" s="1"/>
  <c r="BY25" i="8"/>
  <c r="O37" i="8"/>
  <c r="P37" i="8" s="1"/>
  <c r="BY37" i="8"/>
  <c r="O41" i="8"/>
  <c r="P41" i="8" s="1"/>
  <c r="BY41" i="8"/>
  <c r="O45" i="8"/>
  <c r="P45" i="8" s="1"/>
  <c r="BY45" i="8"/>
  <c r="I28" i="8"/>
  <c r="O40" i="8"/>
  <c r="P40" i="8" s="1"/>
  <c r="BY40" i="8"/>
  <c r="O44" i="8"/>
  <c r="P44" i="8" s="1"/>
  <c r="BY44" i="8"/>
  <c r="BY101" i="8"/>
  <c r="O101" i="8"/>
  <c r="P101" i="8" s="1"/>
  <c r="O38" i="8"/>
  <c r="P38" i="8" s="1"/>
  <c r="BY38" i="8"/>
  <c r="O42" i="8"/>
  <c r="P42" i="8" s="1"/>
  <c r="BY42" i="8"/>
  <c r="BY49" i="8"/>
  <c r="O49" i="8"/>
  <c r="P49" i="8" s="1"/>
  <c r="AR98" i="8"/>
  <c r="I98" i="8" s="1"/>
  <c r="J98" i="8" s="1"/>
  <c r="AT6" i="8"/>
  <c r="AR6" i="8" s="1"/>
  <c r="I6" i="8" s="1"/>
  <c r="J6" i="8" s="1"/>
  <c r="AR9" i="8"/>
  <c r="I9" i="8" s="1"/>
  <c r="J9" i="8" s="1"/>
  <c r="O23" i="8"/>
  <c r="P23" i="8" s="1"/>
  <c r="BY23" i="8"/>
  <c r="O35" i="8"/>
  <c r="P35" i="8" s="1"/>
  <c r="BY35" i="8"/>
  <c r="O50" i="8"/>
  <c r="P50" i="8" s="1"/>
  <c r="BY50" i="8"/>
  <c r="BG131" i="8"/>
  <c r="BI129" i="8"/>
  <c r="BG129" i="8" s="1"/>
  <c r="L129" i="8" s="1"/>
  <c r="M129" i="8" s="1"/>
  <c r="BY143" i="8"/>
  <c r="O143" i="8"/>
  <c r="P143" i="8" s="1"/>
  <c r="BY84" i="8"/>
  <c r="O84" i="8"/>
  <c r="P84" i="8" s="1"/>
  <c r="BY137" i="8"/>
  <c r="O137" i="8"/>
  <c r="BY55" i="8"/>
  <c r="O55" i="8"/>
  <c r="P55" i="8" s="1"/>
  <c r="BY90" i="8"/>
  <c r="O90" i="8"/>
  <c r="P90" i="8" s="1"/>
  <c r="O43" i="8"/>
  <c r="P43" i="8" s="1"/>
  <c r="BY43" i="8"/>
  <c r="L130" i="8"/>
  <c r="M130" i="8" s="1"/>
  <c r="BX130" i="8"/>
  <c r="BY139" i="8"/>
  <c r="O139" i="8"/>
  <c r="P139" i="8" s="1"/>
  <c r="BY63" i="8"/>
  <c r="O63" i="8"/>
  <c r="P63" i="8" s="1"/>
  <c r="BI93" i="8"/>
  <c r="I93" i="8"/>
  <c r="J93" i="8" s="1"/>
  <c r="BY97" i="8"/>
  <c r="O97" i="8"/>
  <c r="P97" i="8" s="1"/>
  <c r="BI80" i="8"/>
  <c r="I80" i="8"/>
  <c r="J80" i="8" s="1"/>
  <c r="O39" i="8"/>
  <c r="P39" i="8" s="1"/>
  <c r="BY39" i="8"/>
  <c r="BX25" i="7"/>
  <c r="BV25" i="7" s="1"/>
  <c r="L25" i="7"/>
  <c r="M25" i="7" s="1"/>
  <c r="BX26" i="7"/>
  <c r="BV26" i="7" s="1"/>
  <c r="L26" i="7"/>
  <c r="M26" i="7" s="1"/>
  <c r="BX28" i="7"/>
  <c r="BV28" i="7" s="1"/>
  <c r="L28" i="7"/>
  <c r="M28" i="7" s="1"/>
  <c r="BX32" i="7"/>
  <c r="BV32" i="7" s="1"/>
  <c r="L32" i="7"/>
  <c r="M32" i="7" s="1"/>
  <c r="BX39" i="7"/>
  <c r="BV39" i="7" s="1"/>
  <c r="L39" i="7"/>
  <c r="M39" i="7" s="1"/>
  <c r="BX41" i="7"/>
  <c r="BV41" i="7" s="1"/>
  <c r="L41" i="7"/>
  <c r="M41" i="7" s="1"/>
  <c r="BX45" i="7"/>
  <c r="BV45" i="7" s="1"/>
  <c r="L45" i="7"/>
  <c r="M45" i="7" s="1"/>
  <c r="BX16" i="7"/>
  <c r="BV16" i="7" s="1"/>
  <c r="O16" i="7" s="1"/>
  <c r="L16" i="7"/>
  <c r="BX40" i="7"/>
  <c r="BV40" i="7" s="1"/>
  <c r="L40" i="7"/>
  <c r="M40" i="7" s="1"/>
  <c r="BX44" i="7"/>
  <c r="BV44" i="7" s="1"/>
  <c r="L44" i="7"/>
  <c r="M44" i="7" s="1"/>
  <c r="BX46" i="7"/>
  <c r="BV46" i="7" s="1"/>
  <c r="L46" i="7"/>
  <c r="M46" i="7" s="1"/>
  <c r="H13" i="7"/>
  <c r="AT13" i="7"/>
  <c r="N20" i="7"/>
  <c r="BX20" i="7"/>
  <c r="BX29" i="7"/>
  <c r="BV29" i="7" s="1"/>
  <c r="O29" i="7" s="1"/>
  <c r="L29" i="7"/>
  <c r="L48" i="7"/>
  <c r="M48" i="7" s="1"/>
  <c r="BX48" i="7"/>
  <c r="BV48" i="7" s="1"/>
  <c r="BX57" i="7"/>
  <c r="BV57" i="7" s="1"/>
  <c r="L57" i="7"/>
  <c r="M57" i="7" s="1"/>
  <c r="BX65" i="7"/>
  <c r="BV65" i="7" s="1"/>
  <c r="L65" i="7"/>
  <c r="M65" i="7" s="1"/>
  <c r="BX14" i="7"/>
  <c r="BV14" i="7" s="1"/>
  <c r="L14" i="7"/>
  <c r="M14" i="7" s="1"/>
  <c r="AT36" i="7"/>
  <c r="AR36" i="7" s="1"/>
  <c r="I36" i="7" s="1"/>
  <c r="J36" i="7" s="1"/>
  <c r="AR38" i="7"/>
  <c r="BX61" i="7"/>
  <c r="BV61" i="7" s="1"/>
  <c r="L61" i="7"/>
  <c r="M61" i="7" s="1"/>
  <c r="I52" i="7"/>
  <c r="J52" i="7" s="1"/>
  <c r="BI52" i="7"/>
  <c r="BG52" i="7" s="1"/>
  <c r="BX74" i="7"/>
  <c r="BV74" i="7" s="1"/>
  <c r="O74" i="7" s="1"/>
  <c r="L74" i="7"/>
  <c r="AR101" i="7"/>
  <c r="AT100" i="7"/>
  <c r="I55" i="7"/>
  <c r="BI55" i="7"/>
  <c r="BG55" i="7" s="1"/>
  <c r="I98" i="7"/>
  <c r="J98" i="7" s="1"/>
  <c r="BI98" i="7"/>
  <c r="BG98" i="7" s="1"/>
  <c r="L99" i="7"/>
  <c r="M99" i="7" s="1"/>
  <c r="BX99" i="7"/>
  <c r="BV99" i="7" s="1"/>
  <c r="I112" i="7"/>
  <c r="BI112" i="7"/>
  <c r="BG112" i="7" s="1"/>
  <c r="BI128" i="7"/>
  <c r="BG128" i="7" s="1"/>
  <c r="I128" i="7"/>
  <c r="J128" i="7" s="1"/>
  <c r="BX144" i="7"/>
  <c r="BV144" i="7" s="1"/>
  <c r="L144" i="7"/>
  <c r="M144" i="7" s="1"/>
  <c r="BF8" i="7"/>
  <c r="BD8" i="7" s="1"/>
  <c r="K8" i="7" s="1"/>
  <c r="AE8" i="7"/>
  <c r="F20" i="7"/>
  <c r="G20" i="7" s="1"/>
  <c r="AT20" i="7"/>
  <c r="L30" i="7"/>
  <c r="BX30" i="7"/>
  <c r="BV30" i="7" s="1"/>
  <c r="O30" i="7" s="1"/>
  <c r="L49" i="7"/>
  <c r="M49" i="7" s="1"/>
  <c r="BX49" i="7"/>
  <c r="BV49" i="7" s="1"/>
  <c r="L50" i="7"/>
  <c r="M50" i="7" s="1"/>
  <c r="BX50" i="7"/>
  <c r="BV50" i="7" s="1"/>
  <c r="AT12" i="7"/>
  <c r="BX21" i="7"/>
  <c r="BV21" i="7" s="1"/>
  <c r="O21" i="7" s="1"/>
  <c r="L21" i="7"/>
  <c r="L34" i="7"/>
  <c r="M34" i="7" s="1"/>
  <c r="BX34" i="7"/>
  <c r="BV34" i="7" s="1"/>
  <c r="L53" i="7"/>
  <c r="M53" i="7" s="1"/>
  <c r="BX53" i="7"/>
  <c r="BV53" i="7" s="1"/>
  <c r="L54" i="7"/>
  <c r="BX54" i="7"/>
  <c r="BV54" i="7" s="1"/>
  <c r="O54" i="7" s="1"/>
  <c r="L67" i="7"/>
  <c r="BX67" i="7"/>
  <c r="BV67" i="7" s="1"/>
  <c r="O67" i="7" s="1"/>
  <c r="I68" i="7"/>
  <c r="BI68" i="7"/>
  <c r="BG68" i="7" s="1"/>
  <c r="BX33" i="7"/>
  <c r="BV33" i="7" s="1"/>
  <c r="L33" i="7"/>
  <c r="M33" i="7" s="1"/>
  <c r="BI59" i="7"/>
  <c r="BG59" i="7" s="1"/>
  <c r="I59" i="7"/>
  <c r="J59" i="7" s="1"/>
  <c r="BI63" i="7"/>
  <c r="BG63" i="7" s="1"/>
  <c r="I63" i="7"/>
  <c r="J63" i="7" s="1"/>
  <c r="BX66" i="7"/>
  <c r="BV66" i="7" s="1"/>
  <c r="O66" i="7" s="1"/>
  <c r="L66" i="7"/>
  <c r="BX73" i="7"/>
  <c r="BV73" i="7" s="1"/>
  <c r="L73" i="7"/>
  <c r="M73" i="7" s="1"/>
  <c r="I75" i="7"/>
  <c r="BI75" i="7"/>
  <c r="BG75" i="7" s="1"/>
  <c r="BX77" i="7"/>
  <c r="BV77" i="7" s="1"/>
  <c r="L77" i="7"/>
  <c r="M77" i="7" s="1"/>
  <c r="AR82" i="7"/>
  <c r="AT80" i="7"/>
  <c r="BX86" i="7"/>
  <c r="BV86" i="7" s="1"/>
  <c r="L86" i="7"/>
  <c r="M86" i="7" s="1"/>
  <c r="BX90" i="7"/>
  <c r="BV90" i="7" s="1"/>
  <c r="L90" i="7"/>
  <c r="M90" i="7" s="1"/>
  <c r="I109" i="7"/>
  <c r="BI109" i="7"/>
  <c r="BG109" i="7" s="1"/>
  <c r="AT130" i="7"/>
  <c r="AR130" i="7" s="1"/>
  <c r="I130" i="7" s="1"/>
  <c r="J130" i="7" s="1"/>
  <c r="BD100" i="7"/>
  <c r="K100" i="7" s="1"/>
  <c r="BF104" i="7"/>
  <c r="BD104" i="7" s="1"/>
  <c r="K104" i="7" s="1"/>
  <c r="BI139" i="7"/>
  <c r="BG139" i="7" s="1"/>
  <c r="I139" i="7"/>
  <c r="J139" i="7" s="1"/>
  <c r="BI142" i="7"/>
  <c r="BG142" i="7" s="1"/>
  <c r="I142" i="7"/>
  <c r="J142" i="7" s="1"/>
  <c r="BX140" i="7"/>
  <c r="BV140" i="7" s="1"/>
  <c r="L140" i="7"/>
  <c r="M140" i="7" s="1"/>
  <c r="BX24" i="7"/>
  <c r="BV24" i="7" s="1"/>
  <c r="L24" i="7"/>
  <c r="M24" i="7" s="1"/>
  <c r="BX23" i="7"/>
  <c r="BV23" i="7" s="1"/>
  <c r="L23" i="7"/>
  <c r="M23" i="7" s="1"/>
  <c r="AQ8" i="7"/>
  <c r="AO11" i="7"/>
  <c r="H11" i="7" s="1"/>
  <c r="BX27" i="7"/>
  <c r="BV27" i="7" s="1"/>
  <c r="L27" i="7"/>
  <c r="M27" i="7" s="1"/>
  <c r="BX31" i="7"/>
  <c r="BV31" i="7" s="1"/>
  <c r="L31" i="7"/>
  <c r="M31" i="7" s="1"/>
  <c r="BX37" i="7"/>
  <c r="BV37" i="7" s="1"/>
  <c r="L37" i="7"/>
  <c r="M37" i="7" s="1"/>
  <c r="BX43" i="7"/>
  <c r="BV43" i="7" s="1"/>
  <c r="L43" i="7"/>
  <c r="M43" i="7" s="1"/>
  <c r="BX47" i="7"/>
  <c r="BV47" i="7" s="1"/>
  <c r="L47" i="7"/>
  <c r="M47" i="7" s="1"/>
  <c r="BX62" i="7"/>
  <c r="BV62" i="7" s="1"/>
  <c r="L62" i="7"/>
  <c r="M62" i="7" s="1"/>
  <c r="BX42" i="7"/>
  <c r="BV42" i="7" s="1"/>
  <c r="L42" i="7"/>
  <c r="M42" i="7" s="1"/>
  <c r="BX58" i="7"/>
  <c r="BV58" i="7" s="1"/>
  <c r="L58" i="7"/>
  <c r="M58" i="7" s="1"/>
  <c r="I51" i="7"/>
  <c r="J51" i="7" s="1"/>
  <c r="BI51" i="7"/>
  <c r="BG51" i="7" s="1"/>
  <c r="BX114" i="7"/>
  <c r="BV114" i="7" s="1"/>
  <c r="O114" i="7" s="1"/>
  <c r="L114" i="7"/>
  <c r="BI56" i="7"/>
  <c r="BG56" i="7" s="1"/>
  <c r="I56" i="7"/>
  <c r="J56" i="7" s="1"/>
  <c r="BI60" i="7"/>
  <c r="BG60" i="7" s="1"/>
  <c r="I60" i="7"/>
  <c r="J60" i="7" s="1"/>
  <c r="BI64" i="7"/>
  <c r="BG64" i="7" s="1"/>
  <c r="I64" i="7"/>
  <c r="J64" i="7" s="1"/>
  <c r="AE78" i="7"/>
  <c r="AC78" i="7" s="1"/>
  <c r="F78" i="7" s="1"/>
  <c r="G78" i="7" s="1"/>
  <c r="AC80" i="7"/>
  <c r="F80" i="7" s="1"/>
  <c r="G80" i="7" s="1"/>
  <c r="BI71" i="7"/>
  <c r="BG71" i="7" s="1"/>
  <c r="I71" i="7"/>
  <c r="J71" i="7" s="1"/>
  <c r="BI84" i="7"/>
  <c r="BG84" i="7" s="1"/>
  <c r="I84" i="7"/>
  <c r="J84" i="7" s="1"/>
  <c r="BI88" i="7"/>
  <c r="BG88" i="7" s="1"/>
  <c r="I88" i="7"/>
  <c r="J88" i="7" s="1"/>
  <c r="BI92" i="7"/>
  <c r="BG92" i="7" s="1"/>
  <c r="I92" i="7"/>
  <c r="J92" i="7" s="1"/>
  <c r="AT95" i="7"/>
  <c r="F95" i="7"/>
  <c r="G95" i="7" s="1"/>
  <c r="AC100" i="7"/>
  <c r="F100" i="7" s="1"/>
  <c r="BX102" i="7"/>
  <c r="BV102" i="7" s="1"/>
  <c r="L102" i="7"/>
  <c r="M102" i="7" s="1"/>
  <c r="L115" i="7"/>
  <c r="BX115" i="7"/>
  <c r="BV115" i="7" s="1"/>
  <c r="O115" i="7" s="1"/>
  <c r="I118" i="7"/>
  <c r="J118" i="7" s="1"/>
  <c r="BI118" i="7"/>
  <c r="BG118" i="7" s="1"/>
  <c r="AR133" i="7"/>
  <c r="AT131" i="7"/>
  <c r="AR131" i="7" s="1"/>
  <c r="I131" i="7" s="1"/>
  <c r="J131" i="7" s="1"/>
  <c r="H97" i="7"/>
  <c r="AT97" i="7"/>
  <c r="AR97" i="7" s="1"/>
  <c r="BI138" i="7"/>
  <c r="BG138" i="7" s="1"/>
  <c r="I138" i="7"/>
  <c r="J138" i="7" s="1"/>
  <c r="BI145" i="7"/>
  <c r="BG145" i="7" s="1"/>
  <c r="I145" i="7"/>
  <c r="J145" i="7" s="1"/>
  <c r="BU8" i="7"/>
  <c r="BS11" i="7"/>
  <c r="N11" i="7" s="1"/>
  <c r="BI22" i="7"/>
  <c r="I22" i="7"/>
  <c r="BX15" i="7"/>
  <c r="BV15" i="7" s="1"/>
  <c r="L15" i="7"/>
  <c r="M15" i="7" s="1"/>
  <c r="BX103" i="7"/>
  <c r="BV103" i="7" s="1"/>
  <c r="L103" i="7"/>
  <c r="M103" i="7" s="1"/>
  <c r="L107" i="7"/>
  <c r="BX107" i="7"/>
  <c r="BV107" i="7" s="1"/>
  <c r="O107" i="7" s="1"/>
  <c r="L110" i="7"/>
  <c r="BX110" i="7"/>
  <c r="BV110" i="7" s="1"/>
  <c r="L111" i="7"/>
  <c r="BX111" i="7"/>
  <c r="BV111" i="7" s="1"/>
  <c r="O111" i="7" s="1"/>
  <c r="BX70" i="7"/>
  <c r="BV70" i="7" s="1"/>
  <c r="L70" i="7"/>
  <c r="M70" i="7" s="1"/>
  <c r="BI72" i="7"/>
  <c r="BG72" i="7" s="1"/>
  <c r="I72" i="7"/>
  <c r="J72" i="7" s="1"/>
  <c r="BX83" i="7"/>
  <c r="BV83" i="7" s="1"/>
  <c r="L83" i="7"/>
  <c r="M83" i="7" s="1"/>
  <c r="BX87" i="7"/>
  <c r="BV87" i="7" s="1"/>
  <c r="L87" i="7"/>
  <c r="M87" i="7" s="1"/>
  <c r="BX91" i="7"/>
  <c r="BV91" i="7" s="1"/>
  <c r="L91" i="7"/>
  <c r="M91" i="7" s="1"/>
  <c r="BX94" i="7"/>
  <c r="BV94" i="7" s="1"/>
  <c r="L94" i="7"/>
  <c r="M94" i="7" s="1"/>
  <c r="BI69" i="7"/>
  <c r="BG69" i="7" s="1"/>
  <c r="I69" i="7"/>
  <c r="BI76" i="7"/>
  <c r="BG76" i="7" s="1"/>
  <c r="I76" i="7"/>
  <c r="J76" i="7" s="1"/>
  <c r="F81" i="7"/>
  <c r="G81" i="7" s="1"/>
  <c r="AT81" i="7"/>
  <c r="BI85" i="7"/>
  <c r="BG85" i="7" s="1"/>
  <c r="I85" i="7"/>
  <c r="J85" i="7" s="1"/>
  <c r="BI89" i="7"/>
  <c r="BG89" i="7" s="1"/>
  <c r="I89" i="7"/>
  <c r="J89" i="7" s="1"/>
  <c r="BI96" i="7"/>
  <c r="BG96" i="7" s="1"/>
  <c r="I96" i="7"/>
  <c r="J96" i="7" s="1"/>
  <c r="L108" i="7"/>
  <c r="BX108" i="7"/>
  <c r="BV108" i="7" s="1"/>
  <c r="O108" i="7" s="1"/>
  <c r="I116" i="7"/>
  <c r="BI116" i="7"/>
  <c r="BG116" i="7" s="1"/>
  <c r="BI132" i="7"/>
  <c r="I132" i="7"/>
  <c r="J132" i="7" s="1"/>
  <c r="BI113" i="7"/>
  <c r="BG113" i="7" s="1"/>
  <c r="I113" i="7"/>
  <c r="BI117" i="7"/>
  <c r="BG117" i="7" s="1"/>
  <c r="I117" i="7"/>
  <c r="J117" i="7" s="1"/>
  <c r="BX143" i="7"/>
  <c r="BV143" i="7" s="1"/>
  <c r="L143" i="7"/>
  <c r="M143" i="7" s="1"/>
  <c r="BI141" i="7"/>
  <c r="BG141" i="7" s="1"/>
  <c r="I141" i="7"/>
  <c r="J141" i="7" s="1"/>
  <c r="V132" i="2"/>
  <c r="V131" i="2"/>
  <c r="V101" i="2"/>
  <c r="V94" i="2"/>
  <c r="V81" i="2"/>
  <c r="V80" i="2"/>
  <c r="V79" i="2"/>
  <c r="V37" i="2"/>
  <c r="V19" i="2"/>
  <c r="V12" i="2"/>
  <c r="V11" i="2"/>
  <c r="V9" i="2" l="1"/>
  <c r="BV130" i="8"/>
  <c r="BX128" i="8"/>
  <c r="BV128" i="8" s="1"/>
  <c r="BG36" i="8"/>
  <c r="BI34" i="8"/>
  <c r="BG34" i="8" s="1"/>
  <c r="L34" i="8" s="1"/>
  <c r="M34" i="8" s="1"/>
  <c r="BG11" i="8"/>
  <c r="BI9" i="8"/>
  <c r="BG99" i="8"/>
  <c r="BI98" i="8"/>
  <c r="BI78" i="8"/>
  <c r="BG80" i="8"/>
  <c r="BI91" i="8"/>
  <c r="BG91" i="8" s="1"/>
  <c r="L91" i="8" s="1"/>
  <c r="M91" i="8" s="1"/>
  <c r="BG93" i="8"/>
  <c r="BX131" i="8"/>
  <c r="L131" i="8"/>
  <c r="M131" i="8" s="1"/>
  <c r="AT102" i="8"/>
  <c r="AR102" i="8" s="1"/>
  <c r="I102" i="8" s="1"/>
  <c r="J102" i="8" s="1"/>
  <c r="BG28" i="8"/>
  <c r="BI16" i="8"/>
  <c r="BG16" i="8" s="1"/>
  <c r="L16" i="8" s="1"/>
  <c r="M16" i="8" s="1"/>
  <c r="BX10" i="8"/>
  <c r="L10" i="8"/>
  <c r="M10" i="8" s="1"/>
  <c r="BX79" i="8"/>
  <c r="L79" i="8"/>
  <c r="M79" i="8" s="1"/>
  <c r="AC8" i="7"/>
  <c r="F8" i="7" s="1"/>
  <c r="G8" i="7" s="1"/>
  <c r="AE104" i="7"/>
  <c r="G104" i="7" s="1"/>
  <c r="BY143" i="7"/>
  <c r="O143" i="7"/>
  <c r="P143" i="7" s="1"/>
  <c r="L117" i="7"/>
  <c r="M117" i="7" s="1"/>
  <c r="BX117" i="7"/>
  <c r="BV117" i="7" s="1"/>
  <c r="BG132" i="7"/>
  <c r="BI130" i="7"/>
  <c r="BG130" i="7" s="1"/>
  <c r="L130" i="7" s="1"/>
  <c r="M130" i="7" s="1"/>
  <c r="L96" i="7"/>
  <c r="M96" i="7" s="1"/>
  <c r="BX96" i="7"/>
  <c r="BV96" i="7" s="1"/>
  <c r="L89" i="7"/>
  <c r="M89" i="7" s="1"/>
  <c r="BX89" i="7"/>
  <c r="BV89" i="7" s="1"/>
  <c r="L69" i="7"/>
  <c r="BX69" i="7"/>
  <c r="BV69" i="7" s="1"/>
  <c r="O69" i="7" s="1"/>
  <c r="BY110" i="7"/>
  <c r="O110" i="7"/>
  <c r="O15" i="7"/>
  <c r="P15" i="7" s="1"/>
  <c r="BY15" i="7"/>
  <c r="BG22" i="7"/>
  <c r="BI18" i="7"/>
  <c r="BG18" i="7" s="1"/>
  <c r="L18" i="7" s="1"/>
  <c r="M18" i="7" s="1"/>
  <c r="BX116" i="7"/>
  <c r="BV116" i="7" s="1"/>
  <c r="O116" i="7" s="1"/>
  <c r="L116" i="7"/>
  <c r="AR81" i="7"/>
  <c r="AT79" i="7"/>
  <c r="AR79" i="7" s="1"/>
  <c r="I79" i="7" s="1"/>
  <c r="J79" i="7" s="1"/>
  <c r="O94" i="7"/>
  <c r="P94" i="7" s="1"/>
  <c r="BY94" i="7"/>
  <c r="O91" i="7"/>
  <c r="P91" i="7" s="1"/>
  <c r="BY91" i="7"/>
  <c r="O87" i="7"/>
  <c r="P87" i="7" s="1"/>
  <c r="BY87" i="7"/>
  <c r="O83" i="7"/>
  <c r="P83" i="7" s="1"/>
  <c r="BY83" i="7"/>
  <c r="BX72" i="7"/>
  <c r="BV72" i="7" s="1"/>
  <c r="L72" i="7"/>
  <c r="M72" i="7" s="1"/>
  <c r="O70" i="7"/>
  <c r="P70" i="7" s="1"/>
  <c r="BY70" i="7"/>
  <c r="BY103" i="7"/>
  <c r="O103" i="7"/>
  <c r="P103" i="7" s="1"/>
  <c r="I97" i="7"/>
  <c r="J97" i="7" s="1"/>
  <c r="BI97" i="7"/>
  <c r="BG97" i="7" s="1"/>
  <c r="BX118" i="7"/>
  <c r="BV118" i="7" s="1"/>
  <c r="L118" i="7"/>
  <c r="M118" i="7" s="1"/>
  <c r="BX51" i="7"/>
  <c r="BV51" i="7" s="1"/>
  <c r="L51" i="7"/>
  <c r="M51" i="7" s="1"/>
  <c r="BY90" i="7"/>
  <c r="O90" i="7"/>
  <c r="P90" i="7" s="1"/>
  <c r="BY86" i="7"/>
  <c r="O86" i="7"/>
  <c r="P86" i="7" s="1"/>
  <c r="BI82" i="7"/>
  <c r="I82" i="7"/>
  <c r="J82" i="7" s="1"/>
  <c r="BY77" i="7"/>
  <c r="O77" i="7"/>
  <c r="P77" i="7" s="1"/>
  <c r="O73" i="7"/>
  <c r="BY73" i="7"/>
  <c r="BX63" i="7"/>
  <c r="BV63" i="7" s="1"/>
  <c r="L63" i="7"/>
  <c r="M63" i="7" s="1"/>
  <c r="BX59" i="7"/>
  <c r="BV59" i="7" s="1"/>
  <c r="L59" i="7"/>
  <c r="M59" i="7" s="1"/>
  <c r="BY33" i="7"/>
  <c r="O33" i="7"/>
  <c r="P33" i="7" s="1"/>
  <c r="BY50" i="7"/>
  <c r="O50" i="7"/>
  <c r="P50" i="7" s="1"/>
  <c r="BY49" i="7"/>
  <c r="O49" i="7"/>
  <c r="AR20" i="7"/>
  <c r="I20" i="7" s="1"/>
  <c r="J20" i="7" s="1"/>
  <c r="AT18" i="7"/>
  <c r="AR18" i="7" s="1"/>
  <c r="I18" i="7" s="1"/>
  <c r="J18" i="7" s="1"/>
  <c r="BX112" i="7"/>
  <c r="BV112" i="7" s="1"/>
  <c r="O112" i="7" s="1"/>
  <c r="L112" i="7"/>
  <c r="BY99" i="7"/>
  <c r="O99" i="7"/>
  <c r="P99" i="7" s="1"/>
  <c r="BX98" i="7"/>
  <c r="BV98" i="7" s="1"/>
  <c r="L98" i="7"/>
  <c r="M98" i="7" s="1"/>
  <c r="BX55" i="7"/>
  <c r="BV55" i="7" s="1"/>
  <c r="O55" i="7" s="1"/>
  <c r="L55" i="7"/>
  <c r="AR100" i="7"/>
  <c r="I100" i="7" s="1"/>
  <c r="J100" i="7" s="1"/>
  <c r="BX52" i="7"/>
  <c r="BV52" i="7" s="1"/>
  <c r="L52" i="7"/>
  <c r="M52" i="7" s="1"/>
  <c r="I38" i="7"/>
  <c r="J38" i="7" s="1"/>
  <c r="BI38" i="7"/>
  <c r="BY48" i="7"/>
  <c r="O48" i="7"/>
  <c r="BV20" i="7"/>
  <c r="AT11" i="7"/>
  <c r="AR13" i="7"/>
  <c r="BX141" i="7"/>
  <c r="BV141" i="7" s="1"/>
  <c r="L141" i="7"/>
  <c r="M141" i="7" s="1"/>
  <c r="L113" i="7"/>
  <c r="BX113" i="7"/>
  <c r="BV113" i="7" s="1"/>
  <c r="O113" i="7" s="1"/>
  <c r="L85" i="7"/>
  <c r="M85" i="7" s="1"/>
  <c r="BX85" i="7"/>
  <c r="BV85" i="7" s="1"/>
  <c r="L76" i="7"/>
  <c r="M76" i="7" s="1"/>
  <c r="BX76" i="7"/>
  <c r="BV76" i="7" s="1"/>
  <c r="BS8" i="7"/>
  <c r="N8" i="7" s="1"/>
  <c r="BU104" i="7"/>
  <c r="BS104" i="7" s="1"/>
  <c r="N104" i="7" s="1"/>
  <c r="BX145" i="7"/>
  <c r="BV145" i="7" s="1"/>
  <c r="L145" i="7"/>
  <c r="M145" i="7" s="1"/>
  <c r="BX138" i="7"/>
  <c r="BV138" i="7" s="1"/>
  <c r="L138" i="7"/>
  <c r="M138" i="7" s="1"/>
  <c r="I133" i="7"/>
  <c r="J133" i="7" s="1"/>
  <c r="BI133" i="7"/>
  <c r="BY102" i="7"/>
  <c r="O102" i="7"/>
  <c r="AR95" i="7"/>
  <c r="AT93" i="7"/>
  <c r="AR93" i="7" s="1"/>
  <c r="I93" i="7" s="1"/>
  <c r="J93" i="7" s="1"/>
  <c r="BX92" i="7"/>
  <c r="BV92" i="7" s="1"/>
  <c r="L92" i="7"/>
  <c r="M92" i="7" s="1"/>
  <c r="BX88" i="7"/>
  <c r="BV88" i="7" s="1"/>
  <c r="L88" i="7"/>
  <c r="M88" i="7" s="1"/>
  <c r="BX84" i="7"/>
  <c r="BV84" i="7" s="1"/>
  <c r="L84" i="7"/>
  <c r="M84" i="7" s="1"/>
  <c r="BX71" i="7"/>
  <c r="BV71" i="7" s="1"/>
  <c r="L71" i="7"/>
  <c r="M71" i="7" s="1"/>
  <c r="L64" i="7"/>
  <c r="M64" i="7" s="1"/>
  <c r="BX64" i="7"/>
  <c r="BV64" i="7" s="1"/>
  <c r="L60" i="7"/>
  <c r="M60" i="7" s="1"/>
  <c r="BX60" i="7"/>
  <c r="BV60" i="7" s="1"/>
  <c r="L56" i="7"/>
  <c r="M56" i="7" s="1"/>
  <c r="BX56" i="7"/>
  <c r="BV56" i="7" s="1"/>
  <c r="O58" i="7"/>
  <c r="P58" i="7" s="1"/>
  <c r="BY58" i="7"/>
  <c r="O42" i="7"/>
  <c r="P42" i="7" s="1"/>
  <c r="BY42" i="7"/>
  <c r="O62" i="7"/>
  <c r="P62" i="7" s="1"/>
  <c r="BY62" i="7"/>
  <c r="O47" i="7"/>
  <c r="P47" i="7" s="1"/>
  <c r="BY47" i="7"/>
  <c r="O43" i="7"/>
  <c r="P43" i="7" s="1"/>
  <c r="BY43" i="7"/>
  <c r="O37" i="7"/>
  <c r="P37" i="7" s="1"/>
  <c r="BY37" i="7"/>
  <c r="O31" i="7"/>
  <c r="P31" i="7" s="1"/>
  <c r="BY31" i="7"/>
  <c r="O27" i="7"/>
  <c r="P27" i="7" s="1"/>
  <c r="BY27" i="7"/>
  <c r="AO8" i="7"/>
  <c r="H8" i="7" s="1"/>
  <c r="AQ104" i="7"/>
  <c r="AO104" i="7" s="1"/>
  <c r="H104" i="7" s="1"/>
  <c r="O23" i="7"/>
  <c r="P23" i="7" s="1"/>
  <c r="BY23" i="7"/>
  <c r="O24" i="7"/>
  <c r="P24" i="7" s="1"/>
  <c r="BY24" i="7"/>
  <c r="O140" i="7"/>
  <c r="P140" i="7" s="1"/>
  <c r="BY140" i="7"/>
  <c r="L142" i="7"/>
  <c r="M142" i="7" s="1"/>
  <c r="BX142" i="7"/>
  <c r="BV142" i="7" s="1"/>
  <c r="BX139" i="7"/>
  <c r="BV139" i="7" s="1"/>
  <c r="L139" i="7"/>
  <c r="M139" i="7" s="1"/>
  <c r="BX109" i="7"/>
  <c r="BV109" i="7" s="1"/>
  <c r="L109" i="7"/>
  <c r="AT78" i="7"/>
  <c r="AR78" i="7" s="1"/>
  <c r="I78" i="7" s="1"/>
  <c r="J78" i="7" s="1"/>
  <c r="AR80" i="7"/>
  <c r="I80" i="7" s="1"/>
  <c r="J80" i="7" s="1"/>
  <c r="BX75" i="7"/>
  <c r="BV75" i="7" s="1"/>
  <c r="O75" i="7" s="1"/>
  <c r="L75" i="7"/>
  <c r="BX68" i="7"/>
  <c r="BV68" i="7" s="1"/>
  <c r="O68" i="7" s="1"/>
  <c r="L68" i="7"/>
  <c r="BY53" i="7"/>
  <c r="O53" i="7"/>
  <c r="P53" i="7" s="1"/>
  <c r="BY34" i="7"/>
  <c r="O34" i="7"/>
  <c r="P34" i="7" s="1"/>
  <c r="AR12" i="7"/>
  <c r="AT10" i="7"/>
  <c r="AR10" i="7" s="1"/>
  <c r="I10" i="7" s="1"/>
  <c r="J10" i="7" s="1"/>
  <c r="O144" i="7"/>
  <c r="P144" i="7" s="1"/>
  <c r="BY144" i="7"/>
  <c r="L128" i="7"/>
  <c r="M128" i="7" s="1"/>
  <c r="BX128" i="7"/>
  <c r="BV128" i="7" s="1"/>
  <c r="BI101" i="7"/>
  <c r="I101" i="7"/>
  <c r="BY61" i="7"/>
  <c r="O61" i="7"/>
  <c r="P61" i="7" s="1"/>
  <c r="O14" i="7"/>
  <c r="P14" i="7" s="1"/>
  <c r="BY14" i="7"/>
  <c r="BY65" i="7"/>
  <c r="O65" i="7"/>
  <c r="P65" i="7" s="1"/>
  <c r="BY57" i="7"/>
  <c r="O57" i="7"/>
  <c r="P57" i="7" s="1"/>
  <c r="O46" i="7"/>
  <c r="P46" i="7" s="1"/>
  <c r="BY46" i="7"/>
  <c r="O44" i="7"/>
  <c r="P44" i="7" s="1"/>
  <c r="BY44" i="7"/>
  <c r="O40" i="7"/>
  <c r="P40" i="7" s="1"/>
  <c r="BY40" i="7"/>
  <c r="O45" i="7"/>
  <c r="P45" i="7" s="1"/>
  <c r="BY45" i="7"/>
  <c r="O41" i="7"/>
  <c r="P41" i="7" s="1"/>
  <c r="BY41" i="7"/>
  <c r="O39" i="7"/>
  <c r="P39" i="7" s="1"/>
  <c r="BY39" i="7"/>
  <c r="O32" i="7"/>
  <c r="P32" i="7" s="1"/>
  <c r="BY32" i="7"/>
  <c r="O28" i="7"/>
  <c r="P28" i="7" s="1"/>
  <c r="BY28" i="7"/>
  <c r="O26" i="7"/>
  <c r="P26" i="7" s="1"/>
  <c r="BY26" i="7"/>
  <c r="O25" i="7"/>
  <c r="P25" i="7" s="1"/>
  <c r="BY25" i="7"/>
  <c r="V105" i="2"/>
  <c r="BX77" i="8" l="1"/>
  <c r="BV77" i="8" s="1"/>
  <c r="BV79" i="8"/>
  <c r="BV10" i="8"/>
  <c r="BX8" i="8"/>
  <c r="BV8" i="8" s="1"/>
  <c r="L28" i="8"/>
  <c r="BX28" i="8"/>
  <c r="BX93" i="8"/>
  <c r="L93" i="8"/>
  <c r="M93" i="8" s="1"/>
  <c r="BX80" i="8"/>
  <c r="L80" i="8"/>
  <c r="M80" i="8" s="1"/>
  <c r="BG98" i="8"/>
  <c r="L98" i="8" s="1"/>
  <c r="M98" i="8" s="1"/>
  <c r="BI6" i="8"/>
  <c r="BG6" i="8" s="1"/>
  <c r="L6" i="8" s="1"/>
  <c r="M6" i="8" s="1"/>
  <c r="BG9" i="8"/>
  <c r="L9" i="8" s="1"/>
  <c r="M9" i="8" s="1"/>
  <c r="BY128" i="8"/>
  <c r="O128" i="8"/>
  <c r="P128" i="8" s="1"/>
  <c r="BX129" i="8"/>
  <c r="BV129" i="8" s="1"/>
  <c r="BV131" i="8"/>
  <c r="BG78" i="8"/>
  <c r="L78" i="8" s="1"/>
  <c r="M78" i="8" s="1"/>
  <c r="BI76" i="8"/>
  <c r="BG76" i="8" s="1"/>
  <c r="L76" i="8" s="1"/>
  <c r="M76" i="8" s="1"/>
  <c r="BX99" i="8"/>
  <c r="L99" i="8"/>
  <c r="BX11" i="8"/>
  <c r="L11" i="8"/>
  <c r="M11" i="8" s="1"/>
  <c r="BX36" i="8"/>
  <c r="L36" i="8"/>
  <c r="M36" i="8" s="1"/>
  <c r="BY130" i="8"/>
  <c r="O130" i="8"/>
  <c r="P130" i="8" s="1"/>
  <c r="AC104" i="7"/>
  <c r="F104" i="7" s="1"/>
  <c r="I12" i="7"/>
  <c r="J12" i="7" s="1"/>
  <c r="BI12" i="7"/>
  <c r="BY128" i="7"/>
  <c r="O128" i="7"/>
  <c r="P128" i="7" s="1"/>
  <c r="BY142" i="7"/>
  <c r="O142" i="7"/>
  <c r="P142" i="7" s="1"/>
  <c r="BY56" i="7"/>
  <c r="O56" i="7"/>
  <c r="P56" i="7" s="1"/>
  <c r="BY60" i="7"/>
  <c r="O60" i="7"/>
  <c r="P60" i="7" s="1"/>
  <c r="BY64" i="7"/>
  <c r="O64" i="7"/>
  <c r="P64" i="7" s="1"/>
  <c r="BG133" i="7"/>
  <c r="BI131" i="7"/>
  <c r="BG131" i="7" s="1"/>
  <c r="L131" i="7" s="1"/>
  <c r="M131" i="7" s="1"/>
  <c r="BY76" i="7"/>
  <c r="O76" i="7"/>
  <c r="P76" i="7" s="1"/>
  <c r="BY85" i="7"/>
  <c r="O85" i="7"/>
  <c r="P85" i="7" s="1"/>
  <c r="I13" i="7"/>
  <c r="J13" i="7" s="1"/>
  <c r="BI13" i="7"/>
  <c r="BY20" i="7"/>
  <c r="O20" i="7"/>
  <c r="P20" i="7" s="1"/>
  <c r="BG38" i="7"/>
  <c r="BI36" i="7"/>
  <c r="BG36" i="7" s="1"/>
  <c r="L36" i="7" s="1"/>
  <c r="M36" i="7" s="1"/>
  <c r="BX97" i="7"/>
  <c r="BV97" i="7" s="1"/>
  <c r="L97" i="7"/>
  <c r="M97" i="7" s="1"/>
  <c r="BY89" i="7"/>
  <c r="O89" i="7"/>
  <c r="P89" i="7" s="1"/>
  <c r="BY96" i="7"/>
  <c r="O96" i="7"/>
  <c r="P96" i="7" s="1"/>
  <c r="BY117" i="7"/>
  <c r="O117" i="7"/>
  <c r="P117" i="7" s="1"/>
  <c r="BI100" i="7"/>
  <c r="BG101" i="7"/>
  <c r="O109" i="7"/>
  <c r="BY109" i="7"/>
  <c r="BY139" i="7"/>
  <c r="O139" i="7"/>
  <c r="BY71" i="7"/>
  <c r="O71" i="7"/>
  <c r="P71" i="7" s="1"/>
  <c r="BY84" i="7"/>
  <c r="O84" i="7"/>
  <c r="P84" i="7" s="1"/>
  <c r="BY88" i="7"/>
  <c r="O88" i="7"/>
  <c r="P88" i="7" s="1"/>
  <c r="BY92" i="7"/>
  <c r="O92" i="7"/>
  <c r="P92" i="7" s="1"/>
  <c r="BI95" i="7"/>
  <c r="I95" i="7"/>
  <c r="J95" i="7" s="1"/>
  <c r="BY138" i="7"/>
  <c r="O138" i="7"/>
  <c r="BY145" i="7"/>
  <c r="O145" i="7"/>
  <c r="P145" i="7" s="1"/>
  <c r="BY141" i="7"/>
  <c r="O141" i="7"/>
  <c r="P141" i="7" s="1"/>
  <c r="AT8" i="7"/>
  <c r="AR8" i="7" s="1"/>
  <c r="I8" i="7" s="1"/>
  <c r="J8" i="7" s="1"/>
  <c r="AR11" i="7"/>
  <c r="I11" i="7" s="1"/>
  <c r="J11" i="7" s="1"/>
  <c r="O52" i="7"/>
  <c r="P52" i="7" s="1"/>
  <c r="BY52" i="7"/>
  <c r="O98" i="7"/>
  <c r="P98" i="7" s="1"/>
  <c r="BY98" i="7"/>
  <c r="BY59" i="7"/>
  <c r="O59" i="7"/>
  <c r="P59" i="7" s="1"/>
  <c r="BY63" i="7"/>
  <c r="O63" i="7"/>
  <c r="P63" i="7" s="1"/>
  <c r="BG82" i="7"/>
  <c r="BI80" i="7"/>
  <c r="O51" i="7"/>
  <c r="P51" i="7" s="1"/>
  <c r="BY51" i="7"/>
  <c r="O118" i="7"/>
  <c r="P118" i="7" s="1"/>
  <c r="BY118" i="7"/>
  <c r="O72" i="7"/>
  <c r="BY72" i="7"/>
  <c r="BI81" i="7"/>
  <c r="I81" i="7"/>
  <c r="J81" i="7" s="1"/>
  <c r="L22" i="7"/>
  <c r="BX22" i="7"/>
  <c r="L132" i="7"/>
  <c r="M132" i="7" s="1"/>
  <c r="BX132" i="7"/>
  <c r="AO36" i="2"/>
  <c r="S146" i="2"/>
  <c r="S144" i="2"/>
  <c r="S142" i="2"/>
  <c r="S140" i="2"/>
  <c r="S134" i="2"/>
  <c r="S132" i="2" s="1"/>
  <c r="S131" i="2"/>
  <c r="S111" i="2"/>
  <c r="S104" i="2"/>
  <c r="S101" i="2"/>
  <c r="S100" i="2"/>
  <c r="S98" i="2"/>
  <c r="S96" i="2"/>
  <c r="S94" i="2" s="1"/>
  <c r="S93" i="2"/>
  <c r="S91" i="2"/>
  <c r="S89" i="2"/>
  <c r="S81" i="2" s="1"/>
  <c r="S79" i="2" s="1"/>
  <c r="S87" i="2"/>
  <c r="S85" i="2"/>
  <c r="S83" i="2"/>
  <c r="S80" i="2"/>
  <c r="S78" i="2"/>
  <c r="S76" i="2"/>
  <c r="S74" i="2"/>
  <c r="S72" i="2"/>
  <c r="S66" i="2"/>
  <c r="S64" i="2"/>
  <c r="S62" i="2"/>
  <c r="S60" i="2"/>
  <c r="S58" i="2"/>
  <c r="S54" i="2"/>
  <c r="S52" i="2"/>
  <c r="S50" i="2"/>
  <c r="S37" i="2"/>
  <c r="S19" i="2"/>
  <c r="S9" i="2" s="1"/>
  <c r="S12" i="2"/>
  <c r="S11" i="2"/>
  <c r="BY131" i="8" l="1"/>
  <c r="O131" i="8"/>
  <c r="P131" i="8" s="1"/>
  <c r="BV28" i="8"/>
  <c r="O28" i="8" s="1"/>
  <c r="BX16" i="8"/>
  <c r="BV16" i="8" s="1"/>
  <c r="BY8" i="8"/>
  <c r="O8" i="8"/>
  <c r="P8" i="8" s="1"/>
  <c r="O79" i="8"/>
  <c r="P79" i="8" s="1"/>
  <c r="BY79" i="8"/>
  <c r="BX34" i="8"/>
  <c r="BV34" i="8" s="1"/>
  <c r="BV36" i="8"/>
  <c r="BX9" i="8"/>
  <c r="BV11" i="8"/>
  <c r="BX98" i="8"/>
  <c r="BV99" i="8"/>
  <c r="O99" i="8" s="1"/>
  <c r="BY129" i="8"/>
  <c r="O129" i="8"/>
  <c r="P129" i="8" s="1"/>
  <c r="BI102" i="8"/>
  <c r="BG102" i="8" s="1"/>
  <c r="L102" i="8" s="1"/>
  <c r="M102" i="8" s="1"/>
  <c r="BV80" i="8"/>
  <c r="BX78" i="8"/>
  <c r="BV93" i="8"/>
  <c r="BX91" i="8"/>
  <c r="BV91" i="8" s="1"/>
  <c r="O10" i="8"/>
  <c r="P10" i="8" s="1"/>
  <c r="BY10" i="8"/>
  <c r="BY77" i="8"/>
  <c r="O77" i="8"/>
  <c r="P77" i="8" s="1"/>
  <c r="BG81" i="7"/>
  <c r="BI79" i="7"/>
  <c r="BG79" i="7" s="1"/>
  <c r="L79" i="7" s="1"/>
  <c r="M79" i="7" s="1"/>
  <c r="BX82" i="7"/>
  <c r="L82" i="7"/>
  <c r="M82" i="7" s="1"/>
  <c r="BI93" i="7"/>
  <c r="BG93" i="7" s="1"/>
  <c r="L93" i="7" s="1"/>
  <c r="M93" i="7" s="1"/>
  <c r="BG95" i="7"/>
  <c r="BG100" i="7"/>
  <c r="L100" i="7" s="1"/>
  <c r="M100" i="7" s="1"/>
  <c r="BY97" i="7"/>
  <c r="O97" i="7"/>
  <c r="P97" i="7" s="1"/>
  <c r="BG13" i="7"/>
  <c r="BI11" i="7"/>
  <c r="BG12" i="7"/>
  <c r="BI10" i="7"/>
  <c r="BG10" i="7" s="1"/>
  <c r="L10" i="7" s="1"/>
  <c r="M10" i="7" s="1"/>
  <c r="BV132" i="7"/>
  <c r="BX130" i="7"/>
  <c r="BV130" i="7" s="1"/>
  <c r="BV22" i="7"/>
  <c r="O22" i="7" s="1"/>
  <c r="BX18" i="7"/>
  <c r="BV18" i="7" s="1"/>
  <c r="BI78" i="7"/>
  <c r="BG78" i="7" s="1"/>
  <c r="L78" i="7" s="1"/>
  <c r="M78" i="7" s="1"/>
  <c r="BG80" i="7"/>
  <c r="L80" i="7" s="1"/>
  <c r="M80" i="7" s="1"/>
  <c r="L101" i="7"/>
  <c r="BX101" i="7"/>
  <c r="AT104" i="7"/>
  <c r="AR104" i="7" s="1"/>
  <c r="I104" i="7" s="1"/>
  <c r="J104" i="7" s="1"/>
  <c r="BX38" i="7"/>
  <c r="L38" i="7"/>
  <c r="M38" i="7" s="1"/>
  <c r="BX133" i="7"/>
  <c r="L133" i="7"/>
  <c r="M133" i="7" s="1"/>
  <c r="S105" i="2"/>
  <c r="BY93" i="8" l="1"/>
  <c r="O93" i="8"/>
  <c r="P93" i="8" s="1"/>
  <c r="BY80" i="8"/>
  <c r="O80" i="8"/>
  <c r="P80" i="8" s="1"/>
  <c r="O11" i="8"/>
  <c r="P11" i="8" s="1"/>
  <c r="BY11" i="8"/>
  <c r="O36" i="8"/>
  <c r="P36" i="8" s="1"/>
  <c r="BY36" i="8"/>
  <c r="BY16" i="8"/>
  <c r="O16" i="8"/>
  <c r="P16" i="8" s="1"/>
  <c r="BY91" i="8"/>
  <c r="O91" i="8"/>
  <c r="P91" i="8" s="1"/>
  <c r="BX76" i="8"/>
  <c r="BV76" i="8" s="1"/>
  <c r="BV78" i="8"/>
  <c r="BV98" i="8"/>
  <c r="BX6" i="8"/>
  <c r="BV6" i="8" s="1"/>
  <c r="BV9" i="8"/>
  <c r="BY34" i="8"/>
  <c r="O34" i="8"/>
  <c r="P34" i="8" s="1"/>
  <c r="BV133" i="7"/>
  <c r="BX131" i="7"/>
  <c r="BV131" i="7" s="1"/>
  <c r="BX36" i="7"/>
  <c r="BV36" i="7" s="1"/>
  <c r="BV38" i="7"/>
  <c r="BV101" i="7"/>
  <c r="O101" i="7" s="1"/>
  <c r="BX100" i="7"/>
  <c r="BY18" i="7"/>
  <c r="O18" i="7"/>
  <c r="P18" i="7" s="1"/>
  <c r="BY130" i="7"/>
  <c r="O130" i="7"/>
  <c r="P130" i="7" s="1"/>
  <c r="BI8" i="7"/>
  <c r="BG8" i="7" s="1"/>
  <c r="L8" i="7" s="1"/>
  <c r="M8" i="7" s="1"/>
  <c r="BG11" i="7"/>
  <c r="L11" i="7" s="1"/>
  <c r="M11" i="7" s="1"/>
  <c r="BX95" i="7"/>
  <c r="L95" i="7"/>
  <c r="M95" i="7" s="1"/>
  <c r="BY132" i="7"/>
  <c r="O132" i="7"/>
  <c r="P132" i="7" s="1"/>
  <c r="BX12" i="7"/>
  <c r="L12" i="7"/>
  <c r="M12" i="7" s="1"/>
  <c r="BX13" i="7"/>
  <c r="L13" i="7"/>
  <c r="M13" i="7" s="1"/>
  <c r="BI104" i="7"/>
  <c r="BG104" i="7" s="1"/>
  <c r="L104" i="7" s="1"/>
  <c r="M104" i="7" s="1"/>
  <c r="BX80" i="7"/>
  <c r="BV82" i="7"/>
  <c r="L81" i="7"/>
  <c r="M81" i="7" s="1"/>
  <c r="BX81" i="7"/>
  <c r="BX148" i="2"/>
  <c r="BU148" i="2"/>
  <c r="BF148" i="2"/>
  <c r="AT148" i="2"/>
  <c r="AQ148" i="2"/>
  <c r="AE148" i="2"/>
  <c r="O148" i="2"/>
  <c r="N148" i="2"/>
  <c r="L148" i="2"/>
  <c r="K148" i="2"/>
  <c r="I148" i="2"/>
  <c r="H148" i="2"/>
  <c r="F148" i="2"/>
  <c r="E148" i="2"/>
  <c r="BX147" i="2"/>
  <c r="BU147" i="2"/>
  <c r="BF147" i="2"/>
  <c r="AT147" i="2"/>
  <c r="AQ147" i="2"/>
  <c r="AE147" i="2"/>
  <c r="O147" i="2"/>
  <c r="N147" i="2"/>
  <c r="L147" i="2"/>
  <c r="K147" i="2"/>
  <c r="I147" i="2"/>
  <c r="H147" i="2"/>
  <c r="F147" i="2"/>
  <c r="E147" i="2"/>
  <c r="BP146" i="2"/>
  <c r="BM146" i="2"/>
  <c r="BJ146" i="2"/>
  <c r="BA146" i="2"/>
  <c r="AX146" i="2"/>
  <c r="AU146" i="2"/>
  <c r="AL146" i="2"/>
  <c r="AI146" i="2"/>
  <c r="AF146" i="2"/>
  <c r="Z146" i="2"/>
  <c r="W146" i="2"/>
  <c r="T146" i="2"/>
  <c r="Q146" i="2"/>
  <c r="E146" i="2" s="1"/>
  <c r="BP145" i="2"/>
  <c r="BM145" i="2"/>
  <c r="BJ145" i="2"/>
  <c r="BA145" i="2"/>
  <c r="AX145" i="2"/>
  <c r="AU145" i="2"/>
  <c r="AL145" i="2"/>
  <c r="AI145" i="2"/>
  <c r="AF145" i="2"/>
  <c r="Z145" i="2"/>
  <c r="W145" i="2"/>
  <c r="T145" i="2"/>
  <c r="Q145" i="2"/>
  <c r="E145" i="2" s="1"/>
  <c r="BP144" i="2"/>
  <c r="BM144" i="2"/>
  <c r="BJ144" i="2"/>
  <c r="BA144" i="2"/>
  <c r="AX144" i="2"/>
  <c r="AU144" i="2"/>
  <c r="AL144" i="2"/>
  <c r="AI144" i="2"/>
  <c r="AF144" i="2"/>
  <c r="Z144" i="2"/>
  <c r="W144" i="2"/>
  <c r="T144" i="2"/>
  <c r="Q144" i="2"/>
  <c r="E144" i="2" s="1"/>
  <c r="BP143" i="2"/>
  <c r="BM143" i="2"/>
  <c r="BJ143" i="2"/>
  <c r="BA143" i="2"/>
  <c r="AX143" i="2"/>
  <c r="AU143" i="2"/>
  <c r="AL143" i="2"/>
  <c r="AI143" i="2"/>
  <c r="AF143" i="2"/>
  <c r="Z143" i="2"/>
  <c r="W143" i="2"/>
  <c r="T143" i="2"/>
  <c r="Q143" i="2"/>
  <c r="E143" i="2" s="1"/>
  <c r="BP142" i="2"/>
  <c r="BM142" i="2"/>
  <c r="BJ142" i="2"/>
  <c r="BA142" i="2"/>
  <c r="AX142" i="2"/>
  <c r="AU142" i="2"/>
  <c r="BF142" i="2" s="1"/>
  <c r="BD142" i="2" s="1"/>
  <c r="K142" i="2" s="1"/>
  <c r="AL142" i="2"/>
  <c r="AI142" i="2"/>
  <c r="AF142" i="2"/>
  <c r="Z142" i="2"/>
  <c r="W142" i="2"/>
  <c r="T142" i="2"/>
  <c r="Q142" i="2"/>
  <c r="E142" i="2" s="1"/>
  <c r="BP141" i="2"/>
  <c r="BM141" i="2"/>
  <c r="BJ141" i="2"/>
  <c r="BA141" i="2"/>
  <c r="AX141" i="2"/>
  <c r="AU141" i="2"/>
  <c r="AL141" i="2"/>
  <c r="AI141" i="2"/>
  <c r="AF141" i="2"/>
  <c r="Z141" i="2"/>
  <c r="W141" i="2"/>
  <c r="T141" i="2"/>
  <c r="Q141" i="2"/>
  <c r="E141" i="2" s="1"/>
  <c r="BP140" i="2"/>
  <c r="BM140" i="2"/>
  <c r="BJ140" i="2"/>
  <c r="BA140" i="2"/>
  <c r="AX140" i="2"/>
  <c r="AU140" i="2"/>
  <c r="AL140" i="2"/>
  <c r="AI140" i="2"/>
  <c r="AF140" i="2"/>
  <c r="Z140" i="2"/>
  <c r="W140" i="2"/>
  <c r="T140" i="2"/>
  <c r="BP139" i="2"/>
  <c r="BM139" i="2"/>
  <c r="BJ139" i="2"/>
  <c r="BA139" i="2"/>
  <c r="AX139" i="2"/>
  <c r="AU139" i="2"/>
  <c r="BF139" i="2" s="1"/>
  <c r="BD139" i="2" s="1"/>
  <c r="K139" i="2" s="1"/>
  <c r="AL139" i="2"/>
  <c r="AI139" i="2"/>
  <c r="AF139" i="2"/>
  <c r="Z139" i="2"/>
  <c r="W139" i="2"/>
  <c r="T139" i="2"/>
  <c r="Q139" i="2"/>
  <c r="E139" i="2" s="1"/>
  <c r="BX138" i="2"/>
  <c r="BU138" i="2"/>
  <c r="BI138" i="2"/>
  <c r="BF138" i="2"/>
  <c r="AT138" i="2"/>
  <c r="AQ138" i="2"/>
  <c r="Z138" i="2"/>
  <c r="W138" i="2"/>
  <c r="O138" i="2"/>
  <c r="N138" i="2"/>
  <c r="L138" i="2"/>
  <c r="K138" i="2"/>
  <c r="I138" i="2"/>
  <c r="H138" i="2"/>
  <c r="F138" i="2"/>
  <c r="E138" i="2"/>
  <c r="BX137" i="2"/>
  <c r="BU137" i="2"/>
  <c r="BI137" i="2"/>
  <c r="BF137" i="2"/>
  <c r="AT137" i="2"/>
  <c r="AQ137" i="2"/>
  <c r="Z137" i="2"/>
  <c r="W137" i="2"/>
  <c r="O137" i="2"/>
  <c r="N137" i="2"/>
  <c r="L137" i="2"/>
  <c r="K137" i="2"/>
  <c r="I137" i="2"/>
  <c r="H137" i="2"/>
  <c r="F137" i="2"/>
  <c r="E137" i="2"/>
  <c r="BX136" i="2"/>
  <c r="BU136" i="2"/>
  <c r="BI136" i="2"/>
  <c r="BF136" i="2"/>
  <c r="AT136" i="2"/>
  <c r="AQ136" i="2"/>
  <c r="Z136" i="2"/>
  <c r="W136" i="2"/>
  <c r="O136" i="2"/>
  <c r="N136" i="2"/>
  <c r="L136" i="2"/>
  <c r="K136" i="2"/>
  <c r="I136" i="2"/>
  <c r="H136" i="2"/>
  <c r="F136" i="2"/>
  <c r="E136" i="2"/>
  <c r="BX135" i="2"/>
  <c r="BU135" i="2"/>
  <c r="BI135" i="2"/>
  <c r="BF135" i="2"/>
  <c r="AT135" i="2"/>
  <c r="AQ135" i="2"/>
  <c r="Z135" i="2"/>
  <c r="W135" i="2"/>
  <c r="O135" i="2"/>
  <c r="N135" i="2"/>
  <c r="L135" i="2"/>
  <c r="K135" i="2"/>
  <c r="I135" i="2"/>
  <c r="H135" i="2"/>
  <c r="F135" i="2"/>
  <c r="E135" i="2"/>
  <c r="BP134" i="2"/>
  <c r="BM134" i="2"/>
  <c r="BJ134" i="2"/>
  <c r="BA134" i="2"/>
  <c r="AX134" i="2"/>
  <c r="BF134" i="2" s="1"/>
  <c r="AU134" i="2"/>
  <c r="AL134" i="2"/>
  <c r="AI134" i="2"/>
  <c r="AF134" i="2"/>
  <c r="Z134" i="2"/>
  <c r="W134" i="2"/>
  <c r="T134" i="2"/>
  <c r="Q134" i="2"/>
  <c r="E134" i="2" s="1"/>
  <c r="BP133" i="2"/>
  <c r="BM133" i="2"/>
  <c r="BJ133" i="2"/>
  <c r="BA133" i="2"/>
  <c r="AX133" i="2"/>
  <c r="AU133" i="2"/>
  <c r="BF133" i="2" s="1"/>
  <c r="AL133" i="2"/>
  <c r="AI133" i="2"/>
  <c r="AF133" i="2"/>
  <c r="Z133" i="2"/>
  <c r="W133" i="2"/>
  <c r="T133" i="2"/>
  <c r="Q133" i="2"/>
  <c r="E133" i="2" s="1"/>
  <c r="BW132" i="2"/>
  <c r="BT132" i="2"/>
  <c r="BR132" i="2"/>
  <c r="BQ132" i="2"/>
  <c r="BO132" i="2"/>
  <c r="BN132" i="2"/>
  <c r="BL132" i="2"/>
  <c r="BK132" i="2"/>
  <c r="BJ132" i="2"/>
  <c r="BH132" i="2"/>
  <c r="BE132" i="2"/>
  <c r="BC132" i="2"/>
  <c r="BB132" i="2"/>
  <c r="AZ132" i="2"/>
  <c r="AY132" i="2"/>
  <c r="AW132" i="2"/>
  <c r="AV132" i="2"/>
  <c r="AS132" i="2"/>
  <c r="AP132" i="2"/>
  <c r="AN132" i="2"/>
  <c r="AM132" i="2"/>
  <c r="AL132" i="2" s="1"/>
  <c r="AK132" i="2"/>
  <c r="AJ132" i="2"/>
  <c r="AH132" i="2"/>
  <c r="AG132" i="2"/>
  <c r="AD132" i="2"/>
  <c r="AB132" i="2"/>
  <c r="AA132" i="2"/>
  <c r="X132" i="2"/>
  <c r="U132" i="2"/>
  <c r="T132" i="2" s="1"/>
  <c r="R132" i="2"/>
  <c r="BW131" i="2"/>
  <c r="BT131" i="2"/>
  <c r="BR131" i="2"/>
  <c r="BQ131" i="2"/>
  <c r="BO131" i="2"/>
  <c r="BN131" i="2"/>
  <c r="BM131" i="2" s="1"/>
  <c r="BL131" i="2"/>
  <c r="BK131" i="2"/>
  <c r="BH131" i="2"/>
  <c r="BE131" i="2"/>
  <c r="BC131" i="2"/>
  <c r="BB131" i="2"/>
  <c r="AZ131" i="2"/>
  <c r="AY131" i="2"/>
  <c r="AW131" i="2"/>
  <c r="AV131" i="2"/>
  <c r="AU131" i="2"/>
  <c r="AS131" i="2"/>
  <c r="AP131" i="2"/>
  <c r="AN131" i="2"/>
  <c r="AM131" i="2"/>
  <c r="AK131" i="2"/>
  <c r="AJ131" i="2"/>
  <c r="AH131" i="2"/>
  <c r="AG131" i="2"/>
  <c r="AD131" i="2"/>
  <c r="AB131" i="2"/>
  <c r="AA131" i="2"/>
  <c r="X131" i="2"/>
  <c r="U131" i="2"/>
  <c r="R131" i="2"/>
  <c r="Q131" i="2" s="1"/>
  <c r="E131" i="2" s="1"/>
  <c r="BU130" i="2"/>
  <c r="BF130" i="2"/>
  <c r="AQ130" i="2"/>
  <c r="Z130" i="2"/>
  <c r="W130" i="2"/>
  <c r="T130" i="2"/>
  <c r="Q130" i="2"/>
  <c r="O130" i="2"/>
  <c r="N130" i="2"/>
  <c r="L130" i="2"/>
  <c r="K130" i="2"/>
  <c r="I130" i="2"/>
  <c r="H130" i="2"/>
  <c r="F130" i="2"/>
  <c r="E130" i="2"/>
  <c r="BP129" i="2"/>
  <c r="BM129" i="2"/>
  <c r="BJ129" i="2"/>
  <c r="BA129" i="2"/>
  <c r="AX129" i="2"/>
  <c r="AU129" i="2"/>
  <c r="AL129" i="2"/>
  <c r="AI129" i="2"/>
  <c r="AF129" i="2"/>
  <c r="Z129" i="2"/>
  <c r="W129" i="2"/>
  <c r="T129" i="2"/>
  <c r="Q129" i="2"/>
  <c r="E129" i="2"/>
  <c r="BX128" i="2"/>
  <c r="BU128" i="2"/>
  <c r="BF128" i="2"/>
  <c r="AQ128" i="2"/>
  <c r="Z128" i="2"/>
  <c r="W128" i="2"/>
  <c r="T128" i="2"/>
  <c r="Q128" i="2"/>
  <c r="O128" i="2"/>
  <c r="N128" i="2"/>
  <c r="L128" i="2"/>
  <c r="K128" i="2"/>
  <c r="I128" i="2"/>
  <c r="H128" i="2"/>
  <c r="F128" i="2"/>
  <c r="E128" i="2"/>
  <c r="BX127" i="2"/>
  <c r="BU127" i="2"/>
  <c r="BF127" i="2"/>
  <c r="AQ127" i="2"/>
  <c r="Z127" i="2"/>
  <c r="W127" i="2"/>
  <c r="T127" i="2"/>
  <c r="Q127" i="2"/>
  <c r="O127" i="2"/>
  <c r="N127" i="2"/>
  <c r="L127" i="2"/>
  <c r="K127" i="2"/>
  <c r="I127" i="2"/>
  <c r="H127" i="2"/>
  <c r="F127" i="2"/>
  <c r="E127" i="2"/>
  <c r="BX126" i="2"/>
  <c r="BU126" i="2"/>
  <c r="BF126" i="2"/>
  <c r="AQ126" i="2"/>
  <c r="Z126" i="2"/>
  <c r="W126" i="2"/>
  <c r="T126" i="2"/>
  <c r="Q126" i="2"/>
  <c r="O126" i="2"/>
  <c r="N126" i="2"/>
  <c r="L126" i="2"/>
  <c r="K126" i="2"/>
  <c r="I126" i="2"/>
  <c r="H126" i="2"/>
  <c r="F126" i="2"/>
  <c r="E126" i="2"/>
  <c r="BX125" i="2"/>
  <c r="BU125" i="2"/>
  <c r="BF125" i="2"/>
  <c r="AQ125" i="2"/>
  <c r="Z125" i="2"/>
  <c r="W125" i="2"/>
  <c r="T125" i="2"/>
  <c r="Q125" i="2"/>
  <c r="O125" i="2"/>
  <c r="N125" i="2"/>
  <c r="L125" i="2"/>
  <c r="K125" i="2"/>
  <c r="I125" i="2"/>
  <c r="H125" i="2"/>
  <c r="F125" i="2"/>
  <c r="E125" i="2"/>
  <c r="BX124" i="2"/>
  <c r="BU124" i="2"/>
  <c r="BF124" i="2"/>
  <c r="AQ124" i="2"/>
  <c r="Z124" i="2"/>
  <c r="W124" i="2"/>
  <c r="T124" i="2"/>
  <c r="Q124" i="2"/>
  <c r="O124" i="2"/>
  <c r="N124" i="2"/>
  <c r="L124" i="2"/>
  <c r="K124" i="2"/>
  <c r="I124" i="2"/>
  <c r="H124" i="2"/>
  <c r="F124" i="2"/>
  <c r="E124" i="2"/>
  <c r="BX123" i="2"/>
  <c r="BU123" i="2"/>
  <c r="BF123" i="2"/>
  <c r="AQ123" i="2"/>
  <c r="Z123" i="2"/>
  <c r="W123" i="2"/>
  <c r="T123" i="2"/>
  <c r="Q123" i="2"/>
  <c r="O123" i="2"/>
  <c r="N123" i="2"/>
  <c r="L123" i="2"/>
  <c r="K123" i="2"/>
  <c r="I123" i="2"/>
  <c r="H123" i="2"/>
  <c r="F123" i="2"/>
  <c r="E123" i="2"/>
  <c r="BX122" i="2"/>
  <c r="BU122" i="2"/>
  <c r="BF122" i="2"/>
  <c r="AQ122" i="2"/>
  <c r="Z122" i="2"/>
  <c r="W122" i="2"/>
  <c r="T122" i="2"/>
  <c r="Q122" i="2"/>
  <c r="O122" i="2"/>
  <c r="N122" i="2"/>
  <c r="L122" i="2"/>
  <c r="K122" i="2"/>
  <c r="I122" i="2"/>
  <c r="H122" i="2"/>
  <c r="F122" i="2"/>
  <c r="E122" i="2"/>
  <c r="BX121" i="2"/>
  <c r="BU121" i="2"/>
  <c r="BF121" i="2"/>
  <c r="AQ121" i="2"/>
  <c r="Z121" i="2"/>
  <c r="W121" i="2"/>
  <c r="T121" i="2"/>
  <c r="Q121" i="2"/>
  <c r="O121" i="2"/>
  <c r="N121" i="2"/>
  <c r="L121" i="2"/>
  <c r="K121" i="2"/>
  <c r="I121" i="2"/>
  <c r="H121" i="2"/>
  <c r="F121" i="2"/>
  <c r="E121" i="2"/>
  <c r="BX120" i="2"/>
  <c r="BU120" i="2"/>
  <c r="BF120" i="2"/>
  <c r="AQ120" i="2"/>
  <c r="AE120" i="2"/>
  <c r="O120" i="2"/>
  <c r="N120" i="2"/>
  <c r="L120" i="2"/>
  <c r="K120" i="2"/>
  <c r="I120" i="2"/>
  <c r="H120" i="2"/>
  <c r="F120" i="2"/>
  <c r="E120" i="2"/>
  <c r="BP119" i="2"/>
  <c r="BM119" i="2"/>
  <c r="BJ119" i="2"/>
  <c r="BA119" i="2"/>
  <c r="AX119" i="2"/>
  <c r="BF119" i="2" s="1"/>
  <c r="BD119" i="2" s="1"/>
  <c r="K119" i="2" s="1"/>
  <c r="AU119" i="2"/>
  <c r="AL119" i="2"/>
  <c r="AI119" i="2"/>
  <c r="AF119" i="2"/>
  <c r="AQ119" i="2" s="1"/>
  <c r="AO119" i="2" s="1"/>
  <c r="H119" i="2" s="1"/>
  <c r="Z119" i="2"/>
  <c r="W119" i="2"/>
  <c r="T119" i="2"/>
  <c r="Q119" i="2"/>
  <c r="E119" i="2" s="1"/>
  <c r="BP118" i="2"/>
  <c r="BM118" i="2"/>
  <c r="BJ118" i="2"/>
  <c r="BA118" i="2"/>
  <c r="AX118" i="2"/>
  <c r="AU118" i="2"/>
  <c r="AL118" i="2"/>
  <c r="AI118" i="2"/>
  <c r="AF118" i="2"/>
  <c r="Z118" i="2"/>
  <c r="W118" i="2"/>
  <c r="T118" i="2"/>
  <c r="Q118" i="2"/>
  <c r="E118" i="2" s="1"/>
  <c r="BP117" i="2"/>
  <c r="BM117" i="2"/>
  <c r="BJ117" i="2"/>
  <c r="BA117" i="2"/>
  <c r="AX117" i="2"/>
  <c r="AU117" i="2"/>
  <c r="AL117" i="2"/>
  <c r="AI117" i="2"/>
  <c r="AF117" i="2"/>
  <c r="AQ117" i="2" s="1"/>
  <c r="AO117" i="2" s="1"/>
  <c r="H117" i="2" s="1"/>
  <c r="Z117" i="2"/>
  <c r="W117" i="2"/>
  <c r="T117" i="2"/>
  <c r="Q117" i="2"/>
  <c r="E117" i="2" s="1"/>
  <c r="BP116" i="2"/>
  <c r="BM116" i="2"/>
  <c r="BJ116" i="2"/>
  <c r="BA116" i="2"/>
  <c r="AX116" i="2"/>
  <c r="AU116" i="2"/>
  <c r="AL116" i="2"/>
  <c r="AI116" i="2"/>
  <c r="AF116" i="2"/>
  <c r="Z116" i="2"/>
  <c r="W116" i="2"/>
  <c r="T116" i="2"/>
  <c r="Q116" i="2"/>
  <c r="E116" i="2" s="1"/>
  <c r="BP115" i="2"/>
  <c r="BM115" i="2"/>
  <c r="BJ115" i="2"/>
  <c r="BA115" i="2"/>
  <c r="AX115" i="2"/>
  <c r="AU115" i="2"/>
  <c r="AL115" i="2"/>
  <c r="AI115" i="2"/>
  <c r="AF115" i="2"/>
  <c r="Z115" i="2"/>
  <c r="W115" i="2"/>
  <c r="T115" i="2"/>
  <c r="Q115" i="2"/>
  <c r="E115" i="2" s="1"/>
  <c r="BP114" i="2"/>
  <c r="BM114" i="2"/>
  <c r="BJ114" i="2"/>
  <c r="BA114" i="2"/>
  <c r="AX114" i="2"/>
  <c r="BF114" i="2" s="1"/>
  <c r="BD114" i="2" s="1"/>
  <c r="K114" i="2" s="1"/>
  <c r="AU114" i="2"/>
  <c r="AL114" i="2"/>
  <c r="AI114" i="2"/>
  <c r="AF114" i="2"/>
  <c r="AQ114" i="2" s="1"/>
  <c r="AO114" i="2" s="1"/>
  <c r="H114" i="2" s="1"/>
  <c r="Z114" i="2"/>
  <c r="W114" i="2"/>
  <c r="T114" i="2"/>
  <c r="Q114" i="2"/>
  <c r="E114" i="2" s="1"/>
  <c r="BP113" i="2"/>
  <c r="BM113" i="2"/>
  <c r="BU113" i="2" s="1"/>
  <c r="BS113" i="2" s="1"/>
  <c r="N113" i="2" s="1"/>
  <c r="BJ113" i="2"/>
  <c r="BA113" i="2"/>
  <c r="AX113" i="2"/>
  <c r="AU113" i="2"/>
  <c r="BF113" i="2" s="1"/>
  <c r="BD113" i="2" s="1"/>
  <c r="K113" i="2" s="1"/>
  <c r="AL113" i="2"/>
  <c r="AI113" i="2"/>
  <c r="AF113" i="2"/>
  <c r="Z113" i="2"/>
  <c r="W113" i="2"/>
  <c r="T113" i="2"/>
  <c r="Q113" i="2"/>
  <c r="E113" i="2" s="1"/>
  <c r="BP112" i="2"/>
  <c r="BM112" i="2"/>
  <c r="BJ112" i="2"/>
  <c r="BA112" i="2"/>
  <c r="AX112" i="2"/>
  <c r="AU112" i="2"/>
  <c r="AL112" i="2"/>
  <c r="AI112" i="2"/>
  <c r="AF112" i="2"/>
  <c r="Z112" i="2"/>
  <c r="W112" i="2"/>
  <c r="T112" i="2"/>
  <c r="Q112" i="2"/>
  <c r="E112" i="2" s="1"/>
  <c r="BP111" i="2"/>
  <c r="BM111" i="2"/>
  <c r="BJ111" i="2"/>
  <c r="BA111" i="2"/>
  <c r="AX111" i="2"/>
  <c r="AU111" i="2"/>
  <c r="BF111" i="2" s="1"/>
  <c r="BD111" i="2" s="1"/>
  <c r="K111" i="2" s="1"/>
  <c r="AL111" i="2"/>
  <c r="AI111" i="2"/>
  <c r="AF111" i="2"/>
  <c r="Z111" i="2"/>
  <c r="W111" i="2"/>
  <c r="T111" i="2"/>
  <c r="Q111" i="2"/>
  <c r="E111" i="2" s="1"/>
  <c r="BP110" i="2"/>
  <c r="BM110" i="2"/>
  <c r="BJ110" i="2"/>
  <c r="BA110" i="2"/>
  <c r="AX110" i="2"/>
  <c r="AU110" i="2"/>
  <c r="AL110" i="2"/>
  <c r="AI110" i="2"/>
  <c r="AF110" i="2"/>
  <c r="Z110" i="2"/>
  <c r="W110" i="2"/>
  <c r="T110" i="2"/>
  <c r="Q110" i="2"/>
  <c r="E110" i="2" s="1"/>
  <c r="BP109" i="2"/>
  <c r="BM109" i="2"/>
  <c r="BJ109" i="2"/>
  <c r="BU109" i="2" s="1"/>
  <c r="BS109" i="2" s="1"/>
  <c r="N109" i="2" s="1"/>
  <c r="BA109" i="2"/>
  <c r="AX109" i="2"/>
  <c r="AU109" i="2"/>
  <c r="AL109" i="2"/>
  <c r="AI109" i="2"/>
  <c r="AF109" i="2"/>
  <c r="Z109" i="2"/>
  <c r="W109" i="2"/>
  <c r="T109" i="2"/>
  <c r="Q109" i="2"/>
  <c r="E109" i="2" s="1"/>
  <c r="H109" i="2"/>
  <c r="BP108" i="2"/>
  <c r="BM108" i="2"/>
  <c r="BJ108" i="2"/>
  <c r="BA108" i="2"/>
  <c r="AX108" i="2"/>
  <c r="AU108" i="2"/>
  <c r="AL108" i="2"/>
  <c r="AI108" i="2"/>
  <c r="AF108" i="2"/>
  <c r="Z108" i="2"/>
  <c r="W108" i="2"/>
  <c r="T108" i="2"/>
  <c r="Q108" i="2"/>
  <c r="H108" i="2"/>
  <c r="E108" i="2"/>
  <c r="BP104" i="2"/>
  <c r="BM104" i="2"/>
  <c r="BJ104" i="2"/>
  <c r="BA104" i="2"/>
  <c r="AX104" i="2"/>
  <c r="AU104" i="2"/>
  <c r="BF104" i="2" s="1"/>
  <c r="BD104" i="2" s="1"/>
  <c r="K104" i="2" s="1"/>
  <c r="AL104" i="2"/>
  <c r="AI104" i="2"/>
  <c r="AF104" i="2"/>
  <c r="Z104" i="2"/>
  <c r="W104" i="2"/>
  <c r="T104" i="2"/>
  <c r="Q104" i="2"/>
  <c r="E104" i="2" s="1"/>
  <c r="BP103" i="2"/>
  <c r="BM103" i="2"/>
  <c r="BJ103" i="2"/>
  <c r="BA103" i="2"/>
  <c r="AX103" i="2"/>
  <c r="AU103" i="2"/>
  <c r="AL103" i="2"/>
  <c r="AI103" i="2"/>
  <c r="AF103" i="2"/>
  <c r="AQ103" i="2" s="1"/>
  <c r="AO103" i="2" s="1"/>
  <c r="H103" i="2" s="1"/>
  <c r="Z103" i="2"/>
  <c r="W103" i="2"/>
  <c r="T103" i="2"/>
  <c r="BP102" i="2"/>
  <c r="BM102" i="2"/>
  <c r="BJ102" i="2"/>
  <c r="BA102" i="2"/>
  <c r="AX102" i="2"/>
  <c r="AU102" i="2"/>
  <c r="AL102" i="2"/>
  <c r="AI102" i="2"/>
  <c r="AF102" i="2"/>
  <c r="AQ102" i="2" s="1"/>
  <c r="Z102" i="2"/>
  <c r="W102" i="2"/>
  <c r="T102" i="2"/>
  <c r="Q102" i="2"/>
  <c r="E102" i="2" s="1"/>
  <c r="BW101" i="2"/>
  <c r="BT101" i="2"/>
  <c r="BR101" i="2"/>
  <c r="BQ101" i="2"/>
  <c r="BO101" i="2"/>
  <c r="BN101" i="2"/>
  <c r="BL101" i="2"/>
  <c r="BK101" i="2"/>
  <c r="BJ101" i="2"/>
  <c r="BH101" i="2"/>
  <c r="BE101" i="2"/>
  <c r="BC101" i="2"/>
  <c r="BB101" i="2"/>
  <c r="AZ101" i="2"/>
  <c r="AY101" i="2"/>
  <c r="AX101" i="2" s="1"/>
  <c r="AW101" i="2"/>
  <c r="AV101" i="2"/>
  <c r="AS101" i="2"/>
  <c r="AP101" i="2"/>
  <c r="AN101" i="2"/>
  <c r="AM101" i="2"/>
  <c r="AL101" i="2" s="1"/>
  <c r="AK101" i="2"/>
  <c r="AJ101" i="2"/>
  <c r="AH101" i="2"/>
  <c r="AG101" i="2"/>
  <c r="AD101" i="2"/>
  <c r="AB101" i="2"/>
  <c r="AA101" i="2"/>
  <c r="Z101" i="2" s="1"/>
  <c r="X101" i="2"/>
  <c r="U101" i="2"/>
  <c r="T101" i="2" s="1"/>
  <c r="R101" i="2"/>
  <c r="BP100" i="2"/>
  <c r="BM100" i="2"/>
  <c r="BJ100" i="2"/>
  <c r="BA100" i="2"/>
  <c r="AX100" i="2"/>
  <c r="AU100" i="2"/>
  <c r="AL100" i="2"/>
  <c r="AI100" i="2"/>
  <c r="AF100" i="2"/>
  <c r="Z100" i="2"/>
  <c r="W100" i="2"/>
  <c r="T100" i="2"/>
  <c r="Q100" i="2"/>
  <c r="E100" i="2" s="1"/>
  <c r="BP99" i="2"/>
  <c r="BM99" i="2"/>
  <c r="BJ99" i="2"/>
  <c r="BA99" i="2"/>
  <c r="AX99" i="2"/>
  <c r="AU99" i="2"/>
  <c r="AL99" i="2"/>
  <c r="AI99" i="2"/>
  <c r="AF99" i="2"/>
  <c r="Z99" i="2"/>
  <c r="W99" i="2"/>
  <c r="T99" i="2"/>
  <c r="Q99" i="2"/>
  <c r="E99" i="2" s="1"/>
  <c r="BP98" i="2"/>
  <c r="BM98" i="2"/>
  <c r="BJ98" i="2"/>
  <c r="BA98" i="2"/>
  <c r="AX98" i="2"/>
  <c r="AU98" i="2"/>
  <c r="AL98" i="2"/>
  <c r="AI98" i="2"/>
  <c r="AF98" i="2"/>
  <c r="Z98" i="2"/>
  <c r="W98" i="2"/>
  <c r="T98" i="2"/>
  <c r="BP97" i="2"/>
  <c r="BM97" i="2"/>
  <c r="BJ97" i="2"/>
  <c r="BA97" i="2"/>
  <c r="AX97" i="2"/>
  <c r="AU97" i="2"/>
  <c r="AL97" i="2"/>
  <c r="AI97" i="2"/>
  <c r="AF97" i="2"/>
  <c r="Z97" i="2"/>
  <c r="W97" i="2"/>
  <c r="T97" i="2"/>
  <c r="BP96" i="2"/>
  <c r="BM96" i="2"/>
  <c r="BJ96" i="2"/>
  <c r="BU96" i="2" s="1"/>
  <c r="BA96" i="2"/>
  <c r="AX96" i="2"/>
  <c r="AU96" i="2"/>
  <c r="AL96" i="2"/>
  <c r="AI96" i="2"/>
  <c r="AF96" i="2"/>
  <c r="Z96" i="2"/>
  <c r="W96" i="2"/>
  <c r="T96" i="2"/>
  <c r="Q96" i="2"/>
  <c r="E96" i="2" s="1"/>
  <c r="BP95" i="2"/>
  <c r="BM95" i="2"/>
  <c r="BU95" i="2" s="1"/>
  <c r="BS95" i="2" s="1"/>
  <c r="N95" i="2" s="1"/>
  <c r="BJ95" i="2"/>
  <c r="BA95" i="2"/>
  <c r="AX95" i="2"/>
  <c r="AU95" i="2"/>
  <c r="AL95" i="2"/>
  <c r="AI95" i="2"/>
  <c r="AF95" i="2"/>
  <c r="Z95" i="2"/>
  <c r="W95" i="2"/>
  <c r="T95" i="2"/>
  <c r="Q95" i="2"/>
  <c r="E95" i="2" s="1"/>
  <c r="BW94" i="2"/>
  <c r="BT94" i="2"/>
  <c r="BR94" i="2"/>
  <c r="BQ94" i="2"/>
  <c r="BP94" i="2"/>
  <c r="BO94" i="2"/>
  <c r="BN94" i="2"/>
  <c r="BL94" i="2"/>
  <c r="BK94" i="2"/>
  <c r="BH94" i="2"/>
  <c r="BE94" i="2"/>
  <c r="BC94" i="2"/>
  <c r="BB94" i="2"/>
  <c r="AZ94" i="2"/>
  <c r="AY94" i="2"/>
  <c r="AX94" i="2" s="1"/>
  <c r="AW94" i="2"/>
  <c r="AV94" i="2"/>
  <c r="AS94" i="2"/>
  <c r="AP94" i="2"/>
  <c r="AN94" i="2"/>
  <c r="AM94" i="2"/>
  <c r="AK94" i="2"/>
  <c r="AJ94" i="2"/>
  <c r="AH94" i="2"/>
  <c r="AG94" i="2"/>
  <c r="AF94" i="2"/>
  <c r="AD94" i="2"/>
  <c r="AB94" i="2"/>
  <c r="AA94" i="2"/>
  <c r="Z94" i="2"/>
  <c r="X94" i="2"/>
  <c r="U94" i="2"/>
  <c r="R94" i="2"/>
  <c r="BP93" i="2"/>
  <c r="BM93" i="2"/>
  <c r="BJ93" i="2"/>
  <c r="BA93" i="2"/>
  <c r="AX93" i="2"/>
  <c r="AU93" i="2"/>
  <c r="AL93" i="2"/>
  <c r="AI93" i="2"/>
  <c r="AF93" i="2"/>
  <c r="Z93" i="2"/>
  <c r="W93" i="2"/>
  <c r="T93" i="2"/>
  <c r="Q93" i="2"/>
  <c r="E93" i="2" s="1"/>
  <c r="BP92" i="2"/>
  <c r="BM92" i="2"/>
  <c r="BJ92" i="2"/>
  <c r="BA92" i="2"/>
  <c r="AX92" i="2"/>
  <c r="AU92" i="2"/>
  <c r="AL92" i="2"/>
  <c r="AI92" i="2"/>
  <c r="AF92" i="2"/>
  <c r="Z92" i="2"/>
  <c r="W92" i="2"/>
  <c r="T92" i="2"/>
  <c r="Q92" i="2"/>
  <c r="E92" i="2" s="1"/>
  <c r="BP91" i="2"/>
  <c r="BM91" i="2"/>
  <c r="BJ91" i="2"/>
  <c r="BA91" i="2"/>
  <c r="AX91" i="2"/>
  <c r="AU91" i="2"/>
  <c r="AL91" i="2"/>
  <c r="AI91" i="2"/>
  <c r="AF91" i="2"/>
  <c r="Z91" i="2"/>
  <c r="W91" i="2"/>
  <c r="T91" i="2"/>
  <c r="Q91" i="2"/>
  <c r="E91" i="2" s="1"/>
  <c r="BP90" i="2"/>
  <c r="BM90" i="2"/>
  <c r="BJ90" i="2"/>
  <c r="BA90" i="2"/>
  <c r="AX90" i="2"/>
  <c r="AU90" i="2"/>
  <c r="AL90" i="2"/>
  <c r="AI90" i="2"/>
  <c r="AF90" i="2"/>
  <c r="Z90" i="2"/>
  <c r="W90" i="2"/>
  <c r="T90" i="2"/>
  <c r="Q90" i="2"/>
  <c r="E90" i="2"/>
  <c r="BP89" i="2"/>
  <c r="BM89" i="2"/>
  <c r="BJ89" i="2"/>
  <c r="BA89" i="2"/>
  <c r="AX89" i="2"/>
  <c r="AU89" i="2"/>
  <c r="AL89" i="2"/>
  <c r="AI89" i="2"/>
  <c r="AF89" i="2"/>
  <c r="Z89" i="2"/>
  <c r="W89" i="2"/>
  <c r="T89" i="2"/>
  <c r="Q89" i="2"/>
  <c r="E89" i="2" s="1"/>
  <c r="BP88" i="2"/>
  <c r="BM88" i="2"/>
  <c r="BJ88" i="2"/>
  <c r="BA88" i="2"/>
  <c r="AX88" i="2"/>
  <c r="AU88" i="2"/>
  <c r="AL88" i="2"/>
  <c r="AI88" i="2"/>
  <c r="AF88" i="2"/>
  <c r="AQ88" i="2" s="1"/>
  <c r="AO88" i="2" s="1"/>
  <c r="H88" i="2" s="1"/>
  <c r="Z88" i="2"/>
  <c r="W88" i="2"/>
  <c r="T88" i="2"/>
  <c r="Q88" i="2"/>
  <c r="E88" i="2" s="1"/>
  <c r="BP87" i="2"/>
  <c r="BM87" i="2"/>
  <c r="BJ87" i="2"/>
  <c r="BA87" i="2"/>
  <c r="AX87" i="2"/>
  <c r="AU87" i="2"/>
  <c r="AL87" i="2"/>
  <c r="AI87" i="2"/>
  <c r="AF87" i="2"/>
  <c r="Z87" i="2"/>
  <c r="W87" i="2"/>
  <c r="T87" i="2"/>
  <c r="Q87" i="2"/>
  <c r="E87" i="2" s="1"/>
  <c r="BP86" i="2"/>
  <c r="BM86" i="2"/>
  <c r="BJ86" i="2"/>
  <c r="BA86" i="2"/>
  <c r="AX86" i="2"/>
  <c r="AU86" i="2"/>
  <c r="AL86" i="2"/>
  <c r="AI86" i="2"/>
  <c r="AF86" i="2"/>
  <c r="Z86" i="2"/>
  <c r="W86" i="2"/>
  <c r="T86" i="2"/>
  <c r="Q86" i="2"/>
  <c r="E86" i="2" s="1"/>
  <c r="BP85" i="2"/>
  <c r="BM85" i="2"/>
  <c r="BJ85" i="2"/>
  <c r="BA85" i="2"/>
  <c r="AX85" i="2"/>
  <c r="AU85" i="2"/>
  <c r="AL85" i="2"/>
  <c r="AI85" i="2"/>
  <c r="AF85" i="2"/>
  <c r="Z85" i="2"/>
  <c r="W85" i="2"/>
  <c r="T85" i="2"/>
  <c r="BP84" i="2"/>
  <c r="BM84" i="2"/>
  <c r="BJ84" i="2"/>
  <c r="BA84" i="2"/>
  <c r="AX84" i="2"/>
  <c r="AU84" i="2"/>
  <c r="AL84" i="2"/>
  <c r="AI84" i="2"/>
  <c r="AF84" i="2"/>
  <c r="Z84" i="2"/>
  <c r="W84" i="2"/>
  <c r="T84" i="2"/>
  <c r="Q84" i="2"/>
  <c r="E84" i="2"/>
  <c r="BP83" i="2"/>
  <c r="BM83" i="2"/>
  <c r="BJ83" i="2"/>
  <c r="BA83" i="2"/>
  <c r="AX83" i="2"/>
  <c r="AU83" i="2"/>
  <c r="AL83" i="2"/>
  <c r="AI83" i="2"/>
  <c r="AF83" i="2"/>
  <c r="Z83" i="2"/>
  <c r="W83" i="2"/>
  <c r="T83" i="2"/>
  <c r="Q83" i="2"/>
  <c r="E83" i="2" s="1"/>
  <c r="BP82" i="2"/>
  <c r="BM82" i="2"/>
  <c r="BJ82" i="2"/>
  <c r="BA82" i="2"/>
  <c r="AX82" i="2"/>
  <c r="AU82" i="2"/>
  <c r="AL82" i="2"/>
  <c r="AI82" i="2"/>
  <c r="AF82" i="2"/>
  <c r="Z82" i="2"/>
  <c r="W82" i="2"/>
  <c r="T82" i="2"/>
  <c r="Q82" i="2"/>
  <c r="E82" i="2" s="1"/>
  <c r="BW81" i="2"/>
  <c r="BT81" i="2"/>
  <c r="BR81" i="2"/>
  <c r="BQ81" i="2"/>
  <c r="BP81" i="2" s="1"/>
  <c r="BO81" i="2"/>
  <c r="BN81" i="2"/>
  <c r="BM81" i="2" s="1"/>
  <c r="BL81" i="2"/>
  <c r="BK81" i="2"/>
  <c r="BH81" i="2"/>
  <c r="BE81" i="2"/>
  <c r="BC81" i="2"/>
  <c r="BB81" i="2"/>
  <c r="BA81" i="2" s="1"/>
  <c r="AZ81" i="2"/>
  <c r="AY81" i="2"/>
  <c r="AW81" i="2"/>
  <c r="AV81" i="2"/>
  <c r="AS81" i="2"/>
  <c r="AP81" i="2"/>
  <c r="AN81" i="2"/>
  <c r="AM81" i="2"/>
  <c r="AK81" i="2"/>
  <c r="AI81" i="2" s="1"/>
  <c r="AJ81" i="2"/>
  <c r="AH81" i="2"/>
  <c r="AG81" i="2"/>
  <c r="AF81" i="2" s="1"/>
  <c r="AD81" i="2"/>
  <c r="AB81" i="2"/>
  <c r="AA81" i="2"/>
  <c r="X81" i="2"/>
  <c r="W81" i="2" s="1"/>
  <c r="U81" i="2"/>
  <c r="R81" i="2"/>
  <c r="BW80" i="2"/>
  <c r="BT80" i="2"/>
  <c r="BR80" i="2"/>
  <c r="BQ80" i="2"/>
  <c r="BO80" i="2"/>
  <c r="BN80" i="2"/>
  <c r="BL80" i="2"/>
  <c r="BK80" i="2"/>
  <c r="BJ80" i="2"/>
  <c r="BH80" i="2"/>
  <c r="BE80" i="2"/>
  <c r="BC80" i="2"/>
  <c r="BB80" i="2"/>
  <c r="AZ80" i="2"/>
  <c r="AY80" i="2"/>
  <c r="AW80" i="2"/>
  <c r="AV80" i="2"/>
  <c r="AS80" i="2"/>
  <c r="AP80" i="2"/>
  <c r="AN80" i="2"/>
  <c r="AM80" i="2"/>
  <c r="AL80" i="2" s="1"/>
  <c r="AK80" i="2"/>
  <c r="AJ80" i="2"/>
  <c r="AH80" i="2"/>
  <c r="AG80" i="2"/>
  <c r="AD80" i="2"/>
  <c r="AB80" i="2"/>
  <c r="AA80" i="2"/>
  <c r="X80" i="2"/>
  <c r="U80" i="2"/>
  <c r="T80" i="2" s="1"/>
  <c r="R80" i="2"/>
  <c r="Q80" i="2" s="1"/>
  <c r="E80" i="2" s="1"/>
  <c r="BW79" i="2"/>
  <c r="BT79" i="2"/>
  <c r="BR79" i="2"/>
  <c r="BQ79" i="2"/>
  <c r="BO79" i="2"/>
  <c r="BN79" i="2"/>
  <c r="BL79" i="2"/>
  <c r="BK79" i="2"/>
  <c r="BH79" i="2"/>
  <c r="BE79" i="2"/>
  <c r="BC79" i="2"/>
  <c r="BB79" i="2"/>
  <c r="BA79" i="2" s="1"/>
  <c r="AZ79" i="2"/>
  <c r="AY79" i="2"/>
  <c r="AW79" i="2"/>
  <c r="AV79" i="2"/>
  <c r="AS79" i="2"/>
  <c r="AP79" i="2"/>
  <c r="AN79" i="2"/>
  <c r="AM79" i="2"/>
  <c r="AK79" i="2"/>
  <c r="AJ79" i="2"/>
  <c r="AI79" i="2"/>
  <c r="AH79" i="2"/>
  <c r="AG79" i="2"/>
  <c r="AD79" i="2"/>
  <c r="AB79" i="2"/>
  <c r="AA79" i="2"/>
  <c r="X79" i="2"/>
  <c r="W79" i="2" s="1"/>
  <c r="U79" i="2"/>
  <c r="R79" i="2"/>
  <c r="BP78" i="2"/>
  <c r="BM78" i="2"/>
  <c r="BJ78" i="2"/>
  <c r="BA78" i="2"/>
  <c r="AX78" i="2"/>
  <c r="AU78" i="2"/>
  <c r="AL78" i="2"/>
  <c r="AI78" i="2"/>
  <c r="AF78" i="2"/>
  <c r="Z78" i="2"/>
  <c r="W78" i="2"/>
  <c r="T78" i="2"/>
  <c r="Q78" i="2"/>
  <c r="E78" i="2" s="1"/>
  <c r="BP77" i="2"/>
  <c r="BM77" i="2"/>
  <c r="BJ77" i="2"/>
  <c r="BA77" i="2"/>
  <c r="AX77" i="2"/>
  <c r="AU77" i="2"/>
  <c r="AL77" i="2"/>
  <c r="AI77" i="2"/>
  <c r="AF77" i="2"/>
  <c r="Z77" i="2"/>
  <c r="W77" i="2"/>
  <c r="T77" i="2"/>
  <c r="Q77" i="2"/>
  <c r="E77" i="2"/>
  <c r="BP76" i="2"/>
  <c r="BM76" i="2"/>
  <c r="BJ76" i="2"/>
  <c r="BA76" i="2"/>
  <c r="AX76" i="2"/>
  <c r="AU76" i="2"/>
  <c r="AL76" i="2"/>
  <c r="AI76" i="2"/>
  <c r="AF76" i="2"/>
  <c r="Z76" i="2"/>
  <c r="W76" i="2"/>
  <c r="T76" i="2"/>
  <c r="Q76" i="2"/>
  <c r="E76" i="2" s="1"/>
  <c r="BP75" i="2"/>
  <c r="BM75" i="2"/>
  <c r="BJ75" i="2"/>
  <c r="BA75" i="2"/>
  <c r="AX75" i="2"/>
  <c r="AU75" i="2"/>
  <c r="AL75" i="2"/>
  <c r="AI75" i="2"/>
  <c r="AF75" i="2"/>
  <c r="Z75" i="2"/>
  <c r="W75" i="2"/>
  <c r="T75" i="2"/>
  <c r="Q75" i="2"/>
  <c r="E75" i="2" s="1"/>
  <c r="BP74" i="2"/>
  <c r="BM74" i="2"/>
  <c r="BJ74" i="2"/>
  <c r="BA74" i="2"/>
  <c r="AX74" i="2"/>
  <c r="AU74" i="2"/>
  <c r="AL74" i="2"/>
  <c r="AI74" i="2"/>
  <c r="AF74" i="2"/>
  <c r="Z74" i="2"/>
  <c r="W74" i="2"/>
  <c r="T74" i="2"/>
  <c r="Q74" i="2"/>
  <c r="E74" i="2" s="1"/>
  <c r="BP73" i="2"/>
  <c r="BM73" i="2"/>
  <c r="BJ73" i="2"/>
  <c r="BA73" i="2"/>
  <c r="AX73" i="2"/>
  <c r="AU73" i="2"/>
  <c r="AL73" i="2"/>
  <c r="AI73" i="2"/>
  <c r="AF73" i="2"/>
  <c r="Z73" i="2"/>
  <c r="W73" i="2"/>
  <c r="T73" i="2"/>
  <c r="Q73" i="2"/>
  <c r="E73" i="2" s="1"/>
  <c r="BP72" i="2"/>
  <c r="BM72" i="2"/>
  <c r="BJ72" i="2"/>
  <c r="BU72" i="2" s="1"/>
  <c r="BS72" i="2" s="1"/>
  <c r="N72" i="2" s="1"/>
  <c r="BA72" i="2"/>
  <c r="AX72" i="2"/>
  <c r="AU72" i="2"/>
  <c r="AL72" i="2"/>
  <c r="AI72" i="2"/>
  <c r="AF72" i="2"/>
  <c r="Z72" i="2"/>
  <c r="W72" i="2"/>
  <c r="T72" i="2"/>
  <c r="Q72" i="2"/>
  <c r="E72" i="2" s="1"/>
  <c r="BP71" i="2"/>
  <c r="BM71" i="2"/>
  <c r="BJ71" i="2"/>
  <c r="BA71" i="2"/>
  <c r="AX71" i="2"/>
  <c r="AU71" i="2"/>
  <c r="AL71" i="2"/>
  <c r="AI71" i="2"/>
  <c r="AF71" i="2"/>
  <c r="Z71" i="2"/>
  <c r="W71" i="2"/>
  <c r="T71" i="2"/>
  <c r="Q71" i="2"/>
  <c r="E71" i="2" s="1"/>
  <c r="BP70" i="2"/>
  <c r="BM70" i="2"/>
  <c r="BJ70" i="2"/>
  <c r="BA70" i="2"/>
  <c r="AX70" i="2"/>
  <c r="AU70" i="2"/>
  <c r="AL70" i="2"/>
  <c r="AI70" i="2"/>
  <c r="AF70" i="2"/>
  <c r="AQ70" i="2" s="1"/>
  <c r="AO70" i="2" s="1"/>
  <c r="H70" i="2" s="1"/>
  <c r="Z70" i="2"/>
  <c r="W70" i="2"/>
  <c r="T70" i="2"/>
  <c r="Q70" i="2"/>
  <c r="E70" i="2" s="1"/>
  <c r="BP69" i="2"/>
  <c r="BM69" i="2"/>
  <c r="BJ69" i="2"/>
  <c r="BA69" i="2"/>
  <c r="AX69" i="2"/>
  <c r="AU69" i="2"/>
  <c r="AL69" i="2"/>
  <c r="AI69" i="2"/>
  <c r="AF69" i="2"/>
  <c r="Z69" i="2"/>
  <c r="W69" i="2"/>
  <c r="T69" i="2"/>
  <c r="AE69" i="2" s="1"/>
  <c r="AC69" i="2" s="1"/>
  <c r="F69" i="2" s="1"/>
  <c r="Q69" i="2"/>
  <c r="E69" i="2"/>
  <c r="BP68" i="2"/>
  <c r="BM68" i="2"/>
  <c r="BJ68" i="2"/>
  <c r="BU68" i="2" s="1"/>
  <c r="BS68" i="2" s="1"/>
  <c r="N68" i="2" s="1"/>
  <c r="BA68" i="2"/>
  <c r="AX68" i="2"/>
  <c r="AU68" i="2"/>
  <c r="AL68" i="2"/>
  <c r="AI68" i="2"/>
  <c r="AF68" i="2"/>
  <c r="AQ68" i="2" s="1"/>
  <c r="AO68" i="2" s="1"/>
  <c r="H68" i="2" s="1"/>
  <c r="Z68" i="2"/>
  <c r="W68" i="2"/>
  <c r="T68" i="2"/>
  <c r="Q68" i="2"/>
  <c r="E68" i="2" s="1"/>
  <c r="BP67" i="2"/>
  <c r="BM67" i="2"/>
  <c r="BJ67" i="2"/>
  <c r="BA67" i="2"/>
  <c r="AX67" i="2"/>
  <c r="AU67" i="2"/>
  <c r="BF67" i="2" s="1"/>
  <c r="BD67" i="2" s="1"/>
  <c r="K67" i="2" s="1"/>
  <c r="AL67" i="2"/>
  <c r="AI67" i="2"/>
  <c r="AF67" i="2"/>
  <c r="Z67" i="2"/>
  <c r="W67" i="2"/>
  <c r="T67" i="2"/>
  <c r="AE67" i="2" s="1"/>
  <c r="AC67" i="2" s="1"/>
  <c r="Q67" i="2"/>
  <c r="E67" i="2"/>
  <c r="BP66" i="2"/>
  <c r="BM66" i="2"/>
  <c r="BJ66" i="2"/>
  <c r="BA66" i="2"/>
  <c r="AX66" i="2"/>
  <c r="AU66" i="2"/>
  <c r="AL66" i="2"/>
  <c r="AI66" i="2"/>
  <c r="AF66" i="2"/>
  <c r="Z66" i="2"/>
  <c r="W66" i="2"/>
  <c r="T66" i="2"/>
  <c r="Q66" i="2"/>
  <c r="E66" i="2"/>
  <c r="BP65" i="2"/>
  <c r="BM65" i="2"/>
  <c r="BJ65" i="2"/>
  <c r="BA65" i="2"/>
  <c r="AX65" i="2"/>
  <c r="AU65" i="2"/>
  <c r="AL65" i="2"/>
  <c r="AI65" i="2"/>
  <c r="AQ65" i="2" s="1"/>
  <c r="AO65" i="2" s="1"/>
  <c r="H65" i="2" s="1"/>
  <c r="AF65" i="2"/>
  <c r="Z65" i="2"/>
  <c r="W65" i="2"/>
  <c r="T65" i="2"/>
  <c r="Q65" i="2"/>
  <c r="E65" i="2"/>
  <c r="BP64" i="2"/>
  <c r="BM64" i="2"/>
  <c r="BJ64" i="2"/>
  <c r="BA64" i="2"/>
  <c r="AX64" i="2"/>
  <c r="AU64" i="2"/>
  <c r="AL64" i="2"/>
  <c r="AI64" i="2"/>
  <c r="AF64" i="2"/>
  <c r="Z64" i="2"/>
  <c r="W64" i="2"/>
  <c r="T64" i="2"/>
  <c r="Q64" i="2"/>
  <c r="E64" i="2" s="1"/>
  <c r="BP63" i="2"/>
  <c r="BM63" i="2"/>
  <c r="BJ63" i="2"/>
  <c r="BA63" i="2"/>
  <c r="AX63" i="2"/>
  <c r="AU63" i="2"/>
  <c r="AL63" i="2"/>
  <c r="AI63" i="2"/>
  <c r="AF63" i="2"/>
  <c r="Z63" i="2"/>
  <c r="W63" i="2"/>
  <c r="T63" i="2"/>
  <c r="Q63" i="2"/>
  <c r="E63" i="2" s="1"/>
  <c r="BP62" i="2"/>
  <c r="BM62" i="2"/>
  <c r="BJ62" i="2"/>
  <c r="BA62" i="2"/>
  <c r="AX62" i="2"/>
  <c r="AU62" i="2"/>
  <c r="BF62" i="2" s="1"/>
  <c r="BD62" i="2" s="1"/>
  <c r="K62" i="2" s="1"/>
  <c r="AL62" i="2"/>
  <c r="AI62" i="2"/>
  <c r="AF62" i="2"/>
  <c r="Z62" i="2"/>
  <c r="W62" i="2"/>
  <c r="T62" i="2"/>
  <c r="AE62" i="2" s="1"/>
  <c r="AC62" i="2" s="1"/>
  <c r="Q62" i="2"/>
  <c r="E62" i="2" s="1"/>
  <c r="BP61" i="2"/>
  <c r="BM61" i="2"/>
  <c r="BJ61" i="2"/>
  <c r="BA61" i="2"/>
  <c r="AX61" i="2"/>
  <c r="AU61" i="2"/>
  <c r="AL61" i="2"/>
  <c r="AI61" i="2"/>
  <c r="AF61" i="2"/>
  <c r="AQ61" i="2" s="1"/>
  <c r="AO61" i="2" s="1"/>
  <c r="H61" i="2" s="1"/>
  <c r="Z61" i="2"/>
  <c r="W61" i="2"/>
  <c r="T61" i="2"/>
  <c r="Q61" i="2"/>
  <c r="E61" i="2" s="1"/>
  <c r="BP60" i="2"/>
  <c r="BM60" i="2"/>
  <c r="BJ60" i="2"/>
  <c r="BA60" i="2"/>
  <c r="AX60" i="2"/>
  <c r="AU60" i="2"/>
  <c r="BF60" i="2" s="1"/>
  <c r="BD60" i="2" s="1"/>
  <c r="K60" i="2" s="1"/>
  <c r="AL60" i="2"/>
  <c r="AI60" i="2"/>
  <c r="AF60" i="2"/>
  <c r="Z60" i="2"/>
  <c r="W60" i="2"/>
  <c r="T60" i="2"/>
  <c r="Q60" i="2"/>
  <c r="E60" i="2" s="1"/>
  <c r="BP59" i="2"/>
  <c r="BM59" i="2"/>
  <c r="BJ59" i="2"/>
  <c r="BU59" i="2" s="1"/>
  <c r="BS59" i="2" s="1"/>
  <c r="N59" i="2" s="1"/>
  <c r="BA59" i="2"/>
  <c r="AX59" i="2"/>
  <c r="AU59" i="2"/>
  <c r="AL59" i="2"/>
  <c r="AI59" i="2"/>
  <c r="AF59" i="2"/>
  <c r="Z59" i="2"/>
  <c r="W59" i="2"/>
  <c r="T59" i="2"/>
  <c r="Q59" i="2"/>
  <c r="E59" i="2" s="1"/>
  <c r="BP58" i="2"/>
  <c r="BM58" i="2"/>
  <c r="BJ58" i="2"/>
  <c r="BA58" i="2"/>
  <c r="AX58" i="2"/>
  <c r="AU58" i="2"/>
  <c r="AL58" i="2"/>
  <c r="AI58" i="2"/>
  <c r="AF58" i="2"/>
  <c r="Z58" i="2"/>
  <c r="W58" i="2"/>
  <c r="T58" i="2"/>
  <c r="Q58" i="2"/>
  <c r="E58" i="2" s="1"/>
  <c r="BP57" i="2"/>
  <c r="BM57" i="2"/>
  <c r="BJ57" i="2"/>
  <c r="BA57" i="2"/>
  <c r="AX57" i="2"/>
  <c r="AU57" i="2"/>
  <c r="AL57" i="2"/>
  <c r="AI57" i="2"/>
  <c r="AF57" i="2"/>
  <c r="Z57" i="2"/>
  <c r="W57" i="2"/>
  <c r="T57" i="2"/>
  <c r="Q57" i="2"/>
  <c r="E57" i="2" s="1"/>
  <c r="BP56" i="2"/>
  <c r="BM56" i="2"/>
  <c r="BJ56" i="2"/>
  <c r="BA56" i="2"/>
  <c r="AX56" i="2"/>
  <c r="AU56" i="2"/>
  <c r="AL56" i="2"/>
  <c r="AI56" i="2"/>
  <c r="AF56" i="2"/>
  <c r="Z56" i="2"/>
  <c r="W56" i="2"/>
  <c r="T56" i="2"/>
  <c r="Q56" i="2"/>
  <c r="E56" i="2" s="1"/>
  <c r="BP55" i="2"/>
  <c r="BM55" i="2"/>
  <c r="BJ55" i="2"/>
  <c r="BU55" i="2" s="1"/>
  <c r="BS55" i="2" s="1"/>
  <c r="N55" i="2" s="1"/>
  <c r="BA55" i="2"/>
  <c r="AX55" i="2"/>
  <c r="AU55" i="2"/>
  <c r="AL55" i="2"/>
  <c r="AI55" i="2"/>
  <c r="AF55" i="2"/>
  <c r="Z55" i="2"/>
  <c r="W55" i="2"/>
  <c r="T55" i="2"/>
  <c r="Q55" i="2"/>
  <c r="E55" i="2" s="1"/>
  <c r="BP54" i="2"/>
  <c r="BM54" i="2"/>
  <c r="BJ54" i="2"/>
  <c r="BA54" i="2"/>
  <c r="AX54" i="2"/>
  <c r="AU54" i="2"/>
  <c r="AL54" i="2"/>
  <c r="AI54" i="2"/>
  <c r="AF54" i="2"/>
  <c r="Z54" i="2"/>
  <c r="W54" i="2"/>
  <c r="T54" i="2"/>
  <c r="Q54" i="2"/>
  <c r="E54" i="2" s="1"/>
  <c r="BP53" i="2"/>
  <c r="BM53" i="2"/>
  <c r="BJ53" i="2"/>
  <c r="BU53" i="2" s="1"/>
  <c r="BS53" i="2" s="1"/>
  <c r="N53" i="2" s="1"/>
  <c r="BA53" i="2"/>
  <c r="AX53" i="2"/>
  <c r="AU53" i="2"/>
  <c r="AL53" i="2"/>
  <c r="AI53" i="2"/>
  <c r="AF53" i="2"/>
  <c r="Z53" i="2"/>
  <c r="W53" i="2"/>
  <c r="T53" i="2"/>
  <c r="Q53" i="2"/>
  <c r="E53" i="2" s="1"/>
  <c r="BP52" i="2"/>
  <c r="BM52" i="2"/>
  <c r="BJ52" i="2"/>
  <c r="BU52" i="2" s="1"/>
  <c r="BS52" i="2" s="1"/>
  <c r="N52" i="2" s="1"/>
  <c r="BA52" i="2"/>
  <c r="AX52" i="2"/>
  <c r="AU52" i="2"/>
  <c r="AL52" i="2"/>
  <c r="AI52" i="2"/>
  <c r="AF52" i="2"/>
  <c r="Z52" i="2"/>
  <c r="W52" i="2"/>
  <c r="T52" i="2"/>
  <c r="BP51" i="2"/>
  <c r="BM51" i="2"/>
  <c r="BJ51" i="2"/>
  <c r="BA51" i="2"/>
  <c r="AX51" i="2"/>
  <c r="AU51" i="2"/>
  <c r="AL51" i="2"/>
  <c r="AI51" i="2"/>
  <c r="AF51" i="2"/>
  <c r="AQ51" i="2" s="1"/>
  <c r="AO51" i="2" s="1"/>
  <c r="H51" i="2" s="1"/>
  <c r="Z51" i="2"/>
  <c r="W51" i="2"/>
  <c r="T51" i="2"/>
  <c r="BP50" i="2"/>
  <c r="BM50" i="2"/>
  <c r="BJ50" i="2"/>
  <c r="BU50" i="2" s="1"/>
  <c r="BS50" i="2" s="1"/>
  <c r="BA50" i="2"/>
  <c r="AX50" i="2"/>
  <c r="AU50" i="2"/>
  <c r="AL50" i="2"/>
  <c r="AI50" i="2"/>
  <c r="AF50" i="2"/>
  <c r="Z50" i="2"/>
  <c r="W50" i="2"/>
  <c r="T50" i="2"/>
  <c r="N50" i="2"/>
  <c r="BP49" i="2"/>
  <c r="BM49" i="2"/>
  <c r="BJ49" i="2"/>
  <c r="BA49" i="2"/>
  <c r="AX49" i="2"/>
  <c r="AU49" i="2"/>
  <c r="AL49" i="2"/>
  <c r="AI49" i="2"/>
  <c r="AF49" i="2"/>
  <c r="Z49" i="2"/>
  <c r="W49" i="2"/>
  <c r="T49" i="2"/>
  <c r="Q49" i="2"/>
  <c r="E49" i="2" s="1"/>
  <c r="BP48" i="2"/>
  <c r="BM48" i="2"/>
  <c r="BJ48" i="2"/>
  <c r="BA48" i="2"/>
  <c r="AX48" i="2"/>
  <c r="AU48" i="2"/>
  <c r="AL48" i="2"/>
  <c r="AI48" i="2"/>
  <c r="AF48" i="2"/>
  <c r="Z48" i="2"/>
  <c r="W48" i="2"/>
  <c r="T48" i="2"/>
  <c r="Q48" i="2"/>
  <c r="E48" i="2" s="1"/>
  <c r="BP47" i="2"/>
  <c r="BM47" i="2"/>
  <c r="BJ47" i="2"/>
  <c r="BU47" i="2" s="1"/>
  <c r="BS47" i="2" s="1"/>
  <c r="N47" i="2" s="1"/>
  <c r="BA47" i="2"/>
  <c r="AX47" i="2"/>
  <c r="AU47" i="2"/>
  <c r="AL47" i="2"/>
  <c r="AI47" i="2"/>
  <c r="AF47" i="2"/>
  <c r="AQ47" i="2" s="1"/>
  <c r="Z47" i="2"/>
  <c r="W47" i="2"/>
  <c r="T47" i="2"/>
  <c r="Q47" i="2"/>
  <c r="E47" i="2" s="1"/>
  <c r="BP46" i="2"/>
  <c r="BM46" i="2"/>
  <c r="BJ46" i="2"/>
  <c r="BA46" i="2"/>
  <c r="AX46" i="2"/>
  <c r="AU46" i="2"/>
  <c r="AL46" i="2"/>
  <c r="AI46" i="2"/>
  <c r="AF46" i="2"/>
  <c r="Z46" i="2"/>
  <c r="W46" i="2"/>
  <c r="T46" i="2"/>
  <c r="Q46" i="2"/>
  <c r="E46" i="2"/>
  <c r="BP45" i="2"/>
  <c r="BM45" i="2"/>
  <c r="BJ45" i="2"/>
  <c r="BA45" i="2"/>
  <c r="AX45" i="2"/>
  <c r="AU45" i="2"/>
  <c r="AL45" i="2"/>
  <c r="AI45" i="2"/>
  <c r="AF45" i="2"/>
  <c r="Z45" i="2"/>
  <c r="W45" i="2"/>
  <c r="T45" i="2"/>
  <c r="Q45" i="2"/>
  <c r="E45" i="2"/>
  <c r="BP44" i="2"/>
  <c r="BM44" i="2"/>
  <c r="BJ44" i="2"/>
  <c r="BA44" i="2"/>
  <c r="AX44" i="2"/>
  <c r="AU44" i="2"/>
  <c r="AL44" i="2"/>
  <c r="AI44" i="2"/>
  <c r="AF44" i="2"/>
  <c r="Z44" i="2"/>
  <c r="W44" i="2"/>
  <c r="T44" i="2"/>
  <c r="Q44" i="2"/>
  <c r="E44" i="2"/>
  <c r="BP43" i="2"/>
  <c r="BM43" i="2"/>
  <c r="BJ43" i="2"/>
  <c r="BA43" i="2"/>
  <c r="AX43" i="2"/>
  <c r="AU43" i="2"/>
  <c r="AL43" i="2"/>
  <c r="AI43" i="2"/>
  <c r="AF43" i="2"/>
  <c r="Z43" i="2"/>
  <c r="W43" i="2"/>
  <c r="T43" i="2"/>
  <c r="Q43" i="2"/>
  <c r="E43" i="2"/>
  <c r="BP42" i="2"/>
  <c r="BM42" i="2"/>
  <c r="BJ42" i="2"/>
  <c r="BA42" i="2"/>
  <c r="AX42" i="2"/>
  <c r="AU42" i="2"/>
  <c r="AL42" i="2"/>
  <c r="AI42" i="2"/>
  <c r="AF42" i="2"/>
  <c r="Z42" i="2"/>
  <c r="W42" i="2"/>
  <c r="T42" i="2"/>
  <c r="Q42" i="2"/>
  <c r="E42" i="2"/>
  <c r="BP41" i="2"/>
  <c r="BM41" i="2"/>
  <c r="BJ41" i="2"/>
  <c r="BA41" i="2"/>
  <c r="AX41" i="2"/>
  <c r="AU41" i="2"/>
  <c r="AL41" i="2"/>
  <c r="AI41" i="2"/>
  <c r="AF41" i="2"/>
  <c r="Z41" i="2"/>
  <c r="W41" i="2"/>
  <c r="T41" i="2"/>
  <c r="Q41" i="2"/>
  <c r="E41" i="2"/>
  <c r="BP40" i="2"/>
  <c r="BM40" i="2"/>
  <c r="BJ40" i="2"/>
  <c r="BA40" i="2"/>
  <c r="AX40" i="2"/>
  <c r="AU40" i="2"/>
  <c r="AL40" i="2"/>
  <c r="AI40" i="2"/>
  <c r="AF40" i="2"/>
  <c r="Z40" i="2"/>
  <c r="W40" i="2"/>
  <c r="T40" i="2"/>
  <c r="Q40" i="2"/>
  <c r="E40" i="2"/>
  <c r="BP39" i="2"/>
  <c r="BM39" i="2"/>
  <c r="BJ39" i="2"/>
  <c r="BA39" i="2"/>
  <c r="AX39" i="2"/>
  <c r="AU39" i="2"/>
  <c r="AL39" i="2"/>
  <c r="AI39" i="2"/>
  <c r="AF39" i="2"/>
  <c r="Z39" i="2"/>
  <c r="W39" i="2"/>
  <c r="T39" i="2"/>
  <c r="Q39" i="2"/>
  <c r="E39" i="2"/>
  <c r="BP38" i="2"/>
  <c r="BM38" i="2"/>
  <c r="BJ38" i="2"/>
  <c r="BA38" i="2"/>
  <c r="AX38" i="2"/>
  <c r="AU38" i="2"/>
  <c r="AL38" i="2"/>
  <c r="AI38" i="2"/>
  <c r="AF38" i="2"/>
  <c r="Z38" i="2"/>
  <c r="W38" i="2"/>
  <c r="T38" i="2"/>
  <c r="Q38" i="2"/>
  <c r="E38" i="2"/>
  <c r="BR37" i="2"/>
  <c r="BP37" i="2" s="1"/>
  <c r="BO37" i="2"/>
  <c r="BM37" i="2" s="1"/>
  <c r="BL37" i="2"/>
  <c r="BJ37" i="2" s="1"/>
  <c r="BC37" i="2"/>
  <c r="BA37" i="2" s="1"/>
  <c r="AZ37" i="2"/>
  <c r="AX37" i="2" s="1"/>
  <c r="AW37" i="2"/>
  <c r="AU37" i="2"/>
  <c r="AN37" i="2"/>
  <c r="AL37" i="2" s="1"/>
  <c r="AK37" i="2"/>
  <c r="AI37" i="2" s="1"/>
  <c r="AH37" i="2"/>
  <c r="AF37" i="2" s="1"/>
  <c r="AB37" i="2"/>
  <c r="Z37" i="2" s="1"/>
  <c r="W37" i="2"/>
  <c r="T37" i="2"/>
  <c r="Q37" i="2"/>
  <c r="E37" i="2" s="1"/>
  <c r="BV36" i="2"/>
  <c r="O36" i="2" s="1"/>
  <c r="BU36" i="2"/>
  <c r="BS36" i="2" s="1"/>
  <c r="N36" i="2" s="1"/>
  <c r="BP36" i="2"/>
  <c r="BM36" i="2"/>
  <c r="BJ36" i="2"/>
  <c r="BG36" i="2"/>
  <c r="L36" i="2" s="1"/>
  <c r="BD36" i="2"/>
  <c r="BA36" i="2"/>
  <c r="AX36" i="2"/>
  <c r="AU36" i="2"/>
  <c r="AR36" i="2"/>
  <c r="I36" i="2" s="1"/>
  <c r="H36" i="2"/>
  <c r="AL36" i="2"/>
  <c r="AI36" i="2"/>
  <c r="AF36" i="2"/>
  <c r="AC36" i="2"/>
  <c r="F36" i="2" s="1"/>
  <c r="Z36" i="2"/>
  <c r="W36" i="2"/>
  <c r="T36" i="2"/>
  <c r="Q36" i="2"/>
  <c r="E36" i="2" s="1"/>
  <c r="M36" i="2" s="1"/>
  <c r="K36" i="2"/>
  <c r="BP35" i="2"/>
  <c r="BM35" i="2"/>
  <c r="BJ35" i="2"/>
  <c r="BU35" i="2" s="1"/>
  <c r="BS35" i="2" s="1"/>
  <c r="N35" i="2" s="1"/>
  <c r="BA35" i="2"/>
  <c r="AX35" i="2"/>
  <c r="AU35" i="2"/>
  <c r="AL35" i="2"/>
  <c r="AI35" i="2"/>
  <c r="AF35" i="2"/>
  <c r="AQ35" i="2" s="1"/>
  <c r="AO35" i="2" s="1"/>
  <c r="H35" i="2" s="1"/>
  <c r="Z35" i="2"/>
  <c r="W35" i="2"/>
  <c r="T35" i="2"/>
  <c r="Q35" i="2"/>
  <c r="E35" i="2" s="1"/>
  <c r="BP34" i="2"/>
  <c r="BM34" i="2"/>
  <c r="BJ34" i="2"/>
  <c r="BA34" i="2"/>
  <c r="AX34" i="2"/>
  <c r="AU34" i="2"/>
  <c r="AL34" i="2"/>
  <c r="AI34" i="2"/>
  <c r="AF34" i="2"/>
  <c r="Z34" i="2"/>
  <c r="W34" i="2"/>
  <c r="T34" i="2"/>
  <c r="Q34" i="2"/>
  <c r="I34" i="2"/>
  <c r="E34" i="2"/>
  <c r="BP33" i="2"/>
  <c r="BM33" i="2"/>
  <c r="BJ33" i="2"/>
  <c r="BA33" i="2"/>
  <c r="AX33" i="2"/>
  <c r="AU33" i="2"/>
  <c r="AL33" i="2"/>
  <c r="AI33" i="2"/>
  <c r="AF33" i="2"/>
  <c r="Z33" i="2"/>
  <c r="W33" i="2"/>
  <c r="T33" i="2"/>
  <c r="Q33" i="2"/>
  <c r="E33" i="2" s="1"/>
  <c r="BP32" i="2"/>
  <c r="BM32" i="2"/>
  <c r="BJ32" i="2"/>
  <c r="BA32" i="2"/>
  <c r="AX32" i="2"/>
  <c r="AU32" i="2"/>
  <c r="AL32" i="2"/>
  <c r="AI32" i="2"/>
  <c r="AF32" i="2"/>
  <c r="Z32" i="2"/>
  <c r="W32" i="2"/>
  <c r="T32" i="2"/>
  <c r="AE32" i="2" s="1"/>
  <c r="AC32" i="2" s="1"/>
  <c r="Q32" i="2"/>
  <c r="E32" i="2" s="1"/>
  <c r="BP31" i="2"/>
  <c r="BM31" i="2"/>
  <c r="BJ31" i="2"/>
  <c r="BU31" i="2" s="1"/>
  <c r="BS31" i="2" s="1"/>
  <c r="N31" i="2" s="1"/>
  <c r="BA31" i="2"/>
  <c r="AX31" i="2"/>
  <c r="AU31" i="2"/>
  <c r="AL31" i="2"/>
  <c r="AI31" i="2"/>
  <c r="AF31" i="2"/>
  <c r="AQ31" i="2" s="1"/>
  <c r="AO31" i="2" s="1"/>
  <c r="H31" i="2" s="1"/>
  <c r="Z31" i="2"/>
  <c r="W31" i="2"/>
  <c r="T31" i="2"/>
  <c r="Q31" i="2"/>
  <c r="E31" i="2" s="1"/>
  <c r="BP30" i="2"/>
  <c r="BM30" i="2"/>
  <c r="BJ30" i="2"/>
  <c r="BA30" i="2"/>
  <c r="AX30" i="2"/>
  <c r="AU30" i="2"/>
  <c r="BF30" i="2" s="1"/>
  <c r="BD30" i="2" s="1"/>
  <c r="K30" i="2" s="1"/>
  <c r="AL30" i="2"/>
  <c r="AI30" i="2"/>
  <c r="AF30" i="2"/>
  <c r="Z30" i="2"/>
  <c r="W30" i="2"/>
  <c r="T30" i="2"/>
  <c r="AE30" i="2" s="1"/>
  <c r="AC30" i="2" s="1"/>
  <c r="Q30" i="2"/>
  <c r="E30" i="2"/>
  <c r="BP29" i="2"/>
  <c r="BM29" i="2"/>
  <c r="BJ29" i="2"/>
  <c r="BA29" i="2"/>
  <c r="AX29" i="2"/>
  <c r="AU29" i="2"/>
  <c r="AL29" i="2"/>
  <c r="AI29" i="2"/>
  <c r="AF29" i="2"/>
  <c r="Z29" i="2"/>
  <c r="W29" i="2"/>
  <c r="T29" i="2"/>
  <c r="Q29" i="2"/>
  <c r="E29" i="2" s="1"/>
  <c r="BP28" i="2"/>
  <c r="BM28" i="2"/>
  <c r="BJ28" i="2"/>
  <c r="BU28" i="2" s="1"/>
  <c r="BS28" i="2" s="1"/>
  <c r="N28" i="2" s="1"/>
  <c r="BA28" i="2"/>
  <c r="AX28" i="2"/>
  <c r="AU28" i="2"/>
  <c r="AL28" i="2"/>
  <c r="AI28" i="2"/>
  <c r="AF28" i="2"/>
  <c r="Z28" i="2"/>
  <c r="W28" i="2"/>
  <c r="T28" i="2"/>
  <c r="Q28" i="2"/>
  <c r="E28" i="2" s="1"/>
  <c r="BP27" i="2"/>
  <c r="BM27" i="2"/>
  <c r="BJ27" i="2"/>
  <c r="BA27" i="2"/>
  <c r="AX27" i="2"/>
  <c r="AU27" i="2"/>
  <c r="AL27" i="2"/>
  <c r="AI27" i="2"/>
  <c r="AF27" i="2"/>
  <c r="Z27" i="2"/>
  <c r="W27" i="2"/>
  <c r="T27" i="2"/>
  <c r="Q27" i="2"/>
  <c r="E27" i="2" s="1"/>
  <c r="BP26" i="2"/>
  <c r="BM26" i="2"/>
  <c r="BJ26" i="2"/>
  <c r="BU26" i="2" s="1"/>
  <c r="BS26" i="2" s="1"/>
  <c r="N26" i="2" s="1"/>
  <c r="BA26" i="2"/>
  <c r="AX26" i="2"/>
  <c r="AU26" i="2"/>
  <c r="AL26" i="2"/>
  <c r="AI26" i="2"/>
  <c r="AF26" i="2"/>
  <c r="Z26" i="2"/>
  <c r="W26" i="2"/>
  <c r="T26" i="2"/>
  <c r="Q26" i="2"/>
  <c r="E26" i="2" s="1"/>
  <c r="BP25" i="2"/>
  <c r="BM25" i="2"/>
  <c r="BJ25" i="2"/>
  <c r="BA25" i="2"/>
  <c r="AX25" i="2"/>
  <c r="AU25" i="2"/>
  <c r="AL25" i="2"/>
  <c r="AI25" i="2"/>
  <c r="AF25" i="2"/>
  <c r="Z25" i="2"/>
  <c r="W25" i="2"/>
  <c r="T25" i="2"/>
  <c r="Q25" i="2"/>
  <c r="E25" i="2" s="1"/>
  <c r="BP24" i="2"/>
  <c r="BM24" i="2"/>
  <c r="BJ24" i="2"/>
  <c r="BA24" i="2"/>
  <c r="AX24" i="2"/>
  <c r="AU24" i="2"/>
  <c r="BF24" i="2" s="1"/>
  <c r="BD24" i="2" s="1"/>
  <c r="K24" i="2" s="1"/>
  <c r="AL24" i="2"/>
  <c r="AI24" i="2"/>
  <c r="AF24" i="2"/>
  <c r="Z24" i="2"/>
  <c r="W24" i="2"/>
  <c r="T24" i="2"/>
  <c r="AE24" i="2" s="1"/>
  <c r="AC24" i="2" s="1"/>
  <c r="F24" i="2" s="1"/>
  <c r="Q24" i="2"/>
  <c r="E24" i="2"/>
  <c r="BP23" i="2"/>
  <c r="BM23" i="2"/>
  <c r="BJ23" i="2"/>
  <c r="BA23" i="2"/>
  <c r="AX23" i="2"/>
  <c r="AU23" i="2"/>
  <c r="AL23" i="2"/>
  <c r="AI23" i="2"/>
  <c r="AF23" i="2"/>
  <c r="Z23" i="2"/>
  <c r="W23" i="2"/>
  <c r="T23" i="2"/>
  <c r="AE23" i="2" s="1"/>
  <c r="AC23" i="2" s="1"/>
  <c r="Q23" i="2"/>
  <c r="E23" i="2"/>
  <c r="BP22" i="2"/>
  <c r="BM22" i="2"/>
  <c r="BJ22" i="2"/>
  <c r="BA22" i="2"/>
  <c r="AX22" i="2"/>
  <c r="AU22" i="2"/>
  <c r="AL22" i="2"/>
  <c r="AI22" i="2"/>
  <c r="AF22" i="2"/>
  <c r="Z22" i="2"/>
  <c r="W22" i="2"/>
  <c r="T22" i="2"/>
  <c r="Q22" i="2"/>
  <c r="E22" i="2" s="1"/>
  <c r="BP21" i="2"/>
  <c r="BM21" i="2"/>
  <c r="BJ21" i="2"/>
  <c r="BU21" i="2" s="1"/>
  <c r="BS21" i="2" s="1"/>
  <c r="N21" i="2" s="1"/>
  <c r="BA21" i="2"/>
  <c r="AX21" i="2"/>
  <c r="AU21" i="2"/>
  <c r="AL21" i="2"/>
  <c r="AI21" i="2"/>
  <c r="AF21" i="2"/>
  <c r="Z21" i="2"/>
  <c r="W21" i="2"/>
  <c r="T21" i="2"/>
  <c r="Q21" i="2"/>
  <c r="E21" i="2" s="1"/>
  <c r="BP20" i="2"/>
  <c r="BM20" i="2"/>
  <c r="BJ20" i="2"/>
  <c r="BA20" i="2"/>
  <c r="AX20" i="2"/>
  <c r="AU20" i="2"/>
  <c r="AL20" i="2"/>
  <c r="AI20" i="2"/>
  <c r="AF20" i="2"/>
  <c r="Z20" i="2"/>
  <c r="W20" i="2"/>
  <c r="T20" i="2"/>
  <c r="Q20" i="2"/>
  <c r="E20" i="2" s="1"/>
  <c r="BW19" i="2"/>
  <c r="BT19" i="2"/>
  <c r="BR19" i="2"/>
  <c r="BP19" i="2" s="1"/>
  <c r="BQ19" i="2"/>
  <c r="BO19" i="2"/>
  <c r="BN19" i="2"/>
  <c r="BM19" i="2" s="1"/>
  <c r="BL19" i="2"/>
  <c r="BK19" i="2"/>
  <c r="BK9" i="2" s="1"/>
  <c r="BH19" i="2"/>
  <c r="BE19" i="2"/>
  <c r="BC19" i="2"/>
  <c r="BB19" i="2"/>
  <c r="AZ19" i="2"/>
  <c r="AY19" i="2"/>
  <c r="AX19" i="2" s="1"/>
  <c r="AW19" i="2"/>
  <c r="AV19" i="2"/>
  <c r="AS19" i="2"/>
  <c r="AP19" i="2"/>
  <c r="AN19" i="2"/>
  <c r="AM19" i="2"/>
  <c r="AK19" i="2"/>
  <c r="AJ19" i="2"/>
  <c r="AH19" i="2"/>
  <c r="AF19" i="2" s="1"/>
  <c r="AG19" i="2"/>
  <c r="AD19" i="2"/>
  <c r="AB19" i="2"/>
  <c r="AB9" i="2" s="1"/>
  <c r="AA19" i="2"/>
  <c r="X19" i="2"/>
  <c r="W19" i="2" s="1"/>
  <c r="U19" i="2"/>
  <c r="T19" i="2" s="1"/>
  <c r="R19" i="2"/>
  <c r="BV18" i="2"/>
  <c r="O18" i="2" s="1"/>
  <c r="BS18" i="2"/>
  <c r="N18" i="2" s="1"/>
  <c r="BP18" i="2"/>
  <c r="BM18" i="2"/>
  <c r="BJ18" i="2"/>
  <c r="BG18" i="2"/>
  <c r="L18" i="2" s="1"/>
  <c r="BD18" i="2"/>
  <c r="BA18" i="2"/>
  <c r="AX18" i="2"/>
  <c r="AU18" i="2"/>
  <c r="AR18" i="2"/>
  <c r="AO18" i="2"/>
  <c r="H18" i="2" s="1"/>
  <c r="AL18" i="2"/>
  <c r="AI18" i="2"/>
  <c r="AF18" i="2"/>
  <c r="Z18" i="2"/>
  <c r="W18" i="2"/>
  <c r="T18" i="2"/>
  <c r="Q18" i="2"/>
  <c r="BY18" i="2" s="1"/>
  <c r="K18" i="2"/>
  <c r="I18" i="2"/>
  <c r="E18" i="2"/>
  <c r="BP17" i="2"/>
  <c r="BM17" i="2"/>
  <c r="BJ17" i="2"/>
  <c r="BA17" i="2"/>
  <c r="AX17" i="2"/>
  <c r="AU17" i="2"/>
  <c r="AL17" i="2"/>
  <c r="AI17" i="2"/>
  <c r="AQ17" i="2" s="1"/>
  <c r="AO17" i="2" s="1"/>
  <c r="H17" i="2" s="1"/>
  <c r="AF17" i="2"/>
  <c r="Z17" i="2"/>
  <c r="W17" i="2"/>
  <c r="T17" i="2"/>
  <c r="Q17" i="2"/>
  <c r="E17" i="2" s="1"/>
  <c r="BP16" i="2"/>
  <c r="BM16" i="2"/>
  <c r="BJ16" i="2"/>
  <c r="BA16" i="2"/>
  <c r="AX16" i="2"/>
  <c r="AU16" i="2"/>
  <c r="AL16" i="2"/>
  <c r="AI16" i="2"/>
  <c r="AF16" i="2"/>
  <c r="Z16" i="2"/>
  <c r="W16" i="2"/>
  <c r="T16" i="2"/>
  <c r="Q16" i="2"/>
  <c r="E16" i="2" s="1"/>
  <c r="BP15" i="2"/>
  <c r="BM15" i="2"/>
  <c r="BJ15" i="2"/>
  <c r="BA15" i="2"/>
  <c r="AX15" i="2"/>
  <c r="AU15" i="2"/>
  <c r="AL15" i="2"/>
  <c r="AI15" i="2"/>
  <c r="AF15" i="2"/>
  <c r="Z15" i="2"/>
  <c r="W15" i="2"/>
  <c r="T15" i="2"/>
  <c r="Q15" i="2"/>
  <c r="E15" i="2" s="1"/>
  <c r="BP14" i="2"/>
  <c r="BM14" i="2"/>
  <c r="BJ14" i="2"/>
  <c r="BA14" i="2"/>
  <c r="AX14" i="2"/>
  <c r="AU14" i="2"/>
  <c r="AL14" i="2"/>
  <c r="AI14" i="2"/>
  <c r="AF14" i="2"/>
  <c r="Z14" i="2"/>
  <c r="W14" i="2"/>
  <c r="T14" i="2"/>
  <c r="Q14" i="2"/>
  <c r="E14" i="2" s="1"/>
  <c r="BP13" i="2"/>
  <c r="BM13" i="2"/>
  <c r="BJ13" i="2"/>
  <c r="BA13" i="2"/>
  <c r="AX13" i="2"/>
  <c r="AU13" i="2"/>
  <c r="AL13" i="2"/>
  <c r="AI13" i="2"/>
  <c r="AF13" i="2"/>
  <c r="Z13" i="2"/>
  <c r="W13" i="2"/>
  <c r="T13" i="2"/>
  <c r="Q13" i="2"/>
  <c r="E13" i="2" s="1"/>
  <c r="BW12" i="2"/>
  <c r="BW9" i="2" s="1"/>
  <c r="BT12" i="2"/>
  <c r="BT9" i="2" s="1"/>
  <c r="BR12" i="2"/>
  <c r="BQ12" i="2"/>
  <c r="BO12" i="2"/>
  <c r="BO9" i="2" s="1"/>
  <c r="BN12" i="2"/>
  <c r="BL12" i="2"/>
  <c r="BK12" i="2"/>
  <c r="BJ12" i="2"/>
  <c r="BH12" i="2"/>
  <c r="BE12" i="2"/>
  <c r="BE9" i="2" s="1"/>
  <c r="BC12" i="2"/>
  <c r="BB12" i="2"/>
  <c r="BA12" i="2" s="1"/>
  <c r="AZ12" i="2"/>
  <c r="AY12" i="2"/>
  <c r="AW12" i="2"/>
  <c r="AV12" i="2"/>
  <c r="AS12" i="2"/>
  <c r="AP12" i="2"/>
  <c r="AP9" i="2" s="1"/>
  <c r="AN12" i="2"/>
  <c r="AM12" i="2"/>
  <c r="AL12" i="2" s="1"/>
  <c r="AK12" i="2"/>
  <c r="AJ12" i="2"/>
  <c r="AH12" i="2"/>
  <c r="AG12" i="2"/>
  <c r="AD12" i="2"/>
  <c r="AD9" i="2" s="1"/>
  <c r="AB12" i="2"/>
  <c r="AA12" i="2"/>
  <c r="Z12" i="2" s="1"/>
  <c r="X12" i="2"/>
  <c r="U12" i="2"/>
  <c r="T12" i="2" s="1"/>
  <c r="R12" i="2"/>
  <c r="Q12" i="2" s="1"/>
  <c r="E12" i="2" s="1"/>
  <c r="BW11" i="2"/>
  <c r="BT11" i="2"/>
  <c r="BR11" i="2"/>
  <c r="BQ11" i="2"/>
  <c r="BO11" i="2"/>
  <c r="BN11" i="2"/>
  <c r="BM11" i="2" s="1"/>
  <c r="BL11" i="2"/>
  <c r="BK11" i="2"/>
  <c r="BH11" i="2"/>
  <c r="BE11" i="2"/>
  <c r="BC11" i="2"/>
  <c r="BB11" i="2"/>
  <c r="BA11" i="2" s="1"/>
  <c r="AZ11" i="2"/>
  <c r="AY11" i="2"/>
  <c r="AW11" i="2"/>
  <c r="AV11" i="2"/>
  <c r="AS11" i="2"/>
  <c r="AP11" i="2"/>
  <c r="AN11" i="2"/>
  <c r="AM11" i="2"/>
  <c r="AK11" i="2"/>
  <c r="AJ11" i="2"/>
  <c r="AI11" i="2"/>
  <c r="AH11" i="2"/>
  <c r="AG11" i="2"/>
  <c r="AD11" i="2"/>
  <c r="AB11" i="2"/>
  <c r="AA11" i="2"/>
  <c r="X11" i="2"/>
  <c r="W11" i="2" s="1"/>
  <c r="U11" i="2"/>
  <c r="T11" i="2" s="1"/>
  <c r="R11" i="2"/>
  <c r="Q11" i="2" s="1"/>
  <c r="E11" i="2" s="1"/>
  <c r="BV10" i="2"/>
  <c r="BP10" i="2"/>
  <c r="BM10" i="2"/>
  <c r="BJ10" i="2"/>
  <c r="BG10" i="2"/>
  <c r="L10" i="2" s="1"/>
  <c r="BD10" i="2"/>
  <c r="K10" i="2" s="1"/>
  <c r="BA10" i="2"/>
  <c r="AX10" i="2"/>
  <c r="AU10" i="2"/>
  <c r="AL10" i="2"/>
  <c r="AI10" i="2"/>
  <c r="AF10" i="2"/>
  <c r="Z10" i="2"/>
  <c r="W10" i="2"/>
  <c r="T10" i="2"/>
  <c r="AE10" i="2" s="1"/>
  <c r="AC10" i="2" s="1"/>
  <c r="F10" i="2" s="1"/>
  <c r="G10" i="2" s="1"/>
  <c r="Q10" i="2"/>
  <c r="E10" i="2"/>
  <c r="BN9" i="2"/>
  <c r="BH9" i="2"/>
  <c r="AV9" i="2"/>
  <c r="AM9" i="2"/>
  <c r="U9" i="2"/>
  <c r="M18" i="2" l="1"/>
  <c r="R9" i="2"/>
  <c r="X9" i="2"/>
  <c r="AS9" i="2"/>
  <c r="AS105" i="2" s="1"/>
  <c r="AW9" i="2"/>
  <c r="BP12" i="2"/>
  <c r="BU17" i="2"/>
  <c r="BS17" i="2" s="1"/>
  <c r="N17" i="2" s="1"/>
  <c r="J18" i="2"/>
  <c r="P18" i="2"/>
  <c r="AU19" i="2"/>
  <c r="AZ9" i="2"/>
  <c r="AQ20" i="2"/>
  <c r="AO20" i="2" s="1"/>
  <c r="H20" i="2" s="1"/>
  <c r="BF21" i="2"/>
  <c r="BD21" i="2" s="1"/>
  <c r="K21" i="2" s="1"/>
  <c r="AQ22" i="2"/>
  <c r="AO22" i="2" s="1"/>
  <c r="H22" i="2" s="1"/>
  <c r="BF22" i="2"/>
  <c r="BD22" i="2" s="1"/>
  <c r="K22" i="2" s="1"/>
  <c r="BU24" i="2"/>
  <c r="BS24" i="2" s="1"/>
  <c r="N24" i="2" s="1"/>
  <c r="BF26" i="2"/>
  <c r="BD26" i="2" s="1"/>
  <c r="K26" i="2" s="1"/>
  <c r="BF28" i="2"/>
  <c r="BD28" i="2" s="1"/>
  <c r="K28" i="2" s="1"/>
  <c r="BU30" i="2"/>
  <c r="BS30" i="2" s="1"/>
  <c r="N30" i="2" s="1"/>
  <c r="BU34" i="2"/>
  <c r="BS34" i="2" s="1"/>
  <c r="N34" i="2" s="1"/>
  <c r="BU39" i="2"/>
  <c r="BU40" i="2"/>
  <c r="BS40" i="2" s="1"/>
  <c r="N40" i="2" s="1"/>
  <c r="BU41" i="2"/>
  <c r="BS41" i="2" s="1"/>
  <c r="N41" i="2" s="1"/>
  <c r="BU42" i="2"/>
  <c r="BS42" i="2" s="1"/>
  <c r="N42" i="2" s="1"/>
  <c r="BU43" i="2"/>
  <c r="BS43" i="2" s="1"/>
  <c r="N43" i="2" s="1"/>
  <c r="BU44" i="2"/>
  <c r="BS44" i="2" s="1"/>
  <c r="N44" i="2" s="1"/>
  <c r="BU45" i="2"/>
  <c r="BS45" i="2" s="1"/>
  <c r="N45" i="2" s="1"/>
  <c r="AQ49" i="2"/>
  <c r="AO49" i="2" s="1"/>
  <c r="H49" i="2" s="1"/>
  <c r="BF49" i="2"/>
  <c r="BD49" i="2" s="1"/>
  <c r="K49" i="2" s="1"/>
  <c r="AQ50" i="2"/>
  <c r="AO50" i="2" s="1"/>
  <c r="H50" i="2" s="1"/>
  <c r="BF55" i="2"/>
  <c r="BD55" i="2" s="1"/>
  <c r="K55" i="2" s="1"/>
  <c r="BF57" i="2"/>
  <c r="BD57" i="2" s="1"/>
  <c r="K57" i="2" s="1"/>
  <c r="BU58" i="2"/>
  <c r="BS58" i="2" s="1"/>
  <c r="N58" i="2" s="1"/>
  <c r="BF61" i="2"/>
  <c r="BD61" i="2" s="1"/>
  <c r="K61" i="2" s="1"/>
  <c r="BU61" i="2"/>
  <c r="BS61" i="2" s="1"/>
  <c r="N61" i="2" s="1"/>
  <c r="BU65" i="2"/>
  <c r="BS65" i="2" s="1"/>
  <c r="N65" i="2" s="1"/>
  <c r="AQ66" i="2"/>
  <c r="AO66" i="2" s="1"/>
  <c r="H66" i="2" s="1"/>
  <c r="BF66" i="2"/>
  <c r="BD66" i="2" s="1"/>
  <c r="K66" i="2" s="1"/>
  <c r="BU67" i="2"/>
  <c r="BS67" i="2" s="1"/>
  <c r="N67" i="2" s="1"/>
  <c r="BF70" i="2"/>
  <c r="BD70" i="2" s="1"/>
  <c r="K70" i="2" s="1"/>
  <c r="BU70" i="2"/>
  <c r="BS70" i="2" s="1"/>
  <c r="N70" i="2" s="1"/>
  <c r="AQ71" i="2"/>
  <c r="AO71" i="2" s="1"/>
  <c r="H71" i="2" s="1"/>
  <c r="BF71" i="2"/>
  <c r="BD71" i="2" s="1"/>
  <c r="K71" i="2" s="1"/>
  <c r="AQ72" i="2"/>
  <c r="AO72" i="2" s="1"/>
  <c r="H72" i="2" s="1"/>
  <c r="AQ73" i="2"/>
  <c r="AO73" i="2" s="1"/>
  <c r="H73" i="2" s="1"/>
  <c r="AQ74" i="2"/>
  <c r="AO74" i="2" s="1"/>
  <c r="H74" i="2" s="1"/>
  <c r="BF74" i="2"/>
  <c r="BD74" i="2" s="1"/>
  <c r="K74" i="2" s="1"/>
  <c r="BF75" i="2"/>
  <c r="BD75" i="2" s="1"/>
  <c r="K75" i="2" s="1"/>
  <c r="AQ76" i="2"/>
  <c r="AO76" i="2" s="1"/>
  <c r="H76" i="2" s="1"/>
  <c r="BU76" i="2"/>
  <c r="BS76" i="2" s="1"/>
  <c r="N76" i="2" s="1"/>
  <c r="AE78" i="2"/>
  <c r="AC78" i="2" s="1"/>
  <c r="F78" i="2" s="1"/>
  <c r="G78" i="2" s="1"/>
  <c r="AX81" i="2"/>
  <c r="AE91" i="2"/>
  <c r="AC91" i="2" s="1"/>
  <c r="F91" i="2" s="1"/>
  <c r="G91" i="2" s="1"/>
  <c r="BF96" i="2"/>
  <c r="BD96" i="2" s="1"/>
  <c r="K96" i="2" s="1"/>
  <c r="AE99" i="2"/>
  <c r="AC99" i="2" s="1"/>
  <c r="F99" i="2" s="1"/>
  <c r="G99" i="2" s="1"/>
  <c r="AF101" i="2"/>
  <c r="BP101" i="2"/>
  <c r="BF102" i="2"/>
  <c r="BD102" i="2" s="1"/>
  <c r="K102" i="2" s="1"/>
  <c r="BU102" i="2"/>
  <c r="BS102" i="2" s="1"/>
  <c r="N102" i="2" s="1"/>
  <c r="BF103" i="2"/>
  <c r="BD103" i="2" s="1"/>
  <c r="K103" i="2" s="1"/>
  <c r="BU103" i="2"/>
  <c r="BS103" i="2" s="1"/>
  <c r="N103" i="2" s="1"/>
  <c r="AE108" i="2"/>
  <c r="AC108" i="2" s="1"/>
  <c r="BF108" i="2"/>
  <c r="BD108" i="2" s="1"/>
  <c r="K108" i="2" s="1"/>
  <c r="BF109" i="2"/>
  <c r="BD109" i="2" s="1"/>
  <c r="K109" i="2" s="1"/>
  <c r="BF112" i="2"/>
  <c r="BD112" i="2" s="1"/>
  <c r="K112" i="2" s="1"/>
  <c r="AQ113" i="2"/>
  <c r="AO113" i="2" s="1"/>
  <c r="H113" i="2" s="1"/>
  <c r="BF116" i="2"/>
  <c r="BD116" i="2" s="1"/>
  <c r="K116" i="2" s="1"/>
  <c r="BF117" i="2"/>
  <c r="BD117" i="2" s="1"/>
  <c r="K117" i="2" s="1"/>
  <c r="BU117" i="2"/>
  <c r="BS117" i="2" s="1"/>
  <c r="N117" i="2" s="1"/>
  <c r="AQ118" i="2"/>
  <c r="AO118" i="2" s="1"/>
  <c r="H118" i="2" s="1"/>
  <c r="BF118" i="2"/>
  <c r="BD118" i="2" s="1"/>
  <c r="K118" i="2" s="1"/>
  <c r="AE122" i="2"/>
  <c r="AE124" i="2"/>
  <c r="AE126" i="2"/>
  <c r="AE128" i="2"/>
  <c r="AQ133" i="2"/>
  <c r="AE135" i="2"/>
  <c r="AE136" i="2"/>
  <c r="AE138" i="2"/>
  <c r="AQ140" i="2"/>
  <c r="AO140" i="2" s="1"/>
  <c r="H140" i="2" s="1"/>
  <c r="BF141" i="2"/>
  <c r="BD141" i="2" s="1"/>
  <c r="K141" i="2" s="1"/>
  <c r="AQ142" i="2"/>
  <c r="AO142" i="2" s="1"/>
  <c r="H142" i="2" s="1"/>
  <c r="BF143" i="2"/>
  <c r="BD143" i="2" s="1"/>
  <c r="K143" i="2" s="1"/>
  <c r="BY9" i="8"/>
  <c r="O9" i="8"/>
  <c r="P9" i="8" s="1"/>
  <c r="O98" i="8"/>
  <c r="BY98" i="8"/>
  <c r="BY78" i="8"/>
  <c r="O78" i="8"/>
  <c r="P78" i="8" s="1"/>
  <c r="BY6" i="8"/>
  <c r="O6" i="8"/>
  <c r="P6" i="8" s="1"/>
  <c r="BX102" i="8"/>
  <c r="BV102" i="8" s="1"/>
  <c r="BY76" i="8"/>
  <c r="O76" i="8"/>
  <c r="P76" i="8" s="1"/>
  <c r="BV80" i="7"/>
  <c r="BX78" i="7"/>
  <c r="BV78" i="7" s="1"/>
  <c r="BV100" i="7"/>
  <c r="O38" i="7"/>
  <c r="P38" i="7" s="1"/>
  <c r="BY38" i="7"/>
  <c r="BY131" i="7"/>
  <c r="O131" i="7"/>
  <c r="P131" i="7" s="1"/>
  <c r="BV81" i="7"/>
  <c r="BX79" i="7"/>
  <c r="BV79" i="7" s="1"/>
  <c r="BY82" i="7"/>
  <c r="O82" i="7"/>
  <c r="P82" i="7" s="1"/>
  <c r="BX11" i="7"/>
  <c r="BV13" i="7"/>
  <c r="BX10" i="7"/>
  <c r="BV10" i="7" s="1"/>
  <c r="BV12" i="7"/>
  <c r="BV95" i="7"/>
  <c r="BX93" i="7"/>
  <c r="BV93" i="7" s="1"/>
  <c r="BY36" i="7"/>
  <c r="O36" i="7"/>
  <c r="P36" i="7" s="1"/>
  <c r="BY133" i="7"/>
  <c r="O133" i="7"/>
  <c r="P133" i="7" s="1"/>
  <c r="AE115" i="2"/>
  <c r="AC115" i="2" s="1"/>
  <c r="F115" i="2" s="1"/>
  <c r="AE139" i="2"/>
  <c r="AC139" i="2" s="1"/>
  <c r="F139" i="2" s="1"/>
  <c r="G139" i="2" s="1"/>
  <c r="AE144" i="2"/>
  <c r="AC144" i="2" s="1"/>
  <c r="AE21" i="2"/>
  <c r="AC21" i="2" s="1"/>
  <c r="AE26" i="2"/>
  <c r="AC26" i="2" s="1"/>
  <c r="F26" i="2" s="1"/>
  <c r="G26" i="2" s="1"/>
  <c r="AE28" i="2"/>
  <c r="AC28" i="2" s="1"/>
  <c r="F28" i="2" s="1"/>
  <c r="G28" i="2" s="1"/>
  <c r="AE48" i="2"/>
  <c r="AC48" i="2" s="1"/>
  <c r="F48" i="2" s="1"/>
  <c r="G48" i="2" s="1"/>
  <c r="AE55" i="2"/>
  <c r="AC55" i="2" s="1"/>
  <c r="F55" i="2" s="1"/>
  <c r="AE56" i="2"/>
  <c r="AC56" i="2" s="1"/>
  <c r="F56" i="2" s="1"/>
  <c r="AE57" i="2"/>
  <c r="AC57" i="2" s="1"/>
  <c r="AE75" i="2"/>
  <c r="AC75" i="2" s="1"/>
  <c r="AE77" i="2"/>
  <c r="AC77" i="2" s="1"/>
  <c r="F77" i="2" s="1"/>
  <c r="AE83" i="2"/>
  <c r="AC83" i="2" s="1"/>
  <c r="F83" i="2" s="1"/>
  <c r="G83" i="2" s="1"/>
  <c r="AE84" i="2"/>
  <c r="AC84" i="2" s="1"/>
  <c r="F84" i="2" s="1"/>
  <c r="G84" i="2" s="1"/>
  <c r="AE104" i="2"/>
  <c r="AC104" i="2" s="1"/>
  <c r="AT104" i="2" s="1"/>
  <c r="AR104" i="2" s="1"/>
  <c r="AE112" i="2"/>
  <c r="AC112" i="2" s="1"/>
  <c r="F112" i="2" s="1"/>
  <c r="AE116" i="2"/>
  <c r="AC116" i="2" s="1"/>
  <c r="F116" i="2" s="1"/>
  <c r="AE130" i="2"/>
  <c r="BU146" i="2"/>
  <c r="BS146" i="2" s="1"/>
  <c r="N146" i="2" s="1"/>
  <c r="BJ131" i="2"/>
  <c r="BU143" i="2"/>
  <c r="BS143" i="2" s="1"/>
  <c r="N143" i="2" s="1"/>
  <c r="BU144" i="2"/>
  <c r="BS144" i="2" s="1"/>
  <c r="N144" i="2" s="1"/>
  <c r="BU142" i="2"/>
  <c r="BS142" i="2" s="1"/>
  <c r="N142" i="2" s="1"/>
  <c r="BU141" i="2"/>
  <c r="BS141" i="2" s="1"/>
  <c r="N141" i="2" s="1"/>
  <c r="BU139" i="2"/>
  <c r="BS139" i="2" s="1"/>
  <c r="N139" i="2" s="1"/>
  <c r="BP132" i="2"/>
  <c r="BU133" i="2"/>
  <c r="BS133" i="2" s="1"/>
  <c r="N133" i="2" s="1"/>
  <c r="AX132" i="2"/>
  <c r="BF144" i="2"/>
  <c r="BD144" i="2" s="1"/>
  <c r="K144" i="2" s="1"/>
  <c r="BF145" i="2"/>
  <c r="BD145" i="2" s="1"/>
  <c r="K145" i="2" s="1"/>
  <c r="BA132" i="2"/>
  <c r="BA131" i="2"/>
  <c r="AQ146" i="2"/>
  <c r="AO146" i="2" s="1"/>
  <c r="H146" i="2" s="1"/>
  <c r="AQ145" i="2"/>
  <c r="AO145" i="2" s="1"/>
  <c r="H145" i="2" s="1"/>
  <c r="AQ143" i="2"/>
  <c r="AO143" i="2" s="1"/>
  <c r="H143" i="2" s="1"/>
  <c r="AF132" i="2"/>
  <c r="AL131" i="2"/>
  <c r="AQ134" i="2"/>
  <c r="AI132" i="2"/>
  <c r="AI131" i="2"/>
  <c r="Z131" i="2"/>
  <c r="W131" i="2"/>
  <c r="AE141" i="2"/>
  <c r="AC141" i="2" s="1"/>
  <c r="F141" i="2" s="1"/>
  <c r="G141" i="2" s="1"/>
  <c r="Z132" i="2"/>
  <c r="AE129" i="2"/>
  <c r="AC129" i="2" s="1"/>
  <c r="F129" i="2" s="1"/>
  <c r="G129" i="2" s="1"/>
  <c r="AE111" i="2"/>
  <c r="AC111" i="2" s="1"/>
  <c r="AE110" i="2"/>
  <c r="AC110" i="2" s="1"/>
  <c r="F110" i="2" s="1"/>
  <c r="BF97" i="2"/>
  <c r="BD97" i="2" s="1"/>
  <c r="K97" i="2" s="1"/>
  <c r="AU94" i="2"/>
  <c r="BF95" i="2"/>
  <c r="BD95" i="2" s="1"/>
  <c r="K95" i="2" s="1"/>
  <c r="BF93" i="2"/>
  <c r="BD93" i="2" s="1"/>
  <c r="K93" i="2" s="1"/>
  <c r="AX79" i="2"/>
  <c r="BA80" i="2"/>
  <c r="AU79" i="2"/>
  <c r="AU81" i="2"/>
  <c r="BF86" i="2"/>
  <c r="BD86" i="2" s="1"/>
  <c r="K86" i="2" s="1"/>
  <c r="BF85" i="2"/>
  <c r="BD85" i="2" s="1"/>
  <c r="K85" i="2" s="1"/>
  <c r="AX80" i="2"/>
  <c r="BF63" i="2"/>
  <c r="BD63" i="2" s="1"/>
  <c r="K63" i="2" s="1"/>
  <c r="BF54" i="2"/>
  <c r="BD54" i="2" s="1"/>
  <c r="K54" i="2" s="1"/>
  <c r="BF51" i="2"/>
  <c r="BD51" i="2" s="1"/>
  <c r="K51" i="2" s="1"/>
  <c r="BU104" i="2"/>
  <c r="BS104" i="2" s="1"/>
  <c r="N104" i="2" s="1"/>
  <c r="BJ94" i="2"/>
  <c r="BM94" i="2"/>
  <c r="BU98" i="2"/>
  <c r="BS98" i="2" s="1"/>
  <c r="N98" i="2" s="1"/>
  <c r="BU97" i="2"/>
  <c r="BS97" i="2" s="1"/>
  <c r="N97" i="2" s="1"/>
  <c r="BP79" i="2"/>
  <c r="BM79" i="2"/>
  <c r="BU88" i="2"/>
  <c r="BS88" i="2" s="1"/>
  <c r="N88" i="2" s="1"/>
  <c r="BU87" i="2"/>
  <c r="BS87" i="2" s="1"/>
  <c r="N87" i="2" s="1"/>
  <c r="BP80" i="2"/>
  <c r="BU75" i="2"/>
  <c r="BS75" i="2" s="1"/>
  <c r="N75" i="2" s="1"/>
  <c r="BU73" i="2"/>
  <c r="BS73" i="2" s="1"/>
  <c r="N73" i="2" s="1"/>
  <c r="BU64" i="2"/>
  <c r="BS64" i="2" s="1"/>
  <c r="N64" i="2" s="1"/>
  <c r="BU62" i="2"/>
  <c r="BS62" i="2" s="1"/>
  <c r="N62" i="2" s="1"/>
  <c r="BF20" i="2"/>
  <c r="BD20" i="2" s="1"/>
  <c r="K20" i="2" s="1"/>
  <c r="AQ104" i="2"/>
  <c r="AO104" i="2" s="1"/>
  <c r="H104" i="2" s="1"/>
  <c r="AL94" i="2"/>
  <c r="AQ98" i="2"/>
  <c r="AO98" i="2" s="1"/>
  <c r="H98" i="2" s="1"/>
  <c r="AQ97" i="2"/>
  <c r="AO97" i="2" s="1"/>
  <c r="H97" i="2" s="1"/>
  <c r="AQ95" i="2"/>
  <c r="AO95" i="2" s="1"/>
  <c r="H95" i="2" s="1"/>
  <c r="AF79" i="2"/>
  <c r="AQ87" i="2"/>
  <c r="AO87" i="2" s="1"/>
  <c r="H87" i="2" s="1"/>
  <c r="AI80" i="2"/>
  <c r="AF80" i="2"/>
  <c r="AQ64" i="2"/>
  <c r="AO64" i="2" s="1"/>
  <c r="H64" i="2" s="1"/>
  <c r="AQ63" i="2"/>
  <c r="AO63" i="2" s="1"/>
  <c r="H63" i="2" s="1"/>
  <c r="AQ59" i="2"/>
  <c r="AO59" i="2" s="1"/>
  <c r="H59" i="2" s="1"/>
  <c r="AQ58" i="2"/>
  <c r="AO58" i="2" s="1"/>
  <c r="H58" i="2" s="1"/>
  <c r="AQ54" i="2"/>
  <c r="AO54" i="2" s="1"/>
  <c r="H54" i="2" s="1"/>
  <c r="AQ53" i="2"/>
  <c r="AO53" i="2" s="1"/>
  <c r="H53" i="2" s="1"/>
  <c r="AQ52" i="2"/>
  <c r="AO52" i="2" s="1"/>
  <c r="H52" i="2" s="1"/>
  <c r="AO47" i="2"/>
  <c r="H47" i="2" s="1"/>
  <c r="BR9" i="2"/>
  <c r="BL9" i="2"/>
  <c r="BJ9" i="2" s="1"/>
  <c r="BU38" i="2"/>
  <c r="BS38" i="2" s="1"/>
  <c r="N38" i="2" s="1"/>
  <c r="BC9" i="2"/>
  <c r="BC105" i="2" s="1"/>
  <c r="BF33" i="2"/>
  <c r="BD33" i="2" s="1"/>
  <c r="K33" i="2" s="1"/>
  <c r="BF29" i="2"/>
  <c r="BD29" i="2" s="1"/>
  <c r="K29" i="2" s="1"/>
  <c r="BF27" i="2"/>
  <c r="BF25" i="2"/>
  <c r="BD25" i="2" s="1"/>
  <c r="K25" i="2" s="1"/>
  <c r="BJ19" i="2"/>
  <c r="BU16" i="2"/>
  <c r="BS16" i="2" s="1"/>
  <c r="N16" i="2" s="1"/>
  <c r="BU15" i="2"/>
  <c r="BS15" i="2" s="1"/>
  <c r="N15" i="2" s="1"/>
  <c r="BU14" i="2"/>
  <c r="BU12" i="2" s="1"/>
  <c r="AX12" i="2"/>
  <c r="AX11" i="2"/>
  <c r="AU11" i="2"/>
  <c r="BP11" i="2"/>
  <c r="BU13" i="2"/>
  <c r="BS13" i="2" s="1"/>
  <c r="N13" i="2" s="1"/>
  <c r="AQ45" i="2"/>
  <c r="AO45" i="2" s="1"/>
  <c r="H45" i="2" s="1"/>
  <c r="AQ44" i="2"/>
  <c r="AO44" i="2" s="1"/>
  <c r="H44" i="2" s="1"/>
  <c r="AQ43" i="2"/>
  <c r="AO43" i="2" s="1"/>
  <c r="H43" i="2" s="1"/>
  <c r="AQ42" i="2"/>
  <c r="AO42" i="2" s="1"/>
  <c r="H42" i="2" s="1"/>
  <c r="AQ41" i="2"/>
  <c r="AO41" i="2" s="1"/>
  <c r="H41" i="2" s="1"/>
  <c r="AQ40" i="2"/>
  <c r="AO40" i="2" s="1"/>
  <c r="H40" i="2" s="1"/>
  <c r="AH9" i="2"/>
  <c r="AH105" i="2" s="1"/>
  <c r="AQ39" i="2"/>
  <c r="AQ38" i="2"/>
  <c r="AO38" i="2" s="1"/>
  <c r="H38" i="2" s="1"/>
  <c r="AN9" i="2"/>
  <c r="AN105" i="2" s="1"/>
  <c r="AQ34" i="2"/>
  <c r="AO34" i="2" s="1"/>
  <c r="H34" i="2" s="1"/>
  <c r="AQ29" i="2"/>
  <c r="AO29" i="2" s="1"/>
  <c r="H29" i="2" s="1"/>
  <c r="AQ27" i="2"/>
  <c r="AO27" i="2" s="1"/>
  <c r="H27" i="2" s="1"/>
  <c r="AK9" i="2"/>
  <c r="AQ25" i="2"/>
  <c r="AO25" i="2" s="1"/>
  <c r="H25" i="2" s="1"/>
  <c r="AL19" i="2"/>
  <c r="AI12" i="2"/>
  <c r="AQ16" i="2"/>
  <c r="AO16" i="2" s="1"/>
  <c r="H16" i="2" s="1"/>
  <c r="AQ15" i="2"/>
  <c r="AO15" i="2" s="1"/>
  <c r="H15" i="2" s="1"/>
  <c r="AF12" i="2"/>
  <c r="AQ14" i="2"/>
  <c r="AO14" i="2" s="1"/>
  <c r="H14" i="2" s="1"/>
  <c r="AF11" i="2"/>
  <c r="AQ13" i="2"/>
  <c r="AO13" i="2" s="1"/>
  <c r="H13" i="2" s="1"/>
  <c r="W94" i="2"/>
  <c r="AE100" i="2"/>
  <c r="AC100" i="2" s="1"/>
  <c r="F100" i="2" s="1"/>
  <c r="G100" i="2" s="1"/>
  <c r="AE96" i="2"/>
  <c r="AC96" i="2" s="1"/>
  <c r="T94" i="2"/>
  <c r="AE93" i="2"/>
  <c r="AC93" i="2" s="1"/>
  <c r="F93" i="2" s="1"/>
  <c r="G93" i="2" s="1"/>
  <c r="AE92" i="2"/>
  <c r="AC92" i="2" s="1"/>
  <c r="F92" i="2" s="1"/>
  <c r="G92" i="2" s="1"/>
  <c r="AE90" i="2"/>
  <c r="AC90" i="2" s="1"/>
  <c r="F90" i="2" s="1"/>
  <c r="G90" i="2" s="1"/>
  <c r="AE89" i="2"/>
  <c r="AC89" i="2" s="1"/>
  <c r="F89" i="2" s="1"/>
  <c r="G89" i="2" s="1"/>
  <c r="Z80" i="2"/>
  <c r="T79" i="2"/>
  <c r="T81" i="2"/>
  <c r="AE86" i="2"/>
  <c r="AC86" i="2" s="1"/>
  <c r="F86" i="2" s="1"/>
  <c r="G86" i="2" s="1"/>
  <c r="AE85" i="2"/>
  <c r="AC85" i="2" s="1"/>
  <c r="F85" i="2" s="1"/>
  <c r="AE82" i="2"/>
  <c r="AE60" i="2"/>
  <c r="AC60" i="2" s="1"/>
  <c r="F60" i="2" s="1"/>
  <c r="G60" i="2" s="1"/>
  <c r="T9" i="2"/>
  <c r="AE33" i="2"/>
  <c r="AC33" i="2" s="1"/>
  <c r="F33" i="2" s="1"/>
  <c r="G33" i="2" s="1"/>
  <c r="Z19" i="2"/>
  <c r="AE18" i="2"/>
  <c r="AC18" i="2" s="1"/>
  <c r="F18" i="2" s="1"/>
  <c r="G18" i="2" s="1"/>
  <c r="AE46" i="2"/>
  <c r="AC46" i="2" s="1"/>
  <c r="F46" i="2" s="1"/>
  <c r="G46" i="2" s="1"/>
  <c r="G24" i="2"/>
  <c r="G36" i="2"/>
  <c r="G77" i="2"/>
  <c r="AL9" i="2"/>
  <c r="W9" i="2"/>
  <c r="AU9" i="2"/>
  <c r="BM9" i="2"/>
  <c r="Q81" i="2"/>
  <c r="E81" i="2" s="1"/>
  <c r="BW105" i="2"/>
  <c r="AA9" i="2"/>
  <c r="Z9" i="2" s="1"/>
  <c r="AG9" i="2"/>
  <c r="AJ9" i="2"/>
  <c r="AI9" i="2" s="1"/>
  <c r="AY9" i="2"/>
  <c r="AX9" i="2" s="1"/>
  <c r="BB9" i="2"/>
  <c r="BQ9" i="2"/>
  <c r="M10" i="2"/>
  <c r="Z11" i="2"/>
  <c r="AL11" i="2"/>
  <c r="BJ11" i="2"/>
  <c r="W12" i="2"/>
  <c r="AU12" i="2"/>
  <c r="BM12" i="2"/>
  <c r="BF13" i="2"/>
  <c r="BF14" i="2"/>
  <c r="BF15" i="2"/>
  <c r="BD15" i="2" s="1"/>
  <c r="K15" i="2" s="1"/>
  <c r="BF16" i="2"/>
  <c r="BD16" i="2" s="1"/>
  <c r="K16" i="2" s="1"/>
  <c r="BF17" i="2"/>
  <c r="BD17" i="2" s="1"/>
  <c r="K17" i="2" s="1"/>
  <c r="Q19" i="2"/>
  <c r="E19" i="2" s="1"/>
  <c r="AI19" i="2"/>
  <c r="BA19" i="2"/>
  <c r="AE20" i="2"/>
  <c r="AC20" i="2" s="1"/>
  <c r="F20" i="2" s="1"/>
  <c r="G20" i="2" s="1"/>
  <c r="BU20" i="2"/>
  <c r="BS20" i="2" s="1"/>
  <c r="N20" i="2" s="1"/>
  <c r="AQ21" i="2"/>
  <c r="AO21" i="2" s="1"/>
  <c r="H21" i="2" s="1"/>
  <c r="AE22" i="2"/>
  <c r="AC22" i="2" s="1"/>
  <c r="F22" i="2" s="1"/>
  <c r="BU22" i="2"/>
  <c r="BS22" i="2" s="1"/>
  <c r="N22" i="2" s="1"/>
  <c r="AQ23" i="2"/>
  <c r="AO23" i="2" s="1"/>
  <c r="H23" i="2" s="1"/>
  <c r="BU23" i="2"/>
  <c r="BS23" i="2" s="1"/>
  <c r="N23" i="2" s="1"/>
  <c r="AQ24" i="2"/>
  <c r="AO24" i="2" s="1"/>
  <c r="H24" i="2" s="1"/>
  <c r="AE25" i="2"/>
  <c r="AC25" i="2" s="1"/>
  <c r="F25" i="2" s="1"/>
  <c r="G25" i="2" s="1"/>
  <c r="BU25" i="2"/>
  <c r="BS25" i="2" s="1"/>
  <c r="N25" i="2" s="1"/>
  <c r="AQ26" i="2"/>
  <c r="AO26" i="2" s="1"/>
  <c r="H26" i="2" s="1"/>
  <c r="AE27" i="2"/>
  <c r="AC27" i="2" s="1"/>
  <c r="F27" i="2" s="1"/>
  <c r="G27" i="2" s="1"/>
  <c r="BU27" i="2"/>
  <c r="BS27" i="2" s="1"/>
  <c r="N27" i="2" s="1"/>
  <c r="AQ28" i="2"/>
  <c r="AO28" i="2" s="1"/>
  <c r="H28" i="2" s="1"/>
  <c r="AE29" i="2"/>
  <c r="AC29" i="2" s="1"/>
  <c r="F29" i="2" s="1"/>
  <c r="G29" i="2" s="1"/>
  <c r="BU29" i="2"/>
  <c r="BS29" i="2" s="1"/>
  <c r="N29" i="2" s="1"/>
  <c r="AQ30" i="2"/>
  <c r="AO30" i="2" s="1"/>
  <c r="H30" i="2" s="1"/>
  <c r="AE31" i="2"/>
  <c r="AC31" i="2" s="1"/>
  <c r="AT31" i="2" s="1"/>
  <c r="AR31" i="2" s="1"/>
  <c r="AQ32" i="2"/>
  <c r="AO32" i="2" s="1"/>
  <c r="H32" i="2" s="1"/>
  <c r="BU32" i="2"/>
  <c r="BS32" i="2" s="1"/>
  <c r="N32" i="2" s="1"/>
  <c r="J34" i="2"/>
  <c r="P36" i="2"/>
  <c r="Q52" i="2"/>
  <c r="E52" i="2" s="1"/>
  <c r="Q51" i="2"/>
  <c r="E51" i="2" s="1"/>
  <c r="AK105" i="2"/>
  <c r="Q85" i="2"/>
  <c r="E85" i="2" s="1"/>
  <c r="Q79" i="2"/>
  <c r="E79" i="2" s="1"/>
  <c r="AE34" i="2"/>
  <c r="AC34" i="2" s="1"/>
  <c r="AT34" i="2" s="1"/>
  <c r="AE35" i="2"/>
  <c r="AC35" i="2" s="1"/>
  <c r="AT35" i="2" s="1"/>
  <c r="AR35" i="2" s="1"/>
  <c r="BF38" i="2"/>
  <c r="BD38" i="2" s="1"/>
  <c r="K38" i="2" s="1"/>
  <c r="BF39" i="2"/>
  <c r="BD39" i="2" s="1"/>
  <c r="K39" i="2" s="1"/>
  <c r="BF40" i="2"/>
  <c r="BD40" i="2" s="1"/>
  <c r="K40" i="2" s="1"/>
  <c r="BF41" i="2"/>
  <c r="BD41" i="2" s="1"/>
  <c r="K41" i="2" s="1"/>
  <c r="BF42" i="2"/>
  <c r="BD42" i="2" s="1"/>
  <c r="K42" i="2" s="1"/>
  <c r="BF43" i="2"/>
  <c r="BD43" i="2" s="1"/>
  <c r="K43" i="2" s="1"/>
  <c r="BF44" i="2"/>
  <c r="BD44" i="2" s="1"/>
  <c r="K44" i="2" s="1"/>
  <c r="AQ46" i="2"/>
  <c r="AO46" i="2" s="1"/>
  <c r="H46" i="2" s="1"/>
  <c r="BU46" i="2"/>
  <c r="BS46" i="2" s="1"/>
  <c r="N46" i="2" s="1"/>
  <c r="AE47" i="2"/>
  <c r="AC47" i="2" s="1"/>
  <c r="F47" i="2" s="1"/>
  <c r="G47" i="2" s="1"/>
  <c r="AQ48" i="2"/>
  <c r="AO48" i="2" s="1"/>
  <c r="H48" i="2" s="1"/>
  <c r="BU48" i="2"/>
  <c r="BS48" i="2" s="1"/>
  <c r="N48" i="2" s="1"/>
  <c r="AE49" i="2"/>
  <c r="AC49" i="2" s="1"/>
  <c r="F49" i="2" s="1"/>
  <c r="G49" i="2" s="1"/>
  <c r="BU49" i="2"/>
  <c r="BS49" i="2" s="1"/>
  <c r="N49" i="2" s="1"/>
  <c r="BF50" i="2"/>
  <c r="BD50" i="2" s="1"/>
  <c r="K50" i="2" s="1"/>
  <c r="AE51" i="2"/>
  <c r="AC51" i="2" s="1"/>
  <c r="F51" i="2" s="1"/>
  <c r="BU51" i="2"/>
  <c r="BS51" i="2" s="1"/>
  <c r="N51" i="2" s="1"/>
  <c r="BF52" i="2"/>
  <c r="BD52" i="2" s="1"/>
  <c r="K52" i="2" s="1"/>
  <c r="BF53" i="2"/>
  <c r="BD53" i="2" s="1"/>
  <c r="K53" i="2" s="1"/>
  <c r="AE54" i="2"/>
  <c r="AC54" i="2" s="1"/>
  <c r="AT54" i="2" s="1"/>
  <c r="AR54" i="2" s="1"/>
  <c r="BU54" i="2"/>
  <c r="BS54" i="2" s="1"/>
  <c r="N54" i="2" s="1"/>
  <c r="AQ55" i="2"/>
  <c r="AO55" i="2" s="1"/>
  <c r="H55" i="2" s="1"/>
  <c r="AQ56" i="2"/>
  <c r="AO56" i="2" s="1"/>
  <c r="H56" i="2" s="1"/>
  <c r="BU56" i="2"/>
  <c r="BS56" i="2" s="1"/>
  <c r="N56" i="2" s="1"/>
  <c r="AQ57" i="2"/>
  <c r="AO57" i="2" s="1"/>
  <c r="H57" i="2" s="1"/>
  <c r="BU57" i="2"/>
  <c r="BS57" i="2" s="1"/>
  <c r="N57" i="2" s="1"/>
  <c r="AE58" i="2"/>
  <c r="AC58" i="2" s="1"/>
  <c r="AT58" i="2" s="1"/>
  <c r="AR58" i="2" s="1"/>
  <c r="BF58" i="2"/>
  <c r="BD58" i="2" s="1"/>
  <c r="K58" i="2" s="1"/>
  <c r="AE59" i="2"/>
  <c r="AC59" i="2" s="1"/>
  <c r="F59" i="2" s="1"/>
  <c r="G59" i="2" s="1"/>
  <c r="BF59" i="2"/>
  <c r="BD59" i="2" s="1"/>
  <c r="K59" i="2" s="1"/>
  <c r="AQ60" i="2"/>
  <c r="AO60" i="2" s="1"/>
  <c r="H60" i="2" s="1"/>
  <c r="BU60" i="2"/>
  <c r="BS60" i="2" s="1"/>
  <c r="N60" i="2" s="1"/>
  <c r="AQ62" i="2"/>
  <c r="AO62" i="2" s="1"/>
  <c r="H62" i="2" s="1"/>
  <c r="AE63" i="2"/>
  <c r="AC63" i="2" s="1"/>
  <c r="BU63" i="2"/>
  <c r="BS63" i="2" s="1"/>
  <c r="N63" i="2" s="1"/>
  <c r="BF64" i="2"/>
  <c r="BD64" i="2" s="1"/>
  <c r="K64" i="2" s="1"/>
  <c r="BF65" i="2"/>
  <c r="BD65" i="2" s="1"/>
  <c r="K65" i="2" s="1"/>
  <c r="AE66" i="2"/>
  <c r="AC66" i="2" s="1"/>
  <c r="BU66" i="2"/>
  <c r="BS66" i="2" s="1"/>
  <c r="N66" i="2" s="1"/>
  <c r="AQ67" i="2"/>
  <c r="AO67" i="2" s="1"/>
  <c r="H67" i="2" s="1"/>
  <c r="AE68" i="2"/>
  <c r="AC68" i="2" s="1"/>
  <c r="F68" i="2" s="1"/>
  <c r="BF69" i="2"/>
  <c r="BD69" i="2" s="1"/>
  <c r="K69" i="2" s="1"/>
  <c r="AE71" i="2"/>
  <c r="AC71" i="2" s="1"/>
  <c r="AT71" i="2" s="1"/>
  <c r="AR71" i="2" s="1"/>
  <c r="BU71" i="2"/>
  <c r="BS71" i="2" s="1"/>
  <c r="N71" i="2" s="1"/>
  <c r="BF72" i="2"/>
  <c r="BD72" i="2" s="1"/>
  <c r="K72" i="2" s="1"/>
  <c r="BF73" i="2"/>
  <c r="BD73" i="2" s="1"/>
  <c r="K73" i="2" s="1"/>
  <c r="AE74" i="2"/>
  <c r="AC74" i="2" s="1"/>
  <c r="AT74" i="2" s="1"/>
  <c r="AR74" i="2" s="1"/>
  <c r="BU74" i="2"/>
  <c r="BS74" i="2" s="1"/>
  <c r="N74" i="2" s="1"/>
  <c r="AQ75" i="2"/>
  <c r="AO75" i="2" s="1"/>
  <c r="H75" i="2" s="1"/>
  <c r="AE76" i="2"/>
  <c r="AC76" i="2" s="1"/>
  <c r="BF77" i="2"/>
  <c r="BD77" i="2" s="1"/>
  <c r="K77" i="2" s="1"/>
  <c r="AQ78" i="2"/>
  <c r="AO78" i="2" s="1"/>
  <c r="H78" i="2" s="1"/>
  <c r="BU78" i="2"/>
  <c r="BS78" i="2" s="1"/>
  <c r="N78" i="2" s="1"/>
  <c r="Z79" i="2"/>
  <c r="AL79" i="2"/>
  <c r="AW105" i="2"/>
  <c r="BJ79" i="2"/>
  <c r="W80" i="2"/>
  <c r="AU80" i="2"/>
  <c r="BM80" i="2"/>
  <c r="Z81" i="2"/>
  <c r="AL81" i="2"/>
  <c r="BJ81" i="2"/>
  <c r="BF82" i="2"/>
  <c r="AQ83" i="2"/>
  <c r="BU83" i="2"/>
  <c r="AQ84" i="2"/>
  <c r="AO84" i="2" s="1"/>
  <c r="H84" i="2" s="1"/>
  <c r="BU84" i="2"/>
  <c r="BS84" i="2" s="1"/>
  <c r="N84" i="2" s="1"/>
  <c r="AE87" i="2"/>
  <c r="AC87" i="2" s="1"/>
  <c r="AT87" i="2" s="1"/>
  <c r="AR87" i="2" s="1"/>
  <c r="AE88" i="2"/>
  <c r="AC88" i="2" s="1"/>
  <c r="AT88" i="2" s="1"/>
  <c r="AR88" i="2" s="1"/>
  <c r="BF89" i="2"/>
  <c r="BD89" i="2" s="1"/>
  <c r="K89" i="2" s="1"/>
  <c r="BF90" i="2"/>
  <c r="BD90" i="2" s="1"/>
  <c r="K90" i="2" s="1"/>
  <c r="AQ91" i="2"/>
  <c r="AO91" i="2" s="1"/>
  <c r="H91" i="2" s="1"/>
  <c r="BU91" i="2"/>
  <c r="BS91" i="2" s="1"/>
  <c r="N91" i="2" s="1"/>
  <c r="AQ92" i="2"/>
  <c r="AO92" i="2" s="1"/>
  <c r="H92" i="2" s="1"/>
  <c r="BU92" i="2"/>
  <c r="BS92" i="2" s="1"/>
  <c r="N92" i="2" s="1"/>
  <c r="AA105" i="2"/>
  <c r="AI94" i="2"/>
  <c r="BA94" i="2"/>
  <c r="BO105" i="2"/>
  <c r="AQ96" i="2"/>
  <c r="AO96" i="2" s="1"/>
  <c r="H96" i="2" s="1"/>
  <c r="AE98" i="2"/>
  <c r="AC98" i="2" s="1"/>
  <c r="F98" i="2" s="1"/>
  <c r="AQ99" i="2"/>
  <c r="AO99" i="2" s="1"/>
  <c r="H99" i="2" s="1"/>
  <c r="AT103" i="2"/>
  <c r="AR103" i="2" s="1"/>
  <c r="BU99" i="2"/>
  <c r="BS99" i="2" s="1"/>
  <c r="N99" i="2" s="1"/>
  <c r="BF100" i="2"/>
  <c r="BD100" i="2" s="1"/>
  <c r="K100" i="2" s="1"/>
  <c r="AQ108" i="2"/>
  <c r="AQ109" i="2"/>
  <c r="AQ110" i="2"/>
  <c r="AO110" i="2" s="1"/>
  <c r="H110" i="2" s="1"/>
  <c r="BU110" i="2"/>
  <c r="BS110" i="2" s="1"/>
  <c r="N110" i="2" s="1"/>
  <c r="AE114" i="2"/>
  <c r="AC114" i="2" s="1"/>
  <c r="F114" i="2" s="1"/>
  <c r="BU114" i="2"/>
  <c r="BS114" i="2" s="1"/>
  <c r="N114" i="2" s="1"/>
  <c r="AQ115" i="2"/>
  <c r="AO115" i="2" s="1"/>
  <c r="H115" i="2" s="1"/>
  <c r="BU115" i="2"/>
  <c r="BS115" i="2" s="1"/>
  <c r="N115" i="2" s="1"/>
  <c r="AE118" i="2"/>
  <c r="AC118" i="2" s="1"/>
  <c r="AT118" i="2" s="1"/>
  <c r="AR118" i="2" s="1"/>
  <c r="BU118" i="2"/>
  <c r="BS118" i="2" s="1"/>
  <c r="N118" i="2" s="1"/>
  <c r="AE119" i="2"/>
  <c r="AC119" i="2" s="1"/>
  <c r="AT119" i="2" s="1"/>
  <c r="AR119" i="2" s="1"/>
  <c r="BU119" i="2"/>
  <c r="BS119" i="2" s="1"/>
  <c r="N119" i="2" s="1"/>
  <c r="AE121" i="2"/>
  <c r="AE123" i="2"/>
  <c r="AE125" i="2"/>
  <c r="AE127" i="2"/>
  <c r="AQ129" i="2"/>
  <c r="AO129" i="2" s="1"/>
  <c r="H129" i="2" s="1"/>
  <c r="BU129" i="2"/>
  <c r="BS129" i="2" s="1"/>
  <c r="N129" i="2" s="1"/>
  <c r="T131" i="2"/>
  <c r="AF131" i="2"/>
  <c r="AX131" i="2"/>
  <c r="BP131" i="2"/>
  <c r="W132" i="2"/>
  <c r="AU132" i="2"/>
  <c r="BM132" i="2"/>
  <c r="AE134" i="2"/>
  <c r="AC134" i="2" s="1"/>
  <c r="BU134" i="2"/>
  <c r="BU132" i="2" s="1"/>
  <c r="BS132" i="2" s="1"/>
  <c r="N132" i="2" s="1"/>
  <c r="AQ139" i="2"/>
  <c r="AO139" i="2" s="1"/>
  <c r="H139" i="2" s="1"/>
  <c r="BF140" i="2"/>
  <c r="BD140" i="2" s="1"/>
  <c r="K140" i="2" s="1"/>
  <c r="BU140" i="2"/>
  <c r="BS140" i="2" s="1"/>
  <c r="N140" i="2" s="1"/>
  <c r="AQ141" i="2"/>
  <c r="AO141" i="2" s="1"/>
  <c r="H141" i="2" s="1"/>
  <c r="AQ144" i="2"/>
  <c r="AO144" i="2" s="1"/>
  <c r="H144" i="2" s="1"/>
  <c r="AE145" i="2"/>
  <c r="AC145" i="2" s="1"/>
  <c r="AT145" i="2" s="1"/>
  <c r="AR145" i="2" s="1"/>
  <c r="BU145" i="2"/>
  <c r="BS145" i="2" s="1"/>
  <c r="N145" i="2" s="1"/>
  <c r="BF146" i="2"/>
  <c r="BD146" i="2" s="1"/>
  <c r="K146" i="2" s="1"/>
  <c r="F23" i="2"/>
  <c r="AQ10" i="2"/>
  <c r="AO10" i="2" s="1"/>
  <c r="H10" i="2" s="1"/>
  <c r="BU10" i="2"/>
  <c r="BS10" i="2" s="1"/>
  <c r="N10" i="2" s="1"/>
  <c r="BY10" i="2"/>
  <c r="O10" i="2"/>
  <c r="P10" i="2" s="1"/>
  <c r="AE13" i="2"/>
  <c r="BD13" i="2"/>
  <c r="K13" i="2" s="1"/>
  <c r="AE14" i="2"/>
  <c r="AE15" i="2"/>
  <c r="AC15" i="2" s="1"/>
  <c r="AE16" i="2"/>
  <c r="AC16" i="2" s="1"/>
  <c r="AE17" i="2"/>
  <c r="AC17" i="2" s="1"/>
  <c r="BF23" i="2"/>
  <c r="AT26" i="2"/>
  <c r="AR26" i="2" s="1"/>
  <c r="AT27" i="2"/>
  <c r="AR27" i="2" s="1"/>
  <c r="AT29" i="2"/>
  <c r="AR29" i="2" s="1"/>
  <c r="F31" i="2"/>
  <c r="BS14" i="2"/>
  <c r="N14" i="2" s="1"/>
  <c r="AT28" i="2"/>
  <c r="AR28" i="2" s="1"/>
  <c r="F30" i="2"/>
  <c r="F32" i="2"/>
  <c r="G32" i="2" s="1"/>
  <c r="F34" i="2"/>
  <c r="G34" i="2" s="1"/>
  <c r="F35" i="2"/>
  <c r="G35" i="2" s="1"/>
  <c r="BF31" i="2"/>
  <c r="BD31" i="2" s="1"/>
  <c r="K31" i="2" s="1"/>
  <c r="BF32" i="2"/>
  <c r="BD32" i="2" s="1"/>
  <c r="K32" i="2" s="1"/>
  <c r="AQ33" i="2"/>
  <c r="AO33" i="2" s="1"/>
  <c r="H33" i="2" s="1"/>
  <c r="BU33" i="2"/>
  <c r="BS33" i="2" s="1"/>
  <c r="N33" i="2" s="1"/>
  <c r="BF34" i="2"/>
  <c r="BD34" i="2" s="1"/>
  <c r="BF35" i="2"/>
  <c r="BD35" i="2" s="1"/>
  <c r="K35" i="2" s="1"/>
  <c r="J36" i="2"/>
  <c r="BY36" i="2"/>
  <c r="AE38" i="2"/>
  <c r="AC38" i="2" s="1"/>
  <c r="AE39" i="2"/>
  <c r="AE40" i="2"/>
  <c r="AC40" i="2" s="1"/>
  <c r="AE41" i="2"/>
  <c r="AC41" i="2" s="1"/>
  <c r="AE42" i="2"/>
  <c r="AC42" i="2" s="1"/>
  <c r="AE43" i="2"/>
  <c r="AC43" i="2" s="1"/>
  <c r="AE44" i="2"/>
  <c r="AC44" i="2" s="1"/>
  <c r="AE45" i="2"/>
  <c r="AC45" i="2" s="1"/>
  <c r="AT49" i="2"/>
  <c r="AR49" i="2" s="1"/>
  <c r="Q50" i="2"/>
  <c r="E50" i="2" s="1"/>
  <c r="AT55" i="2"/>
  <c r="AR55" i="2" s="1"/>
  <c r="AO39" i="2"/>
  <c r="H39" i="2" s="1"/>
  <c r="BS39" i="2"/>
  <c r="N39" i="2" s="1"/>
  <c r="AT51" i="2"/>
  <c r="AR51" i="2" s="1"/>
  <c r="BF45" i="2"/>
  <c r="BD45" i="2" s="1"/>
  <c r="K45" i="2" s="1"/>
  <c r="BF46" i="2"/>
  <c r="BD46" i="2" s="1"/>
  <c r="K46" i="2" s="1"/>
  <c r="BF47" i="2"/>
  <c r="BD47" i="2" s="1"/>
  <c r="K47" i="2" s="1"/>
  <c r="BF48" i="2"/>
  <c r="BD48" i="2" s="1"/>
  <c r="K48" i="2" s="1"/>
  <c r="AE50" i="2"/>
  <c r="AC50" i="2" s="1"/>
  <c r="AE52" i="2"/>
  <c r="AC52" i="2" s="1"/>
  <c r="AE53" i="2"/>
  <c r="AC53" i="2" s="1"/>
  <c r="BF56" i="2"/>
  <c r="BD56" i="2" s="1"/>
  <c r="K56" i="2" s="1"/>
  <c r="F57" i="2"/>
  <c r="G57" i="2" s="1"/>
  <c r="AT62" i="2"/>
  <c r="AR62" i="2" s="1"/>
  <c r="F62" i="2"/>
  <c r="G62" i="2" s="1"/>
  <c r="AT67" i="2"/>
  <c r="AR67" i="2" s="1"/>
  <c r="F67" i="2"/>
  <c r="F75" i="2"/>
  <c r="AT78" i="2"/>
  <c r="AR78" i="2" s="1"/>
  <c r="AT84" i="2"/>
  <c r="AR84" i="2" s="1"/>
  <c r="AT91" i="2"/>
  <c r="AR91" i="2" s="1"/>
  <c r="F104" i="2"/>
  <c r="G104" i="2" s="1"/>
  <c r="F58" i="2"/>
  <c r="G58" i="2" s="1"/>
  <c r="F63" i="2"/>
  <c r="G63" i="2" s="1"/>
  <c r="F66" i="2"/>
  <c r="G66" i="2" s="1"/>
  <c r="F76" i="2"/>
  <c r="BD82" i="2"/>
  <c r="K82" i="2" s="1"/>
  <c r="AO83" i="2"/>
  <c r="H83" i="2" s="1"/>
  <c r="BS83" i="2"/>
  <c r="N83" i="2" s="1"/>
  <c r="F87" i="2"/>
  <c r="G87" i="2" s="1"/>
  <c r="F88" i="2"/>
  <c r="G88" i="2" s="1"/>
  <c r="AC82" i="2"/>
  <c r="AY105" i="2"/>
  <c r="Q97" i="2"/>
  <c r="E97" i="2" s="1"/>
  <c r="BI103" i="2"/>
  <c r="BG103" i="2" s="1"/>
  <c r="I103" i="2"/>
  <c r="U105" i="2"/>
  <c r="BQ105" i="2"/>
  <c r="F111" i="2"/>
  <c r="AT115" i="2"/>
  <c r="AR115" i="2" s="1"/>
  <c r="AO133" i="2"/>
  <c r="H133" i="2" s="1"/>
  <c r="BD134" i="2"/>
  <c r="K134" i="2" s="1"/>
  <c r="AE61" i="2"/>
  <c r="AC61" i="2" s="1"/>
  <c r="AE64" i="2"/>
  <c r="AC64" i="2" s="1"/>
  <c r="AE65" i="2"/>
  <c r="AC65" i="2" s="1"/>
  <c r="BF68" i="2"/>
  <c r="BD68" i="2" s="1"/>
  <c r="K68" i="2" s="1"/>
  <c r="AQ69" i="2"/>
  <c r="AO69" i="2" s="1"/>
  <c r="H69" i="2" s="1"/>
  <c r="BU69" i="2"/>
  <c r="BS69" i="2" s="1"/>
  <c r="N69" i="2" s="1"/>
  <c r="AE70" i="2"/>
  <c r="AC70" i="2" s="1"/>
  <c r="AE72" i="2"/>
  <c r="AC72" i="2" s="1"/>
  <c r="AE73" i="2"/>
  <c r="AC73" i="2" s="1"/>
  <c r="BF76" i="2"/>
  <c r="BD76" i="2" s="1"/>
  <c r="K76" i="2" s="1"/>
  <c r="AQ77" i="2"/>
  <c r="AO77" i="2" s="1"/>
  <c r="H77" i="2" s="1"/>
  <c r="BU77" i="2"/>
  <c r="BS77" i="2" s="1"/>
  <c r="N77" i="2" s="1"/>
  <c r="BF78" i="2"/>
  <c r="BD78" i="2" s="1"/>
  <c r="K78" i="2" s="1"/>
  <c r="AQ82" i="2"/>
  <c r="BU82" i="2"/>
  <c r="BF83" i="2"/>
  <c r="BF84" i="2"/>
  <c r="BD84" i="2" s="1"/>
  <c r="K84" i="2" s="1"/>
  <c r="AQ85" i="2"/>
  <c r="AO85" i="2" s="1"/>
  <c r="H85" i="2" s="1"/>
  <c r="BU85" i="2"/>
  <c r="BS85" i="2" s="1"/>
  <c r="N85" i="2" s="1"/>
  <c r="AQ86" i="2"/>
  <c r="AO86" i="2" s="1"/>
  <c r="H86" i="2" s="1"/>
  <c r="BU86" i="2"/>
  <c r="BS86" i="2" s="1"/>
  <c r="N86" i="2" s="1"/>
  <c r="BF87" i="2"/>
  <c r="BD87" i="2" s="1"/>
  <c r="K87" i="2" s="1"/>
  <c r="BF88" i="2"/>
  <c r="BD88" i="2" s="1"/>
  <c r="K88" i="2" s="1"/>
  <c r="AQ89" i="2"/>
  <c r="AO89" i="2" s="1"/>
  <c r="H89" i="2" s="1"/>
  <c r="BU89" i="2"/>
  <c r="BS89" i="2" s="1"/>
  <c r="N89" i="2" s="1"/>
  <c r="AQ90" i="2"/>
  <c r="AO90" i="2" s="1"/>
  <c r="H90" i="2" s="1"/>
  <c r="BU90" i="2"/>
  <c r="BS90" i="2" s="1"/>
  <c r="N90" i="2" s="1"/>
  <c r="BF91" i="2"/>
  <c r="BD91" i="2" s="1"/>
  <c r="K91" i="2" s="1"/>
  <c r="BF92" i="2"/>
  <c r="BD92" i="2" s="1"/>
  <c r="K92" i="2" s="1"/>
  <c r="AQ93" i="2"/>
  <c r="AO93" i="2" s="1"/>
  <c r="H93" i="2" s="1"/>
  <c r="BU93" i="2"/>
  <c r="BS93" i="2" s="1"/>
  <c r="N93" i="2" s="1"/>
  <c r="AM105" i="2"/>
  <c r="BK105" i="2"/>
  <c r="AE95" i="2"/>
  <c r="AC95" i="2" s="1"/>
  <c r="BS96" i="2"/>
  <c r="N96" i="2" s="1"/>
  <c r="AE97" i="2"/>
  <c r="AC97" i="2" s="1"/>
  <c r="AD105" i="2"/>
  <c r="AI101" i="2"/>
  <c r="BA101" i="2"/>
  <c r="BF101" i="2"/>
  <c r="BT105" i="2"/>
  <c r="AO102" i="2"/>
  <c r="H102" i="2" s="1"/>
  <c r="AQ101" i="2"/>
  <c r="BU101" i="2"/>
  <c r="Q103" i="2"/>
  <c r="E103" i="2" s="1"/>
  <c r="AG105" i="2"/>
  <c r="BE105" i="2"/>
  <c r="AT108" i="2"/>
  <c r="AR108" i="2" s="1"/>
  <c r="F108" i="2"/>
  <c r="AT114" i="2"/>
  <c r="AR114" i="2" s="1"/>
  <c r="BF98" i="2"/>
  <c r="BF99" i="2"/>
  <c r="BD99" i="2" s="1"/>
  <c r="K99" i="2" s="1"/>
  <c r="AQ100" i="2"/>
  <c r="AO100" i="2" s="1"/>
  <c r="H100" i="2" s="1"/>
  <c r="BU100" i="2"/>
  <c r="BS100" i="2" s="1"/>
  <c r="N100" i="2" s="1"/>
  <c r="R105" i="2"/>
  <c r="Q101" i="2"/>
  <c r="E101" i="2" s="1"/>
  <c r="X105" i="2"/>
  <c r="W101" i="2"/>
  <c r="AB105" i="2"/>
  <c r="AP105" i="2"/>
  <c r="AO101" i="2"/>
  <c r="H101" i="2" s="1"/>
  <c r="AV105" i="2"/>
  <c r="AU105" i="2" s="1"/>
  <c r="AU101" i="2"/>
  <c r="AZ105" i="2"/>
  <c r="BH105" i="2"/>
  <c r="BN105" i="2"/>
  <c r="BM105" i="2" s="1"/>
  <c r="BM101" i="2"/>
  <c r="BR105" i="2"/>
  <c r="AE102" i="2"/>
  <c r="AE103" i="2"/>
  <c r="AC103" i="2" s="1"/>
  <c r="F103" i="2" s="1"/>
  <c r="BU108" i="2"/>
  <c r="BS108" i="2" s="1"/>
  <c r="N108" i="2" s="1"/>
  <c r="AE109" i="2"/>
  <c r="AC109" i="2" s="1"/>
  <c r="BF110" i="2"/>
  <c r="BD110" i="2" s="1"/>
  <c r="K110" i="2" s="1"/>
  <c r="AQ111" i="2"/>
  <c r="BU111" i="2"/>
  <c r="BS111" i="2" s="1"/>
  <c r="N111" i="2" s="1"/>
  <c r="AQ112" i="2"/>
  <c r="AO112" i="2" s="1"/>
  <c r="H112" i="2" s="1"/>
  <c r="BU112" i="2"/>
  <c r="BS112" i="2" s="1"/>
  <c r="N112" i="2" s="1"/>
  <c r="AE113" i="2"/>
  <c r="AC113" i="2" s="1"/>
  <c r="BF115" i="2"/>
  <c r="BD115" i="2" s="1"/>
  <c r="K115" i="2" s="1"/>
  <c r="AQ116" i="2"/>
  <c r="AO116" i="2" s="1"/>
  <c r="H116" i="2" s="1"/>
  <c r="BU116" i="2"/>
  <c r="BS116" i="2" s="1"/>
  <c r="N116" i="2" s="1"/>
  <c r="AE117" i="2"/>
  <c r="AC117" i="2" s="1"/>
  <c r="BF131" i="2"/>
  <c r="BD131" i="2" s="1"/>
  <c r="K131" i="2" s="1"/>
  <c r="BD133" i="2"/>
  <c r="K133" i="2" s="1"/>
  <c r="AO134" i="2"/>
  <c r="H134" i="2" s="1"/>
  <c r="AT139" i="2"/>
  <c r="AR139" i="2" s="1"/>
  <c r="Q140" i="2"/>
  <c r="E140" i="2" s="1"/>
  <c r="BF129" i="2"/>
  <c r="BD129" i="2" s="1"/>
  <c r="K129" i="2" s="1"/>
  <c r="Q132" i="2"/>
  <c r="E132" i="2" s="1"/>
  <c r="AE133" i="2"/>
  <c r="AE137" i="2"/>
  <c r="AE140" i="2"/>
  <c r="AC140" i="2" s="1"/>
  <c r="F144" i="2"/>
  <c r="G144" i="2" s="1"/>
  <c r="AE142" i="2"/>
  <c r="AC142" i="2" s="1"/>
  <c r="AE143" i="2"/>
  <c r="AC143" i="2" s="1"/>
  <c r="AE146" i="2"/>
  <c r="AC146" i="2" s="1"/>
  <c r="BS134" i="2" l="1"/>
  <c r="N134" i="2" s="1"/>
  <c r="F118" i="2"/>
  <c r="G118" i="2" s="1"/>
  <c r="BL105" i="2"/>
  <c r="AJ105" i="2"/>
  <c r="F71" i="2"/>
  <c r="G71" i="2" s="1"/>
  <c r="BU37" i="2"/>
  <c r="BS37" i="2" s="1"/>
  <c r="N37" i="2" s="1"/>
  <c r="AQ37" i="2"/>
  <c r="AO37" i="2" s="1"/>
  <c r="H37" i="2" s="1"/>
  <c r="AT23" i="2"/>
  <c r="AR23" i="2" s="1"/>
  <c r="AT76" i="2"/>
  <c r="AR76" i="2" s="1"/>
  <c r="AT66" i="2"/>
  <c r="AR66" i="2" s="1"/>
  <c r="AT63" i="2"/>
  <c r="AR63" i="2" s="1"/>
  <c r="G51" i="2"/>
  <c r="AF9" i="2"/>
  <c r="G85" i="2"/>
  <c r="BY102" i="8"/>
  <c r="O102" i="8"/>
  <c r="P102" i="8" s="1"/>
  <c r="BY93" i="7"/>
  <c r="O93" i="7"/>
  <c r="P93" i="7" s="1"/>
  <c r="O12" i="7"/>
  <c r="P12" i="7" s="1"/>
  <c r="BY12" i="7"/>
  <c r="O13" i="7"/>
  <c r="P13" i="7" s="1"/>
  <c r="BY13" i="7"/>
  <c r="BY79" i="7"/>
  <c r="O79" i="7"/>
  <c r="P79" i="7" s="1"/>
  <c r="BY100" i="7"/>
  <c r="O100" i="7"/>
  <c r="BY78" i="7"/>
  <c r="O78" i="7"/>
  <c r="P78" i="7" s="1"/>
  <c r="BY95" i="7"/>
  <c r="O95" i="7"/>
  <c r="P95" i="7" s="1"/>
  <c r="BY10" i="7"/>
  <c r="O10" i="7"/>
  <c r="P10" i="7" s="1"/>
  <c r="BX8" i="7"/>
  <c r="BV8" i="7" s="1"/>
  <c r="BV11" i="7"/>
  <c r="BY81" i="7"/>
  <c r="O81" i="7"/>
  <c r="P81" i="7" s="1"/>
  <c r="BX104" i="7"/>
  <c r="BY80" i="7"/>
  <c r="O80" i="7"/>
  <c r="P80" i="7" s="1"/>
  <c r="F74" i="2"/>
  <c r="G74" i="2" s="1"/>
  <c r="AT68" i="2"/>
  <c r="AR68" i="2" s="1"/>
  <c r="BI68" i="2" s="1"/>
  <c r="BG68" i="2" s="1"/>
  <c r="AT22" i="2"/>
  <c r="AR22" i="2" s="1"/>
  <c r="F119" i="2"/>
  <c r="G119" i="2" s="1"/>
  <c r="AT60" i="2"/>
  <c r="AR60" i="2" s="1"/>
  <c r="F54" i="2"/>
  <c r="G54" i="2" s="1"/>
  <c r="AT46" i="2"/>
  <c r="AR46" i="2" s="1"/>
  <c r="BF132" i="2"/>
  <c r="BD132" i="2" s="1"/>
  <c r="K132" i="2" s="1"/>
  <c r="AQ132" i="2"/>
  <c r="AO132" i="2" s="1"/>
  <c r="H132" i="2" s="1"/>
  <c r="AT141" i="2"/>
  <c r="AR141" i="2" s="1"/>
  <c r="BI141" i="2" s="1"/>
  <c r="BG141" i="2" s="1"/>
  <c r="F145" i="2"/>
  <c r="G145" i="2" s="1"/>
  <c r="AT129" i="2"/>
  <c r="AR129" i="2" s="1"/>
  <c r="I129" i="2" s="1"/>
  <c r="J129" i="2" s="1"/>
  <c r="AO111" i="2"/>
  <c r="H111" i="2" s="1"/>
  <c r="AT110" i="2"/>
  <c r="AR110" i="2" s="1"/>
  <c r="I110" i="2" s="1"/>
  <c r="BP9" i="2"/>
  <c r="BA9" i="2"/>
  <c r="AT99" i="2"/>
  <c r="AR99" i="2" s="1"/>
  <c r="BI99" i="2" s="1"/>
  <c r="BG99" i="2" s="1"/>
  <c r="AT98" i="2"/>
  <c r="AR98" i="2" s="1"/>
  <c r="I98" i="2" s="1"/>
  <c r="AT92" i="2"/>
  <c r="AR92" i="2" s="1"/>
  <c r="I92" i="2" s="1"/>
  <c r="J92" i="2" s="1"/>
  <c r="AT75" i="2"/>
  <c r="AR75" i="2" s="1"/>
  <c r="BI75" i="2" s="1"/>
  <c r="BG75" i="2" s="1"/>
  <c r="AT57" i="2"/>
  <c r="AR57" i="2" s="1"/>
  <c r="BI57" i="2" s="1"/>
  <c r="BG57" i="2" s="1"/>
  <c r="AT47" i="2"/>
  <c r="AR47" i="2" s="1"/>
  <c r="I47" i="2" s="1"/>
  <c r="J47" i="2" s="1"/>
  <c r="BD27" i="2"/>
  <c r="K27" i="2" s="1"/>
  <c r="BU11" i="2"/>
  <c r="BS11" i="2" s="1"/>
  <c r="N11" i="2" s="1"/>
  <c r="AT33" i="2"/>
  <c r="AR33" i="2" s="1"/>
  <c r="BI33" i="2" s="1"/>
  <c r="BG33" i="2" s="1"/>
  <c r="AT24" i="2"/>
  <c r="AR24" i="2" s="1"/>
  <c r="I24" i="2" s="1"/>
  <c r="J24" i="2" s="1"/>
  <c r="AI105" i="2"/>
  <c r="AQ12" i="2"/>
  <c r="AQ11" i="2"/>
  <c r="AO11" i="2" s="1"/>
  <c r="H11" i="2" s="1"/>
  <c r="AT10" i="2"/>
  <c r="AR10" i="2" s="1"/>
  <c r="I10" i="2" s="1"/>
  <c r="J10" i="2" s="1"/>
  <c r="AE94" i="2"/>
  <c r="AC94" i="2" s="1"/>
  <c r="F94" i="2" s="1"/>
  <c r="AE80" i="2"/>
  <c r="AC80" i="2" s="1"/>
  <c r="F80" i="2" s="1"/>
  <c r="G80" i="2" s="1"/>
  <c r="AT59" i="2"/>
  <c r="AR59" i="2" s="1"/>
  <c r="AT25" i="2"/>
  <c r="AR25" i="2" s="1"/>
  <c r="BI25" i="2" s="1"/>
  <c r="BG25" i="2" s="1"/>
  <c r="AT20" i="2"/>
  <c r="AR20" i="2" s="1"/>
  <c r="BF11" i="2"/>
  <c r="BD11" i="2" s="1"/>
  <c r="K11" i="2" s="1"/>
  <c r="AT144" i="2"/>
  <c r="AR144" i="2" s="1"/>
  <c r="I144" i="2" s="1"/>
  <c r="J144" i="2" s="1"/>
  <c r="G103" i="2"/>
  <c r="Z105" i="2"/>
  <c r="W105" i="2"/>
  <c r="BB105" i="2"/>
  <c r="BA105" i="2" s="1"/>
  <c r="AE81" i="2"/>
  <c r="AC81" i="2" s="1"/>
  <c r="F81" i="2" s="1"/>
  <c r="G81" i="2" s="1"/>
  <c r="AQ131" i="2"/>
  <c r="AO131" i="2" s="1"/>
  <c r="H131" i="2" s="1"/>
  <c r="AT56" i="2"/>
  <c r="AR56" i="2" s="1"/>
  <c r="Q9" i="2"/>
  <c r="E9" i="2" s="1"/>
  <c r="AT48" i="2"/>
  <c r="AR48" i="2" s="1"/>
  <c r="I48" i="2" s="1"/>
  <c r="J48" i="2" s="1"/>
  <c r="AT32" i="2"/>
  <c r="AR32" i="2" s="1"/>
  <c r="BI32" i="2" s="1"/>
  <c r="BG32" i="2" s="1"/>
  <c r="AT30" i="2"/>
  <c r="AR30" i="2" s="1"/>
  <c r="I30" i="2" s="1"/>
  <c r="AE19" i="2"/>
  <c r="AC19" i="2" s="1"/>
  <c r="F19" i="2" s="1"/>
  <c r="G19" i="2" s="1"/>
  <c r="BD14" i="2"/>
  <c r="K14" i="2" s="1"/>
  <c r="BF12" i="2"/>
  <c r="BD12" i="2" s="1"/>
  <c r="K12" i="2" s="1"/>
  <c r="BU131" i="2"/>
  <c r="BS131" i="2" s="1"/>
  <c r="N131" i="2" s="1"/>
  <c r="F143" i="2"/>
  <c r="G143" i="2" s="1"/>
  <c r="AT143" i="2"/>
  <c r="AR143" i="2" s="1"/>
  <c r="AT140" i="2"/>
  <c r="AR140" i="2" s="1"/>
  <c r="F140" i="2"/>
  <c r="G140" i="2" s="1"/>
  <c r="AE131" i="2"/>
  <c r="AC131" i="2" s="1"/>
  <c r="F131" i="2" s="1"/>
  <c r="G131" i="2" s="1"/>
  <c r="AC133" i="2"/>
  <c r="I139" i="2"/>
  <c r="J139" i="2" s="1"/>
  <c r="BI139" i="2"/>
  <c r="BG139" i="2" s="1"/>
  <c r="F117" i="2"/>
  <c r="AT117" i="2"/>
  <c r="AR117" i="2" s="1"/>
  <c r="F113" i="2"/>
  <c r="AT113" i="2"/>
  <c r="AR113" i="2" s="1"/>
  <c r="AT109" i="2"/>
  <c r="AR109" i="2" s="1"/>
  <c r="F109" i="2"/>
  <c r="AT112" i="2"/>
  <c r="AR112" i="2" s="1"/>
  <c r="BS101" i="2"/>
  <c r="N101" i="2" s="1"/>
  <c r="AT97" i="2"/>
  <c r="AR97" i="2" s="1"/>
  <c r="F97" i="2"/>
  <c r="G97" i="2" s="1"/>
  <c r="BJ105" i="2"/>
  <c r="AL105" i="2"/>
  <c r="BU80" i="2"/>
  <c r="BS80" i="2" s="1"/>
  <c r="N80" i="2" s="1"/>
  <c r="BS82" i="2"/>
  <c r="N82" i="2" s="1"/>
  <c r="AT72" i="2"/>
  <c r="AR72" i="2" s="1"/>
  <c r="F72" i="2"/>
  <c r="G72" i="2" s="1"/>
  <c r="AT64" i="2"/>
  <c r="AR64" i="2" s="1"/>
  <c r="F64" i="2"/>
  <c r="G64" i="2" s="1"/>
  <c r="AE132" i="2"/>
  <c r="AC132" i="2" s="1"/>
  <c r="F132" i="2" s="1"/>
  <c r="G132" i="2" s="1"/>
  <c r="BI119" i="2"/>
  <c r="BG119" i="2" s="1"/>
  <c r="I119" i="2"/>
  <c r="J119" i="2" s="1"/>
  <c r="BI115" i="2"/>
  <c r="BG115" i="2" s="1"/>
  <c r="I115" i="2"/>
  <c r="AT111" i="2"/>
  <c r="AR111" i="2" s="1"/>
  <c r="J103" i="2"/>
  <c r="AT102" i="2"/>
  <c r="Q94" i="2"/>
  <c r="E94" i="2" s="1"/>
  <c r="Q98" i="2"/>
  <c r="E98" i="2" s="1"/>
  <c r="G98" i="2" s="1"/>
  <c r="AQ94" i="2"/>
  <c r="AO94" i="2" s="1"/>
  <c r="H94" i="2" s="1"/>
  <c r="AT90" i="2"/>
  <c r="AR90" i="2" s="1"/>
  <c r="AT89" i="2"/>
  <c r="AR89" i="2" s="1"/>
  <c r="AT77" i="2"/>
  <c r="AR77" i="2" s="1"/>
  <c r="BI88" i="2"/>
  <c r="BG88" i="2" s="1"/>
  <c r="I88" i="2"/>
  <c r="J88" i="2" s="1"/>
  <c r="BI87" i="2"/>
  <c r="BG87" i="2" s="1"/>
  <c r="I87" i="2"/>
  <c r="J87" i="2" s="1"/>
  <c r="BU81" i="2"/>
  <c r="AQ81" i="2"/>
  <c r="BF80" i="2"/>
  <c r="BD80" i="2" s="1"/>
  <c r="K80" i="2" s="1"/>
  <c r="BI76" i="2"/>
  <c r="BG76" i="2" s="1"/>
  <c r="I76" i="2"/>
  <c r="I68" i="2"/>
  <c r="BI59" i="2"/>
  <c r="BG59" i="2" s="1"/>
  <c r="I59" i="2"/>
  <c r="J59" i="2" s="1"/>
  <c r="BI104" i="2"/>
  <c r="BG104" i="2" s="1"/>
  <c r="I104" i="2"/>
  <c r="J104" i="2" s="1"/>
  <c r="BI92" i="2"/>
  <c r="BG92" i="2" s="1"/>
  <c r="BI91" i="2"/>
  <c r="BG91" i="2" s="1"/>
  <c r="I91" i="2"/>
  <c r="J91" i="2" s="1"/>
  <c r="BI84" i="2"/>
  <c r="BG84" i="2" s="1"/>
  <c r="I84" i="2"/>
  <c r="J84" i="2" s="1"/>
  <c r="AT83" i="2"/>
  <c r="BI78" i="2"/>
  <c r="BG78" i="2" s="1"/>
  <c r="I78" i="2"/>
  <c r="J78" i="2" s="1"/>
  <c r="F52" i="2"/>
  <c r="G52" i="2" s="1"/>
  <c r="AT52" i="2"/>
  <c r="AR52" i="2" s="1"/>
  <c r="I33" i="2"/>
  <c r="J33" i="2" s="1"/>
  <c r="I55" i="2"/>
  <c r="BI55" i="2"/>
  <c r="BG55" i="2" s="1"/>
  <c r="I49" i="2"/>
  <c r="J49" i="2" s="1"/>
  <c r="BI49" i="2"/>
  <c r="BG49" i="2" s="1"/>
  <c r="BI47" i="2"/>
  <c r="BG47" i="2" s="1"/>
  <c r="F45" i="2"/>
  <c r="G45" i="2" s="1"/>
  <c r="AT45" i="2"/>
  <c r="AR45" i="2" s="1"/>
  <c r="F43" i="2"/>
  <c r="G43" i="2" s="1"/>
  <c r="AT43" i="2"/>
  <c r="AR43" i="2" s="1"/>
  <c r="F41" i="2"/>
  <c r="G41" i="2" s="1"/>
  <c r="AT41" i="2"/>
  <c r="AR41" i="2" s="1"/>
  <c r="AE37" i="2"/>
  <c r="AC37" i="2" s="1"/>
  <c r="F37" i="2" s="1"/>
  <c r="G37" i="2" s="1"/>
  <c r="AC39" i="2"/>
  <c r="BI35" i="2"/>
  <c r="BG35" i="2" s="1"/>
  <c r="I35" i="2"/>
  <c r="J35" i="2" s="1"/>
  <c r="BU19" i="2"/>
  <c r="BS19" i="2" s="1"/>
  <c r="N19" i="2" s="1"/>
  <c r="BS12" i="2"/>
  <c r="N12" i="2" s="1"/>
  <c r="I29" i="2"/>
  <c r="J29" i="2" s="1"/>
  <c r="BI29" i="2"/>
  <c r="BG29" i="2" s="1"/>
  <c r="I27" i="2"/>
  <c r="J27" i="2" s="1"/>
  <c r="I26" i="2"/>
  <c r="J26" i="2" s="1"/>
  <c r="BI26" i="2"/>
  <c r="BG26" i="2" s="1"/>
  <c r="BD23" i="2"/>
  <c r="K23" i="2" s="1"/>
  <c r="BF19" i="2"/>
  <c r="F16" i="2"/>
  <c r="G16" i="2" s="1"/>
  <c r="AT16" i="2"/>
  <c r="AR16" i="2" s="1"/>
  <c r="AE12" i="2"/>
  <c r="AC14" i="2"/>
  <c r="AC13" i="2"/>
  <c r="AE11" i="2"/>
  <c r="AC11" i="2" s="1"/>
  <c r="F11" i="2" s="1"/>
  <c r="G11" i="2" s="1"/>
  <c r="AO12" i="2"/>
  <c r="H12" i="2" s="1"/>
  <c r="AT21" i="2"/>
  <c r="F21" i="2"/>
  <c r="G21" i="2" s="1"/>
  <c r="I22" i="2"/>
  <c r="BI22" i="2"/>
  <c r="BG22" i="2" s="1"/>
  <c r="I20" i="2"/>
  <c r="J20" i="2" s="1"/>
  <c r="BG20" i="2"/>
  <c r="AT146" i="2"/>
  <c r="AR146" i="2" s="1"/>
  <c r="F146" i="2"/>
  <c r="G146" i="2" s="1"/>
  <c r="AT142" i="2"/>
  <c r="AR142" i="2" s="1"/>
  <c r="F142" i="2"/>
  <c r="G142" i="2" s="1"/>
  <c r="I145" i="2"/>
  <c r="J145" i="2" s="1"/>
  <c r="BI145" i="2"/>
  <c r="BG145" i="2" s="1"/>
  <c r="I141" i="2"/>
  <c r="J141" i="2" s="1"/>
  <c r="AE101" i="2"/>
  <c r="AC102" i="2"/>
  <c r="F102" i="2" s="1"/>
  <c r="BD98" i="2"/>
  <c r="K98" i="2" s="1"/>
  <c r="BF94" i="2"/>
  <c r="BD94" i="2" s="1"/>
  <c r="K94" i="2" s="1"/>
  <c r="I118" i="2"/>
  <c r="J118" i="2" s="1"/>
  <c r="BI118" i="2"/>
  <c r="BG118" i="2" s="1"/>
  <c r="BI114" i="2"/>
  <c r="BG114" i="2" s="1"/>
  <c r="I114" i="2"/>
  <c r="BI110" i="2"/>
  <c r="BG110" i="2" s="1"/>
  <c r="I108" i="2"/>
  <c r="BI108" i="2"/>
  <c r="BG108" i="2" s="1"/>
  <c r="AF105" i="2"/>
  <c r="BD101" i="2"/>
  <c r="K101" i="2" s="1"/>
  <c r="AT100" i="2"/>
  <c r="AR100" i="2" s="1"/>
  <c r="F95" i="2"/>
  <c r="G95" i="2" s="1"/>
  <c r="AT95" i="2"/>
  <c r="AR95" i="2" s="1"/>
  <c r="BF81" i="2"/>
  <c r="BD83" i="2"/>
  <c r="K83" i="2" s="1"/>
  <c r="AQ80" i="2"/>
  <c r="AO80" i="2" s="1"/>
  <c r="H80" i="2" s="1"/>
  <c r="AO82" i="2"/>
  <c r="H82" i="2" s="1"/>
  <c r="F73" i="2"/>
  <c r="G73" i="2" s="1"/>
  <c r="AT73" i="2"/>
  <c r="AR73" i="2" s="1"/>
  <c r="F70" i="2"/>
  <c r="AT70" i="2"/>
  <c r="AR70" i="2" s="1"/>
  <c r="F65" i="2"/>
  <c r="G65" i="2" s="1"/>
  <c r="AT65" i="2"/>
  <c r="AR65" i="2" s="1"/>
  <c r="AT61" i="2"/>
  <c r="AR61" i="2" s="1"/>
  <c r="F61" i="2"/>
  <c r="G61" i="2" s="1"/>
  <c r="AT134" i="2"/>
  <c r="F134" i="2"/>
  <c r="G134" i="2" s="1"/>
  <c r="AT116" i="2"/>
  <c r="AR116" i="2" s="1"/>
  <c r="BP105" i="2"/>
  <c r="T105" i="2"/>
  <c r="AR4" i="2" s="1"/>
  <c r="BX103" i="2"/>
  <c r="BV103" i="2" s="1"/>
  <c r="L103" i="2"/>
  <c r="M103" i="2" s="1"/>
  <c r="BU94" i="2"/>
  <c r="BS94" i="2" s="1"/>
  <c r="N94" i="2" s="1"/>
  <c r="AX105" i="2"/>
  <c r="AT93" i="2"/>
  <c r="AR93" i="2" s="1"/>
  <c r="AT86" i="2"/>
  <c r="AR86" i="2" s="1"/>
  <c r="AT85" i="2"/>
  <c r="AR85" i="2" s="1"/>
  <c r="F82" i="2"/>
  <c r="G82" i="2" s="1"/>
  <c r="AT69" i="2"/>
  <c r="AR69" i="2" s="1"/>
  <c r="BI74" i="2"/>
  <c r="BG74" i="2" s="1"/>
  <c r="I74" i="2"/>
  <c r="J74" i="2" s="1"/>
  <c r="I71" i="2"/>
  <c r="J71" i="2" s="1"/>
  <c r="BI71" i="2"/>
  <c r="BG71" i="2" s="1"/>
  <c r="BI66" i="2"/>
  <c r="BG66" i="2" s="1"/>
  <c r="I66" i="2"/>
  <c r="J66" i="2" s="1"/>
  <c r="I63" i="2"/>
  <c r="J63" i="2" s="1"/>
  <c r="BI63" i="2"/>
  <c r="BG63" i="2" s="1"/>
  <c r="BI58" i="2"/>
  <c r="BG58" i="2" s="1"/>
  <c r="I58" i="2"/>
  <c r="J58" i="2" s="1"/>
  <c r="AT96" i="2"/>
  <c r="F96" i="2"/>
  <c r="G96" i="2" s="1"/>
  <c r="BI67" i="2"/>
  <c r="BG67" i="2" s="1"/>
  <c r="I67" i="2"/>
  <c r="BI62" i="2"/>
  <c r="BG62" i="2" s="1"/>
  <c r="I62" i="2"/>
  <c r="J62" i="2" s="1"/>
  <c r="BI60" i="2"/>
  <c r="BG60" i="2" s="1"/>
  <c r="I60" i="2"/>
  <c r="J60" i="2" s="1"/>
  <c r="I57" i="2"/>
  <c r="J57" i="2" s="1"/>
  <c r="F53" i="2"/>
  <c r="G53" i="2" s="1"/>
  <c r="AT53" i="2"/>
  <c r="AR53" i="2" s="1"/>
  <c r="AT50" i="2"/>
  <c r="AR50" i="2" s="1"/>
  <c r="F50" i="2"/>
  <c r="G50" i="2" s="1"/>
  <c r="I54" i="2"/>
  <c r="J54" i="2" s="1"/>
  <c r="BI54" i="2"/>
  <c r="BG54" i="2" s="1"/>
  <c r="I51" i="2"/>
  <c r="J51" i="2" s="1"/>
  <c r="BI51" i="2"/>
  <c r="BG51" i="2" s="1"/>
  <c r="BF37" i="2"/>
  <c r="BD37" i="2" s="1"/>
  <c r="K37" i="2" s="1"/>
  <c r="BI56" i="2"/>
  <c r="BG56" i="2" s="1"/>
  <c r="I56" i="2"/>
  <c r="BI48" i="2"/>
  <c r="BG48" i="2" s="1"/>
  <c r="BI46" i="2"/>
  <c r="BG46" i="2" s="1"/>
  <c r="I46" i="2"/>
  <c r="J46" i="2" s="1"/>
  <c r="F44" i="2"/>
  <c r="G44" i="2" s="1"/>
  <c r="AT44" i="2"/>
  <c r="AR44" i="2" s="1"/>
  <c r="F42" i="2"/>
  <c r="G42" i="2" s="1"/>
  <c r="AT42" i="2"/>
  <c r="AR42" i="2" s="1"/>
  <c r="F40" i="2"/>
  <c r="G40" i="2" s="1"/>
  <c r="AT40" i="2"/>
  <c r="AR40" i="2" s="1"/>
  <c r="F38" i="2"/>
  <c r="G38" i="2" s="1"/>
  <c r="AT38" i="2"/>
  <c r="AR38" i="2" s="1"/>
  <c r="BI34" i="2"/>
  <c r="BG34" i="2" s="1"/>
  <c r="K34" i="2"/>
  <c r="BI30" i="2"/>
  <c r="BG30" i="2" s="1"/>
  <c r="I28" i="2"/>
  <c r="J28" i="2" s="1"/>
  <c r="BI28" i="2"/>
  <c r="BG28" i="2" s="1"/>
  <c r="AQ19" i="2"/>
  <c r="AO19" i="2" s="1"/>
  <c r="H19" i="2" s="1"/>
  <c r="BI31" i="2"/>
  <c r="BG31" i="2" s="1"/>
  <c r="I31" i="2"/>
  <c r="F17" i="2"/>
  <c r="AT17" i="2"/>
  <c r="AR17" i="2" s="1"/>
  <c r="F15" i="2"/>
  <c r="G15" i="2" s="1"/>
  <c r="AT15" i="2"/>
  <c r="AR15" i="2" s="1"/>
  <c r="I23" i="2"/>
  <c r="BI23" i="2" l="1"/>
  <c r="BG23" i="2" s="1"/>
  <c r="J98" i="2"/>
  <c r="BY11" i="7"/>
  <c r="O11" i="7"/>
  <c r="P11" i="7" s="1"/>
  <c r="BV104" i="7"/>
  <c r="BY8" i="7"/>
  <c r="O8" i="7"/>
  <c r="P8" i="7" s="1"/>
  <c r="BI129" i="2"/>
  <c r="BG129" i="2" s="1"/>
  <c r="L129" i="2" s="1"/>
  <c r="M129" i="2" s="1"/>
  <c r="I75" i="2"/>
  <c r="I25" i="2"/>
  <c r="J25" i="2" s="1"/>
  <c r="BI144" i="2"/>
  <c r="BG144" i="2" s="1"/>
  <c r="BX144" i="2" s="1"/>
  <c r="BV144" i="2" s="1"/>
  <c r="I99" i="2"/>
  <c r="J99" i="2" s="1"/>
  <c r="BI27" i="2"/>
  <c r="BG27" i="2" s="1"/>
  <c r="I32" i="2"/>
  <c r="J32" i="2" s="1"/>
  <c r="BI24" i="2"/>
  <c r="BG24" i="2" s="1"/>
  <c r="BX24" i="2" s="1"/>
  <c r="BV24" i="2" s="1"/>
  <c r="G94" i="2"/>
  <c r="AE79" i="2"/>
  <c r="AC79" i="2" s="1"/>
  <c r="F79" i="2" s="1"/>
  <c r="G79" i="2" s="1"/>
  <c r="L23" i="2"/>
  <c r="BX23" i="2"/>
  <c r="BV23" i="2" s="1"/>
  <c r="O23" i="2" s="1"/>
  <c r="L31" i="2"/>
  <c r="BX31" i="2"/>
  <c r="BV31" i="2" s="1"/>
  <c r="O31" i="2" s="1"/>
  <c r="BX28" i="2"/>
  <c r="BV28" i="2" s="1"/>
  <c r="L28" i="2"/>
  <c r="M28" i="2" s="1"/>
  <c r="BX30" i="2"/>
  <c r="BV30" i="2" s="1"/>
  <c r="O30" i="2" s="1"/>
  <c r="L30" i="2"/>
  <c r="BI38" i="2"/>
  <c r="BG38" i="2" s="1"/>
  <c r="I38" i="2"/>
  <c r="J38" i="2" s="1"/>
  <c r="BI40" i="2"/>
  <c r="BG40" i="2" s="1"/>
  <c r="I40" i="2"/>
  <c r="J40" i="2" s="1"/>
  <c r="BI42" i="2"/>
  <c r="BG42" i="2" s="1"/>
  <c r="I42" i="2"/>
  <c r="J42" i="2" s="1"/>
  <c r="BI44" i="2"/>
  <c r="BG44" i="2" s="1"/>
  <c r="I44" i="2"/>
  <c r="J44" i="2" s="1"/>
  <c r="BI50" i="2"/>
  <c r="BG50" i="2" s="1"/>
  <c r="I50" i="2"/>
  <c r="J50" i="2" s="1"/>
  <c r="BX60" i="2"/>
  <c r="BV60" i="2" s="1"/>
  <c r="L60" i="2"/>
  <c r="M60" i="2" s="1"/>
  <c r="BX62" i="2"/>
  <c r="BV62" i="2" s="1"/>
  <c r="L62" i="2"/>
  <c r="M62" i="2" s="1"/>
  <c r="BX67" i="2"/>
  <c r="BV67" i="2" s="1"/>
  <c r="O67" i="2" s="1"/>
  <c r="L67" i="2"/>
  <c r="BX75" i="2"/>
  <c r="BV75" i="2" s="1"/>
  <c r="O75" i="2" s="1"/>
  <c r="L75" i="2"/>
  <c r="AR96" i="2"/>
  <c r="AT94" i="2"/>
  <c r="AR94" i="2" s="1"/>
  <c r="I94" i="2" s="1"/>
  <c r="J94" i="2" s="1"/>
  <c r="BX58" i="2"/>
  <c r="BV58" i="2" s="1"/>
  <c r="L58" i="2"/>
  <c r="M58" i="2" s="1"/>
  <c r="BX66" i="2"/>
  <c r="BV66" i="2" s="1"/>
  <c r="L66" i="2"/>
  <c r="M66" i="2" s="1"/>
  <c r="BX74" i="2"/>
  <c r="BV74" i="2" s="1"/>
  <c r="L74" i="2"/>
  <c r="M74" i="2" s="1"/>
  <c r="I85" i="2"/>
  <c r="J85" i="2" s="1"/>
  <c r="BI85" i="2"/>
  <c r="BG85" i="2" s="1"/>
  <c r="I93" i="2"/>
  <c r="J93" i="2" s="1"/>
  <c r="BI93" i="2"/>
  <c r="BG93" i="2" s="1"/>
  <c r="BY103" i="2"/>
  <c r="O103" i="2"/>
  <c r="BI65" i="2"/>
  <c r="BG65" i="2" s="1"/>
  <c r="I65" i="2"/>
  <c r="J65" i="2" s="1"/>
  <c r="BI70" i="2"/>
  <c r="BG70" i="2" s="1"/>
  <c r="I70" i="2"/>
  <c r="BI73" i="2"/>
  <c r="BG73" i="2" s="1"/>
  <c r="I73" i="2"/>
  <c r="J73" i="2" s="1"/>
  <c r="BI95" i="2"/>
  <c r="BG95" i="2" s="1"/>
  <c r="I95" i="2"/>
  <c r="J95" i="2" s="1"/>
  <c r="I100" i="2"/>
  <c r="J100" i="2" s="1"/>
  <c r="BI100" i="2"/>
  <c r="BG100" i="2" s="1"/>
  <c r="L110" i="2"/>
  <c r="BX110" i="2"/>
  <c r="BV110" i="2" s="1"/>
  <c r="BX114" i="2"/>
  <c r="BV114" i="2" s="1"/>
  <c r="O114" i="2" s="1"/>
  <c r="L114" i="2"/>
  <c r="BX141" i="2"/>
  <c r="BV141" i="2" s="1"/>
  <c r="L141" i="2"/>
  <c r="M141" i="2" s="1"/>
  <c r="BX145" i="2"/>
  <c r="BV145" i="2" s="1"/>
  <c r="L145" i="2"/>
  <c r="M145" i="2" s="1"/>
  <c r="BX20" i="2"/>
  <c r="BV20" i="2" s="1"/>
  <c r="L20" i="2"/>
  <c r="M20" i="2" s="1"/>
  <c r="BX22" i="2"/>
  <c r="BV22" i="2" s="1"/>
  <c r="O22" i="2" s="1"/>
  <c r="L22" i="2"/>
  <c r="F13" i="2"/>
  <c r="G13" i="2" s="1"/>
  <c r="AT13" i="2"/>
  <c r="AE9" i="2"/>
  <c r="AC9" i="2" s="1"/>
  <c r="F9" i="2" s="1"/>
  <c r="G9" i="2" s="1"/>
  <c r="AC12" i="2"/>
  <c r="F12" i="2" s="1"/>
  <c r="G12" i="2" s="1"/>
  <c r="AQ9" i="2"/>
  <c r="AO9" i="2" s="1"/>
  <c r="H9" i="2" s="1"/>
  <c r="L35" i="2"/>
  <c r="M35" i="2" s="1"/>
  <c r="BX35" i="2"/>
  <c r="BV35" i="2" s="1"/>
  <c r="L47" i="2"/>
  <c r="M47" i="2" s="1"/>
  <c r="BX47" i="2"/>
  <c r="BV47" i="2" s="1"/>
  <c r="BX33" i="2"/>
  <c r="BV33" i="2" s="1"/>
  <c r="L33" i="2"/>
  <c r="M33" i="2" s="1"/>
  <c r="BX78" i="2"/>
  <c r="BV78" i="2" s="1"/>
  <c r="L78" i="2"/>
  <c r="M78" i="2" s="1"/>
  <c r="BS81" i="2"/>
  <c r="N81" i="2" s="1"/>
  <c r="BU79" i="2"/>
  <c r="BS79" i="2" s="1"/>
  <c r="N79" i="2" s="1"/>
  <c r="BX87" i="2"/>
  <c r="BV87" i="2" s="1"/>
  <c r="L87" i="2"/>
  <c r="M87" i="2" s="1"/>
  <c r="L88" i="2"/>
  <c r="M88" i="2" s="1"/>
  <c r="BX88" i="2"/>
  <c r="BV88" i="2" s="1"/>
  <c r="I89" i="2"/>
  <c r="J89" i="2" s="1"/>
  <c r="BI89" i="2"/>
  <c r="BG89" i="2" s="1"/>
  <c r="AR102" i="2"/>
  <c r="AT101" i="2"/>
  <c r="BI64" i="2"/>
  <c r="BG64" i="2" s="1"/>
  <c r="I64" i="2"/>
  <c r="J64" i="2" s="1"/>
  <c r="BI72" i="2"/>
  <c r="BG72" i="2" s="1"/>
  <c r="I72" i="2"/>
  <c r="J72" i="2" s="1"/>
  <c r="BI97" i="2"/>
  <c r="BG97" i="2" s="1"/>
  <c r="I97" i="2"/>
  <c r="J97" i="2" s="1"/>
  <c r="L99" i="2"/>
  <c r="M99" i="2" s="1"/>
  <c r="BX99" i="2"/>
  <c r="BV99" i="2" s="1"/>
  <c r="I109" i="2"/>
  <c r="BI109" i="2"/>
  <c r="BG109" i="2" s="1"/>
  <c r="BI140" i="2"/>
  <c r="BG140" i="2" s="1"/>
  <c r="I140" i="2"/>
  <c r="J140" i="2" s="1"/>
  <c r="BI15" i="2"/>
  <c r="BG15" i="2" s="1"/>
  <c r="I15" i="2"/>
  <c r="J15" i="2" s="1"/>
  <c r="BI17" i="2"/>
  <c r="BG17" i="2" s="1"/>
  <c r="I17" i="2"/>
  <c r="L24" i="2"/>
  <c r="M24" i="2" s="1"/>
  <c r="BX32" i="2"/>
  <c r="BV32" i="2" s="1"/>
  <c r="L32" i="2"/>
  <c r="M32" i="2" s="1"/>
  <c r="BX34" i="2"/>
  <c r="BV34" i="2" s="1"/>
  <c r="L34" i="2"/>
  <c r="M34" i="2" s="1"/>
  <c r="L46" i="2"/>
  <c r="M46" i="2" s="1"/>
  <c r="BX46" i="2"/>
  <c r="BV46" i="2" s="1"/>
  <c r="L48" i="2"/>
  <c r="M48" i="2" s="1"/>
  <c r="BX48" i="2"/>
  <c r="BV48" i="2" s="1"/>
  <c r="L56" i="2"/>
  <c r="BX56" i="2"/>
  <c r="BV56" i="2" s="1"/>
  <c r="O56" i="2" s="1"/>
  <c r="BX51" i="2"/>
  <c r="BV51" i="2" s="1"/>
  <c r="L51" i="2"/>
  <c r="M51" i="2" s="1"/>
  <c r="BX54" i="2"/>
  <c r="BV54" i="2" s="1"/>
  <c r="L54" i="2"/>
  <c r="M54" i="2" s="1"/>
  <c r="BI53" i="2"/>
  <c r="BG53" i="2" s="1"/>
  <c r="I53" i="2"/>
  <c r="J53" i="2" s="1"/>
  <c r="BX57" i="2"/>
  <c r="BV57" i="2" s="1"/>
  <c r="L57" i="2"/>
  <c r="M57" i="2" s="1"/>
  <c r="BX63" i="2"/>
  <c r="BV63" i="2" s="1"/>
  <c r="L63" i="2"/>
  <c r="M63" i="2" s="1"/>
  <c r="BX71" i="2"/>
  <c r="BV71" i="2" s="1"/>
  <c r="L71" i="2"/>
  <c r="M71" i="2" s="1"/>
  <c r="I69" i="2"/>
  <c r="BI69" i="2"/>
  <c r="BG69" i="2" s="1"/>
  <c r="AT82" i="2"/>
  <c r="I86" i="2"/>
  <c r="J86" i="2" s="1"/>
  <c r="BI86" i="2"/>
  <c r="BG86" i="2" s="1"/>
  <c r="I116" i="2"/>
  <c r="BI116" i="2"/>
  <c r="BG116" i="2" s="1"/>
  <c r="AT132" i="2"/>
  <c r="AR132" i="2" s="1"/>
  <c r="I132" i="2" s="1"/>
  <c r="J132" i="2" s="1"/>
  <c r="AR134" i="2"/>
  <c r="BI61" i="2"/>
  <c r="BG61" i="2" s="1"/>
  <c r="I61" i="2"/>
  <c r="J61" i="2" s="1"/>
  <c r="BF79" i="2"/>
  <c r="BD81" i="2"/>
  <c r="K81" i="2" s="1"/>
  <c r="BI98" i="2"/>
  <c r="BG98" i="2" s="1"/>
  <c r="BX108" i="2"/>
  <c r="BV108" i="2" s="1"/>
  <c r="O108" i="2" s="1"/>
  <c r="L108" i="2"/>
  <c r="BX118" i="2"/>
  <c r="BV118" i="2" s="1"/>
  <c r="L118" i="2"/>
  <c r="M118" i="2" s="1"/>
  <c r="AC101" i="2"/>
  <c r="F101" i="2" s="1"/>
  <c r="G101" i="2" s="1"/>
  <c r="BX129" i="2"/>
  <c r="BV129" i="2" s="1"/>
  <c r="L144" i="2"/>
  <c r="M144" i="2" s="1"/>
  <c r="BI142" i="2"/>
  <c r="BG142" i="2" s="1"/>
  <c r="I142" i="2"/>
  <c r="J142" i="2" s="1"/>
  <c r="BI146" i="2"/>
  <c r="BG146" i="2" s="1"/>
  <c r="I146" i="2"/>
  <c r="J146" i="2" s="1"/>
  <c r="AR21" i="2"/>
  <c r="AT19" i="2"/>
  <c r="AR19" i="2" s="1"/>
  <c r="I19" i="2" s="1"/>
  <c r="J19" i="2" s="1"/>
  <c r="F14" i="2"/>
  <c r="G14" i="2" s="1"/>
  <c r="AT14" i="2"/>
  <c r="BI16" i="2"/>
  <c r="BG16" i="2" s="1"/>
  <c r="I16" i="2"/>
  <c r="J16" i="2" s="1"/>
  <c r="BD19" i="2"/>
  <c r="K19" i="2" s="1"/>
  <c r="BF9" i="2"/>
  <c r="BD9" i="2" s="1"/>
  <c r="K9" i="2" s="1"/>
  <c r="BX25" i="2"/>
  <c r="BV25" i="2" s="1"/>
  <c r="L25" i="2"/>
  <c r="M25" i="2" s="1"/>
  <c r="BX26" i="2"/>
  <c r="BV26" i="2" s="1"/>
  <c r="L26" i="2"/>
  <c r="M26" i="2" s="1"/>
  <c r="BX27" i="2"/>
  <c r="BV27" i="2" s="1"/>
  <c r="L27" i="2"/>
  <c r="M27" i="2" s="1"/>
  <c r="BX29" i="2"/>
  <c r="BV29" i="2" s="1"/>
  <c r="L29" i="2"/>
  <c r="M29" i="2" s="1"/>
  <c r="BU9" i="2"/>
  <c r="BS9" i="2" s="1"/>
  <c r="N9" i="2" s="1"/>
  <c r="F39" i="2"/>
  <c r="G39" i="2" s="1"/>
  <c r="AT39" i="2"/>
  <c r="BI41" i="2"/>
  <c r="BG41" i="2" s="1"/>
  <c r="I41" i="2"/>
  <c r="J41" i="2" s="1"/>
  <c r="BI43" i="2"/>
  <c r="BG43" i="2" s="1"/>
  <c r="I43" i="2"/>
  <c r="J43" i="2" s="1"/>
  <c r="BI45" i="2"/>
  <c r="BG45" i="2" s="1"/>
  <c r="I45" i="2"/>
  <c r="J45" i="2" s="1"/>
  <c r="BX49" i="2"/>
  <c r="BV49" i="2" s="1"/>
  <c r="L49" i="2"/>
  <c r="M49" i="2" s="1"/>
  <c r="BX55" i="2"/>
  <c r="BV55" i="2" s="1"/>
  <c r="O55" i="2" s="1"/>
  <c r="L55" i="2"/>
  <c r="BI52" i="2"/>
  <c r="BG52" i="2" s="1"/>
  <c r="I52" i="2"/>
  <c r="J52" i="2" s="1"/>
  <c r="AR83" i="2"/>
  <c r="AT81" i="2"/>
  <c r="L84" i="2"/>
  <c r="M84" i="2" s="1"/>
  <c r="BX84" i="2"/>
  <c r="BV84" i="2" s="1"/>
  <c r="BX91" i="2"/>
  <c r="BV91" i="2" s="1"/>
  <c r="L91" i="2"/>
  <c r="M91" i="2" s="1"/>
  <c r="L92" i="2"/>
  <c r="M92" i="2" s="1"/>
  <c r="BX92" i="2"/>
  <c r="BV92" i="2" s="1"/>
  <c r="L104" i="2"/>
  <c r="M104" i="2" s="1"/>
  <c r="BX104" i="2"/>
  <c r="BV104" i="2" s="1"/>
  <c r="L59" i="2"/>
  <c r="M59" i="2" s="1"/>
  <c r="BX59" i="2"/>
  <c r="BV59" i="2" s="1"/>
  <c r="L68" i="2"/>
  <c r="BX68" i="2"/>
  <c r="BV68" i="2" s="1"/>
  <c r="O68" i="2" s="1"/>
  <c r="L76" i="2"/>
  <c r="BX76" i="2"/>
  <c r="BV76" i="2" s="1"/>
  <c r="O76" i="2" s="1"/>
  <c r="AO81" i="2"/>
  <c r="H81" i="2" s="1"/>
  <c r="AQ79" i="2"/>
  <c r="AO79" i="2" s="1"/>
  <c r="H79" i="2" s="1"/>
  <c r="I77" i="2"/>
  <c r="J77" i="2" s="1"/>
  <c r="BI77" i="2"/>
  <c r="BG77" i="2" s="1"/>
  <c r="I90" i="2"/>
  <c r="J90" i="2" s="1"/>
  <c r="BI90" i="2"/>
  <c r="BG90" i="2" s="1"/>
  <c r="I111" i="2"/>
  <c r="BI111" i="2"/>
  <c r="BG111" i="2" s="1"/>
  <c r="L115" i="2"/>
  <c r="BX115" i="2"/>
  <c r="BV115" i="2" s="1"/>
  <c r="O115" i="2" s="1"/>
  <c r="BX119" i="2"/>
  <c r="BV119" i="2" s="1"/>
  <c r="L119" i="2"/>
  <c r="M119" i="2" s="1"/>
  <c r="Q105" i="2"/>
  <c r="E105" i="2" s="1"/>
  <c r="I112" i="2"/>
  <c r="BI112" i="2"/>
  <c r="BG112" i="2" s="1"/>
  <c r="BI113" i="2"/>
  <c r="BG113" i="2" s="1"/>
  <c r="I113" i="2"/>
  <c r="BI117" i="2"/>
  <c r="BG117" i="2" s="1"/>
  <c r="I117" i="2"/>
  <c r="BX139" i="2"/>
  <c r="BV139" i="2" s="1"/>
  <c r="L139" i="2"/>
  <c r="M139" i="2" s="1"/>
  <c r="F133" i="2"/>
  <c r="G133" i="2" s="1"/>
  <c r="AT133" i="2"/>
  <c r="BI143" i="2"/>
  <c r="BG143" i="2" s="1"/>
  <c r="I143" i="2"/>
  <c r="J143" i="2" s="1"/>
  <c r="BY104" i="7" l="1"/>
  <c r="O104" i="7"/>
  <c r="P104" i="7" s="1"/>
  <c r="AE105" i="2"/>
  <c r="AC105" i="2" s="1"/>
  <c r="F105" i="2" s="1"/>
  <c r="L143" i="2"/>
  <c r="M143" i="2" s="1"/>
  <c r="BX143" i="2"/>
  <c r="BV143" i="2" s="1"/>
  <c r="O139" i="2"/>
  <c r="BY139" i="2"/>
  <c r="L117" i="2"/>
  <c r="BX117" i="2"/>
  <c r="BV117" i="2" s="1"/>
  <c r="O117" i="2" s="1"/>
  <c r="L113" i="2"/>
  <c r="BX113" i="2"/>
  <c r="BV113" i="2" s="1"/>
  <c r="O113" i="2" s="1"/>
  <c r="AQ105" i="2"/>
  <c r="AO105" i="2" s="1"/>
  <c r="H105" i="2" s="1"/>
  <c r="BY119" i="2"/>
  <c r="O119" i="2"/>
  <c r="P119" i="2" s="1"/>
  <c r="BY91" i="2"/>
  <c r="O91" i="2"/>
  <c r="P91" i="2" s="1"/>
  <c r="BI83" i="2"/>
  <c r="I83" i="2"/>
  <c r="J83" i="2" s="1"/>
  <c r="BX52" i="2"/>
  <c r="BV52" i="2" s="1"/>
  <c r="L52" i="2"/>
  <c r="M52" i="2" s="1"/>
  <c r="O49" i="2"/>
  <c r="BY49" i="2"/>
  <c r="L45" i="2"/>
  <c r="M45" i="2" s="1"/>
  <c r="BX45" i="2"/>
  <c r="BV45" i="2" s="1"/>
  <c r="L43" i="2"/>
  <c r="M43" i="2" s="1"/>
  <c r="BX43" i="2"/>
  <c r="BV43" i="2" s="1"/>
  <c r="L41" i="2"/>
  <c r="M41" i="2" s="1"/>
  <c r="BX41" i="2"/>
  <c r="BV41" i="2" s="1"/>
  <c r="AR14" i="2"/>
  <c r="AT12" i="2"/>
  <c r="BY129" i="2"/>
  <c r="O129" i="2"/>
  <c r="P129" i="2" s="1"/>
  <c r="L98" i="2"/>
  <c r="M98" i="2" s="1"/>
  <c r="BX98" i="2"/>
  <c r="BV98" i="2" s="1"/>
  <c r="BD79" i="2"/>
  <c r="K79" i="2" s="1"/>
  <c r="BF105" i="2"/>
  <c r="BD105" i="2" s="1"/>
  <c r="K105" i="2" s="1"/>
  <c r="L61" i="2"/>
  <c r="M61" i="2" s="1"/>
  <c r="BX61" i="2"/>
  <c r="BV61" i="2" s="1"/>
  <c r="BX86" i="2"/>
  <c r="BV86" i="2" s="1"/>
  <c r="L86" i="2"/>
  <c r="M86" i="2" s="1"/>
  <c r="AR82" i="2"/>
  <c r="AT80" i="2"/>
  <c r="AR80" i="2" s="1"/>
  <c r="I80" i="2" s="1"/>
  <c r="J80" i="2" s="1"/>
  <c r="O71" i="2"/>
  <c r="P71" i="2" s="1"/>
  <c r="BY71" i="2"/>
  <c r="O63" i="2"/>
  <c r="P63" i="2" s="1"/>
  <c r="BY63" i="2"/>
  <c r="O57" i="2"/>
  <c r="P57" i="2" s="1"/>
  <c r="BY57" i="2"/>
  <c r="L53" i="2"/>
  <c r="M53" i="2" s="1"/>
  <c r="BX53" i="2"/>
  <c r="BV53" i="2" s="1"/>
  <c r="BY54" i="2"/>
  <c r="O54" i="2"/>
  <c r="P54" i="2" s="1"/>
  <c r="BY51" i="2"/>
  <c r="O51" i="2"/>
  <c r="P51" i="2" s="1"/>
  <c r="BY34" i="2"/>
  <c r="O34" i="2"/>
  <c r="P34" i="2" s="1"/>
  <c r="BY32" i="2"/>
  <c r="O32" i="2"/>
  <c r="P32" i="2" s="1"/>
  <c r="O24" i="2"/>
  <c r="P24" i="2" s="1"/>
  <c r="BY24" i="2"/>
  <c r="L17" i="2"/>
  <c r="BX17" i="2"/>
  <c r="BV17" i="2" s="1"/>
  <c r="O17" i="2" s="1"/>
  <c r="L15" i="2"/>
  <c r="M15" i="2" s="1"/>
  <c r="BX15" i="2"/>
  <c r="BV15" i="2" s="1"/>
  <c r="BX140" i="2"/>
  <c r="BV140" i="2" s="1"/>
  <c r="L140" i="2"/>
  <c r="M140" i="2" s="1"/>
  <c r="BY99" i="2"/>
  <c r="O99" i="2"/>
  <c r="P99" i="2" s="1"/>
  <c r="BX72" i="2"/>
  <c r="BV72" i="2" s="1"/>
  <c r="L72" i="2"/>
  <c r="M72" i="2" s="1"/>
  <c r="BX64" i="2"/>
  <c r="BV64" i="2" s="1"/>
  <c r="L64" i="2"/>
  <c r="M64" i="2" s="1"/>
  <c r="BI102" i="2"/>
  <c r="I102" i="2"/>
  <c r="BY87" i="2"/>
  <c r="O87" i="2"/>
  <c r="P87" i="2" s="1"/>
  <c r="BY78" i="2"/>
  <c r="O78" i="2"/>
  <c r="P78" i="2" s="1"/>
  <c r="BY33" i="2"/>
  <c r="O33" i="2"/>
  <c r="P33" i="2" s="1"/>
  <c r="AR13" i="2"/>
  <c r="AT11" i="2"/>
  <c r="AR11" i="2" s="1"/>
  <c r="I11" i="2" s="1"/>
  <c r="J11" i="2" s="1"/>
  <c r="BY110" i="2"/>
  <c r="O110" i="2"/>
  <c r="BX100" i="2"/>
  <c r="BV100" i="2" s="1"/>
  <c r="L100" i="2"/>
  <c r="M100" i="2" s="1"/>
  <c r="BX93" i="2"/>
  <c r="BV93" i="2" s="1"/>
  <c r="L93" i="2"/>
  <c r="M93" i="2" s="1"/>
  <c r="BX85" i="2"/>
  <c r="BV85" i="2" s="1"/>
  <c r="L85" i="2"/>
  <c r="M85" i="2" s="1"/>
  <c r="AR133" i="2"/>
  <c r="AT131" i="2"/>
  <c r="AR131" i="2" s="1"/>
  <c r="I131" i="2" s="1"/>
  <c r="J131" i="2" s="1"/>
  <c r="BX112" i="2"/>
  <c r="BV112" i="2" s="1"/>
  <c r="O112" i="2" s="1"/>
  <c r="L112" i="2"/>
  <c r="BX111" i="2"/>
  <c r="BV111" i="2" s="1"/>
  <c r="L111" i="2"/>
  <c r="BX90" i="2"/>
  <c r="BV90" i="2" s="1"/>
  <c r="L90" i="2"/>
  <c r="M90" i="2" s="1"/>
  <c r="BX77" i="2"/>
  <c r="BV77" i="2" s="1"/>
  <c r="L77" i="2"/>
  <c r="M77" i="2" s="1"/>
  <c r="BY59" i="2"/>
  <c r="O59" i="2"/>
  <c r="P59" i="2" s="1"/>
  <c r="BY104" i="2"/>
  <c r="O104" i="2"/>
  <c r="P104" i="2" s="1"/>
  <c r="BY92" i="2"/>
  <c r="O92" i="2"/>
  <c r="P92" i="2" s="1"/>
  <c r="BY84" i="2"/>
  <c r="O84" i="2"/>
  <c r="P84" i="2" s="1"/>
  <c r="AT79" i="2"/>
  <c r="AR79" i="2" s="1"/>
  <c r="I79" i="2" s="1"/>
  <c r="J79" i="2" s="1"/>
  <c r="AR81" i="2"/>
  <c r="I81" i="2" s="1"/>
  <c r="J81" i="2" s="1"/>
  <c r="AR39" i="2"/>
  <c r="AT37" i="2"/>
  <c r="AR37" i="2" s="1"/>
  <c r="I37" i="2" s="1"/>
  <c r="J37" i="2" s="1"/>
  <c r="O29" i="2"/>
  <c r="P29" i="2" s="1"/>
  <c r="BY29" i="2"/>
  <c r="O27" i="2"/>
  <c r="P27" i="2" s="1"/>
  <c r="BY27" i="2"/>
  <c r="O26" i="2"/>
  <c r="P26" i="2" s="1"/>
  <c r="BY26" i="2"/>
  <c r="O25" i="2"/>
  <c r="P25" i="2" s="1"/>
  <c r="BY25" i="2"/>
  <c r="L16" i="2"/>
  <c r="M16" i="2" s="1"/>
  <c r="BX16" i="2"/>
  <c r="BV16" i="2" s="1"/>
  <c r="I21" i="2"/>
  <c r="J21" i="2" s="1"/>
  <c r="BX146" i="2"/>
  <c r="BV146" i="2" s="1"/>
  <c r="L146" i="2"/>
  <c r="M146" i="2" s="1"/>
  <c r="BX142" i="2"/>
  <c r="BV142" i="2" s="1"/>
  <c r="L142" i="2"/>
  <c r="M142" i="2" s="1"/>
  <c r="BY144" i="2"/>
  <c r="O144" i="2"/>
  <c r="P144" i="2" s="1"/>
  <c r="G105" i="2"/>
  <c r="O118" i="2"/>
  <c r="P118" i="2" s="1"/>
  <c r="BY118" i="2"/>
  <c r="BI134" i="2"/>
  <c r="I134" i="2"/>
  <c r="J134" i="2" s="1"/>
  <c r="BX116" i="2"/>
  <c r="BV116" i="2" s="1"/>
  <c r="O116" i="2" s="1"/>
  <c r="L116" i="2"/>
  <c r="BX69" i="2"/>
  <c r="BV69" i="2" s="1"/>
  <c r="O69" i="2" s="1"/>
  <c r="L69" i="2"/>
  <c r="BY48" i="2"/>
  <c r="O48" i="2"/>
  <c r="BY46" i="2"/>
  <c r="O46" i="2"/>
  <c r="P46" i="2" s="1"/>
  <c r="BX109" i="2"/>
  <c r="BV109" i="2" s="1"/>
  <c r="O109" i="2" s="1"/>
  <c r="L109" i="2"/>
  <c r="BU105" i="2"/>
  <c r="BS105" i="2" s="1"/>
  <c r="N105" i="2" s="1"/>
  <c r="BX97" i="2"/>
  <c r="BV97" i="2" s="1"/>
  <c r="L97" i="2"/>
  <c r="M97" i="2" s="1"/>
  <c r="AR101" i="2"/>
  <c r="I101" i="2" s="1"/>
  <c r="J101" i="2" s="1"/>
  <c r="BX89" i="2"/>
  <c r="BV89" i="2" s="1"/>
  <c r="L89" i="2"/>
  <c r="M89" i="2" s="1"/>
  <c r="BY88" i="2"/>
  <c r="O88" i="2"/>
  <c r="P88" i="2" s="1"/>
  <c r="BY47" i="2"/>
  <c r="O47" i="2"/>
  <c r="P47" i="2" s="1"/>
  <c r="BY35" i="2"/>
  <c r="O35" i="2"/>
  <c r="P35" i="2" s="1"/>
  <c r="O20" i="2"/>
  <c r="P20" i="2" s="1"/>
  <c r="BY20" i="2"/>
  <c r="O145" i="2"/>
  <c r="P145" i="2" s="1"/>
  <c r="BY145" i="2"/>
  <c r="O141" i="2"/>
  <c r="P141" i="2" s="1"/>
  <c r="BY141" i="2"/>
  <c r="L95" i="2"/>
  <c r="M95" i="2" s="1"/>
  <c r="BX95" i="2"/>
  <c r="BV95" i="2" s="1"/>
  <c r="L73" i="2"/>
  <c r="M73" i="2" s="1"/>
  <c r="BX73" i="2"/>
  <c r="BV73" i="2" s="1"/>
  <c r="L70" i="2"/>
  <c r="BX70" i="2"/>
  <c r="BV70" i="2" s="1"/>
  <c r="O70" i="2" s="1"/>
  <c r="L65" i="2"/>
  <c r="M65" i="2" s="1"/>
  <c r="BX65" i="2"/>
  <c r="BV65" i="2" s="1"/>
  <c r="BY74" i="2"/>
  <c r="O74" i="2"/>
  <c r="BY66" i="2"/>
  <c r="O66" i="2"/>
  <c r="P66" i="2" s="1"/>
  <c r="BY58" i="2"/>
  <c r="O58" i="2"/>
  <c r="P58" i="2" s="1"/>
  <c r="BI96" i="2"/>
  <c r="I96" i="2"/>
  <c r="J96" i="2" s="1"/>
  <c r="BY62" i="2"/>
  <c r="O62" i="2"/>
  <c r="P62" i="2" s="1"/>
  <c r="BY60" i="2"/>
  <c r="O60" i="2"/>
  <c r="P60" i="2" s="1"/>
  <c r="BX50" i="2"/>
  <c r="BV50" i="2" s="1"/>
  <c r="L50" i="2"/>
  <c r="M50" i="2" s="1"/>
  <c r="L44" i="2"/>
  <c r="M44" i="2" s="1"/>
  <c r="BX44" i="2"/>
  <c r="BV44" i="2" s="1"/>
  <c r="L42" i="2"/>
  <c r="M42" i="2" s="1"/>
  <c r="BX42" i="2"/>
  <c r="BV42" i="2" s="1"/>
  <c r="L40" i="2"/>
  <c r="M40" i="2" s="1"/>
  <c r="BX40" i="2"/>
  <c r="BV40" i="2" s="1"/>
  <c r="L38" i="2"/>
  <c r="M38" i="2" s="1"/>
  <c r="BX38" i="2"/>
  <c r="BV38" i="2" s="1"/>
  <c r="O28" i="2"/>
  <c r="P28" i="2" s="1"/>
  <c r="BY28" i="2"/>
  <c r="BY38" i="2" l="1"/>
  <c r="O38" i="2"/>
  <c r="P38" i="2" s="1"/>
  <c r="BY40" i="2"/>
  <c r="O40" i="2"/>
  <c r="P40" i="2" s="1"/>
  <c r="BY42" i="2"/>
  <c r="O42" i="2"/>
  <c r="P42" i="2" s="1"/>
  <c r="BY44" i="2"/>
  <c r="O44" i="2"/>
  <c r="P44" i="2" s="1"/>
  <c r="BY65" i="2"/>
  <c r="O65" i="2"/>
  <c r="P65" i="2" s="1"/>
  <c r="BY73" i="2"/>
  <c r="O73" i="2"/>
  <c r="BY95" i="2"/>
  <c r="O95" i="2"/>
  <c r="P95" i="2" s="1"/>
  <c r="BG134" i="2"/>
  <c r="BI132" i="2"/>
  <c r="BG132" i="2" s="1"/>
  <c r="L132" i="2" s="1"/>
  <c r="M132" i="2" s="1"/>
  <c r="BG21" i="2"/>
  <c r="BI19" i="2"/>
  <c r="BG19" i="2" s="1"/>
  <c r="L19" i="2" s="1"/>
  <c r="M19" i="2" s="1"/>
  <c r="BY16" i="2"/>
  <c r="O16" i="2"/>
  <c r="P16" i="2" s="1"/>
  <c r="BI133" i="2"/>
  <c r="I133" i="2"/>
  <c r="J133" i="2" s="1"/>
  <c r="BY85" i="2"/>
  <c r="O85" i="2"/>
  <c r="P85" i="2" s="1"/>
  <c r="BY93" i="2"/>
  <c r="O93" i="2"/>
  <c r="P93" i="2" s="1"/>
  <c r="O100" i="2"/>
  <c r="P100" i="2" s="1"/>
  <c r="BY100" i="2"/>
  <c r="BI13" i="2"/>
  <c r="I13" i="2"/>
  <c r="J13" i="2" s="1"/>
  <c r="BI101" i="2"/>
  <c r="BG102" i="2"/>
  <c r="BY64" i="2"/>
  <c r="O64" i="2"/>
  <c r="P64" i="2" s="1"/>
  <c r="BY72" i="2"/>
  <c r="O72" i="2"/>
  <c r="P72" i="2" s="1"/>
  <c r="BY140" i="2"/>
  <c r="O140" i="2"/>
  <c r="I82" i="2"/>
  <c r="J82" i="2" s="1"/>
  <c r="BI82" i="2"/>
  <c r="O86" i="2"/>
  <c r="P86" i="2" s="1"/>
  <c r="BY86" i="2"/>
  <c r="BI14" i="2"/>
  <c r="I14" i="2"/>
  <c r="J14" i="2" s="1"/>
  <c r="BY52" i="2"/>
  <c r="O52" i="2"/>
  <c r="P52" i="2" s="1"/>
  <c r="BG83" i="2"/>
  <c r="BI81" i="2"/>
  <c r="BY143" i="2"/>
  <c r="O143" i="2"/>
  <c r="P143" i="2" s="1"/>
  <c r="BY50" i="2"/>
  <c r="O50" i="2"/>
  <c r="BG96" i="2"/>
  <c r="BI94" i="2"/>
  <c r="BG94" i="2" s="1"/>
  <c r="L94" i="2" s="1"/>
  <c r="M94" i="2" s="1"/>
  <c r="BY89" i="2"/>
  <c r="O89" i="2"/>
  <c r="P89" i="2" s="1"/>
  <c r="BY97" i="2"/>
  <c r="O97" i="2"/>
  <c r="P97" i="2" s="1"/>
  <c r="P48" i="2"/>
  <c r="BY142" i="2"/>
  <c r="O142" i="2"/>
  <c r="P142" i="2" s="1"/>
  <c r="BY146" i="2"/>
  <c r="O146" i="2"/>
  <c r="P146" i="2" s="1"/>
  <c r="BI39" i="2"/>
  <c r="I39" i="2"/>
  <c r="J39" i="2" s="1"/>
  <c r="O77" i="2"/>
  <c r="P77" i="2" s="1"/>
  <c r="BY77" i="2"/>
  <c r="O90" i="2"/>
  <c r="P90" i="2" s="1"/>
  <c r="BY90" i="2"/>
  <c r="O111" i="2"/>
  <c r="BY111" i="2"/>
  <c r="BY15" i="2"/>
  <c r="O15" i="2"/>
  <c r="P15" i="2" s="1"/>
  <c r="BY53" i="2"/>
  <c r="O53" i="2"/>
  <c r="P53" i="2" s="1"/>
  <c r="BY61" i="2"/>
  <c r="O61" i="2"/>
  <c r="P61" i="2" s="1"/>
  <c r="BY98" i="2"/>
  <c r="O98" i="2"/>
  <c r="P98" i="2" s="1"/>
  <c r="AR12" i="2"/>
  <c r="I12" i="2" s="1"/>
  <c r="J12" i="2" s="1"/>
  <c r="AT9" i="2"/>
  <c r="BY41" i="2"/>
  <c r="O41" i="2"/>
  <c r="P41" i="2" s="1"/>
  <c r="BY43" i="2"/>
  <c r="O43" i="2"/>
  <c r="P43" i="2" s="1"/>
  <c r="BY45" i="2"/>
  <c r="O45" i="2"/>
  <c r="P45" i="2" s="1"/>
  <c r="BG81" i="2" l="1"/>
  <c r="L81" i="2" s="1"/>
  <c r="M81" i="2" s="1"/>
  <c r="BI79" i="2"/>
  <c r="BG79" i="2" s="1"/>
  <c r="L79" i="2" s="1"/>
  <c r="M79" i="2" s="1"/>
  <c r="BG82" i="2"/>
  <c r="BI80" i="2"/>
  <c r="BG80" i="2" s="1"/>
  <c r="L80" i="2" s="1"/>
  <c r="M80" i="2" s="1"/>
  <c r="L102" i="2"/>
  <c r="BX102" i="2"/>
  <c r="AR9" i="2"/>
  <c r="I9" i="2" s="1"/>
  <c r="J9" i="2" s="1"/>
  <c r="AT105" i="2"/>
  <c r="AR105" i="2" s="1"/>
  <c r="I105" i="2" s="1"/>
  <c r="J105" i="2" s="1"/>
  <c r="BI37" i="2"/>
  <c r="BG37" i="2" s="1"/>
  <c r="L37" i="2" s="1"/>
  <c r="M37" i="2" s="1"/>
  <c r="BG39" i="2"/>
  <c r="BX96" i="2"/>
  <c r="L96" i="2"/>
  <c r="M96" i="2" s="1"/>
  <c r="BX83" i="2"/>
  <c r="L83" i="2"/>
  <c r="M83" i="2" s="1"/>
  <c r="BI12" i="2"/>
  <c r="BG14" i="2"/>
  <c r="BG101" i="2"/>
  <c r="L101" i="2" s="1"/>
  <c r="M101" i="2" s="1"/>
  <c r="BG13" i="2"/>
  <c r="BI11" i="2"/>
  <c r="BG11" i="2" s="1"/>
  <c r="L11" i="2" s="1"/>
  <c r="M11" i="2" s="1"/>
  <c r="BG133" i="2"/>
  <c r="BI131" i="2"/>
  <c r="BG131" i="2" s="1"/>
  <c r="L131" i="2" s="1"/>
  <c r="M131" i="2" s="1"/>
  <c r="BX21" i="2"/>
  <c r="L21" i="2"/>
  <c r="M21" i="2" s="1"/>
  <c r="BX134" i="2"/>
  <c r="L134" i="2"/>
  <c r="M134" i="2" s="1"/>
  <c r="L14" i="2" l="1"/>
  <c r="M14" i="2" s="1"/>
  <c r="BX14" i="2"/>
  <c r="L39" i="2"/>
  <c r="M39" i="2" s="1"/>
  <c r="BX39" i="2"/>
  <c r="BV102" i="2"/>
  <c r="O102" i="2" s="1"/>
  <c r="BX101" i="2"/>
  <c r="BX132" i="2"/>
  <c r="BV132" i="2" s="1"/>
  <c r="BV134" i="2"/>
  <c r="BV21" i="2"/>
  <c r="BX19" i="2"/>
  <c r="BV19" i="2" s="1"/>
  <c r="L133" i="2"/>
  <c r="M133" i="2" s="1"/>
  <c r="BX133" i="2"/>
  <c r="L13" i="2"/>
  <c r="M13" i="2" s="1"/>
  <c r="BX13" i="2"/>
  <c r="BI9" i="2"/>
  <c r="BG12" i="2"/>
  <c r="L12" i="2" s="1"/>
  <c r="M12" i="2" s="1"/>
  <c r="BV83" i="2"/>
  <c r="BX81" i="2"/>
  <c r="BX94" i="2"/>
  <c r="BV94" i="2" s="1"/>
  <c r="BV96" i="2"/>
  <c r="BX82" i="2"/>
  <c r="L82" i="2"/>
  <c r="M82" i="2" s="1"/>
  <c r="BY96" i="2" l="1"/>
  <c r="O96" i="2"/>
  <c r="P96" i="2" s="1"/>
  <c r="BX79" i="2"/>
  <c r="BV79" i="2" s="1"/>
  <c r="BV81" i="2"/>
  <c r="BV13" i="2"/>
  <c r="BX11" i="2"/>
  <c r="BV11" i="2" s="1"/>
  <c r="BV133" i="2"/>
  <c r="BX131" i="2"/>
  <c r="BV131" i="2" s="1"/>
  <c r="BY19" i="2"/>
  <c r="O19" i="2"/>
  <c r="BY134" i="2"/>
  <c r="O134" i="2"/>
  <c r="P134" i="2" s="1"/>
  <c r="BV101" i="2"/>
  <c r="BV39" i="2"/>
  <c r="BX37" i="2"/>
  <c r="BV37" i="2" s="1"/>
  <c r="BV14" i="2"/>
  <c r="BX12" i="2"/>
  <c r="BV82" i="2"/>
  <c r="BX80" i="2"/>
  <c r="BV80" i="2" s="1"/>
  <c r="BY94" i="2"/>
  <c r="O94" i="2"/>
  <c r="P94" i="2" s="1"/>
  <c r="BY83" i="2"/>
  <c r="O83" i="2"/>
  <c r="P83" i="2" s="1"/>
  <c r="BG9" i="2"/>
  <c r="L9" i="2" s="1"/>
  <c r="M9" i="2" s="1"/>
  <c r="BI105" i="2"/>
  <c r="BG105" i="2" s="1"/>
  <c r="L105" i="2" s="1"/>
  <c r="M105" i="2" s="1"/>
  <c r="O21" i="2"/>
  <c r="P21" i="2" s="1"/>
  <c r="BY21" i="2"/>
  <c r="BY132" i="2"/>
  <c r="O132" i="2"/>
  <c r="P132" i="2" s="1"/>
  <c r="BY80" i="2" l="1"/>
  <c r="O80" i="2"/>
  <c r="P80" i="2" s="1"/>
  <c r="BX9" i="2"/>
  <c r="BV12" i="2"/>
  <c r="BY37" i="2"/>
  <c r="O37" i="2"/>
  <c r="BY101" i="2"/>
  <c r="O101" i="2"/>
  <c r="P19" i="2"/>
  <c r="BY131" i="2"/>
  <c r="O131" i="2"/>
  <c r="P131" i="2" s="1"/>
  <c r="BY11" i="2"/>
  <c r="O11" i="2"/>
  <c r="P11" i="2" s="1"/>
  <c r="BY81" i="2"/>
  <c r="O81" i="2"/>
  <c r="P81" i="2" s="1"/>
  <c r="O82" i="2"/>
  <c r="P82" i="2" s="1"/>
  <c r="BY82" i="2"/>
  <c r="BY14" i="2"/>
  <c r="O14" i="2"/>
  <c r="P14" i="2" s="1"/>
  <c r="BY39" i="2"/>
  <c r="O39" i="2"/>
  <c r="P39" i="2" s="1"/>
  <c r="BY133" i="2"/>
  <c r="O133" i="2"/>
  <c r="P133" i="2" s="1"/>
  <c r="BY13" i="2"/>
  <c r="O13" i="2"/>
  <c r="P13" i="2" s="1"/>
  <c r="BY79" i="2"/>
  <c r="O79" i="2"/>
  <c r="P79" i="2" s="1"/>
  <c r="P37" i="2" l="1"/>
  <c r="BY12" i="2"/>
  <c r="O12" i="2"/>
  <c r="P12" i="2" s="1"/>
  <c r="BV9" i="2"/>
  <c r="BX105" i="2"/>
  <c r="BZ105" i="2" s="1"/>
  <c r="BV105" i="2" l="1"/>
  <c r="BY9" i="2"/>
  <c r="O9" i="2"/>
  <c r="P9" i="2" l="1"/>
  <c r="O105" i="2"/>
  <c r="P105" i="2" s="1"/>
  <c r="BY105" i="2"/>
</calcChain>
</file>

<file path=xl/sharedStrings.xml><?xml version="1.0" encoding="utf-8"?>
<sst xmlns="http://schemas.openxmlformats.org/spreadsheetml/2006/main" count="3144" uniqueCount="217">
  <si>
    <t xml:space="preserve"> Форма № 3</t>
  </si>
  <si>
    <t>Код</t>
  </si>
  <si>
    <t>Наименование работ</t>
  </si>
  <si>
    <t>ед.изм.</t>
  </si>
  <si>
    <t>%                                         выпол нения               за 1 кв.</t>
  </si>
  <si>
    <t>%                                         выпол нения               за 1 полугодие</t>
  </si>
  <si>
    <t>%                                         выпол нения               за 9 м-цев</t>
  </si>
  <si>
    <t>Текущий ремонт, выполняемый за счет средств платы населения                                      за январь</t>
  </si>
  <si>
    <t xml:space="preserve">Текущий ремонт, выполняемый за счет средств платы населения                                        за февраль </t>
  </si>
  <si>
    <t>Текущий ремонт, выполняемый за счет средств платы населения                                                за март</t>
  </si>
  <si>
    <t xml:space="preserve">Текущий ремонт, выполняемый за счет средств платы населения                                  за 1 квртал </t>
  </si>
  <si>
    <t>Текущий ремонт, выполняемый за счет средств платы населения                                      за апрель</t>
  </si>
  <si>
    <t>Текущий ремонт, выполняемый за счет средств платы населения                                        за май</t>
  </si>
  <si>
    <t>Текущий ремонт, выполняемый за счет средств платы населения                                                за июнь</t>
  </si>
  <si>
    <t xml:space="preserve">Текущий ремонт, выполняемый за счет средств платы населения                                  за 2 квртал </t>
  </si>
  <si>
    <t>Текущий ремонт, выполняемый за счет средств платы населения                                  за 1 полугодие</t>
  </si>
  <si>
    <t>Текущий ремонт, выполняемый за счет средств платы населения                                      за июль</t>
  </si>
  <si>
    <t>Текущий ремонт, выполняемый за счет средств платы населения                                        за август</t>
  </si>
  <si>
    <t>Текущий ремонт, выполняемый за счет средств платы населения                                                за сентябрь</t>
  </si>
  <si>
    <t xml:space="preserve">Текущий ремонт, выполняемый за счет средств платы населения                                  за 3 квртал </t>
  </si>
  <si>
    <t>Текущий ремонт, выполняемый за счет средств платы населения                                  за 9 месяцев</t>
  </si>
  <si>
    <t>Текущий ремонт, выполняемый за счет средств платы населения                                      за октябрь</t>
  </si>
  <si>
    <t>Текущий ремонт, выполняемый за счет средств платы населения                                        за ноябрь</t>
  </si>
  <si>
    <t>Текущий ремонт, выполняемый за счет средств платы населения                                                за декабрь</t>
  </si>
  <si>
    <t xml:space="preserve">Текущий ремонт, выполняемый за счет средств платы населения                                  за 4 квртал </t>
  </si>
  <si>
    <t>Текущий ремонт, выполняемый за счет средств платы населения                                  за ГОД 2019</t>
  </si>
  <si>
    <t>%                                         выпол нения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</si>
  <si>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</si>
  <si>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</si>
  <si>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</si>
  <si>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</si>
  <si>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</si>
  <si>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</si>
  <si>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</si>
  <si>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</si>
  <si>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в том числе,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</si>
  <si>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</si>
  <si>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</si>
  <si>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</si>
  <si>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</si>
  <si>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</si>
  <si>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</si>
  <si>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</si>
  <si>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</si>
  <si>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</si>
  <si>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</t>
  </si>
  <si>
    <t>Утепление (засыпка) чердачного перекрытия</t>
  </si>
  <si>
    <t>куб.м</t>
  </si>
  <si>
    <t>2.2.</t>
  </si>
  <si>
    <t>Теплоизоляция кровли</t>
  </si>
  <si>
    <t>2.3</t>
  </si>
  <si>
    <t>Теплоизоляция верхнего розлива системы центрального отопления (по всей разводке)</t>
  </si>
  <si>
    <t>т.п.м</t>
  </si>
  <si>
    <t>2.4</t>
  </si>
  <si>
    <t xml:space="preserve">Теплоизоляция участков вентиляционных каналов, расположенных в чердачном помещении </t>
  </si>
  <si>
    <t>2.5</t>
  </si>
  <si>
    <t>Замена входных  дверей (в том числе теплоизоляция) в чердачное помещение</t>
  </si>
  <si>
    <t>шт.</t>
  </si>
  <si>
    <t>2.5.1.</t>
  </si>
  <si>
    <t>Теплоизоляция входов в чердачное помещение</t>
  </si>
  <si>
    <t>2.6</t>
  </si>
  <si>
    <t xml:space="preserve">Устройство дополнительной вентиляции  в чердачном помещении (прикарнизных и коньковых продухов, слуховых окон) </t>
  </si>
  <si>
    <t>2.7</t>
  </si>
  <si>
    <t>Вывод канализационных вытяжек за пределы кровли</t>
  </si>
  <si>
    <t>3.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</si>
  <si>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</si>
  <si>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</si>
  <si>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</si>
  <si>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</si>
  <si>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</si>
  <si>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</si>
  <si>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</si>
  <si>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3.4</t>
  </si>
  <si>
    <t>Ремонт приямков, входов в подвалы</t>
  </si>
  <si>
    <t>4.</t>
  </si>
  <si>
    <t>Косметический ремонт лестничных клеток (А.П.)</t>
  </si>
  <si>
    <t>л/кл</t>
  </si>
  <si>
    <t>5.</t>
  </si>
  <si>
    <t>Восстановление отделки стен, потолков технических помещений</t>
  </si>
  <si>
    <t>6.</t>
  </si>
  <si>
    <t>Замена, восстановление отдельных учасктов полов, ступеней МОП и технических помещений</t>
  </si>
  <si>
    <t>7.</t>
  </si>
  <si>
    <t xml:space="preserve">Замена водосточных труб </t>
  </si>
  <si>
    <t>8.</t>
  </si>
  <si>
    <t>Замена водосточных труб на антивандальные</t>
  </si>
  <si>
    <t>9.</t>
  </si>
  <si>
    <t xml:space="preserve">Ремонт отмостки </t>
  </si>
  <si>
    <t>10.</t>
  </si>
  <si>
    <t xml:space="preserve">Замена и восстановление дверных заплонений  </t>
  </si>
  <si>
    <t>11.</t>
  </si>
  <si>
    <t>Установка металлических дверей (решеток) на входы в парадные и подвальные помещения</t>
  </si>
  <si>
    <t>12.</t>
  </si>
  <si>
    <t>Замена и восстановление оконных заполнений</t>
  </si>
  <si>
    <t>13.</t>
  </si>
  <si>
    <t>Ремонт мусоропроводов (шиберов, стволов, клапанов), всего</t>
  </si>
  <si>
    <t>14.</t>
  </si>
  <si>
    <t>Ремонт печей</t>
  </si>
  <si>
    <t>15.</t>
  </si>
  <si>
    <t>Устранение местных деформаций, усиление, восстановление поврежденных участков фундаментов</t>
  </si>
  <si>
    <t>тыс.кв.м</t>
  </si>
  <si>
    <t>16.</t>
  </si>
  <si>
    <t>Ремонт и замена дефлекторов, оголовков труб</t>
  </si>
  <si>
    <t>17.</t>
  </si>
  <si>
    <t>Замена и восстановление работоспособности внутридомовой системы вентиляции</t>
  </si>
  <si>
    <t>тыс.п.м</t>
  </si>
  <si>
    <t>18.</t>
  </si>
  <si>
    <t>Ремонт и восстановление разрушенных участков тротуаров, проездов, дорожек</t>
  </si>
  <si>
    <t>19.</t>
  </si>
  <si>
    <t>Замена почтовых ящиков</t>
  </si>
  <si>
    <t>II.</t>
  </si>
  <si>
    <t>САНИТАРНО-ТЕХНИЧЕСКИЕ РАБОТЫ</t>
  </si>
  <si>
    <t>20.</t>
  </si>
  <si>
    <t>Ремонт трубопроводов, всего, в том числе:</t>
  </si>
  <si>
    <t>20.1.</t>
  </si>
  <si>
    <t>ГВС</t>
  </si>
  <si>
    <t>т.п.м.</t>
  </si>
  <si>
    <t>20.2.</t>
  </si>
  <si>
    <t>ХВС</t>
  </si>
  <si>
    <t>20.3.</t>
  </si>
  <si>
    <t>теплоснабжения</t>
  </si>
  <si>
    <t>20.4.</t>
  </si>
  <si>
    <t xml:space="preserve">систем канализации </t>
  </si>
  <si>
    <t>21.</t>
  </si>
  <si>
    <t>Замена отопительных приборов</t>
  </si>
  <si>
    <t>22.</t>
  </si>
  <si>
    <t xml:space="preserve">Замена и ремонт эапорной арматуры систем Ц/О, ГВС, ХВС </t>
  </si>
  <si>
    <t>III.</t>
  </si>
  <si>
    <t>ЭЛЕКТРОМОНТАЖНЫЕ РАБОТЫ</t>
  </si>
  <si>
    <t>23.</t>
  </si>
  <si>
    <t>Замена и ремонт электропроводки проводки</t>
  </si>
  <si>
    <t>24.</t>
  </si>
  <si>
    <t>Замена и ремонт аппаратов защиты, замена установочной арматуры</t>
  </si>
  <si>
    <t>25.</t>
  </si>
  <si>
    <t>Ремонт ГРЩ ВУ, ВРУ, ЭЩ и т.д.</t>
  </si>
  <si>
    <t>IV.</t>
  </si>
  <si>
    <t>РАБОТЫ ВЫПОЛНЯЕМЫЕ СПЕЦИАЛИЗИРОВАННЫМИ ОРГАНИЗАЦИЯМИ</t>
  </si>
  <si>
    <t>26.</t>
  </si>
  <si>
    <t>Антисептирование деревянной стропильной системы</t>
  </si>
  <si>
    <t>27.</t>
  </si>
  <si>
    <t>Антиперирование деревянной стропильной системы</t>
  </si>
  <si>
    <t>28.</t>
  </si>
  <si>
    <t xml:space="preserve">Аварийно-восстановительные работы </t>
  </si>
  <si>
    <t>ИТОГО ПО ТЕКУЩЕМУ РЕМОНТУ:</t>
  </si>
  <si>
    <t>ДРУГИЕ РАБОТЫ ПО СОДЕРЖАНИЮ ЖИЛИЩНОГО ФОНДА</t>
  </si>
  <si>
    <t>1.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</si>
  <si>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</si>
  <si>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</si>
  <si>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</si>
  <si>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</si>
  <si>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</si>
  <si>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</si>
  <si>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</si>
  <si>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</si>
  <si>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5.1</t>
  </si>
  <si>
    <t xml:space="preserve">в том числе восстановление систем </t>
  </si>
  <si>
    <t>Комплексное техническое обслуживание ОДС</t>
  </si>
  <si>
    <t>Комплексное техническое обслуживание и ремонт лифтов, всего</t>
  </si>
  <si>
    <t>7.1.</t>
  </si>
  <si>
    <t xml:space="preserve">в том числе аварийно-восстановительные работы, в т.ч: </t>
  </si>
  <si>
    <t>7.1.1.</t>
  </si>
  <si>
    <t>после хищений</t>
  </si>
  <si>
    <t>7.1.2.</t>
  </si>
  <si>
    <t>после пожаров и взрывов</t>
  </si>
  <si>
    <t>7.1.3.</t>
  </si>
  <si>
    <t>Замена узлов оборудования</t>
  </si>
  <si>
    <t>7.2.</t>
  </si>
  <si>
    <t xml:space="preserve">Установка УБ </t>
  </si>
  <si>
    <t>Платные услуги, всего в том числе</t>
  </si>
  <si>
    <t>8.1.</t>
  </si>
  <si>
    <t>предоставляемые населению</t>
  </si>
  <si>
    <t xml:space="preserve">Восстановление освещения,       всего, </t>
  </si>
  <si>
    <t>в том числе:</t>
  </si>
  <si>
    <t>9.1</t>
  </si>
  <si>
    <t>фасадов</t>
  </si>
  <si>
    <t>9.2</t>
  </si>
  <si>
    <t>дворов</t>
  </si>
  <si>
    <t>9.3</t>
  </si>
  <si>
    <t>арок</t>
  </si>
  <si>
    <t>9.4</t>
  </si>
  <si>
    <t>подъездов</t>
  </si>
  <si>
    <t>9.5</t>
  </si>
  <si>
    <t>лестничных клеток</t>
  </si>
  <si>
    <t>9.6</t>
  </si>
  <si>
    <t>чердаков</t>
  </si>
  <si>
    <t>9.7</t>
  </si>
  <si>
    <t>подвалов</t>
  </si>
  <si>
    <t>9.8</t>
  </si>
  <si>
    <t>номерных знаков</t>
  </si>
  <si>
    <t>Начальник ПТО</t>
  </si>
  <si>
    <t>Чирва Л.Д.</t>
  </si>
  <si>
    <t>Исполнитель Новикова О.Н. 422-49-46</t>
  </si>
  <si>
    <t>План на         2020 г.</t>
  </si>
  <si>
    <t>Всего за 1 квартал               2020 года</t>
  </si>
  <si>
    <t>Всего за 2 квартал                     2020 года</t>
  </si>
  <si>
    <t>Всего за 1 полугодие 2020 года</t>
  </si>
  <si>
    <t>Всего за 3 квартал                            2020 года</t>
  </si>
  <si>
    <t>Всего за 9 месяцев                                  2020 года</t>
  </si>
  <si>
    <t>Всего за 4 квартал                    2020 года</t>
  </si>
  <si>
    <t>Всего за                            2020 год</t>
  </si>
  <si>
    <t>%                                         выпол нения               за  2020 года</t>
  </si>
  <si>
    <t>Текущий ремонт, выполняемый за счет средств платы населения                               на 2020 г.</t>
  </si>
  <si>
    <t>Текущий ремонт, выполняемый за счет средств платы населения                                  за ГОД 2020</t>
  </si>
  <si>
    <t>Выполнение плана текущего ремонта за  1 квартал 2020 года  ООО "ЖКС г. Ломоносова"</t>
  </si>
  <si>
    <t>%                                         выпол нения               за 5 месяцева 2020 года</t>
  </si>
  <si>
    <t>Выполнение плана текущего ремонта за  2 квартал 2020 года  ООО "ЖКС г. Ломоносова"</t>
  </si>
  <si>
    <t>Выполнение плана текущего ремонта за  1 полугодие 2020 года  ООО "ЖКС г. Ломоносова"</t>
  </si>
  <si>
    <t>Всего за  8 месяцев                          2020 год</t>
  </si>
  <si>
    <t>%                                         выпол нения               за 8 м-цева 2020 года</t>
  </si>
  <si>
    <t>Выполнение плана текущего ремонта за  3 квартал 2020 года  ООО "ЖКС г. Ломоносова"</t>
  </si>
  <si>
    <t>Выполнение плана текущего ремонта за  9 месяцев 2020 года  ООО "ЖКС г. Ломоносова"</t>
  </si>
  <si>
    <t>%                                         выпол нения               за 2020 год</t>
  </si>
  <si>
    <t>Всего                                          за 2020 год</t>
  </si>
  <si>
    <t>т.кв.м.</t>
  </si>
  <si>
    <t>Выполнение плана текущего ремонта за  4 квартал 2020 года  ООО "ЖКС г. Ломоносова"</t>
  </si>
  <si>
    <t>Выполнение плана текущего ремонта за  2020 год  ООО "ЖКС г. Ломоносова"</t>
  </si>
  <si>
    <t>%                                         выпол нения               за                  2020 год</t>
  </si>
  <si>
    <t>Плана текущего ремонта на  2020 года  ООО "ЖКС г. Ломоносова"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</si>
</sst>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0\ _₽_-;\-* #,##0.000\ _₽_-;_-* &quot;-&quot;???\ _₽_-;_-@_-"/>
    <numFmt numFmtId="165" formatCode="_-* #,##0.000\ _₽_-;\-* #,##0.000\ _₽_-;_-* &quot;-&quot;??\ _₽_-;_-@_-"/>
    <numFmt numFmtId="166" formatCode="_-* #,##0.000_р_._-;\-* #,##0.000_р_._-;_-* &quot;-&quot;??_р_._-;_-@_-"/>
    <numFmt numFmtId="167" formatCode="_-* #,##0.00\ _₽_-;\-* #,##0.00\ _₽_-;_-* &quot;-&quot;??\ _₽_-;_-@_-"/>
    <numFmt numFmtId="168" formatCode="_-* #,##0.00_р_._-;\-* #,##0.00_р_._-;_-* &quot;-&quot;??_р_.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color rgb="FFFF0000"/>
      <name val="Times New Roman Cyr"/>
      <family val="1"/>
      <charset val="204"/>
    </font>
    <font>
      <b/>
      <sz val="9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b/>
      <sz val="9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0"/>
      <color theme="1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1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</cellStyleXfs>
  <cellXfs count="9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right"/>
    </xf>
    <xf numFmtId="166" fontId="9" fillId="3" borderId="3" xfId="0" applyNumberFormat="1" applyFont="1" applyFill="1" applyBorder="1" applyAlignment="1">
      <alignment horizontal="center"/>
    </xf>
    <xf numFmtId="9" fontId="10" fillId="3" borderId="14" xfId="2" applyFont="1" applyFill="1" applyBorder="1" applyAlignment="1">
      <alignment horizontal="center" vertical="center"/>
    </xf>
    <xf numFmtId="166" fontId="9" fillId="3" borderId="14" xfId="0" applyNumberFormat="1" applyFont="1" applyFill="1" applyBorder="1" applyAlignment="1">
      <alignment horizontal="center"/>
    </xf>
    <xf numFmtId="166" fontId="9" fillId="3" borderId="13" xfId="0" applyNumberFormat="1" applyFont="1" applyFill="1" applyBorder="1" applyAlignment="1">
      <alignment horizontal="center"/>
    </xf>
    <xf numFmtId="165" fontId="9" fillId="2" borderId="15" xfId="1" applyNumberFormat="1" applyFont="1" applyFill="1" applyBorder="1" applyAlignment="1">
      <alignment horizontal="right" vertical="center"/>
    </xf>
    <xf numFmtId="165" fontId="9" fillId="2" borderId="16" xfId="1" applyNumberFormat="1" applyFont="1" applyFill="1" applyBorder="1" applyAlignment="1">
      <alignment horizontal="right" vertical="center"/>
    </xf>
    <xf numFmtId="165" fontId="9" fillId="2" borderId="17" xfId="1" applyNumberFormat="1" applyFont="1" applyFill="1" applyBorder="1" applyAlignment="1">
      <alignment horizontal="right" vertical="center"/>
    </xf>
    <xf numFmtId="165" fontId="9" fillId="2" borderId="15" xfId="3" applyNumberFormat="1" applyFont="1" applyFill="1" applyBorder="1" applyAlignment="1">
      <alignment horizontal="right" vertical="center"/>
    </xf>
    <xf numFmtId="165" fontId="9" fillId="2" borderId="16" xfId="3" applyNumberFormat="1" applyFont="1" applyFill="1" applyBorder="1" applyAlignment="1">
      <alignment horizontal="right" vertical="center"/>
    </xf>
    <xf numFmtId="165" fontId="11" fillId="2" borderId="17" xfId="3" applyNumberFormat="1" applyFont="1" applyFill="1" applyBorder="1" applyAlignment="1">
      <alignment horizontal="right" vertical="center"/>
    </xf>
    <xf numFmtId="165" fontId="9" fillId="2" borderId="13" xfId="1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165" fontId="13" fillId="2" borderId="3" xfId="1" applyNumberFormat="1" applyFont="1" applyFill="1" applyBorder="1" applyAlignment="1">
      <alignment horizontal="right"/>
    </xf>
    <xf numFmtId="9" fontId="10" fillId="3" borderId="18" xfId="2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right" vertical="center"/>
    </xf>
    <xf numFmtId="166" fontId="9" fillId="0" borderId="19" xfId="0" applyNumberFormat="1" applyFont="1" applyBorder="1" applyAlignment="1">
      <alignment horizontal="center" vertical="center"/>
    </xf>
    <xf numFmtId="9" fontId="10" fillId="0" borderId="3" xfId="2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/>
    </xf>
    <xf numFmtId="166" fontId="9" fillId="0" borderId="20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165" fontId="14" fillId="0" borderId="23" xfId="1" applyNumberFormat="1" applyFont="1" applyBorder="1" applyAlignment="1">
      <alignment horizontal="right" vertical="center"/>
    </xf>
    <xf numFmtId="165" fontId="14" fillId="0" borderId="24" xfId="1" applyNumberFormat="1" applyFont="1" applyBorder="1" applyAlignment="1">
      <alignment horizontal="right" vertical="center"/>
    </xf>
    <xf numFmtId="165" fontId="14" fillId="0" borderId="23" xfId="3" applyNumberFormat="1" applyFont="1" applyBorder="1" applyAlignment="1">
      <alignment horizontal="right" vertical="center"/>
    </xf>
    <xf numFmtId="165" fontId="14" fillId="0" borderId="24" xfId="3" applyNumberFormat="1" applyFont="1" applyBorder="1" applyAlignment="1">
      <alignment horizontal="right" vertical="center"/>
    </xf>
    <xf numFmtId="165" fontId="11" fillId="4" borderId="25" xfId="3" applyNumberFormat="1" applyFont="1" applyFill="1" applyBorder="1" applyAlignment="1">
      <alignment horizontal="right" vertical="center"/>
    </xf>
    <xf numFmtId="165" fontId="9" fillId="4" borderId="25" xfId="3" applyNumberFormat="1" applyFont="1" applyFill="1" applyBorder="1" applyAlignment="1">
      <alignment horizontal="right" vertical="center"/>
    </xf>
    <xf numFmtId="165" fontId="14" fillId="0" borderId="6" xfId="1" applyNumberFormat="1" applyFont="1" applyBorder="1" applyAlignment="1">
      <alignment horizontal="right" vertical="center"/>
    </xf>
    <xf numFmtId="165" fontId="14" fillId="0" borderId="20" xfId="1" applyNumberFormat="1" applyFont="1" applyBorder="1" applyAlignment="1">
      <alignment horizontal="right" vertical="center"/>
    </xf>
    <xf numFmtId="165" fontId="14" fillId="0" borderId="7" xfId="1" applyNumberFormat="1" applyFont="1" applyBorder="1" applyAlignment="1">
      <alignment horizontal="right" vertical="center"/>
    </xf>
    <xf numFmtId="165" fontId="10" fillId="4" borderId="25" xfId="3" applyNumberFormat="1" applyFont="1" applyFill="1" applyBorder="1" applyAlignment="1">
      <alignment horizontal="right" vertical="center"/>
    </xf>
    <xf numFmtId="9" fontId="10" fillId="0" borderId="19" xfId="2" applyFont="1" applyBorder="1" applyAlignment="1">
      <alignment horizontal="center" vertical="center"/>
    </xf>
    <xf numFmtId="0" fontId="3" fillId="4" borderId="0" xfId="0" applyFont="1" applyFill="1"/>
    <xf numFmtId="0" fontId="11" fillId="5" borderId="27" xfId="0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right" vertical="center"/>
    </xf>
    <xf numFmtId="166" fontId="9" fillId="5" borderId="28" xfId="0" applyNumberFormat="1" applyFont="1" applyFill="1" applyBorder="1" applyAlignment="1">
      <alignment horizontal="center" vertical="center"/>
    </xf>
    <xf numFmtId="9" fontId="10" fillId="5" borderId="26" xfId="2" applyFont="1" applyFill="1" applyBorder="1" applyAlignment="1">
      <alignment horizontal="center" vertical="center"/>
    </xf>
    <xf numFmtId="166" fontId="9" fillId="5" borderId="28" xfId="0" applyNumberFormat="1" applyFont="1" applyFill="1" applyBorder="1" applyAlignment="1">
      <alignment horizontal="center"/>
    </xf>
    <xf numFmtId="166" fontId="9" fillId="5" borderId="27" xfId="0" applyNumberFormat="1" applyFont="1" applyFill="1" applyBorder="1" applyAlignment="1">
      <alignment horizontal="center" vertical="center"/>
    </xf>
    <xf numFmtId="166" fontId="9" fillId="5" borderId="29" xfId="0" applyNumberFormat="1" applyFont="1" applyFill="1" applyBorder="1" applyAlignment="1">
      <alignment horizontal="center" vertical="center"/>
    </xf>
    <xf numFmtId="165" fontId="10" fillId="5" borderId="30" xfId="1" applyNumberFormat="1" applyFont="1" applyFill="1" applyBorder="1" applyAlignment="1">
      <alignment horizontal="right" vertical="center"/>
    </xf>
    <xf numFmtId="165" fontId="10" fillId="5" borderId="31" xfId="1" applyNumberFormat="1" applyFont="1" applyFill="1" applyBorder="1" applyAlignment="1">
      <alignment horizontal="right" vertical="center"/>
    </xf>
    <xf numFmtId="165" fontId="10" fillId="5" borderId="30" xfId="3" applyNumberFormat="1" applyFont="1" applyFill="1" applyBorder="1" applyAlignment="1">
      <alignment horizontal="right" vertical="center"/>
    </xf>
    <xf numFmtId="165" fontId="10" fillId="5" borderId="31" xfId="3" applyNumberFormat="1" applyFont="1" applyFill="1" applyBorder="1" applyAlignment="1">
      <alignment horizontal="right" vertical="center"/>
    </xf>
    <xf numFmtId="165" fontId="12" fillId="5" borderId="32" xfId="3" applyNumberFormat="1" applyFont="1" applyFill="1" applyBorder="1" applyAlignment="1">
      <alignment horizontal="right" vertical="center"/>
    </xf>
    <xf numFmtId="165" fontId="10" fillId="5" borderId="32" xfId="3" applyNumberFormat="1" applyFont="1" applyFill="1" applyBorder="1" applyAlignment="1">
      <alignment horizontal="right" vertical="center"/>
    </xf>
    <xf numFmtId="165" fontId="10" fillId="5" borderId="28" xfId="1" applyNumberFormat="1" applyFont="1" applyFill="1" applyBorder="1" applyAlignment="1">
      <alignment horizontal="right" vertical="center"/>
    </xf>
    <xf numFmtId="165" fontId="15" fillId="5" borderId="27" xfId="1" applyNumberFormat="1" applyFont="1" applyFill="1" applyBorder="1" applyAlignment="1">
      <alignment horizontal="right" vertical="center"/>
    </xf>
    <xf numFmtId="165" fontId="10" fillId="5" borderId="27" xfId="1" applyNumberFormat="1" applyFont="1" applyFill="1" applyBorder="1" applyAlignment="1">
      <alignment horizontal="right" vertical="center"/>
    </xf>
    <xf numFmtId="9" fontId="10" fillId="5" borderId="28" xfId="2" applyFont="1" applyFill="1" applyBorder="1" applyAlignment="1">
      <alignment horizontal="center" vertical="center"/>
    </xf>
    <xf numFmtId="165" fontId="15" fillId="5" borderId="26" xfId="1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 vertical="center"/>
    </xf>
    <xf numFmtId="9" fontId="10" fillId="0" borderId="26" xfId="2" applyFont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/>
    </xf>
    <xf numFmtId="166" fontId="9" fillId="0" borderId="27" xfId="0" applyNumberFormat="1" applyFont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 vertical="center"/>
    </xf>
    <xf numFmtId="165" fontId="14" fillId="0" borderId="33" xfId="1" applyNumberFormat="1" applyFont="1" applyBorder="1" applyAlignment="1">
      <alignment horizontal="right" vertical="center"/>
    </xf>
    <xf numFmtId="165" fontId="14" fillId="0" borderId="34" xfId="1" applyNumberFormat="1" applyFont="1" applyBorder="1" applyAlignment="1">
      <alignment horizontal="right" vertical="center"/>
    </xf>
    <xf numFmtId="165" fontId="14" fillId="0" borderId="33" xfId="3" applyNumberFormat="1" applyFont="1" applyBorder="1" applyAlignment="1">
      <alignment horizontal="right" vertical="center"/>
    </xf>
    <xf numFmtId="165" fontId="14" fillId="0" borderId="34" xfId="3" applyNumberFormat="1" applyFont="1" applyBorder="1" applyAlignment="1">
      <alignment horizontal="right" vertical="center"/>
    </xf>
    <xf numFmtId="165" fontId="11" fillId="4" borderId="35" xfId="3" applyNumberFormat="1" applyFont="1" applyFill="1" applyBorder="1" applyAlignment="1">
      <alignment horizontal="right" vertical="center"/>
    </xf>
    <xf numFmtId="165" fontId="9" fillId="4" borderId="35" xfId="3" applyNumberFormat="1" applyFont="1" applyFill="1" applyBorder="1" applyAlignment="1">
      <alignment horizontal="right" vertical="center"/>
    </xf>
    <xf numFmtId="165" fontId="14" fillId="4" borderId="28" xfId="1" applyNumberFormat="1" applyFont="1" applyFill="1" applyBorder="1" applyAlignment="1">
      <alignment horizontal="right" vertical="center"/>
    </xf>
    <xf numFmtId="165" fontId="14" fillId="0" borderId="28" xfId="1" applyNumberFormat="1" applyFont="1" applyBorder="1" applyAlignment="1">
      <alignment horizontal="right" vertical="center"/>
    </xf>
    <xf numFmtId="165" fontId="14" fillId="0" borderId="27" xfId="1" applyNumberFormat="1" applyFont="1" applyBorder="1" applyAlignment="1">
      <alignment horizontal="right" vertical="center"/>
    </xf>
    <xf numFmtId="165" fontId="10" fillId="4" borderId="35" xfId="3" applyNumberFormat="1" applyFont="1" applyFill="1" applyBorder="1" applyAlignment="1">
      <alignment horizontal="right" vertical="center"/>
    </xf>
    <xf numFmtId="9" fontId="10" fillId="0" borderId="28" xfId="2" applyFont="1" applyBorder="1" applyAlignment="1">
      <alignment horizontal="center" vertical="center"/>
    </xf>
    <xf numFmtId="165" fontId="14" fillId="0" borderId="30" xfId="1" applyNumberFormat="1" applyFont="1" applyBorder="1" applyAlignment="1">
      <alignment horizontal="right" vertical="center"/>
    </xf>
    <xf numFmtId="165" fontId="14" fillId="0" borderId="31" xfId="1" applyNumberFormat="1" applyFont="1" applyBorder="1" applyAlignment="1">
      <alignment horizontal="right" vertical="center"/>
    </xf>
    <xf numFmtId="165" fontId="14" fillId="0" borderId="30" xfId="3" applyNumberFormat="1" applyFont="1" applyBorder="1" applyAlignment="1">
      <alignment horizontal="right" vertical="center"/>
    </xf>
    <xf numFmtId="165" fontId="14" fillId="0" borderId="31" xfId="3" applyNumberFormat="1" applyFont="1" applyBorder="1" applyAlignment="1">
      <alignment horizontal="right" vertical="center"/>
    </xf>
    <xf numFmtId="165" fontId="11" fillId="4" borderId="32" xfId="3" applyNumberFormat="1" applyFont="1" applyFill="1" applyBorder="1" applyAlignment="1">
      <alignment horizontal="right" vertical="center"/>
    </xf>
    <xf numFmtId="165" fontId="9" fillId="4" borderId="32" xfId="3" applyNumberFormat="1" applyFont="1" applyFill="1" applyBorder="1" applyAlignment="1">
      <alignment horizontal="right" vertical="center"/>
    </xf>
    <xf numFmtId="165" fontId="10" fillId="4" borderId="32" xfId="3" applyNumberFormat="1" applyFont="1" applyFill="1" applyBorder="1" applyAlignment="1">
      <alignment horizontal="right" vertical="center"/>
    </xf>
    <xf numFmtId="165" fontId="14" fillId="4" borderId="27" xfId="1" applyNumberFormat="1" applyFont="1" applyFill="1" applyBorder="1" applyAlignment="1">
      <alignment horizontal="right" vertical="center"/>
    </xf>
    <xf numFmtId="165" fontId="11" fillId="4" borderId="36" xfId="3" applyNumberFormat="1" applyFont="1" applyFill="1" applyBorder="1" applyAlignment="1">
      <alignment horizontal="right" vertical="center"/>
    </xf>
    <xf numFmtId="165" fontId="9" fillId="4" borderId="36" xfId="3" applyNumberFormat="1" applyFont="1" applyFill="1" applyBorder="1" applyAlignment="1">
      <alignment horizontal="right" vertical="center"/>
    </xf>
    <xf numFmtId="165" fontId="9" fillId="4" borderId="27" xfId="3" applyNumberFormat="1" applyFont="1" applyFill="1" applyBorder="1" applyAlignment="1">
      <alignment horizontal="right" vertical="center"/>
    </xf>
    <xf numFmtId="165" fontId="10" fillId="4" borderId="27" xfId="3" applyNumberFormat="1" applyFont="1" applyFill="1" applyBorder="1" applyAlignment="1">
      <alignment horizontal="right" vertical="center"/>
    </xf>
    <xf numFmtId="49" fontId="16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 vertical="center"/>
    </xf>
    <xf numFmtId="166" fontId="9" fillId="0" borderId="18" xfId="0" applyNumberFormat="1" applyFont="1" applyBorder="1" applyAlignment="1">
      <alignment horizontal="center" vertical="center"/>
    </xf>
    <xf numFmtId="9" fontId="10" fillId="0" borderId="37" xfId="2" applyFont="1" applyBorder="1" applyAlignment="1">
      <alignment horizontal="center" vertical="center"/>
    </xf>
    <xf numFmtId="166" fontId="9" fillId="0" borderId="38" xfId="0" applyNumberFormat="1" applyFont="1" applyBorder="1" applyAlignment="1">
      <alignment horizontal="center"/>
    </xf>
    <xf numFmtId="166" fontId="9" fillId="0" borderId="37" xfId="0" applyNumberFormat="1" applyFont="1" applyBorder="1" applyAlignment="1">
      <alignment horizontal="center" vertical="center"/>
    </xf>
    <xf numFmtId="166" fontId="9" fillId="0" borderId="39" xfId="0" applyNumberFormat="1" applyFont="1" applyBorder="1" applyAlignment="1">
      <alignment horizontal="center" vertical="center"/>
    </xf>
    <xf numFmtId="165" fontId="14" fillId="0" borderId="40" xfId="1" applyNumberFormat="1" applyFont="1" applyBorder="1" applyAlignment="1">
      <alignment horizontal="right" vertical="center"/>
    </xf>
    <xf numFmtId="165" fontId="14" fillId="0" borderId="41" xfId="1" applyNumberFormat="1" applyFont="1" applyBorder="1" applyAlignment="1">
      <alignment horizontal="right" vertical="center"/>
    </xf>
    <xf numFmtId="165" fontId="14" fillId="0" borderId="40" xfId="3" applyNumberFormat="1" applyFont="1" applyBorder="1" applyAlignment="1">
      <alignment horizontal="right" vertical="center"/>
    </xf>
    <xf numFmtId="165" fontId="14" fillId="0" borderId="41" xfId="3" applyNumberFormat="1" applyFont="1" applyBorder="1" applyAlignment="1">
      <alignment horizontal="right" vertical="center"/>
    </xf>
    <xf numFmtId="165" fontId="11" fillId="4" borderId="42" xfId="3" applyNumberFormat="1" applyFont="1" applyFill="1" applyBorder="1" applyAlignment="1">
      <alignment horizontal="right" vertical="center"/>
    </xf>
    <xf numFmtId="165" fontId="9" fillId="4" borderId="42" xfId="3" applyNumberFormat="1" applyFont="1" applyFill="1" applyBorder="1" applyAlignment="1">
      <alignment horizontal="right" vertical="center"/>
    </xf>
    <xf numFmtId="165" fontId="14" fillId="4" borderId="6" xfId="1" applyNumberFormat="1" applyFont="1" applyFill="1" applyBorder="1" applyAlignment="1">
      <alignment horizontal="right" vertical="center"/>
    </xf>
    <xf numFmtId="165" fontId="14" fillId="0" borderId="37" xfId="1" applyNumberFormat="1" applyFont="1" applyBorder="1" applyAlignment="1">
      <alignment horizontal="right" vertical="center"/>
    </xf>
    <xf numFmtId="165" fontId="14" fillId="0" borderId="26" xfId="1" applyNumberFormat="1" applyFont="1" applyBorder="1" applyAlignment="1">
      <alignment horizontal="right" vertical="center"/>
    </xf>
    <xf numFmtId="165" fontId="10" fillId="4" borderId="42" xfId="3" applyNumberFormat="1" applyFont="1" applyFill="1" applyBorder="1" applyAlignment="1">
      <alignment horizontal="right" vertical="center"/>
    </xf>
    <xf numFmtId="9" fontId="10" fillId="0" borderId="38" xfId="2" applyFont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right" vertical="center"/>
    </xf>
    <xf numFmtId="166" fontId="9" fillId="5" borderId="19" xfId="0" applyNumberFormat="1" applyFont="1" applyFill="1" applyBorder="1" applyAlignment="1">
      <alignment horizontal="center" vertical="center"/>
    </xf>
    <xf numFmtId="9" fontId="10" fillId="5" borderId="3" xfId="2" applyFont="1" applyFill="1" applyBorder="1" applyAlignment="1">
      <alignment horizontal="center" vertical="center"/>
    </xf>
    <xf numFmtId="166" fontId="9" fillId="5" borderId="20" xfId="0" applyNumberFormat="1" applyFont="1" applyFill="1" applyBorder="1" applyAlignment="1">
      <alignment horizontal="center" vertical="center"/>
    </xf>
    <xf numFmtId="166" fontId="9" fillId="5" borderId="22" xfId="0" applyNumberFormat="1" applyFont="1" applyFill="1" applyBorder="1" applyAlignment="1">
      <alignment horizontal="center" vertical="center"/>
    </xf>
    <xf numFmtId="165" fontId="14" fillId="5" borderId="23" xfId="1" applyNumberFormat="1" applyFont="1" applyFill="1" applyBorder="1" applyAlignment="1">
      <alignment horizontal="right" vertical="center"/>
    </xf>
    <xf numFmtId="165" fontId="14" fillId="5" borderId="24" xfId="1" applyNumberFormat="1" applyFont="1" applyFill="1" applyBorder="1" applyAlignment="1">
      <alignment horizontal="right" vertical="center"/>
    </xf>
    <xf numFmtId="165" fontId="14" fillId="5" borderId="23" xfId="3" applyNumberFormat="1" applyFont="1" applyFill="1" applyBorder="1" applyAlignment="1">
      <alignment horizontal="right" vertical="center"/>
    </xf>
    <xf numFmtId="165" fontId="14" fillId="5" borderId="24" xfId="3" applyNumberFormat="1" applyFont="1" applyFill="1" applyBorder="1" applyAlignment="1">
      <alignment horizontal="right" vertical="center"/>
    </xf>
    <xf numFmtId="165" fontId="12" fillId="4" borderId="25" xfId="3" applyNumberFormat="1" applyFont="1" applyFill="1" applyBorder="1" applyAlignment="1">
      <alignment horizontal="right" vertical="center"/>
    </xf>
    <xf numFmtId="165" fontId="10" fillId="5" borderId="25" xfId="3" applyNumberFormat="1" applyFont="1" applyFill="1" applyBorder="1" applyAlignment="1">
      <alignment horizontal="right" vertical="center"/>
    </xf>
    <xf numFmtId="165" fontId="14" fillId="5" borderId="19" xfId="1" applyNumberFormat="1" applyFont="1" applyFill="1" applyBorder="1" applyAlignment="1">
      <alignment horizontal="right" vertical="center"/>
    </xf>
    <xf numFmtId="165" fontId="14" fillId="5" borderId="21" xfId="1" applyNumberFormat="1" applyFont="1" applyFill="1" applyBorder="1" applyAlignment="1">
      <alignment horizontal="right" vertical="center"/>
    </xf>
    <xf numFmtId="165" fontId="14" fillId="5" borderId="20" xfId="1" applyNumberFormat="1" applyFont="1" applyFill="1" applyBorder="1" applyAlignment="1">
      <alignment horizontal="right" vertical="center"/>
    </xf>
    <xf numFmtId="0" fontId="12" fillId="5" borderId="27" xfId="0" applyFont="1" applyFill="1" applyBorder="1" applyAlignment="1">
      <alignment horizontal="center" vertical="center"/>
    </xf>
    <xf numFmtId="165" fontId="14" fillId="5" borderId="30" xfId="1" applyNumberFormat="1" applyFont="1" applyFill="1" applyBorder="1" applyAlignment="1">
      <alignment horizontal="right" vertical="center"/>
    </xf>
    <xf numFmtId="165" fontId="14" fillId="5" borderId="31" xfId="1" applyNumberFormat="1" applyFont="1" applyFill="1" applyBorder="1" applyAlignment="1">
      <alignment horizontal="right" vertical="center"/>
    </xf>
    <xf numFmtId="165" fontId="14" fillId="5" borderId="32" xfId="1" applyNumberFormat="1" applyFont="1" applyFill="1" applyBorder="1" applyAlignment="1">
      <alignment horizontal="right" vertical="center"/>
    </xf>
    <xf numFmtId="165" fontId="14" fillId="5" borderId="30" xfId="3" applyNumberFormat="1" applyFont="1" applyFill="1" applyBorder="1" applyAlignment="1">
      <alignment horizontal="right" vertical="center"/>
    </xf>
    <xf numFmtId="165" fontId="14" fillId="5" borderId="31" xfId="3" applyNumberFormat="1" applyFont="1" applyFill="1" applyBorder="1" applyAlignment="1">
      <alignment horizontal="right" vertical="center"/>
    </xf>
    <xf numFmtId="165" fontId="14" fillId="5" borderId="28" xfId="1" applyNumberFormat="1" applyFont="1" applyFill="1" applyBorder="1" applyAlignment="1">
      <alignment horizontal="right" vertical="center"/>
    </xf>
    <xf numFmtId="165" fontId="14" fillId="5" borderId="27" xfId="1" applyNumberFormat="1" applyFont="1" applyFill="1" applyBorder="1" applyAlignment="1">
      <alignment horizontal="right" vertical="center"/>
    </xf>
    <xf numFmtId="165" fontId="17" fillId="5" borderId="36" xfId="3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165" fontId="9" fillId="0" borderId="34" xfId="1" applyNumberFormat="1" applyFont="1" applyBorder="1" applyAlignment="1">
      <alignment horizontal="right" vertical="center"/>
    </xf>
    <xf numFmtId="165" fontId="9" fillId="0" borderId="34" xfId="3" applyNumberFormat="1" applyFont="1" applyBorder="1" applyAlignment="1">
      <alignment horizontal="right" vertical="center"/>
    </xf>
    <xf numFmtId="165" fontId="9" fillId="0" borderId="35" xfId="3" applyNumberFormat="1" applyFont="1" applyBorder="1" applyAlignment="1">
      <alignment horizontal="right" vertical="center"/>
    </xf>
    <xf numFmtId="165" fontId="14" fillId="0" borderId="44" xfId="1" applyNumberFormat="1" applyFont="1" applyBorder="1" applyAlignment="1">
      <alignment horizontal="right" vertical="center"/>
    </xf>
    <xf numFmtId="165" fontId="14" fillId="0" borderId="21" xfId="1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/>
    </xf>
    <xf numFmtId="165" fontId="9" fillId="0" borderId="31" xfId="1" applyNumberFormat="1" applyFont="1" applyBorder="1" applyAlignment="1">
      <alignment horizontal="right" vertical="center"/>
    </xf>
    <xf numFmtId="165" fontId="9" fillId="0" borderId="31" xfId="3" applyNumberFormat="1" applyFont="1" applyBorder="1" applyAlignment="1">
      <alignment horizontal="right" vertical="center"/>
    </xf>
    <xf numFmtId="165" fontId="11" fillId="0" borderId="32" xfId="3" applyNumberFormat="1" applyFont="1" applyBorder="1" applyAlignment="1">
      <alignment horizontal="right" vertical="center"/>
    </xf>
    <xf numFmtId="165" fontId="9" fillId="0" borderId="32" xfId="3" applyNumberFormat="1" applyFont="1" applyBorder="1" applyAlignment="1">
      <alignment horizontal="right" vertical="center"/>
    </xf>
    <xf numFmtId="165" fontId="14" fillId="0" borderId="18" xfId="1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center"/>
    </xf>
    <xf numFmtId="164" fontId="9" fillId="0" borderId="10" xfId="0" applyNumberFormat="1" applyFont="1" applyBorder="1" applyAlignment="1">
      <alignment horizontal="right" vertical="center"/>
    </xf>
    <xf numFmtId="166" fontId="9" fillId="0" borderId="38" xfId="0" applyNumberFormat="1" applyFont="1" applyBorder="1" applyAlignment="1">
      <alignment horizontal="center" vertical="center"/>
    </xf>
    <xf numFmtId="165" fontId="14" fillId="0" borderId="47" xfId="1" applyNumberFormat="1" applyFont="1" applyBorder="1" applyAlignment="1">
      <alignment horizontal="right" vertical="center"/>
    </xf>
    <xf numFmtId="165" fontId="14" fillId="0" borderId="48" xfId="1" applyNumberFormat="1" applyFont="1" applyBorder="1" applyAlignment="1">
      <alignment horizontal="right" vertical="center"/>
    </xf>
    <xf numFmtId="165" fontId="14" fillId="0" borderId="47" xfId="3" applyNumberFormat="1" applyFont="1" applyBorder="1" applyAlignment="1">
      <alignment horizontal="right" vertical="center"/>
    </xf>
    <xf numFmtId="165" fontId="14" fillId="0" borderId="48" xfId="3" applyNumberFormat="1" applyFont="1" applyBorder="1" applyAlignment="1">
      <alignment horizontal="right" vertical="center"/>
    </xf>
    <xf numFmtId="165" fontId="11" fillId="0" borderId="36" xfId="3" applyNumberFormat="1" applyFont="1" applyBorder="1" applyAlignment="1">
      <alignment horizontal="right" vertical="center"/>
    </xf>
    <xf numFmtId="165" fontId="9" fillId="0" borderId="36" xfId="3" applyNumberFormat="1" applyFont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center" vertical="center"/>
    </xf>
    <xf numFmtId="9" fontId="10" fillId="5" borderId="20" xfId="2" applyFont="1" applyFill="1" applyBorder="1" applyAlignment="1">
      <alignment horizontal="center" vertical="center"/>
    </xf>
    <xf numFmtId="165" fontId="9" fillId="5" borderId="25" xfId="3" applyNumberFormat="1" applyFont="1" applyFill="1" applyBorder="1" applyAlignment="1">
      <alignment horizontal="right" vertical="center"/>
    </xf>
    <xf numFmtId="165" fontId="14" fillId="5" borderId="20" xfId="1" applyNumberFormat="1" applyFont="1" applyFill="1" applyBorder="1" applyAlignment="1">
      <alignment horizontal="center" vertical="center"/>
    </xf>
    <xf numFmtId="165" fontId="14" fillId="5" borderId="21" xfId="1" applyNumberFormat="1" applyFont="1" applyFill="1" applyBorder="1" applyAlignment="1">
      <alignment horizontal="center" vertical="center"/>
    </xf>
    <xf numFmtId="165" fontId="14" fillId="5" borderId="22" xfId="1" applyNumberFormat="1" applyFont="1" applyFill="1" applyBorder="1" applyAlignment="1">
      <alignment horizontal="center" vertical="center"/>
    </xf>
    <xf numFmtId="165" fontId="14" fillId="5" borderId="19" xfId="1" applyNumberFormat="1" applyFont="1" applyFill="1" applyBorder="1" applyAlignment="1">
      <alignment horizontal="center" vertical="center"/>
    </xf>
    <xf numFmtId="165" fontId="14" fillId="5" borderId="22" xfId="1" applyNumberFormat="1" applyFont="1" applyFill="1" applyBorder="1" applyAlignment="1">
      <alignment horizontal="right" vertical="center"/>
    </xf>
    <xf numFmtId="9" fontId="10" fillId="5" borderId="19" xfId="2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9" fontId="10" fillId="5" borderId="7" xfId="2" applyFont="1" applyFill="1" applyBorder="1" applyAlignment="1">
      <alignment horizontal="center" vertical="center"/>
    </xf>
    <xf numFmtId="165" fontId="14" fillId="5" borderId="32" xfId="3" applyNumberFormat="1" applyFont="1" applyFill="1" applyBorder="1" applyAlignment="1">
      <alignment horizontal="right" vertical="center"/>
    </xf>
    <xf numFmtId="165" fontId="14" fillId="5" borderId="27" xfId="1" applyNumberFormat="1" applyFont="1" applyFill="1" applyBorder="1" applyAlignment="1">
      <alignment horizontal="center" vertical="center"/>
    </xf>
    <xf numFmtId="165" fontId="14" fillId="5" borderId="29" xfId="1" applyNumberFormat="1" applyFont="1" applyFill="1" applyBorder="1" applyAlignment="1">
      <alignment horizontal="center" vertical="center"/>
    </xf>
    <xf numFmtId="165" fontId="14" fillId="5" borderId="28" xfId="1" applyNumberFormat="1" applyFont="1" applyFill="1" applyBorder="1" applyAlignment="1">
      <alignment horizontal="center" vertical="center"/>
    </xf>
    <xf numFmtId="165" fontId="14" fillId="5" borderId="27" xfId="3" applyNumberFormat="1" applyFont="1" applyFill="1" applyBorder="1" applyAlignment="1">
      <alignment horizontal="right" vertical="center"/>
    </xf>
    <xf numFmtId="165" fontId="14" fillId="5" borderId="29" xfId="1" applyNumberFormat="1" applyFont="1" applyFill="1" applyBorder="1" applyAlignment="1">
      <alignment horizontal="right" vertical="center"/>
    </xf>
    <xf numFmtId="164" fontId="9" fillId="0" borderId="21" xfId="0" applyNumberFormat="1" applyFont="1" applyBorder="1" applyAlignment="1">
      <alignment horizontal="center" vertical="center"/>
    </xf>
    <xf numFmtId="165" fontId="14" fillId="0" borderId="21" xfId="1" applyNumberFormat="1" applyFont="1" applyBorder="1" applyAlignment="1">
      <alignment horizontal="center" vertical="center"/>
    </xf>
    <xf numFmtId="165" fontId="14" fillId="0" borderId="44" xfId="1" applyNumberFormat="1" applyFont="1" applyBorder="1" applyAlignment="1">
      <alignment horizontal="center" vertical="center"/>
    </xf>
    <xf numFmtId="165" fontId="14" fillId="0" borderId="27" xfId="1" applyNumberFormat="1" applyFont="1" applyBorder="1" applyAlignment="1">
      <alignment horizontal="center" vertical="center"/>
    </xf>
    <xf numFmtId="165" fontId="14" fillId="0" borderId="28" xfId="1" applyNumberFormat="1" applyFont="1" applyBorder="1" applyAlignment="1">
      <alignment horizontal="center" vertical="center"/>
    </xf>
    <xf numFmtId="9" fontId="10" fillId="0" borderId="30" xfId="2" applyFont="1" applyBorder="1" applyAlignment="1">
      <alignment horizontal="center" vertical="center"/>
    </xf>
    <xf numFmtId="165" fontId="12" fillId="4" borderId="32" xfId="3" applyNumberFormat="1" applyFont="1" applyFill="1" applyBorder="1" applyAlignment="1">
      <alignment horizontal="right" vertical="center"/>
    </xf>
    <xf numFmtId="9" fontId="10" fillId="0" borderId="44" xfId="2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65" fontId="12" fillId="4" borderId="36" xfId="3" applyNumberFormat="1" applyFont="1" applyFill="1" applyBorder="1" applyAlignment="1">
      <alignment horizontal="right" vertical="center"/>
    </xf>
    <xf numFmtId="165" fontId="10" fillId="4" borderId="36" xfId="3" applyNumberFormat="1" applyFont="1" applyFill="1" applyBorder="1" applyAlignment="1">
      <alignment horizontal="right" vertical="center"/>
    </xf>
    <xf numFmtId="165" fontId="14" fillId="0" borderId="37" xfId="1" applyNumberFormat="1" applyFont="1" applyBorder="1" applyAlignment="1">
      <alignment horizontal="center" vertical="center"/>
    </xf>
    <xf numFmtId="165" fontId="14" fillId="0" borderId="38" xfId="1" applyNumberFormat="1" applyFont="1" applyBorder="1" applyAlignment="1">
      <alignment horizontal="center" vertical="center"/>
    </xf>
    <xf numFmtId="165" fontId="14" fillId="0" borderId="26" xfId="1" applyNumberFormat="1" applyFont="1" applyBorder="1" applyAlignment="1">
      <alignment horizontal="center" vertical="center"/>
    </xf>
    <xf numFmtId="165" fontId="14" fillId="0" borderId="38" xfId="1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5" fontId="14" fillId="4" borderId="23" xfId="1" applyNumberFormat="1" applyFont="1" applyFill="1" applyBorder="1" applyAlignment="1">
      <alignment horizontal="right" vertical="center"/>
    </xf>
    <xf numFmtId="165" fontId="14" fillId="4" borderId="23" xfId="3" applyNumberFormat="1" applyFont="1" applyFill="1" applyBorder="1" applyAlignment="1">
      <alignment horizontal="right" vertical="center"/>
    </xf>
    <xf numFmtId="165" fontId="14" fillId="4" borderId="2" xfId="1" applyNumberFormat="1" applyFont="1" applyFill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/>
    </xf>
    <xf numFmtId="165" fontId="14" fillId="0" borderId="20" xfId="1" applyNumberFormat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4" borderId="2" xfId="1" applyNumberFormat="1" applyFont="1" applyFill="1" applyBorder="1" applyAlignment="1">
      <alignment horizontal="right" vertical="center"/>
    </xf>
    <xf numFmtId="165" fontId="14" fillId="0" borderId="2" xfId="1" applyNumberFormat="1" applyFont="1" applyBorder="1" applyAlignment="1">
      <alignment horizontal="right" vertical="center"/>
    </xf>
    <xf numFmtId="165" fontId="14" fillId="4" borderId="30" xfId="1" applyNumberFormat="1" applyFont="1" applyFill="1" applyBorder="1" applyAlignment="1">
      <alignment horizontal="right" vertical="center"/>
    </xf>
    <xf numFmtId="165" fontId="14" fillId="4" borderId="30" xfId="3" applyNumberFormat="1" applyFont="1" applyFill="1" applyBorder="1" applyAlignment="1">
      <alignment horizontal="right" vertical="center"/>
    </xf>
    <xf numFmtId="165" fontId="14" fillId="4" borderId="28" xfId="1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14" fillId="4" borderId="47" xfId="1" applyNumberFormat="1" applyFont="1" applyFill="1" applyBorder="1" applyAlignment="1">
      <alignment horizontal="right" vertical="center"/>
    </xf>
    <xf numFmtId="165" fontId="14" fillId="4" borderId="47" xfId="3" applyNumberFormat="1" applyFont="1" applyFill="1" applyBorder="1" applyAlignment="1">
      <alignment horizontal="right" vertical="center"/>
    </xf>
    <xf numFmtId="165" fontId="14" fillId="4" borderId="8" xfId="1" applyNumberFormat="1" applyFont="1" applyFill="1" applyBorder="1" applyAlignment="1">
      <alignment horizontal="center" vertical="center"/>
    </xf>
    <xf numFmtId="165" fontId="14" fillId="0" borderId="8" xfId="1" applyNumberFormat="1" applyFont="1" applyBorder="1" applyAlignment="1">
      <alignment horizontal="center" vertical="center"/>
    </xf>
    <xf numFmtId="165" fontId="14" fillId="0" borderId="10" xfId="1" applyNumberFormat="1" applyFont="1" applyBorder="1" applyAlignment="1">
      <alignment horizontal="center" vertical="center"/>
    </xf>
    <xf numFmtId="165" fontId="14" fillId="4" borderId="8" xfId="1" applyNumberFormat="1" applyFont="1" applyFill="1" applyBorder="1" applyAlignment="1">
      <alignment horizontal="right" vertical="center"/>
    </xf>
    <xf numFmtId="165" fontId="14" fillId="0" borderId="8" xfId="1" applyNumberFormat="1" applyFont="1" applyBorder="1" applyAlignment="1">
      <alignment horizontal="right" vertical="center"/>
    </xf>
    <xf numFmtId="165" fontId="14" fillId="4" borderId="19" xfId="1" applyNumberFormat="1" applyFont="1" applyFill="1" applyBorder="1" applyAlignment="1">
      <alignment horizontal="center" vertical="center"/>
    </xf>
    <xf numFmtId="165" fontId="14" fillId="0" borderId="19" xfId="1" applyNumberFormat="1" applyFont="1" applyBorder="1" applyAlignment="1">
      <alignment horizontal="center" vertical="center"/>
    </xf>
    <xf numFmtId="165" fontId="14" fillId="4" borderId="19" xfId="1" applyNumberFormat="1" applyFont="1" applyFill="1" applyBorder="1" applyAlignment="1">
      <alignment horizontal="right" vertical="center"/>
    </xf>
    <xf numFmtId="165" fontId="14" fillId="0" borderId="19" xfId="1" applyNumberFormat="1" applyFont="1" applyBorder="1" applyAlignment="1">
      <alignment horizontal="right" vertical="center"/>
    </xf>
    <xf numFmtId="165" fontId="14" fillId="4" borderId="38" xfId="1" applyNumberFormat="1" applyFont="1" applyFill="1" applyBorder="1" applyAlignment="1">
      <alignment horizontal="center" vertical="center"/>
    </xf>
    <xf numFmtId="165" fontId="14" fillId="4" borderId="38" xfId="1" applyNumberFormat="1" applyFont="1" applyFill="1" applyBorder="1" applyAlignment="1">
      <alignment horizontal="right" vertical="center"/>
    </xf>
    <xf numFmtId="9" fontId="10" fillId="0" borderId="18" xfId="2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5" fontId="14" fillId="0" borderId="49" xfId="1" applyNumberFormat="1" applyFont="1" applyBorder="1" applyAlignment="1">
      <alignment horizontal="right" vertical="center"/>
    </xf>
    <xf numFmtId="165" fontId="14" fillId="0" borderId="50" xfId="1" applyNumberFormat="1" applyFont="1" applyBorder="1" applyAlignment="1">
      <alignment horizontal="right" vertical="center"/>
    </xf>
    <xf numFmtId="165" fontId="14" fillId="0" borderId="49" xfId="3" applyNumberFormat="1" applyFont="1" applyBorder="1" applyAlignment="1">
      <alignment horizontal="right" vertical="center"/>
    </xf>
    <xf numFmtId="165" fontId="14" fillId="0" borderId="50" xfId="3" applyNumberFormat="1" applyFont="1" applyBorder="1" applyAlignment="1">
      <alignment horizontal="right" vertical="center"/>
    </xf>
    <xf numFmtId="165" fontId="11" fillId="4" borderId="51" xfId="3" applyNumberFormat="1" applyFont="1" applyFill="1" applyBorder="1" applyAlignment="1">
      <alignment horizontal="right" vertical="center"/>
    </xf>
    <xf numFmtId="165" fontId="9" fillId="4" borderId="51" xfId="3" applyNumberFormat="1" applyFont="1" applyFill="1" applyBorder="1" applyAlignment="1">
      <alignment horizontal="right" vertical="center"/>
    </xf>
    <xf numFmtId="9" fontId="10" fillId="0" borderId="7" xfId="2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166" fontId="9" fillId="0" borderId="44" xfId="0" applyNumberFormat="1" applyFont="1" applyBorder="1" applyAlignment="1">
      <alignment horizontal="center" vertical="center"/>
    </xf>
    <xf numFmtId="165" fontId="14" fillId="0" borderId="10" xfId="1" applyNumberFormat="1" applyFont="1" applyBorder="1" applyAlignment="1">
      <alignment horizontal="right" vertical="center"/>
    </xf>
    <xf numFmtId="9" fontId="10" fillId="0" borderId="20" xfId="2" applyFont="1" applyBorder="1" applyAlignment="1">
      <alignment horizontal="center" vertical="center"/>
    </xf>
    <xf numFmtId="9" fontId="10" fillId="0" borderId="10" xfId="2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9" fontId="10" fillId="0" borderId="7" xfId="2" applyFont="1" applyFill="1" applyBorder="1" applyAlignment="1">
      <alignment horizontal="center" vertical="center"/>
    </xf>
    <xf numFmtId="9" fontId="10" fillId="0" borderId="20" xfId="2" applyFont="1" applyFill="1" applyBorder="1" applyAlignment="1">
      <alignment horizontal="center" vertical="center"/>
    </xf>
    <xf numFmtId="165" fontId="14" fillId="0" borderId="33" xfId="1" applyNumberFormat="1" applyFont="1" applyFill="1" applyBorder="1" applyAlignment="1">
      <alignment horizontal="right" vertical="center"/>
    </xf>
    <xf numFmtId="165" fontId="14" fillId="0" borderId="34" xfId="1" applyNumberFormat="1" applyFont="1" applyFill="1" applyBorder="1" applyAlignment="1">
      <alignment horizontal="right" vertical="center"/>
    </xf>
    <xf numFmtId="165" fontId="14" fillId="0" borderId="33" xfId="3" applyNumberFormat="1" applyFont="1" applyFill="1" applyBorder="1" applyAlignment="1">
      <alignment horizontal="right" vertical="center"/>
    </xf>
    <xf numFmtId="165" fontId="14" fillId="0" borderId="34" xfId="3" applyNumberFormat="1" applyFont="1" applyFill="1" applyBorder="1" applyAlignment="1">
      <alignment horizontal="right" vertical="center"/>
    </xf>
    <xf numFmtId="165" fontId="9" fillId="0" borderId="35" xfId="3" applyNumberFormat="1" applyFont="1" applyFill="1" applyBorder="1" applyAlignment="1">
      <alignment horizontal="right" vertical="center"/>
    </xf>
    <xf numFmtId="165" fontId="14" fillId="0" borderId="44" xfId="1" applyNumberFormat="1" applyFont="1" applyFill="1" applyBorder="1" applyAlignment="1">
      <alignment horizontal="center" vertical="center"/>
    </xf>
    <xf numFmtId="165" fontId="14" fillId="0" borderId="21" xfId="1" applyNumberFormat="1" applyFont="1" applyFill="1" applyBorder="1" applyAlignment="1">
      <alignment horizontal="center" vertical="center"/>
    </xf>
    <xf numFmtId="165" fontId="14" fillId="0" borderId="44" xfId="1" applyNumberFormat="1" applyFont="1" applyFill="1" applyBorder="1" applyAlignment="1">
      <alignment horizontal="right" vertical="center"/>
    </xf>
    <xf numFmtId="165" fontId="14" fillId="0" borderId="20" xfId="1" applyNumberFormat="1" applyFont="1" applyFill="1" applyBorder="1" applyAlignment="1">
      <alignment horizontal="right" vertical="center"/>
    </xf>
    <xf numFmtId="9" fontId="10" fillId="0" borderId="19" xfId="2" applyFont="1" applyFill="1" applyBorder="1" applyAlignment="1">
      <alignment horizontal="center" vertical="center"/>
    </xf>
    <xf numFmtId="165" fontId="14" fillId="0" borderId="49" xfId="1" applyNumberFormat="1" applyFont="1" applyFill="1" applyBorder="1" applyAlignment="1">
      <alignment horizontal="right" vertical="center"/>
    </xf>
    <xf numFmtId="165" fontId="14" fillId="0" borderId="50" xfId="1" applyNumberFormat="1" applyFont="1" applyFill="1" applyBorder="1" applyAlignment="1">
      <alignment horizontal="right" vertical="center"/>
    </xf>
    <xf numFmtId="165" fontId="14" fillId="0" borderId="49" xfId="3" applyNumberFormat="1" applyFont="1" applyFill="1" applyBorder="1" applyAlignment="1">
      <alignment horizontal="right" vertical="center"/>
    </xf>
    <xf numFmtId="165" fontId="14" fillId="0" borderId="50" xfId="3" applyNumberFormat="1" applyFont="1" applyFill="1" applyBorder="1" applyAlignment="1">
      <alignment horizontal="right" vertical="center"/>
    </xf>
    <xf numFmtId="165" fontId="9" fillId="0" borderId="51" xfId="3" applyNumberFormat="1" applyFont="1" applyFill="1" applyBorder="1" applyAlignment="1">
      <alignment horizontal="right" vertical="center"/>
    </xf>
    <xf numFmtId="165" fontId="14" fillId="0" borderId="38" xfId="1" applyNumberFormat="1" applyFont="1" applyFill="1" applyBorder="1" applyAlignment="1">
      <alignment horizontal="center" vertical="center"/>
    </xf>
    <xf numFmtId="165" fontId="14" fillId="0" borderId="37" xfId="1" applyNumberFormat="1" applyFont="1" applyFill="1" applyBorder="1" applyAlignment="1">
      <alignment horizontal="center" vertical="center"/>
    </xf>
    <xf numFmtId="165" fontId="14" fillId="0" borderId="10" xfId="1" applyNumberFormat="1" applyFont="1" applyFill="1" applyBorder="1" applyAlignment="1">
      <alignment horizontal="center" vertical="center"/>
    </xf>
    <xf numFmtId="165" fontId="14" fillId="0" borderId="26" xfId="1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right" vertical="center"/>
    </xf>
    <xf numFmtId="165" fontId="14" fillId="0" borderId="38" xfId="1" applyNumberFormat="1" applyFont="1" applyFill="1" applyBorder="1" applyAlignment="1">
      <alignment horizontal="right" vertical="center"/>
    </xf>
    <xf numFmtId="165" fontId="14" fillId="0" borderId="10" xfId="1" applyNumberFormat="1" applyFont="1" applyFill="1" applyBorder="1" applyAlignment="1">
      <alignment horizontal="right" vertical="center"/>
    </xf>
    <xf numFmtId="9" fontId="10" fillId="0" borderId="38" xfId="2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6" fontId="9" fillId="3" borderId="13" xfId="0" applyNumberFormat="1" applyFont="1" applyFill="1" applyBorder="1" applyAlignment="1">
      <alignment horizontal="center" vertical="center"/>
    </xf>
    <xf numFmtId="166" fontId="9" fillId="3" borderId="14" xfId="0" applyNumberFormat="1" applyFont="1" applyFill="1" applyBorder="1" applyAlignment="1">
      <alignment horizontal="center" vertical="center"/>
    </xf>
    <xf numFmtId="165" fontId="14" fillId="3" borderId="15" xfId="1" applyNumberFormat="1" applyFont="1" applyFill="1" applyBorder="1" applyAlignment="1">
      <alignment horizontal="right" vertical="center"/>
    </xf>
    <xf numFmtId="165" fontId="14" fillId="3" borderId="16" xfId="1" applyNumberFormat="1" applyFont="1" applyFill="1" applyBorder="1" applyAlignment="1">
      <alignment horizontal="right" vertical="center"/>
    </xf>
    <xf numFmtId="165" fontId="14" fillId="3" borderId="15" xfId="3" applyNumberFormat="1" applyFont="1" applyFill="1" applyBorder="1" applyAlignment="1">
      <alignment horizontal="right" vertical="center"/>
    </xf>
    <xf numFmtId="165" fontId="14" fillId="3" borderId="16" xfId="3" applyNumberFormat="1" applyFont="1" applyFill="1" applyBorder="1" applyAlignment="1">
      <alignment horizontal="right" vertical="center"/>
    </xf>
    <xf numFmtId="165" fontId="17" fillId="3" borderId="17" xfId="3" applyNumberFormat="1" applyFont="1" applyFill="1" applyBorder="1" applyAlignment="1">
      <alignment horizontal="right" vertical="center"/>
    </xf>
    <xf numFmtId="165" fontId="14" fillId="3" borderId="17" xfId="3" applyNumberFormat="1" applyFont="1" applyFill="1" applyBorder="1" applyAlignment="1">
      <alignment horizontal="right" vertical="center"/>
    </xf>
    <xf numFmtId="165" fontId="14" fillId="3" borderId="13" xfId="1" applyNumberFormat="1" applyFont="1" applyFill="1" applyBorder="1" applyAlignment="1">
      <alignment horizontal="center" vertical="center"/>
    </xf>
    <xf numFmtId="165" fontId="14" fillId="3" borderId="14" xfId="1" applyNumberFormat="1" applyFont="1" applyFill="1" applyBorder="1" applyAlignment="1">
      <alignment horizontal="center" vertical="center"/>
    </xf>
    <xf numFmtId="165" fontId="14" fillId="3" borderId="10" xfId="1" applyNumberFormat="1" applyFont="1" applyFill="1" applyBorder="1" applyAlignment="1">
      <alignment horizontal="center" vertical="center"/>
    </xf>
    <xf numFmtId="165" fontId="14" fillId="3" borderId="7" xfId="1" applyNumberFormat="1" applyFont="1" applyFill="1" applyBorder="1" applyAlignment="1">
      <alignment horizontal="center" vertical="center"/>
    </xf>
    <xf numFmtId="165" fontId="14" fillId="3" borderId="13" xfId="1" applyNumberFormat="1" applyFont="1" applyFill="1" applyBorder="1" applyAlignment="1">
      <alignment horizontal="right" vertical="center"/>
    </xf>
    <xf numFmtId="165" fontId="14" fillId="3" borderId="14" xfId="1" applyNumberFormat="1" applyFont="1" applyFill="1" applyBorder="1" applyAlignment="1">
      <alignment horizontal="right" vertical="center"/>
    </xf>
    <xf numFmtId="165" fontId="14" fillId="3" borderId="10" xfId="1" applyNumberFormat="1" applyFont="1" applyFill="1" applyBorder="1" applyAlignment="1">
      <alignment horizontal="right" vertical="center"/>
    </xf>
    <xf numFmtId="9" fontId="10" fillId="3" borderId="13" xfId="2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66" fontId="9" fillId="5" borderId="44" xfId="0" applyNumberFormat="1" applyFont="1" applyFill="1" applyBorder="1" applyAlignment="1">
      <alignment horizontal="center" vertical="center"/>
    </xf>
    <xf numFmtId="165" fontId="14" fillId="5" borderId="33" xfId="1" applyNumberFormat="1" applyFont="1" applyFill="1" applyBorder="1" applyAlignment="1">
      <alignment horizontal="right" vertical="center"/>
    </xf>
    <xf numFmtId="165" fontId="18" fillId="5" borderId="34" xfId="1" applyNumberFormat="1" applyFont="1" applyFill="1" applyBorder="1" applyAlignment="1">
      <alignment horizontal="right" vertical="center"/>
    </xf>
    <xf numFmtId="165" fontId="14" fillId="5" borderId="33" xfId="3" applyNumberFormat="1" applyFont="1" applyFill="1" applyBorder="1" applyAlignment="1">
      <alignment horizontal="right" vertical="center"/>
    </xf>
    <xf numFmtId="165" fontId="18" fillId="5" borderId="34" xfId="3" applyNumberFormat="1" applyFont="1" applyFill="1" applyBorder="1" applyAlignment="1">
      <alignment horizontal="right" vertical="center"/>
    </xf>
    <xf numFmtId="165" fontId="19" fillId="5" borderId="35" xfId="3" applyNumberFormat="1" applyFont="1" applyFill="1" applyBorder="1" applyAlignment="1">
      <alignment horizontal="right" vertical="center"/>
    </xf>
    <xf numFmtId="165" fontId="18" fillId="5" borderId="35" xfId="3" applyNumberFormat="1" applyFont="1" applyFill="1" applyBorder="1" applyAlignment="1">
      <alignment horizontal="right" vertical="center"/>
    </xf>
    <xf numFmtId="165" fontId="18" fillId="5" borderId="19" xfId="1" applyNumberFormat="1" applyFont="1" applyFill="1" applyBorder="1" applyAlignment="1">
      <alignment horizontal="center" vertical="center"/>
    </xf>
    <xf numFmtId="165" fontId="18" fillId="5" borderId="20" xfId="1" applyNumberFormat="1" applyFont="1" applyFill="1" applyBorder="1" applyAlignment="1">
      <alignment horizontal="center" vertical="center"/>
    </xf>
    <xf numFmtId="165" fontId="18" fillId="5" borderId="19" xfId="1" applyNumberFormat="1" applyFont="1" applyFill="1" applyBorder="1" applyAlignment="1">
      <alignment horizontal="right" vertical="center"/>
    </xf>
    <xf numFmtId="165" fontId="18" fillId="5" borderId="31" xfId="1" applyNumberFormat="1" applyFont="1" applyFill="1" applyBorder="1" applyAlignment="1">
      <alignment horizontal="right" vertical="center"/>
    </xf>
    <xf numFmtId="165" fontId="18" fillId="5" borderId="31" xfId="3" applyNumberFormat="1" applyFont="1" applyFill="1" applyBorder="1" applyAlignment="1">
      <alignment horizontal="right" vertical="center"/>
    </xf>
    <xf numFmtId="165" fontId="19" fillId="5" borderId="32" xfId="3" applyNumberFormat="1" applyFont="1" applyFill="1" applyBorder="1" applyAlignment="1">
      <alignment horizontal="right" vertical="center"/>
    </xf>
    <xf numFmtId="165" fontId="18" fillId="5" borderId="32" xfId="3" applyNumberFormat="1" applyFont="1" applyFill="1" applyBorder="1" applyAlignment="1">
      <alignment horizontal="right" vertical="center"/>
    </xf>
    <xf numFmtId="165" fontId="18" fillId="5" borderId="28" xfId="1" applyNumberFormat="1" applyFont="1" applyFill="1" applyBorder="1" applyAlignment="1">
      <alignment horizontal="center" vertical="center"/>
    </xf>
    <xf numFmtId="165" fontId="14" fillId="5" borderId="26" xfId="1" applyNumberFormat="1" applyFont="1" applyFill="1" applyBorder="1" applyAlignment="1">
      <alignment horizontal="center" vertical="center"/>
    </xf>
    <xf numFmtId="165" fontId="18" fillId="5" borderId="27" xfId="1" applyNumberFormat="1" applyFont="1" applyFill="1" applyBorder="1" applyAlignment="1">
      <alignment horizontal="center" vertical="center"/>
    </xf>
    <xf numFmtId="165" fontId="18" fillId="5" borderId="28" xfId="1" applyNumberFormat="1" applyFont="1" applyFill="1" applyBorder="1" applyAlignment="1">
      <alignment horizontal="right" vertical="center"/>
    </xf>
    <xf numFmtId="165" fontId="14" fillId="5" borderId="26" xfId="1" applyNumberFormat="1" applyFont="1" applyFill="1" applyBorder="1" applyAlignment="1">
      <alignment horizontal="right" vertical="center"/>
    </xf>
    <xf numFmtId="165" fontId="18" fillId="0" borderId="31" xfId="1" applyNumberFormat="1" applyFont="1" applyBorder="1" applyAlignment="1">
      <alignment horizontal="right" vertical="center"/>
    </xf>
    <xf numFmtId="165" fontId="18" fillId="0" borderId="31" xfId="3" applyNumberFormat="1" applyFont="1" applyBorder="1" applyAlignment="1">
      <alignment horizontal="right" vertical="center"/>
    </xf>
    <xf numFmtId="165" fontId="18" fillId="0" borderId="28" xfId="1" applyNumberFormat="1" applyFont="1" applyBorder="1" applyAlignment="1">
      <alignment horizontal="center" vertical="center"/>
    </xf>
    <xf numFmtId="165" fontId="18" fillId="0" borderId="27" xfId="1" applyNumberFormat="1" applyFont="1" applyBorder="1" applyAlignment="1">
      <alignment horizontal="center" vertical="center"/>
    </xf>
    <xf numFmtId="165" fontId="18" fillId="0" borderId="28" xfId="1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9" fontId="10" fillId="3" borderId="7" xfId="2" applyFont="1" applyFill="1" applyBorder="1" applyAlignment="1">
      <alignment horizontal="center" vertical="center"/>
    </xf>
    <xf numFmtId="166" fontId="9" fillId="3" borderId="7" xfId="0" applyNumberFormat="1" applyFont="1" applyFill="1" applyBorder="1" applyAlignment="1">
      <alignment horizontal="center" vertical="center"/>
    </xf>
    <xf numFmtId="165" fontId="14" fillId="3" borderId="8" xfId="1" applyNumberFormat="1" applyFont="1" applyFill="1" applyBorder="1" applyAlignment="1">
      <alignment horizontal="center" vertical="center"/>
    </xf>
    <xf numFmtId="165" fontId="14" fillId="3" borderId="8" xfId="1" applyNumberFormat="1" applyFont="1" applyFill="1" applyBorder="1" applyAlignment="1">
      <alignment horizontal="right" vertical="center"/>
    </xf>
    <xf numFmtId="165" fontId="14" fillId="3" borderId="7" xfId="1" applyNumberFormat="1" applyFont="1" applyFill="1" applyBorder="1" applyAlignment="1">
      <alignment horizontal="right" vertical="center"/>
    </xf>
    <xf numFmtId="2" fontId="11" fillId="0" borderId="21" xfId="0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9" fontId="10" fillId="0" borderId="14" xfId="2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65" fontId="14" fillId="0" borderId="52" xfId="1" applyNumberFormat="1" applyFont="1" applyBorder="1" applyAlignment="1">
      <alignment horizontal="right" vertical="center"/>
    </xf>
    <xf numFmtId="165" fontId="14" fillId="0" borderId="53" xfId="1" applyNumberFormat="1" applyFont="1" applyBorder="1" applyAlignment="1">
      <alignment horizontal="right" vertical="center"/>
    </xf>
    <xf numFmtId="165" fontId="14" fillId="0" borderId="52" xfId="3" applyNumberFormat="1" applyFont="1" applyBorder="1" applyAlignment="1">
      <alignment horizontal="right" vertical="center"/>
    </xf>
    <xf numFmtId="165" fontId="14" fillId="0" borderId="53" xfId="3" applyNumberFormat="1" applyFont="1" applyBorder="1" applyAlignment="1">
      <alignment horizontal="right" vertical="center"/>
    </xf>
    <xf numFmtId="165" fontId="17" fillId="0" borderId="54" xfId="3" applyNumberFormat="1" applyFont="1" applyBorder="1" applyAlignment="1">
      <alignment horizontal="right" vertical="center"/>
    </xf>
    <xf numFmtId="165" fontId="14" fillId="0" borderId="54" xfId="3" applyNumberFormat="1" applyFont="1" applyBorder="1" applyAlignment="1">
      <alignment horizontal="right" vertical="center"/>
    </xf>
    <xf numFmtId="9" fontId="10" fillId="0" borderId="13" xfId="2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5" fontId="17" fillId="0" borderId="17" xfId="3" applyNumberFormat="1" applyFont="1" applyBorder="1" applyAlignment="1">
      <alignment horizontal="right" vertical="center"/>
    </xf>
    <xf numFmtId="165" fontId="14" fillId="0" borderId="17" xfId="3" applyNumberFormat="1" applyFont="1" applyBorder="1" applyAlignment="1">
      <alignment horizontal="right" vertical="center"/>
    </xf>
    <xf numFmtId="165" fontId="14" fillId="0" borderId="13" xfId="1" applyNumberFormat="1" applyFont="1" applyBorder="1" applyAlignment="1">
      <alignment horizontal="center" vertical="center"/>
    </xf>
    <xf numFmtId="165" fontId="14" fillId="0" borderId="14" xfId="1" applyNumberFormat="1" applyFont="1" applyBorder="1" applyAlignment="1">
      <alignment horizontal="center" vertical="center"/>
    </xf>
    <xf numFmtId="165" fontId="14" fillId="0" borderId="13" xfId="1" applyNumberFormat="1" applyFont="1" applyBorder="1" applyAlignment="1">
      <alignment horizontal="right" vertical="center"/>
    </xf>
    <xf numFmtId="165" fontId="14" fillId="0" borderId="14" xfId="1" applyNumberFormat="1" applyFont="1" applyBorder="1" applyAlignment="1">
      <alignment horizontal="right" vertical="center"/>
    </xf>
    <xf numFmtId="49" fontId="11" fillId="5" borderId="13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/>
    </xf>
    <xf numFmtId="166" fontId="9" fillId="5" borderId="13" xfId="0" applyNumberFormat="1" applyFont="1" applyFill="1" applyBorder="1" applyAlignment="1">
      <alignment horizontal="center" vertical="center"/>
    </xf>
    <xf numFmtId="9" fontId="10" fillId="5" borderId="14" xfId="2" applyFont="1" applyFill="1" applyBorder="1" applyAlignment="1">
      <alignment horizontal="center" vertical="center"/>
    </xf>
    <xf numFmtId="166" fontId="9" fillId="5" borderId="14" xfId="0" applyNumberFormat="1" applyFont="1" applyFill="1" applyBorder="1" applyAlignment="1">
      <alignment horizontal="center" vertical="center"/>
    </xf>
    <xf numFmtId="165" fontId="14" fillId="5" borderId="15" xfId="1" applyNumberFormat="1" applyFont="1" applyFill="1" applyBorder="1" applyAlignment="1">
      <alignment horizontal="right" vertical="center"/>
    </xf>
    <xf numFmtId="165" fontId="14" fillId="5" borderId="16" xfId="1" applyNumberFormat="1" applyFont="1" applyFill="1" applyBorder="1" applyAlignment="1">
      <alignment horizontal="right" vertical="center"/>
    </xf>
    <xf numFmtId="165" fontId="14" fillId="5" borderId="15" xfId="3" applyNumberFormat="1" applyFont="1" applyFill="1" applyBorder="1" applyAlignment="1">
      <alignment horizontal="right" vertical="center"/>
    </xf>
    <xf numFmtId="165" fontId="14" fillId="5" borderId="16" xfId="3" applyNumberFormat="1" applyFont="1" applyFill="1" applyBorder="1" applyAlignment="1">
      <alignment horizontal="right" vertical="center"/>
    </xf>
    <xf numFmtId="165" fontId="17" fillId="5" borderId="17" xfId="3" applyNumberFormat="1" applyFont="1" applyFill="1" applyBorder="1" applyAlignment="1">
      <alignment horizontal="right" vertical="center"/>
    </xf>
    <xf numFmtId="165" fontId="14" fillId="5" borderId="17" xfId="3" applyNumberFormat="1" applyFont="1" applyFill="1" applyBorder="1" applyAlignment="1">
      <alignment horizontal="right" vertical="center"/>
    </xf>
    <xf numFmtId="165" fontId="14" fillId="5" borderId="14" xfId="1" applyNumberFormat="1" applyFont="1" applyFill="1" applyBorder="1" applyAlignment="1">
      <alignment horizontal="center" vertical="center"/>
    </xf>
    <xf numFmtId="165" fontId="14" fillId="5" borderId="55" xfId="1" applyNumberFormat="1" applyFont="1" applyFill="1" applyBorder="1" applyAlignment="1">
      <alignment horizontal="center" vertical="center"/>
    </xf>
    <xf numFmtId="165" fontId="14" fillId="5" borderId="13" xfId="1" applyNumberFormat="1" applyFont="1" applyFill="1" applyBorder="1" applyAlignment="1">
      <alignment horizontal="center" vertical="center"/>
    </xf>
    <xf numFmtId="165" fontId="14" fillId="5" borderId="55" xfId="1" applyNumberFormat="1" applyFont="1" applyFill="1" applyBorder="1" applyAlignment="1">
      <alignment horizontal="right" vertical="center"/>
    </xf>
    <xf numFmtId="165" fontId="14" fillId="5" borderId="14" xfId="1" applyNumberFormat="1" applyFont="1" applyFill="1" applyBorder="1" applyAlignment="1">
      <alignment horizontal="right" vertical="center"/>
    </xf>
    <xf numFmtId="9" fontId="10" fillId="5" borderId="18" xfId="2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9" fontId="10" fillId="3" borderId="10" xfId="2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165" fontId="14" fillId="3" borderId="40" xfId="1" applyNumberFormat="1" applyFont="1" applyFill="1" applyBorder="1" applyAlignment="1">
      <alignment horizontal="right" vertical="center"/>
    </xf>
    <xf numFmtId="165" fontId="14" fillId="3" borderId="41" xfId="1" applyNumberFormat="1" applyFont="1" applyFill="1" applyBorder="1" applyAlignment="1">
      <alignment horizontal="right" vertical="center"/>
    </xf>
    <xf numFmtId="165" fontId="14" fillId="3" borderId="40" xfId="3" applyNumberFormat="1" applyFont="1" applyFill="1" applyBorder="1" applyAlignment="1">
      <alignment horizontal="right" vertical="center"/>
    </xf>
    <xf numFmtId="165" fontId="14" fillId="3" borderId="41" xfId="3" applyNumberFormat="1" applyFont="1" applyFill="1" applyBorder="1" applyAlignment="1">
      <alignment horizontal="right" vertical="center"/>
    </xf>
    <xf numFmtId="165" fontId="17" fillId="3" borderId="42" xfId="3" applyNumberFormat="1" applyFont="1" applyFill="1" applyBorder="1" applyAlignment="1">
      <alignment horizontal="right" vertical="center"/>
    </xf>
    <xf numFmtId="165" fontId="14" fillId="3" borderId="42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9" fontId="10" fillId="0" borderId="0" xfId="2" applyFont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horizontal="right" vertical="center"/>
    </xf>
    <xf numFmtId="0" fontId="12" fillId="0" borderId="1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20" fillId="0" borderId="20" xfId="0" applyFont="1" applyBorder="1" applyAlignment="1">
      <alignment horizontal="center"/>
    </xf>
    <xf numFmtId="166" fontId="9" fillId="0" borderId="56" xfId="0" applyNumberFormat="1" applyFont="1" applyBorder="1" applyAlignment="1">
      <alignment horizontal="center" vertical="center"/>
    </xf>
    <xf numFmtId="165" fontId="18" fillId="0" borderId="24" xfId="1" applyNumberFormat="1" applyFont="1" applyBorder="1"/>
    <xf numFmtId="165" fontId="18" fillId="0" borderId="24" xfId="3" applyNumberFormat="1" applyFont="1" applyBorder="1"/>
    <xf numFmtId="165" fontId="11" fillId="0" borderId="25" xfId="3" applyNumberFormat="1" applyFont="1" applyBorder="1"/>
    <xf numFmtId="165" fontId="9" fillId="0" borderId="25" xfId="3" applyNumberFormat="1" applyFont="1" applyBorder="1"/>
    <xf numFmtId="164" fontId="21" fillId="0" borderId="19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/>
    </xf>
    <xf numFmtId="164" fontId="9" fillId="0" borderId="37" xfId="0" applyNumberFormat="1" applyFont="1" applyBorder="1" applyAlignment="1">
      <alignment horizontal="center" vertical="center"/>
    </xf>
    <xf numFmtId="166" fontId="9" fillId="0" borderId="57" xfId="0" applyNumberFormat="1" applyFont="1" applyBorder="1" applyAlignment="1">
      <alignment horizontal="center" vertical="center"/>
    </xf>
    <xf numFmtId="165" fontId="18" fillId="0" borderId="48" xfId="1" applyNumberFormat="1" applyFont="1" applyBorder="1"/>
    <xf numFmtId="165" fontId="18" fillId="0" borderId="48" xfId="3" applyNumberFormat="1" applyFont="1" applyBorder="1"/>
    <xf numFmtId="165" fontId="11" fillId="0" borderId="36" xfId="3" applyNumberFormat="1" applyFont="1" applyBorder="1"/>
    <xf numFmtId="165" fontId="9" fillId="0" borderId="36" xfId="3" applyNumberFormat="1" applyFont="1" applyBorder="1"/>
    <xf numFmtId="164" fontId="21" fillId="0" borderId="38" xfId="0" applyNumberFormat="1" applyFont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166" fontId="9" fillId="0" borderId="58" xfId="0" applyNumberFormat="1" applyFont="1" applyBorder="1" applyAlignment="1">
      <alignment horizontal="center" vertical="center"/>
    </xf>
    <xf numFmtId="166" fontId="9" fillId="0" borderId="59" xfId="0" applyNumberFormat="1" applyFont="1" applyBorder="1" applyAlignment="1">
      <alignment horizontal="center" vertical="center"/>
    </xf>
    <xf numFmtId="165" fontId="14" fillId="0" borderId="44" xfId="3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6" fontId="9" fillId="0" borderId="60" xfId="0" applyNumberFormat="1" applyFont="1" applyBorder="1" applyAlignment="1">
      <alignment horizontal="center" vertical="center"/>
    </xf>
    <xf numFmtId="166" fontId="9" fillId="0" borderId="61" xfId="0" applyNumberFormat="1" applyFont="1" applyBorder="1" applyAlignment="1">
      <alignment horizontal="center" vertical="center"/>
    </xf>
    <xf numFmtId="165" fontId="14" fillId="0" borderId="38" xfId="3" applyNumberFormat="1" applyFont="1" applyBorder="1" applyAlignment="1">
      <alignment horizontal="center" vertical="center"/>
    </xf>
    <xf numFmtId="9" fontId="10" fillId="0" borderId="21" xfId="2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49" fontId="20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165" fontId="14" fillId="0" borderId="19" xfId="3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20" fillId="0" borderId="14" xfId="0" applyFont="1" applyBorder="1" applyAlignment="1">
      <alignment horizontal="center"/>
    </xf>
    <xf numFmtId="166" fontId="9" fillId="0" borderId="63" xfId="0" applyNumberFormat="1" applyFont="1" applyBorder="1" applyAlignment="1">
      <alignment horizontal="center" vertical="center"/>
    </xf>
    <xf numFmtId="165" fontId="18" fillId="0" borderId="16" xfId="1" applyNumberFormat="1" applyFont="1" applyBorder="1"/>
    <xf numFmtId="165" fontId="18" fillId="0" borderId="16" xfId="3" applyNumberFormat="1" applyFont="1" applyBorder="1"/>
    <xf numFmtId="165" fontId="11" fillId="0" borderId="17" xfId="3" applyNumberFormat="1" applyFont="1" applyBorder="1" applyAlignment="1">
      <alignment horizontal="center"/>
    </xf>
    <xf numFmtId="165" fontId="9" fillId="0" borderId="17" xfId="3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right" vertical="center"/>
    </xf>
    <xf numFmtId="1" fontId="20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/>
    </xf>
    <xf numFmtId="165" fontId="18" fillId="0" borderId="31" xfId="1" applyNumberFormat="1" applyFont="1" applyBorder="1"/>
    <xf numFmtId="165" fontId="18" fillId="0" borderId="34" xfId="1" applyNumberFormat="1" applyFont="1" applyBorder="1"/>
    <xf numFmtId="165" fontId="18" fillId="0" borderId="31" xfId="3" applyNumberFormat="1" applyFont="1" applyBorder="1"/>
    <xf numFmtId="165" fontId="18" fillId="0" borderId="34" xfId="3" applyNumberFormat="1" applyFont="1" applyBorder="1"/>
    <xf numFmtId="165" fontId="12" fillId="0" borderId="35" xfId="3" applyNumberFormat="1" applyFont="1" applyBorder="1" applyAlignment="1">
      <alignment horizontal="center"/>
    </xf>
    <xf numFmtId="165" fontId="10" fillId="0" borderId="35" xfId="3" applyNumberFormat="1" applyFont="1" applyBorder="1" applyAlignment="1">
      <alignment horizontal="center"/>
    </xf>
    <xf numFmtId="165" fontId="10" fillId="0" borderId="20" xfId="3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 vertical="center"/>
    </xf>
    <xf numFmtId="49" fontId="20" fillId="5" borderId="27" xfId="0" applyNumberFormat="1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left" vertical="center"/>
    </xf>
    <xf numFmtId="0" fontId="20" fillId="5" borderId="27" xfId="0" applyFont="1" applyFill="1" applyBorder="1" applyAlignment="1">
      <alignment horizontal="center" vertical="center"/>
    </xf>
    <xf numFmtId="164" fontId="9" fillId="5" borderId="27" xfId="0" applyNumberFormat="1" applyFont="1" applyFill="1" applyBorder="1" applyAlignment="1">
      <alignment horizontal="center" vertical="center"/>
    </xf>
    <xf numFmtId="166" fontId="9" fillId="5" borderId="64" xfId="0" applyNumberFormat="1" applyFont="1" applyFill="1" applyBorder="1" applyAlignment="1">
      <alignment horizontal="center" vertical="center"/>
    </xf>
    <xf numFmtId="165" fontId="9" fillId="5" borderId="31" xfId="1" applyNumberFormat="1" applyFont="1" applyFill="1" applyBorder="1" applyAlignment="1">
      <alignment horizontal="center"/>
    </xf>
    <xf numFmtId="165" fontId="9" fillId="5" borderId="31" xfId="3" applyNumberFormat="1" applyFont="1" applyFill="1" applyBorder="1" applyAlignment="1">
      <alignment horizontal="center"/>
    </xf>
    <xf numFmtId="165" fontId="12" fillId="5" borderId="32" xfId="3" applyNumberFormat="1" applyFont="1" applyFill="1" applyBorder="1" applyAlignment="1">
      <alignment horizontal="center"/>
    </xf>
    <xf numFmtId="165" fontId="10" fillId="5" borderId="32" xfId="3" applyNumberFormat="1" applyFont="1" applyFill="1" applyBorder="1" applyAlignment="1">
      <alignment horizontal="center"/>
    </xf>
    <xf numFmtId="164" fontId="21" fillId="5" borderId="28" xfId="0" applyNumberFormat="1" applyFont="1" applyFill="1" applyBorder="1" applyAlignment="1">
      <alignment horizontal="center" vertical="center"/>
    </xf>
    <xf numFmtId="164" fontId="21" fillId="5" borderId="27" xfId="0" applyNumberFormat="1" applyFont="1" applyFill="1" applyBorder="1" applyAlignment="1">
      <alignment horizontal="center" vertical="center"/>
    </xf>
    <xf numFmtId="165" fontId="10" fillId="5" borderId="27" xfId="3" applyNumberFormat="1" applyFont="1" applyFill="1" applyBorder="1" applyAlignment="1">
      <alignment horizontal="center"/>
    </xf>
    <xf numFmtId="166" fontId="18" fillId="5" borderId="27" xfId="0" applyNumberFormat="1" applyFont="1" applyFill="1" applyBorder="1" applyAlignment="1">
      <alignment horizontal="center" vertical="center"/>
    </xf>
    <xf numFmtId="166" fontId="18" fillId="5" borderId="65" xfId="0" applyNumberFormat="1" applyFont="1" applyFill="1" applyBorder="1" applyAlignment="1">
      <alignment horizontal="center" vertical="center"/>
    </xf>
    <xf numFmtId="164" fontId="21" fillId="5" borderId="28" xfId="0" applyNumberFormat="1" applyFont="1" applyFill="1" applyBorder="1" applyAlignment="1">
      <alignment vertical="center"/>
    </xf>
    <xf numFmtId="164" fontId="21" fillId="5" borderId="27" xfId="0" applyNumberFormat="1" applyFont="1" applyFill="1" applyBorder="1" applyAlignment="1">
      <alignment vertical="center"/>
    </xf>
    <xf numFmtId="9" fontId="10" fillId="5" borderId="21" xfId="2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 vertical="center"/>
    </xf>
    <xf numFmtId="166" fontId="9" fillId="0" borderId="64" xfId="0" applyNumberFormat="1" applyFont="1" applyBorder="1" applyAlignment="1">
      <alignment horizontal="center" vertical="center"/>
    </xf>
    <xf numFmtId="165" fontId="12" fillId="0" borderId="32" xfId="3" applyNumberFormat="1" applyFont="1" applyBorder="1" applyAlignment="1">
      <alignment horizontal="center"/>
    </xf>
    <xf numFmtId="165" fontId="10" fillId="0" borderId="32" xfId="3" applyNumberFormat="1" applyFont="1" applyBorder="1" applyAlignment="1">
      <alignment horizontal="center"/>
    </xf>
    <xf numFmtId="164" fontId="21" fillId="0" borderId="28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65" fontId="10" fillId="0" borderId="27" xfId="3" applyNumberFormat="1" applyFont="1" applyBorder="1" applyAlignment="1">
      <alignment horizontal="center"/>
    </xf>
    <xf numFmtId="166" fontId="14" fillId="0" borderId="27" xfId="4" applyNumberFormat="1" applyFont="1" applyBorder="1" applyAlignment="1">
      <alignment horizontal="center" vertical="center"/>
    </xf>
    <xf numFmtId="166" fontId="14" fillId="0" borderId="64" xfId="4" applyNumberFormat="1" applyFont="1" applyBorder="1" applyAlignment="1">
      <alignment horizontal="center" vertical="center"/>
    </xf>
    <xf numFmtId="164" fontId="21" fillId="0" borderId="28" xfId="0" applyNumberFormat="1" applyFont="1" applyBorder="1" applyAlignment="1">
      <alignment vertical="center"/>
    </xf>
    <xf numFmtId="164" fontId="21" fillId="0" borderId="27" xfId="0" applyNumberFormat="1" applyFont="1" applyBorder="1" applyAlignment="1">
      <alignment vertical="center"/>
    </xf>
    <xf numFmtId="9" fontId="10" fillId="0" borderId="27" xfId="2" applyFont="1" applyBorder="1" applyAlignment="1">
      <alignment horizontal="center" vertical="center"/>
    </xf>
    <xf numFmtId="165" fontId="10" fillId="0" borderId="37" xfId="3" applyNumberFormat="1" applyFont="1" applyBorder="1" applyAlignment="1">
      <alignment horizontal="center"/>
    </xf>
    <xf numFmtId="166" fontId="14" fillId="0" borderId="37" xfId="4" applyNumberFormat="1" applyFont="1" applyBorder="1" applyAlignment="1">
      <alignment horizontal="center" vertical="center"/>
    </xf>
    <xf numFmtId="165" fontId="10" fillId="0" borderId="36" xfId="3" applyNumberFormat="1" applyFont="1" applyBorder="1" applyAlignment="1">
      <alignment horizontal="center"/>
    </xf>
    <xf numFmtId="166" fontId="14" fillId="0" borderId="57" xfId="4" applyNumberFormat="1" applyFont="1" applyBorder="1" applyAlignment="1">
      <alignment horizontal="center" vertical="center"/>
    </xf>
    <xf numFmtId="164" fontId="21" fillId="0" borderId="38" xfId="0" applyNumberFormat="1" applyFont="1" applyBorder="1" applyAlignment="1">
      <alignment vertical="center"/>
    </xf>
    <xf numFmtId="164" fontId="21" fillId="0" borderId="37" xfId="0" applyNumberFormat="1" applyFont="1" applyBorder="1" applyAlignment="1">
      <alignment vertical="center"/>
    </xf>
    <xf numFmtId="0" fontId="10" fillId="0" borderId="0" xfId="0" applyFont="1"/>
    <xf numFmtId="164" fontId="21" fillId="0" borderId="44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166" fontId="14" fillId="0" borderId="21" xfId="4" applyNumberFormat="1" applyFont="1" applyBorder="1" applyAlignment="1">
      <alignment horizontal="center" vertical="center"/>
    </xf>
    <xf numFmtId="166" fontId="14" fillId="0" borderId="65" xfId="4" applyNumberFormat="1" applyFont="1" applyBorder="1" applyAlignment="1">
      <alignment horizontal="center" vertical="center"/>
    </xf>
    <xf numFmtId="164" fontId="21" fillId="0" borderId="44" xfId="0" applyNumberFormat="1" applyFont="1" applyBorder="1" applyAlignment="1">
      <alignment vertical="center"/>
    </xf>
    <xf numFmtId="164" fontId="21" fillId="0" borderId="21" xfId="0" applyNumberFormat="1" applyFont="1" applyBorder="1" applyAlignment="1">
      <alignment vertical="center"/>
    </xf>
    <xf numFmtId="0" fontId="20" fillId="0" borderId="26" xfId="0" applyFont="1" applyBorder="1" applyAlignment="1">
      <alignment horizontal="center"/>
    </xf>
    <xf numFmtId="165" fontId="18" fillId="0" borderId="50" xfId="1" applyNumberFormat="1" applyFont="1" applyBorder="1"/>
    <xf numFmtId="165" fontId="18" fillId="0" borderId="50" xfId="3" applyNumberFormat="1" applyFont="1" applyBorder="1"/>
    <xf numFmtId="165" fontId="12" fillId="0" borderId="51" xfId="3" applyNumberFormat="1" applyFont="1" applyBorder="1" applyAlignment="1">
      <alignment horizontal="center"/>
    </xf>
    <xf numFmtId="165" fontId="10" fillId="0" borderId="51" xfId="3" applyNumberFormat="1" applyFont="1" applyBorder="1" applyAlignment="1">
      <alignment horizontal="center"/>
    </xf>
    <xf numFmtId="0" fontId="20" fillId="0" borderId="43" xfId="0" applyFont="1" applyBorder="1" applyAlignment="1">
      <alignment horizontal="left" vertical="center"/>
    </xf>
    <xf numFmtId="164" fontId="18" fillId="0" borderId="21" xfId="0" applyNumberFormat="1" applyFont="1" applyBorder="1" applyAlignment="1">
      <alignment horizontal="center" vertical="center"/>
    </xf>
    <xf numFmtId="164" fontId="18" fillId="0" borderId="44" xfId="0" applyNumberFormat="1" applyFont="1" applyBorder="1" applyAlignment="1">
      <alignment vertical="center"/>
    </xf>
    <xf numFmtId="164" fontId="18" fillId="0" borderId="21" xfId="0" applyNumberFormat="1" applyFont="1" applyBorder="1" applyAlignment="1">
      <alignment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left" vertical="center"/>
    </xf>
    <xf numFmtId="164" fontId="18" fillId="0" borderId="18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6" fontId="14" fillId="4" borderId="26" xfId="4" applyNumberFormat="1" applyFont="1" applyFill="1" applyBorder="1" applyAlignment="1">
      <alignment horizontal="center" vertical="center"/>
    </xf>
    <xf numFmtId="166" fontId="14" fillId="4" borderId="63" xfId="4" applyNumberFormat="1" applyFont="1" applyFill="1" applyBorder="1" applyAlignment="1">
      <alignment horizontal="center" vertical="center"/>
    </xf>
    <xf numFmtId="164" fontId="18" fillId="0" borderId="18" xfId="0" applyNumberFormat="1" applyFont="1" applyBorder="1" applyAlignment="1">
      <alignment vertical="center"/>
    </xf>
    <xf numFmtId="164" fontId="18" fillId="0" borderId="26" xfId="0" applyNumberFormat="1" applyFont="1" applyBorder="1" applyAlignment="1">
      <alignment vertical="center"/>
    </xf>
    <xf numFmtId="166" fontId="14" fillId="4" borderId="67" xfId="4" applyNumberFormat="1" applyFont="1" applyFill="1" applyBorder="1" applyAlignment="1">
      <alignment horizontal="right" vertical="center"/>
    </xf>
    <xf numFmtId="49" fontId="20" fillId="5" borderId="20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 horizontal="left" vertical="center"/>
    </xf>
    <xf numFmtId="0" fontId="20" fillId="5" borderId="20" xfId="0" applyFont="1" applyFill="1" applyBorder="1" applyAlignment="1">
      <alignment horizontal="center" vertical="center"/>
    </xf>
    <xf numFmtId="166" fontId="9" fillId="5" borderId="68" xfId="0" applyNumberFormat="1" applyFont="1" applyFill="1" applyBorder="1" applyAlignment="1">
      <alignment horizontal="center" vertical="center"/>
    </xf>
    <xf numFmtId="165" fontId="18" fillId="5" borderId="24" xfId="1" applyNumberFormat="1" applyFont="1" applyFill="1" applyBorder="1"/>
    <xf numFmtId="165" fontId="18" fillId="5" borderId="24" xfId="3" applyNumberFormat="1" applyFont="1" applyFill="1" applyBorder="1"/>
    <xf numFmtId="165" fontId="19" fillId="5" borderId="25" xfId="3" applyNumberFormat="1" applyFont="1" applyFill="1" applyBorder="1"/>
    <xf numFmtId="165" fontId="18" fillId="5" borderId="25" xfId="3" applyNumberFormat="1" applyFont="1" applyFill="1" applyBorder="1"/>
    <xf numFmtId="164" fontId="18" fillId="5" borderId="19" xfId="0" applyNumberFormat="1" applyFont="1" applyFill="1" applyBorder="1" applyAlignment="1">
      <alignment horizontal="center" vertical="center"/>
    </xf>
    <xf numFmtId="164" fontId="18" fillId="5" borderId="20" xfId="0" applyNumberFormat="1" applyFont="1" applyFill="1" applyBorder="1" applyAlignment="1">
      <alignment horizontal="center" vertical="center"/>
    </xf>
    <xf numFmtId="164" fontId="18" fillId="5" borderId="56" xfId="0" applyNumberFormat="1" applyFont="1" applyFill="1" applyBorder="1" applyAlignment="1">
      <alignment horizontal="center" vertical="center"/>
    </xf>
    <xf numFmtId="165" fontId="18" fillId="5" borderId="20" xfId="3" applyNumberFormat="1" applyFont="1" applyFill="1" applyBorder="1"/>
    <xf numFmtId="164" fontId="18" fillId="5" borderId="19" xfId="0" applyNumberFormat="1" applyFont="1" applyFill="1" applyBorder="1" applyAlignment="1">
      <alignment vertical="center"/>
    </xf>
    <xf numFmtId="164" fontId="18" fillId="5" borderId="20" xfId="0" applyNumberFormat="1" applyFont="1" applyFill="1" applyBorder="1" applyAlignment="1">
      <alignment vertical="center"/>
    </xf>
    <xf numFmtId="164" fontId="18" fillId="5" borderId="56" xfId="0" applyNumberFormat="1" applyFont="1" applyFill="1" applyBorder="1" applyAlignment="1">
      <alignment vertical="center"/>
    </xf>
    <xf numFmtId="49" fontId="20" fillId="5" borderId="37" xfId="0" applyNumberFormat="1" applyFont="1" applyFill="1" applyBorder="1" applyAlignment="1">
      <alignment horizontal="center"/>
    </xf>
    <xf numFmtId="0" fontId="11" fillId="5" borderId="38" xfId="0" applyFont="1" applyFill="1" applyBorder="1" applyAlignment="1">
      <alignment horizontal="left" vertical="center"/>
    </xf>
    <xf numFmtId="0" fontId="20" fillId="5" borderId="37" xfId="0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166" fontId="9" fillId="5" borderId="37" xfId="0" applyNumberFormat="1" applyFont="1" applyFill="1" applyBorder="1" applyAlignment="1">
      <alignment horizontal="center" vertical="center"/>
    </xf>
    <xf numFmtId="166" fontId="9" fillId="5" borderId="69" xfId="0" applyNumberFormat="1" applyFont="1" applyFill="1" applyBorder="1" applyAlignment="1">
      <alignment horizontal="center" vertical="center"/>
    </xf>
    <xf numFmtId="9" fontId="10" fillId="5" borderId="37" xfId="2" applyFont="1" applyFill="1" applyBorder="1" applyAlignment="1">
      <alignment horizontal="center" vertical="center"/>
    </xf>
    <xf numFmtId="165" fontId="19" fillId="5" borderId="32" xfId="3" applyNumberFormat="1" applyFont="1" applyFill="1" applyBorder="1"/>
    <xf numFmtId="164" fontId="18" fillId="5" borderId="38" xfId="0" applyNumberFormat="1" applyFont="1" applyFill="1" applyBorder="1" applyAlignment="1">
      <alignment horizontal="center" vertical="center"/>
    </xf>
    <xf numFmtId="164" fontId="18" fillId="5" borderId="37" xfId="0" applyNumberFormat="1" applyFont="1" applyFill="1" applyBorder="1" applyAlignment="1">
      <alignment horizontal="center" vertical="center"/>
    </xf>
    <xf numFmtId="164" fontId="18" fillId="5" borderId="67" xfId="0" applyNumberFormat="1" applyFont="1" applyFill="1" applyBorder="1" applyAlignment="1">
      <alignment horizontal="center" vertical="center"/>
    </xf>
    <xf numFmtId="165" fontId="18" fillId="5" borderId="37" xfId="3" applyNumberFormat="1" applyFont="1" applyFill="1" applyBorder="1"/>
    <xf numFmtId="164" fontId="18" fillId="5" borderId="26" xfId="0" applyNumberFormat="1" applyFont="1" applyFill="1" applyBorder="1" applyAlignment="1">
      <alignment horizontal="center" vertical="center"/>
    </xf>
    <xf numFmtId="165" fontId="18" fillId="5" borderId="36" xfId="3" applyNumberFormat="1" applyFont="1" applyFill="1" applyBorder="1"/>
    <xf numFmtId="164" fontId="18" fillId="5" borderId="38" xfId="0" applyNumberFormat="1" applyFont="1" applyFill="1" applyBorder="1" applyAlignment="1">
      <alignment vertical="center"/>
    </xf>
    <xf numFmtId="164" fontId="18" fillId="5" borderId="37" xfId="0" applyNumberFormat="1" applyFont="1" applyFill="1" applyBorder="1" applyAlignment="1">
      <alignment vertical="center"/>
    </xf>
    <xf numFmtId="164" fontId="18" fillId="5" borderId="67" xfId="0" applyNumberFormat="1" applyFont="1" applyFill="1" applyBorder="1" applyAlignment="1">
      <alignment vertical="center"/>
    </xf>
    <xf numFmtId="164" fontId="18" fillId="5" borderId="57" xfId="0" applyNumberFormat="1" applyFont="1" applyFill="1" applyBorder="1" applyAlignment="1">
      <alignment vertical="center"/>
    </xf>
    <xf numFmtId="166" fontId="9" fillId="0" borderId="65" xfId="0" applyNumberFormat="1" applyFont="1" applyBorder="1" applyAlignment="1">
      <alignment horizontal="center" vertical="center"/>
    </xf>
    <xf numFmtId="165" fontId="12" fillId="0" borderId="32" xfId="3" applyNumberFormat="1" applyFont="1" applyBorder="1" applyAlignment="1">
      <alignment horizontal="right"/>
    </xf>
    <xf numFmtId="165" fontId="10" fillId="0" borderId="32" xfId="3" applyNumberFormat="1" applyFont="1" applyBorder="1" applyAlignment="1">
      <alignment horizontal="right"/>
    </xf>
    <xf numFmtId="164" fontId="18" fillId="0" borderId="22" xfId="0" applyNumberFormat="1" applyFont="1" applyBorder="1" applyAlignment="1">
      <alignment horizontal="center" vertical="center"/>
    </xf>
    <xf numFmtId="165" fontId="10" fillId="0" borderId="20" xfId="3" applyNumberFormat="1" applyFont="1" applyBorder="1" applyAlignment="1">
      <alignment horizontal="right"/>
    </xf>
    <xf numFmtId="164" fontId="18" fillId="0" borderId="58" xfId="0" applyNumberFormat="1" applyFont="1" applyBorder="1" applyAlignment="1">
      <alignment horizontal="center" vertical="center"/>
    </xf>
    <xf numFmtId="165" fontId="10" fillId="0" borderId="35" xfId="3" applyNumberFormat="1" applyFont="1" applyBorder="1" applyAlignment="1">
      <alignment horizontal="right"/>
    </xf>
    <xf numFmtId="165" fontId="10" fillId="0" borderId="21" xfId="3" applyNumberFormat="1" applyFont="1" applyBorder="1" applyAlignment="1">
      <alignment horizontal="right"/>
    </xf>
    <xf numFmtId="164" fontId="18" fillId="0" borderId="20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164" fontId="18" fillId="0" borderId="27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5" fontId="10" fillId="0" borderId="27" xfId="3" applyNumberFormat="1" applyFont="1" applyBorder="1" applyAlignment="1">
      <alignment horizontal="right"/>
    </xf>
    <xf numFmtId="164" fontId="18" fillId="0" borderId="27" xfId="0" applyNumberFormat="1" applyFont="1" applyBorder="1" applyAlignment="1">
      <alignment vertical="center"/>
    </xf>
    <xf numFmtId="164" fontId="18" fillId="0" borderId="29" xfId="0" applyNumberFormat="1" applyFont="1" applyBorder="1" applyAlignment="1">
      <alignment vertical="center"/>
    </xf>
    <xf numFmtId="165" fontId="21" fillId="0" borderId="48" xfId="1" applyNumberFormat="1" applyFont="1" applyBorder="1"/>
    <xf numFmtId="165" fontId="21" fillId="0" borderId="48" xfId="3" applyNumberFormat="1" applyFont="1" applyBorder="1"/>
    <xf numFmtId="165" fontId="12" fillId="0" borderId="36" xfId="3" applyNumberFormat="1" applyFont="1" applyBorder="1" applyAlignment="1">
      <alignment horizontal="center"/>
    </xf>
    <xf numFmtId="164" fontId="21" fillId="0" borderId="39" xfId="0" applyNumberFormat="1" applyFont="1" applyBorder="1" applyAlignment="1">
      <alignment horizontal="center" vertical="center"/>
    </xf>
    <xf numFmtId="164" fontId="21" fillId="0" borderId="39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21" fillId="0" borderId="0" xfId="0" applyNumberFormat="1" applyFont="1"/>
    <xf numFmtId="166" fontId="14" fillId="0" borderId="0" xfId="4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65" fontId="11" fillId="0" borderId="35" xfId="3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 vertical="center"/>
    </xf>
    <xf numFmtId="166" fontId="9" fillId="0" borderId="28" xfId="0" applyNumberFormat="1" applyFont="1" applyFill="1" applyBorder="1" applyAlignment="1">
      <alignment horizontal="center" vertical="center"/>
    </xf>
    <xf numFmtId="9" fontId="10" fillId="0" borderId="26" xfId="2" applyFont="1" applyFill="1" applyBorder="1" applyAlignment="1">
      <alignment horizontal="center" vertical="center"/>
    </xf>
    <xf numFmtId="166" fontId="9" fillId="0" borderId="27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horizontal="center" vertical="center"/>
    </xf>
    <xf numFmtId="166" fontId="9" fillId="0" borderId="64" xfId="0" applyNumberFormat="1" applyFont="1" applyFill="1" applyBorder="1" applyAlignment="1">
      <alignment horizontal="center" vertical="center"/>
    </xf>
    <xf numFmtId="165" fontId="18" fillId="0" borderId="31" xfId="1" applyNumberFormat="1" applyFont="1" applyFill="1" applyBorder="1"/>
    <xf numFmtId="165" fontId="18" fillId="0" borderId="31" xfId="3" applyNumberFormat="1" applyFont="1" applyFill="1" applyBorder="1"/>
    <xf numFmtId="165" fontId="12" fillId="0" borderId="32" xfId="3" applyNumberFormat="1" applyFont="1" applyFill="1" applyBorder="1" applyAlignment="1">
      <alignment horizontal="right"/>
    </xf>
    <xf numFmtId="165" fontId="10" fillId="0" borderId="32" xfId="3" applyNumberFormat="1" applyFont="1" applyFill="1" applyBorder="1" applyAlignment="1">
      <alignment horizontal="right"/>
    </xf>
    <xf numFmtId="164" fontId="18" fillId="0" borderId="27" xfId="0" applyNumberFormat="1" applyFont="1" applyFill="1" applyBorder="1" applyAlignment="1">
      <alignment horizontal="center" vertical="center"/>
    </xf>
    <xf numFmtId="164" fontId="18" fillId="0" borderId="29" xfId="0" applyNumberFormat="1" applyFont="1" applyFill="1" applyBorder="1" applyAlignment="1">
      <alignment horizontal="center" vertical="center"/>
    </xf>
    <xf numFmtId="165" fontId="14" fillId="0" borderId="27" xfId="1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right"/>
    </xf>
    <xf numFmtId="164" fontId="18" fillId="0" borderId="27" xfId="0" applyNumberFormat="1" applyFont="1" applyFill="1" applyBorder="1" applyAlignment="1">
      <alignment vertical="center"/>
    </xf>
    <xf numFmtId="164" fontId="18" fillId="0" borderId="29" xfId="0" applyNumberFormat="1" applyFont="1" applyFill="1" applyBorder="1" applyAlignment="1">
      <alignment vertical="center"/>
    </xf>
    <xf numFmtId="165" fontId="14" fillId="0" borderId="27" xfId="1" applyNumberFormat="1" applyFont="1" applyFill="1" applyBorder="1" applyAlignment="1">
      <alignment horizontal="right" vertical="center"/>
    </xf>
    <xf numFmtId="165" fontId="14" fillId="0" borderId="21" xfId="1" applyNumberFormat="1" applyFont="1" applyFill="1" applyBorder="1" applyAlignment="1">
      <alignment horizontal="right" vertical="center"/>
    </xf>
    <xf numFmtId="9" fontId="10" fillId="0" borderId="27" xfId="2" applyFont="1" applyFill="1" applyBorder="1" applyAlignment="1">
      <alignment horizontal="center" vertical="center"/>
    </xf>
    <xf numFmtId="0" fontId="3" fillId="0" borderId="0" xfId="0" applyFont="1" applyFill="1"/>
    <xf numFmtId="0" fontId="20" fillId="0" borderId="26" xfId="0" applyFont="1" applyFill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 vertical="center"/>
    </xf>
    <xf numFmtId="164" fontId="18" fillId="0" borderId="60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vertical="center"/>
    </xf>
    <xf numFmtId="164" fontId="18" fillId="0" borderId="60" xfId="0" applyNumberFormat="1" applyFont="1" applyFill="1" applyBorder="1" applyAlignment="1">
      <alignment vertical="center"/>
    </xf>
    <xf numFmtId="165" fontId="18" fillId="0" borderId="16" xfId="3" applyNumberFormat="1" applyFont="1" applyBorder="1" applyAlignment="1">
      <alignment vertical="center"/>
    </xf>
    <xf numFmtId="165" fontId="18" fillId="0" borderId="31" xfId="3" applyNumberFormat="1" applyFont="1" applyBorder="1" applyAlignment="1">
      <alignment vertical="center"/>
    </xf>
    <xf numFmtId="0" fontId="7" fillId="0" borderId="0" xfId="0" applyFont="1" applyFill="1"/>
    <xf numFmtId="165" fontId="21" fillId="0" borderId="31" xfId="1" applyNumberFormat="1" applyFont="1" applyFill="1" applyBorder="1"/>
    <xf numFmtId="165" fontId="21" fillId="0" borderId="31" xfId="3" applyNumberFormat="1" applyFont="1" applyFill="1" applyBorder="1"/>
    <xf numFmtId="164" fontId="21" fillId="0" borderId="27" xfId="0" applyNumberFormat="1" applyFont="1" applyFill="1" applyBorder="1" applyAlignment="1">
      <alignment horizontal="center" vertical="center"/>
    </xf>
    <xf numFmtId="164" fontId="21" fillId="0" borderId="29" xfId="0" applyNumberFormat="1" applyFont="1" applyFill="1" applyBorder="1" applyAlignment="1">
      <alignment horizontal="center" vertical="center"/>
    </xf>
    <xf numFmtId="166" fontId="14" fillId="0" borderId="27" xfId="4" applyNumberFormat="1" applyFont="1" applyFill="1" applyBorder="1" applyAlignment="1">
      <alignment horizontal="center" vertical="center"/>
    </xf>
    <xf numFmtId="164" fontId="21" fillId="0" borderId="27" xfId="0" applyNumberFormat="1" applyFont="1" applyFill="1" applyBorder="1" applyAlignment="1">
      <alignment vertical="center"/>
    </xf>
    <xf numFmtId="164" fontId="21" fillId="0" borderId="29" xfId="0" applyNumberFormat="1" applyFont="1" applyFill="1" applyBorder="1" applyAlignment="1">
      <alignment vertical="center"/>
    </xf>
    <xf numFmtId="165" fontId="25" fillId="0" borderId="28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165" fontId="11" fillId="2" borderId="17" xfId="1" applyNumberFormat="1" applyFont="1" applyFill="1" applyBorder="1" applyAlignment="1">
      <alignment horizontal="right" vertical="center"/>
    </xf>
    <xf numFmtId="165" fontId="11" fillId="4" borderId="25" xfId="1" applyNumberFormat="1" applyFont="1" applyFill="1" applyBorder="1" applyAlignment="1">
      <alignment horizontal="right" vertical="center"/>
    </xf>
    <xf numFmtId="165" fontId="12" fillId="5" borderId="32" xfId="1" applyNumberFormat="1" applyFont="1" applyFill="1" applyBorder="1" applyAlignment="1">
      <alignment horizontal="right" vertical="center"/>
    </xf>
    <xf numFmtId="165" fontId="11" fillId="4" borderId="35" xfId="1" applyNumberFormat="1" applyFont="1" applyFill="1" applyBorder="1" applyAlignment="1">
      <alignment horizontal="right" vertical="center"/>
    </xf>
    <xf numFmtId="165" fontId="11" fillId="4" borderId="32" xfId="1" applyNumberFormat="1" applyFont="1" applyFill="1" applyBorder="1" applyAlignment="1">
      <alignment horizontal="right" vertical="center"/>
    </xf>
    <xf numFmtId="165" fontId="11" fillId="4" borderId="36" xfId="1" applyNumberFormat="1" applyFont="1" applyFill="1" applyBorder="1" applyAlignment="1">
      <alignment horizontal="right" vertical="center"/>
    </xf>
    <xf numFmtId="165" fontId="11" fillId="4" borderId="42" xfId="1" applyNumberFormat="1" applyFont="1" applyFill="1" applyBorder="1" applyAlignment="1">
      <alignment horizontal="right" vertical="center"/>
    </xf>
    <xf numFmtId="165" fontId="11" fillId="0" borderId="32" xfId="1" applyNumberFormat="1" applyFont="1" applyBorder="1" applyAlignment="1">
      <alignment horizontal="right" vertical="center"/>
    </xf>
    <xf numFmtId="165" fontId="11" fillId="0" borderId="36" xfId="1" applyNumberFormat="1" applyFont="1" applyBorder="1" applyAlignment="1">
      <alignment horizontal="right" vertical="center"/>
    </xf>
    <xf numFmtId="165" fontId="12" fillId="4" borderId="32" xfId="1" applyNumberFormat="1" applyFont="1" applyFill="1" applyBorder="1" applyAlignment="1">
      <alignment horizontal="right" vertical="center"/>
    </xf>
    <xf numFmtId="165" fontId="12" fillId="4" borderId="36" xfId="1" applyNumberFormat="1" applyFont="1" applyFill="1" applyBorder="1" applyAlignment="1">
      <alignment horizontal="right" vertical="center"/>
    </xf>
    <xf numFmtId="165" fontId="11" fillId="4" borderId="51" xfId="1" applyNumberFormat="1" applyFont="1" applyFill="1" applyBorder="1" applyAlignment="1">
      <alignment horizontal="right" vertical="center"/>
    </xf>
    <xf numFmtId="165" fontId="17" fillId="3" borderId="17" xfId="1" applyNumberFormat="1" applyFont="1" applyFill="1" applyBorder="1" applyAlignment="1">
      <alignment horizontal="right" vertical="center"/>
    </xf>
    <xf numFmtId="165" fontId="19" fillId="5" borderId="35" xfId="1" applyNumberFormat="1" applyFont="1" applyFill="1" applyBorder="1" applyAlignment="1">
      <alignment horizontal="right" vertical="center"/>
    </xf>
    <xf numFmtId="165" fontId="19" fillId="5" borderId="32" xfId="1" applyNumberFormat="1" applyFont="1" applyFill="1" applyBorder="1" applyAlignment="1">
      <alignment horizontal="right" vertical="center"/>
    </xf>
    <xf numFmtId="165" fontId="17" fillId="0" borderId="54" xfId="1" applyNumberFormat="1" applyFont="1" applyBorder="1" applyAlignment="1">
      <alignment horizontal="right" vertical="center"/>
    </xf>
    <xf numFmtId="165" fontId="17" fillId="0" borderId="17" xfId="1" applyNumberFormat="1" applyFont="1" applyBorder="1" applyAlignment="1">
      <alignment horizontal="right" vertical="center"/>
    </xf>
    <xf numFmtId="165" fontId="17" fillId="5" borderId="17" xfId="1" applyNumberFormat="1" applyFont="1" applyFill="1" applyBorder="1" applyAlignment="1">
      <alignment horizontal="right" vertical="center"/>
    </xf>
    <xf numFmtId="165" fontId="17" fillId="3" borderId="42" xfId="1" applyNumberFormat="1" applyFont="1" applyFill="1" applyBorder="1" applyAlignment="1">
      <alignment horizontal="right" vertical="center"/>
    </xf>
    <xf numFmtId="165" fontId="11" fillId="0" borderId="25" xfId="1" applyNumberFormat="1" applyFont="1" applyBorder="1"/>
    <xf numFmtId="165" fontId="11" fillId="0" borderId="36" xfId="1" applyNumberFormat="1" applyFont="1" applyBorder="1"/>
    <xf numFmtId="165" fontId="11" fillId="0" borderId="17" xfId="1" applyNumberFormat="1" applyFont="1" applyBorder="1" applyAlignment="1">
      <alignment horizontal="center"/>
    </xf>
    <xf numFmtId="165" fontId="12" fillId="0" borderId="35" xfId="1" applyNumberFormat="1" applyFont="1" applyBorder="1" applyAlignment="1">
      <alignment horizontal="center"/>
    </xf>
    <xf numFmtId="165" fontId="12" fillId="5" borderId="32" xfId="1" applyNumberFormat="1" applyFont="1" applyFill="1" applyBorder="1" applyAlignment="1">
      <alignment horizontal="center"/>
    </xf>
    <xf numFmtId="165" fontId="12" fillId="0" borderId="32" xfId="1" applyNumberFormat="1" applyFont="1" applyBorder="1" applyAlignment="1">
      <alignment horizontal="center"/>
    </xf>
    <xf numFmtId="165" fontId="12" fillId="0" borderId="51" xfId="1" applyNumberFormat="1" applyFont="1" applyBorder="1" applyAlignment="1">
      <alignment horizontal="center"/>
    </xf>
    <xf numFmtId="165" fontId="19" fillId="5" borderId="25" xfId="1" applyNumberFormat="1" applyFont="1" applyFill="1" applyBorder="1"/>
    <xf numFmtId="165" fontId="12" fillId="0" borderId="32" xfId="1" applyNumberFormat="1" applyFont="1" applyBorder="1" applyAlignment="1">
      <alignment horizontal="right"/>
    </xf>
    <xf numFmtId="165" fontId="12" fillId="0" borderId="36" xfId="1" applyNumberFormat="1" applyFont="1" applyBorder="1" applyAlignment="1">
      <alignment horizontal="center"/>
    </xf>
    <xf numFmtId="165" fontId="11" fillId="0" borderId="35" xfId="1" applyNumberFormat="1" applyFont="1" applyBorder="1" applyAlignment="1">
      <alignment horizontal="right" vertical="center"/>
    </xf>
    <xf numFmtId="165" fontId="17" fillId="5" borderId="32" xfId="1" applyNumberFormat="1" applyFont="1" applyFill="1" applyBorder="1" applyAlignment="1">
      <alignment horizontal="right" vertical="center"/>
    </xf>
    <xf numFmtId="165" fontId="12" fillId="5" borderId="25" xfId="1" applyNumberFormat="1" applyFont="1" applyFill="1" applyBorder="1" applyAlignment="1">
      <alignment horizontal="right" vertical="center"/>
    </xf>
    <xf numFmtId="165" fontId="11" fillId="5" borderId="25" xfId="1" applyNumberFormat="1" applyFont="1" applyFill="1" applyBorder="1" applyAlignment="1">
      <alignment horizontal="right" vertical="center"/>
    </xf>
    <xf numFmtId="165" fontId="12" fillId="5" borderId="25" xfId="3" applyNumberFormat="1" applyFont="1" applyFill="1" applyBorder="1" applyAlignment="1">
      <alignment horizontal="right" vertical="center"/>
    </xf>
    <xf numFmtId="165" fontId="11" fillId="5" borderId="25" xfId="3" applyNumberFormat="1" applyFont="1" applyFill="1" applyBorder="1" applyAlignment="1">
      <alignment horizontal="right" vertical="center"/>
    </xf>
    <xf numFmtId="165" fontId="17" fillId="5" borderId="32" xfId="3" applyNumberFormat="1" applyFont="1" applyFill="1" applyBorder="1" applyAlignment="1">
      <alignment horizontal="right" vertical="center"/>
    </xf>
    <xf numFmtId="165" fontId="18" fillId="0" borderId="30" xfId="1" applyNumberFormat="1" applyFont="1" applyBorder="1"/>
    <xf numFmtId="165" fontId="17" fillId="5" borderId="27" xfId="3" applyNumberFormat="1" applyFont="1" applyFill="1" applyBorder="1" applyAlignment="1">
      <alignment horizontal="right" vertical="center"/>
    </xf>
    <xf numFmtId="165" fontId="11" fillId="4" borderId="27" xfId="3" applyNumberFormat="1" applyFont="1" applyFill="1" applyBorder="1" applyAlignment="1">
      <alignment horizontal="right" vertical="center"/>
    </xf>
    <xf numFmtId="165" fontId="12" fillId="0" borderId="35" xfId="3" applyNumberFormat="1" applyFont="1" applyBorder="1" applyAlignment="1">
      <alignment horizontal="right"/>
    </xf>
    <xf numFmtId="165" fontId="19" fillId="5" borderId="37" xfId="3" applyNumberFormat="1" applyFont="1" applyFill="1" applyBorder="1"/>
    <xf numFmtId="165" fontId="19" fillId="5" borderId="36" xfId="3" applyNumberFormat="1" applyFont="1" applyFill="1" applyBorder="1"/>
    <xf numFmtId="165" fontId="12" fillId="0" borderId="35" xfId="1" applyNumberFormat="1" applyFont="1" applyBorder="1" applyAlignment="1">
      <alignment horizontal="right"/>
    </xf>
    <xf numFmtId="166" fontId="9" fillId="5" borderId="39" xfId="0" applyNumberFormat="1" applyFont="1" applyFill="1" applyBorder="1" applyAlignment="1">
      <alignment horizontal="center" vertical="center"/>
    </xf>
    <xf numFmtId="165" fontId="18" fillId="5" borderId="48" xfId="1" applyNumberFormat="1" applyFont="1" applyFill="1" applyBorder="1"/>
    <xf numFmtId="165" fontId="19" fillId="5" borderId="36" xfId="1" applyNumberFormat="1" applyFont="1" applyFill="1" applyBorder="1"/>
    <xf numFmtId="165" fontId="18" fillId="5" borderId="48" xfId="3" applyNumberFormat="1" applyFont="1" applyFill="1" applyBorder="1"/>
    <xf numFmtId="166" fontId="9" fillId="5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9" fontId="10" fillId="5" borderId="27" xfId="2" applyFont="1" applyFill="1" applyBorder="1" applyAlignment="1">
      <alignment horizontal="center" vertical="center"/>
    </xf>
    <xf numFmtId="165" fontId="18" fillId="0" borderId="24" xfId="1" applyNumberFormat="1" applyFont="1" applyBorder="1" applyAlignment="1">
      <alignment vertical="center"/>
    </xf>
    <xf numFmtId="165" fontId="11" fillId="0" borderId="25" xfId="1" applyNumberFormat="1" applyFont="1" applyBorder="1" applyAlignment="1">
      <alignment vertical="center"/>
    </xf>
    <xf numFmtId="165" fontId="18" fillId="0" borderId="24" xfId="3" applyNumberFormat="1" applyFont="1" applyBorder="1" applyAlignment="1">
      <alignment vertical="center"/>
    </xf>
    <xf numFmtId="165" fontId="11" fillId="0" borderId="25" xfId="3" applyNumberFormat="1" applyFont="1" applyBorder="1" applyAlignment="1">
      <alignment vertical="center"/>
    </xf>
    <xf numFmtId="165" fontId="18" fillId="0" borderId="48" xfId="1" applyNumberFormat="1" applyFont="1" applyBorder="1" applyAlignment="1">
      <alignment vertical="center"/>
    </xf>
    <xf numFmtId="165" fontId="11" fillId="0" borderId="36" xfId="1" applyNumberFormat="1" applyFont="1" applyBorder="1" applyAlignment="1">
      <alignment vertical="center"/>
    </xf>
    <xf numFmtId="165" fontId="18" fillId="0" borderId="48" xfId="3" applyNumberFormat="1" applyFont="1" applyBorder="1" applyAlignment="1">
      <alignment vertical="center"/>
    </xf>
    <xf numFmtId="165" fontId="11" fillId="0" borderId="36" xfId="3" applyNumberFormat="1" applyFont="1" applyBorder="1" applyAlignment="1">
      <alignment vertical="center"/>
    </xf>
    <xf numFmtId="165" fontId="18" fillId="0" borderId="16" xfId="1" applyNumberFormat="1" applyFont="1" applyBorder="1" applyAlignment="1">
      <alignment vertical="center"/>
    </xf>
    <xf numFmtId="165" fontId="11" fillId="0" borderId="17" xfId="1" applyNumberFormat="1" applyFont="1" applyBorder="1" applyAlignment="1">
      <alignment horizontal="center" vertical="center"/>
    </xf>
    <xf numFmtId="165" fontId="11" fillId="0" borderId="17" xfId="3" applyNumberFormat="1" applyFont="1" applyBorder="1" applyAlignment="1">
      <alignment horizontal="center" vertical="center"/>
    </xf>
    <xf numFmtId="165" fontId="18" fillId="0" borderId="31" xfId="1" applyNumberFormat="1" applyFont="1" applyBorder="1" applyAlignment="1">
      <alignment vertical="center"/>
    </xf>
    <xf numFmtId="165" fontId="18" fillId="0" borderId="34" xfId="1" applyNumberFormat="1" applyFont="1" applyBorder="1" applyAlignment="1">
      <alignment vertical="center"/>
    </xf>
    <xf numFmtId="165" fontId="12" fillId="0" borderId="35" xfId="1" applyNumberFormat="1" applyFont="1" applyBorder="1" applyAlignment="1">
      <alignment horizontal="center" vertical="center"/>
    </xf>
    <xf numFmtId="165" fontId="18" fillId="0" borderId="34" xfId="3" applyNumberFormat="1" applyFont="1" applyBorder="1" applyAlignment="1">
      <alignment vertical="center"/>
    </xf>
    <xf numFmtId="165" fontId="12" fillId="0" borderId="35" xfId="3" applyNumberFormat="1" applyFont="1" applyBorder="1" applyAlignment="1">
      <alignment horizontal="center" vertical="center"/>
    </xf>
    <xf numFmtId="165" fontId="9" fillId="5" borderId="31" xfId="1" applyNumberFormat="1" applyFont="1" applyFill="1" applyBorder="1" applyAlignment="1">
      <alignment horizontal="center" vertical="center"/>
    </xf>
    <xf numFmtId="165" fontId="12" fillId="5" borderId="32" xfId="1" applyNumberFormat="1" applyFont="1" applyFill="1" applyBorder="1" applyAlignment="1">
      <alignment horizontal="center" vertical="center"/>
    </xf>
    <xf numFmtId="165" fontId="9" fillId="5" borderId="31" xfId="3" applyNumberFormat="1" applyFont="1" applyFill="1" applyBorder="1" applyAlignment="1">
      <alignment horizontal="center" vertical="center"/>
    </xf>
    <xf numFmtId="165" fontId="12" fillId="5" borderId="32" xfId="3" applyNumberFormat="1" applyFont="1" applyFill="1" applyBorder="1" applyAlignment="1">
      <alignment horizontal="center" vertical="center"/>
    </xf>
    <xf numFmtId="165" fontId="12" fillId="0" borderId="32" xfId="1" applyNumberFormat="1" applyFont="1" applyBorder="1" applyAlignment="1">
      <alignment horizontal="center" vertical="center"/>
    </xf>
    <xf numFmtId="165" fontId="12" fillId="0" borderId="32" xfId="3" applyNumberFormat="1" applyFont="1" applyBorder="1" applyAlignment="1">
      <alignment horizontal="center" vertical="center"/>
    </xf>
    <xf numFmtId="165" fontId="18" fillId="0" borderId="30" xfId="1" applyNumberFormat="1" applyFont="1" applyBorder="1" applyAlignment="1">
      <alignment vertical="center"/>
    </xf>
    <xf numFmtId="165" fontId="18" fillId="0" borderId="50" xfId="1" applyNumberFormat="1" applyFont="1" applyBorder="1" applyAlignment="1">
      <alignment vertical="center"/>
    </xf>
    <xf numFmtId="165" fontId="12" fillId="0" borderId="51" xfId="1" applyNumberFormat="1" applyFont="1" applyBorder="1" applyAlignment="1">
      <alignment horizontal="center" vertical="center"/>
    </xf>
    <xf numFmtId="165" fontId="18" fillId="0" borderId="50" xfId="3" applyNumberFormat="1" applyFont="1" applyBorder="1" applyAlignment="1">
      <alignment vertical="center"/>
    </xf>
    <xf numFmtId="165" fontId="12" fillId="0" borderId="51" xfId="3" applyNumberFormat="1" applyFont="1" applyBorder="1" applyAlignment="1">
      <alignment horizontal="center" vertical="center"/>
    </xf>
    <xf numFmtId="165" fontId="18" fillId="5" borderId="24" xfId="1" applyNumberFormat="1" applyFont="1" applyFill="1" applyBorder="1" applyAlignment="1">
      <alignment vertical="center"/>
    </xf>
    <xf numFmtId="165" fontId="19" fillId="5" borderId="25" xfId="1" applyNumberFormat="1" applyFont="1" applyFill="1" applyBorder="1" applyAlignment="1">
      <alignment vertical="center"/>
    </xf>
    <xf numFmtId="165" fontId="18" fillId="5" borderId="24" xfId="3" applyNumberFormat="1" applyFont="1" applyFill="1" applyBorder="1" applyAlignment="1">
      <alignment vertical="center"/>
    </xf>
    <xf numFmtId="165" fontId="19" fillId="5" borderId="25" xfId="3" applyNumberFormat="1" applyFont="1" applyFill="1" applyBorder="1" applyAlignment="1">
      <alignment vertical="center"/>
    </xf>
    <xf numFmtId="165" fontId="18" fillId="5" borderId="48" xfId="1" applyNumberFormat="1" applyFont="1" applyFill="1" applyBorder="1" applyAlignment="1">
      <alignment vertical="center"/>
    </xf>
    <xf numFmtId="165" fontId="19" fillId="5" borderId="36" xfId="1" applyNumberFormat="1" applyFont="1" applyFill="1" applyBorder="1" applyAlignment="1">
      <alignment vertical="center"/>
    </xf>
    <xf numFmtId="165" fontId="18" fillId="5" borderId="48" xfId="3" applyNumberFormat="1" applyFont="1" applyFill="1" applyBorder="1" applyAlignment="1">
      <alignment vertical="center"/>
    </xf>
    <xf numFmtId="165" fontId="19" fillId="5" borderId="32" xfId="3" applyNumberFormat="1" applyFont="1" applyFill="1" applyBorder="1" applyAlignment="1">
      <alignment vertical="center"/>
    </xf>
    <xf numFmtId="165" fontId="12" fillId="0" borderId="35" xfId="1" applyNumberFormat="1" applyFont="1" applyBorder="1" applyAlignment="1">
      <alignment horizontal="right" vertical="center"/>
    </xf>
    <xf numFmtId="165" fontId="12" fillId="0" borderId="32" xfId="3" applyNumberFormat="1" applyFont="1" applyBorder="1" applyAlignment="1">
      <alignment horizontal="right" vertical="center"/>
    </xf>
    <xf numFmtId="165" fontId="12" fillId="0" borderId="32" xfId="1" applyNumberFormat="1" applyFont="1" applyBorder="1" applyAlignment="1">
      <alignment horizontal="right" vertical="center"/>
    </xf>
    <xf numFmtId="165" fontId="18" fillId="0" borderId="31" xfId="1" applyNumberFormat="1" applyFont="1" applyFill="1" applyBorder="1" applyAlignment="1">
      <alignment vertical="center"/>
    </xf>
    <xf numFmtId="165" fontId="18" fillId="0" borderId="31" xfId="3" applyNumberFormat="1" applyFont="1" applyFill="1" applyBorder="1" applyAlignment="1">
      <alignment vertical="center"/>
    </xf>
    <xf numFmtId="165" fontId="21" fillId="0" borderId="31" xfId="1" applyNumberFormat="1" applyFont="1" applyFill="1" applyBorder="1" applyAlignment="1">
      <alignment vertical="center"/>
    </xf>
    <xf numFmtId="165" fontId="21" fillId="0" borderId="31" xfId="3" applyNumberFormat="1" applyFont="1" applyFill="1" applyBorder="1" applyAlignment="1">
      <alignment vertical="center"/>
    </xf>
    <xf numFmtId="165" fontId="21" fillId="0" borderId="48" xfId="1" applyNumberFormat="1" applyFont="1" applyBorder="1" applyAlignment="1">
      <alignment vertical="center"/>
    </xf>
    <xf numFmtId="165" fontId="12" fillId="0" borderId="36" xfId="1" applyNumberFormat="1" applyFont="1" applyBorder="1" applyAlignment="1">
      <alignment horizontal="center" vertical="center"/>
    </xf>
    <xf numFmtId="165" fontId="21" fillId="0" borderId="48" xfId="3" applyNumberFormat="1" applyFont="1" applyBorder="1" applyAlignment="1">
      <alignment vertical="center"/>
    </xf>
    <xf numFmtId="165" fontId="12" fillId="0" borderId="36" xfId="3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5" fontId="18" fillId="0" borderId="16" xfId="3" applyNumberFormat="1" applyFont="1" applyBorder="1" applyAlignment="1">
      <alignment horizontal="center" vertical="center"/>
    </xf>
    <xf numFmtId="165" fontId="9" fillId="0" borderId="17" xfId="3" applyNumberFormat="1" applyFont="1" applyBorder="1" applyAlignment="1">
      <alignment horizontal="center" vertical="center"/>
    </xf>
    <xf numFmtId="165" fontId="18" fillId="0" borderId="31" xfId="3" applyNumberFormat="1" applyFont="1" applyBorder="1" applyAlignment="1">
      <alignment horizontal="center" vertical="center"/>
    </xf>
    <xf numFmtId="165" fontId="18" fillId="0" borderId="34" xfId="3" applyNumberFormat="1" applyFont="1" applyBorder="1" applyAlignment="1">
      <alignment horizontal="center" vertical="center"/>
    </xf>
    <xf numFmtId="165" fontId="10" fillId="0" borderId="35" xfId="3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5" fontId="19" fillId="5" borderId="20" xfId="3" applyNumberFormat="1" applyFont="1" applyFill="1" applyBorder="1"/>
    <xf numFmtId="165" fontId="12" fillId="0" borderId="20" xfId="3" applyNumberFormat="1" applyFont="1" applyBorder="1" applyAlignment="1">
      <alignment horizontal="right"/>
    </xf>
    <xf numFmtId="165" fontId="12" fillId="0" borderId="27" xfId="3" applyNumberFormat="1" applyFont="1" applyBorder="1" applyAlignment="1">
      <alignment horizontal="right"/>
    </xf>
    <xf numFmtId="165" fontId="12" fillId="0" borderId="37" xfId="3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5" fontId="18" fillId="0" borderId="43" xfId="3" applyNumberFormat="1" applyFont="1" applyBorder="1"/>
    <xf numFmtId="165" fontId="18" fillId="0" borderId="46" xfId="3" applyNumberFormat="1" applyFont="1" applyBorder="1"/>
    <xf numFmtId="165" fontId="18" fillId="0" borderId="71" xfId="3" applyNumberFormat="1" applyFont="1" applyBorder="1"/>
    <xf numFmtId="165" fontId="18" fillId="0" borderId="45" xfId="3" applyNumberFormat="1" applyFont="1" applyBorder="1" applyAlignment="1">
      <alignment vertical="center"/>
    </xf>
    <xf numFmtId="165" fontId="18" fillId="0" borderId="20" xfId="3" applyNumberFormat="1" applyFont="1" applyBorder="1"/>
    <xf numFmtId="165" fontId="18" fillId="0" borderId="37" xfId="3" applyNumberFormat="1" applyFont="1" applyBorder="1"/>
    <xf numFmtId="165" fontId="18" fillId="0" borderId="14" xfId="3" applyNumberFormat="1" applyFont="1" applyBorder="1"/>
    <xf numFmtId="165" fontId="18" fillId="0" borderId="21" xfId="3" applyNumberFormat="1" applyFont="1" applyBorder="1" applyAlignment="1">
      <alignment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21" fillId="0" borderId="28" xfId="0" applyNumberFormat="1" applyFont="1" applyFill="1" applyBorder="1" applyAlignment="1">
      <alignment horizontal="center" vertical="center"/>
    </xf>
    <xf numFmtId="165" fontId="11" fillId="0" borderId="56" xfId="3" applyNumberFormat="1" applyFont="1" applyBorder="1"/>
    <xf numFmtId="165" fontId="11" fillId="0" borderId="57" xfId="3" applyNumberFormat="1" applyFont="1" applyBorder="1"/>
    <xf numFmtId="165" fontId="11" fillId="0" borderId="72" xfId="3" applyNumberFormat="1" applyFont="1" applyBorder="1" applyAlignment="1">
      <alignment horizontal="center"/>
    </xf>
    <xf numFmtId="165" fontId="12" fillId="0" borderId="65" xfId="3" applyNumberFormat="1" applyFont="1" applyBorder="1" applyAlignment="1">
      <alignment horizontal="center"/>
    </xf>
    <xf numFmtId="165" fontId="12" fillId="5" borderId="64" xfId="3" applyNumberFormat="1" applyFont="1" applyFill="1" applyBorder="1" applyAlignment="1">
      <alignment horizontal="center"/>
    </xf>
    <xf numFmtId="165" fontId="12" fillId="0" borderId="64" xfId="3" applyNumberFormat="1" applyFont="1" applyBorder="1" applyAlignment="1">
      <alignment horizontal="center"/>
    </xf>
    <xf numFmtId="165" fontId="12" fillId="0" borderId="67" xfId="3" applyNumberFormat="1" applyFont="1" applyBorder="1" applyAlignment="1">
      <alignment horizontal="center"/>
    </xf>
    <xf numFmtId="165" fontId="19" fillId="5" borderId="56" xfId="3" applyNumberFormat="1" applyFont="1" applyFill="1" applyBorder="1"/>
    <xf numFmtId="165" fontId="19" fillId="5" borderId="57" xfId="3" applyNumberFormat="1" applyFont="1" applyFill="1" applyBorder="1"/>
    <xf numFmtId="165" fontId="12" fillId="0" borderId="56" xfId="3" applyNumberFormat="1" applyFont="1" applyBorder="1" applyAlignment="1">
      <alignment horizontal="right"/>
    </xf>
    <xf numFmtId="165" fontId="12" fillId="0" borderId="64" xfId="3" applyNumberFormat="1" applyFont="1" applyBorder="1" applyAlignment="1">
      <alignment horizontal="right"/>
    </xf>
    <xf numFmtId="165" fontId="12" fillId="0" borderId="57" xfId="3" applyNumberFormat="1" applyFont="1" applyBorder="1" applyAlignment="1">
      <alignment horizontal="center"/>
    </xf>
    <xf numFmtId="9" fontId="3" fillId="0" borderId="0" xfId="2" applyFont="1"/>
    <xf numFmtId="49" fontId="20" fillId="0" borderId="2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5" fontId="19" fillId="5" borderId="64" xfId="3" applyNumberFormat="1" applyFont="1" applyFill="1" applyBorder="1"/>
    <xf numFmtId="164" fontId="18" fillId="0" borderId="19" xfId="0" applyNumberFormat="1" applyFont="1" applyBorder="1" applyAlignment="1">
      <alignment vertical="center"/>
    </xf>
    <xf numFmtId="164" fontId="18" fillId="0" borderId="28" xfId="0" applyNumberFormat="1" applyFont="1" applyBorder="1" applyAlignment="1">
      <alignment vertical="center"/>
    </xf>
    <xf numFmtId="164" fontId="18" fillId="0" borderId="28" xfId="0" applyNumberFormat="1" applyFont="1" applyFill="1" applyBorder="1" applyAlignment="1">
      <alignment vertical="center"/>
    </xf>
    <xf numFmtId="164" fontId="18" fillId="0" borderId="18" xfId="0" applyNumberFormat="1" applyFont="1" applyFill="1" applyBorder="1" applyAlignment="1">
      <alignment vertical="center"/>
    </xf>
    <xf numFmtId="164" fontId="21" fillId="0" borderId="28" xfId="0" applyNumberFormat="1" applyFont="1" applyFill="1" applyBorder="1" applyAlignment="1">
      <alignment vertical="center"/>
    </xf>
    <xf numFmtId="49" fontId="20" fillId="0" borderId="2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5" fontId="9" fillId="2" borderId="15" xfId="1" applyNumberFormat="1" applyFont="1" applyFill="1" applyBorder="1" applyAlignment="1">
      <alignment horizontal="center" vertical="center"/>
    </xf>
    <xf numFmtId="165" fontId="9" fillId="2" borderId="16" xfId="1" applyNumberFormat="1" applyFont="1" applyFill="1" applyBorder="1" applyAlignment="1">
      <alignment horizontal="center" vertical="center"/>
    </xf>
    <xf numFmtId="165" fontId="11" fillId="2" borderId="17" xfId="1" applyNumberFormat="1" applyFont="1" applyFill="1" applyBorder="1" applyAlignment="1">
      <alignment horizontal="center" vertical="center"/>
    </xf>
    <xf numFmtId="165" fontId="9" fillId="2" borderId="15" xfId="3" applyNumberFormat="1" applyFont="1" applyFill="1" applyBorder="1" applyAlignment="1">
      <alignment horizontal="center" vertical="center"/>
    </xf>
    <xf numFmtId="165" fontId="9" fillId="2" borderId="16" xfId="3" applyNumberFormat="1" applyFont="1" applyFill="1" applyBorder="1" applyAlignment="1">
      <alignment horizontal="center" vertical="center"/>
    </xf>
    <xf numFmtId="165" fontId="11" fillId="2" borderId="17" xfId="3" applyNumberFormat="1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  <xf numFmtId="165" fontId="9" fillId="2" borderId="13" xfId="1" applyNumberFormat="1" applyFont="1" applyFill="1" applyBorder="1" applyAlignment="1">
      <alignment horizontal="center" vertical="center"/>
    </xf>
    <xf numFmtId="165" fontId="9" fillId="2" borderId="14" xfId="1" applyNumberFormat="1" applyFont="1" applyFill="1" applyBorder="1" applyAlignment="1">
      <alignment horizontal="center" vertical="center"/>
    </xf>
    <xf numFmtId="165" fontId="13" fillId="2" borderId="3" xfId="1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49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11" fillId="5" borderId="21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49" fontId="11" fillId="4" borderId="21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 wrapText="1"/>
    </xf>
    <xf numFmtId="0" fontId="12" fillId="5" borderId="65" xfId="0" applyFont="1" applyFill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4" borderId="67" xfId="0" applyFont="1" applyFill="1" applyBorder="1" applyAlignment="1">
      <alignment horizontal="left" vertical="center"/>
    </xf>
    <xf numFmtId="0" fontId="12" fillId="4" borderId="65" xfId="0" applyFont="1" applyFill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65" xfId="0" applyFont="1" applyFill="1" applyBorder="1" applyAlignment="1">
      <alignment horizontal="left" vertical="center"/>
    </xf>
    <xf numFmtId="0" fontId="12" fillId="4" borderId="67" xfId="0" applyFont="1" applyFill="1" applyBorder="1" applyAlignment="1">
      <alignment horizontal="left" vertical="center" wrapText="1"/>
    </xf>
    <xf numFmtId="0" fontId="12" fillId="4" borderId="6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19" fillId="0" borderId="3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2 3 2 4 2 2" xfId="4" xr:uid="{25D76CD6-47D4-4918-8A4F-890F064CE53D}"/>
    <cellStyle name="Процентный" xfId="2" builtinId="5"/>
    <cellStyle name="Финансовый" xfId="1" builtinId="3"/>
    <cellStyle name="Финансовый 2" xfId="5" xr:uid="{2EE587E0-70FA-4B4A-BD70-8BD9EE200DD0}"/>
    <cellStyle name="Финансовый 3" xfId="3" xr:uid="{5AABCE12-42D5-48EF-835A-7F293691B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556B-430A-479D-A8F5-AF68F4D3818F}">
  <sheetPr>
    <tabColor rgb="FF0070C0"/>
    <pageSetUpPr fitToPage="1"/>
  </sheetPr>
  <dimension ref="B1:DP159"/>
  <sheetViews>
    <sheetView view="pageBreakPreview" zoomScaleNormal="90" zoomScaleSheetLayoutView="100" workbookViewId="0">
      <pane xSplit="3" ySplit="9" topLeftCell="D130" activePane="bottomRight" state="frozen"/>
      <selection pane="topRight" activeCell="D1" sqref="D1"/>
      <selection pane="bottomLeft" activeCell="A15" sqref="A15"/>
      <selection pane="bottomRight" activeCell="C10" sqref="C10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7.88671875" style="2" customWidth="1"/>
    <col min="5" max="5" width="16.44140625" style="2" customWidth="1"/>
    <col min="6" max="6" width="15.44140625" style="2" hidden="1" customWidth="1"/>
    <col min="7" max="7" width="9.6640625" style="2" hidden="1" customWidth="1"/>
    <col min="8" max="8" width="15.44140625" style="2" hidden="1" customWidth="1"/>
    <col min="9" max="9" width="15.44140625" style="1" hidden="1" customWidth="1"/>
    <col min="10" max="10" width="9.6640625" style="1" hidden="1" customWidth="1"/>
    <col min="11" max="12" width="15.44140625" style="1" hidden="1" customWidth="1"/>
    <col min="13" max="13" width="9.6640625" style="1" hidden="1" customWidth="1"/>
    <col min="14" max="14" width="12.88671875" style="1" hidden="1" customWidth="1"/>
    <col min="15" max="15" width="15.6640625" style="1" hidden="1" customWidth="1"/>
    <col min="16" max="16" width="12.5546875" style="1" hidden="1" customWidth="1"/>
    <col min="17" max="19" width="15.44140625" style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7" width="12.88671875" style="1" hidden="1" customWidth="1"/>
    <col min="58" max="58" width="13.88671875" style="1" hidden="1" customWidth="1"/>
    <col min="59" max="59" width="12.88671875" style="1" hidden="1" customWidth="1"/>
    <col min="60" max="60" width="11.33203125" style="1" hidden="1" customWidth="1"/>
    <col min="61" max="61" width="15" style="1" hidden="1" customWidth="1"/>
    <col min="62" max="74" width="12.88671875" style="1" hidden="1" customWidth="1"/>
    <col min="75" max="75" width="9.5546875" style="1" hidden="1" customWidth="1"/>
    <col min="76" max="76" width="15.5546875" style="1" hidden="1" customWidth="1"/>
    <col min="77" max="77" width="10.44140625" style="3" hidden="1" customWidth="1"/>
    <col min="78" max="78" width="13.109375" style="1" customWidth="1"/>
    <col min="79" max="82" width="8.88671875" style="1" customWidth="1"/>
    <col min="83" max="16384" width="8.88671875" style="1"/>
  </cols>
  <sheetData>
    <row r="1" spans="2:120" ht="22.5" customHeight="1" x14ac:dyDescent="0.25"/>
    <row r="2" spans="2:120" hidden="1" x14ac:dyDescent="0.25">
      <c r="B2" s="5"/>
      <c r="C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120" x14ac:dyDescent="0.25">
      <c r="B3" s="5"/>
      <c r="C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BV3" s="614"/>
    </row>
    <row r="4" spans="2:120" ht="20.25" customHeight="1" x14ac:dyDescent="0.3">
      <c r="B4" s="7" t="s">
        <v>216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  <c r="AD4" s="7"/>
      <c r="AE4" s="7"/>
      <c r="AO4" s="9"/>
      <c r="AQ4" s="4"/>
      <c r="AR4" s="9">
        <f>AC4+AO4</f>
        <v>0</v>
      </c>
      <c r="AX4" s="605"/>
      <c r="AY4" s="605"/>
      <c r="AZ4" s="605"/>
      <c r="BD4" s="10"/>
      <c r="BG4" s="9"/>
      <c r="BS4" s="11"/>
      <c r="BV4" s="11"/>
    </row>
    <row r="5" spans="2:120" ht="12.75" customHeight="1" thickBot="1" x14ac:dyDescent="0.3">
      <c r="B5" s="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1</v>
      </c>
      <c r="W5" s="12"/>
      <c r="X5" s="12"/>
      <c r="Y5" s="12">
        <v>2</v>
      </c>
      <c r="Z5" s="12"/>
      <c r="AA5" s="12"/>
      <c r="AB5" s="12">
        <v>3</v>
      </c>
      <c r="AC5" s="12"/>
      <c r="AD5" s="874" t="s">
        <v>0</v>
      </c>
      <c r="AE5" s="874"/>
      <c r="AH5" s="1">
        <v>4</v>
      </c>
      <c r="AK5" s="1">
        <v>5</v>
      </c>
      <c r="AN5" s="1">
        <v>6</v>
      </c>
      <c r="AW5" s="1">
        <v>7</v>
      </c>
      <c r="AZ5" s="1">
        <v>8</v>
      </c>
      <c r="BC5" s="1">
        <v>9</v>
      </c>
      <c r="BL5" s="1">
        <v>10</v>
      </c>
      <c r="BO5" s="1">
        <v>11</v>
      </c>
      <c r="BR5" s="1">
        <v>12</v>
      </c>
    </row>
    <row r="6" spans="2:120" ht="42.75" customHeight="1" x14ac:dyDescent="0.25">
      <c r="B6" s="875" t="s">
        <v>1</v>
      </c>
      <c r="C6" s="877" t="s">
        <v>2</v>
      </c>
      <c r="D6" s="879" t="s">
        <v>3</v>
      </c>
      <c r="E6" s="881" t="s">
        <v>191</v>
      </c>
      <c r="F6" s="872" t="s">
        <v>192</v>
      </c>
      <c r="G6" s="869" t="s">
        <v>4</v>
      </c>
      <c r="H6" s="872" t="s">
        <v>193</v>
      </c>
      <c r="I6" s="872" t="s">
        <v>194</v>
      </c>
      <c r="J6" s="869" t="s">
        <v>5</v>
      </c>
      <c r="K6" s="872" t="s">
        <v>195</v>
      </c>
      <c r="L6" s="872" t="s">
        <v>196</v>
      </c>
      <c r="M6" s="869" t="s">
        <v>6</v>
      </c>
      <c r="N6" s="872" t="s">
        <v>197</v>
      </c>
      <c r="O6" s="872" t="s">
        <v>198</v>
      </c>
      <c r="P6" s="869" t="s">
        <v>199</v>
      </c>
      <c r="Q6" s="863" t="s">
        <v>200</v>
      </c>
      <c r="R6" s="864"/>
      <c r="S6" s="865"/>
      <c r="T6" s="863" t="s">
        <v>7</v>
      </c>
      <c r="U6" s="864"/>
      <c r="V6" s="865"/>
      <c r="W6" s="863" t="s">
        <v>8</v>
      </c>
      <c r="X6" s="864"/>
      <c r="Y6" s="865"/>
      <c r="Z6" s="863" t="s">
        <v>9</v>
      </c>
      <c r="AA6" s="864"/>
      <c r="AB6" s="865"/>
      <c r="AC6" s="863" t="s">
        <v>10</v>
      </c>
      <c r="AD6" s="864"/>
      <c r="AE6" s="865"/>
      <c r="AF6" s="863" t="s">
        <v>11</v>
      </c>
      <c r="AG6" s="864"/>
      <c r="AH6" s="865"/>
      <c r="AI6" s="863" t="s">
        <v>12</v>
      </c>
      <c r="AJ6" s="864"/>
      <c r="AK6" s="865"/>
      <c r="AL6" s="863" t="s">
        <v>13</v>
      </c>
      <c r="AM6" s="864"/>
      <c r="AN6" s="865"/>
      <c r="AO6" s="863" t="s">
        <v>14</v>
      </c>
      <c r="AP6" s="864"/>
      <c r="AQ6" s="865"/>
      <c r="AR6" s="863" t="s">
        <v>15</v>
      </c>
      <c r="AS6" s="864"/>
      <c r="AT6" s="865"/>
      <c r="AU6" s="863" t="s">
        <v>16</v>
      </c>
      <c r="AV6" s="864"/>
      <c r="AW6" s="865"/>
      <c r="AX6" s="863" t="s">
        <v>17</v>
      </c>
      <c r="AY6" s="864"/>
      <c r="AZ6" s="865"/>
      <c r="BA6" s="863" t="s">
        <v>18</v>
      </c>
      <c r="BB6" s="864"/>
      <c r="BC6" s="865"/>
      <c r="BD6" s="863" t="s">
        <v>19</v>
      </c>
      <c r="BE6" s="864"/>
      <c r="BF6" s="865"/>
      <c r="BG6" s="857" t="s">
        <v>20</v>
      </c>
      <c r="BH6" s="858"/>
      <c r="BI6" s="859"/>
      <c r="BJ6" s="863" t="s">
        <v>21</v>
      </c>
      <c r="BK6" s="864"/>
      <c r="BL6" s="865"/>
      <c r="BM6" s="863" t="s">
        <v>22</v>
      </c>
      <c r="BN6" s="864"/>
      <c r="BO6" s="865"/>
      <c r="BP6" s="863" t="s">
        <v>23</v>
      </c>
      <c r="BQ6" s="864"/>
      <c r="BR6" s="865"/>
      <c r="BS6" s="863" t="s">
        <v>24</v>
      </c>
      <c r="BT6" s="864"/>
      <c r="BU6" s="865"/>
      <c r="BV6" s="863" t="s">
        <v>201</v>
      </c>
      <c r="BW6" s="864"/>
      <c r="BX6" s="865"/>
      <c r="BY6" s="850" t="s">
        <v>26</v>
      </c>
    </row>
    <row r="7" spans="2:120" ht="21.75" customHeight="1" thickBot="1" x14ac:dyDescent="0.3">
      <c r="B7" s="876"/>
      <c r="C7" s="878"/>
      <c r="D7" s="880"/>
      <c r="E7" s="882"/>
      <c r="F7" s="873"/>
      <c r="G7" s="870"/>
      <c r="H7" s="873"/>
      <c r="I7" s="873"/>
      <c r="J7" s="870"/>
      <c r="K7" s="873"/>
      <c r="L7" s="873"/>
      <c r="M7" s="870"/>
      <c r="N7" s="873"/>
      <c r="O7" s="873"/>
      <c r="P7" s="870"/>
      <c r="Q7" s="866"/>
      <c r="R7" s="867"/>
      <c r="S7" s="868"/>
      <c r="T7" s="866"/>
      <c r="U7" s="867"/>
      <c r="V7" s="868"/>
      <c r="W7" s="866"/>
      <c r="X7" s="867"/>
      <c r="Y7" s="868"/>
      <c r="Z7" s="866"/>
      <c r="AA7" s="867"/>
      <c r="AB7" s="868"/>
      <c r="AC7" s="866"/>
      <c r="AD7" s="867"/>
      <c r="AE7" s="868"/>
      <c r="AF7" s="866"/>
      <c r="AG7" s="867"/>
      <c r="AH7" s="868"/>
      <c r="AI7" s="866"/>
      <c r="AJ7" s="867"/>
      <c r="AK7" s="868"/>
      <c r="AL7" s="866"/>
      <c r="AM7" s="867"/>
      <c r="AN7" s="868"/>
      <c r="AO7" s="866"/>
      <c r="AP7" s="867"/>
      <c r="AQ7" s="868"/>
      <c r="AR7" s="866"/>
      <c r="AS7" s="867"/>
      <c r="AT7" s="868"/>
      <c r="AU7" s="866"/>
      <c r="AV7" s="867"/>
      <c r="AW7" s="868"/>
      <c r="AX7" s="866"/>
      <c r="AY7" s="867"/>
      <c r="AZ7" s="868"/>
      <c r="BA7" s="866"/>
      <c r="BB7" s="867"/>
      <c r="BC7" s="868"/>
      <c r="BD7" s="866"/>
      <c r="BE7" s="867"/>
      <c r="BF7" s="868"/>
      <c r="BG7" s="860"/>
      <c r="BH7" s="861"/>
      <c r="BI7" s="862"/>
      <c r="BJ7" s="866"/>
      <c r="BK7" s="867"/>
      <c r="BL7" s="868"/>
      <c r="BM7" s="866"/>
      <c r="BN7" s="867"/>
      <c r="BO7" s="868"/>
      <c r="BP7" s="866"/>
      <c r="BQ7" s="867"/>
      <c r="BR7" s="868"/>
      <c r="BS7" s="866"/>
      <c r="BT7" s="867"/>
      <c r="BU7" s="868"/>
      <c r="BV7" s="866"/>
      <c r="BW7" s="867"/>
      <c r="BX7" s="868"/>
      <c r="BY7" s="851"/>
    </row>
    <row r="8" spans="2:120" ht="13.5" customHeight="1" thickBot="1" x14ac:dyDescent="0.3">
      <c r="B8" s="876"/>
      <c r="C8" s="878"/>
      <c r="D8" s="880"/>
      <c r="E8" s="882"/>
      <c r="F8" s="873"/>
      <c r="G8" s="871"/>
      <c r="H8" s="873"/>
      <c r="I8" s="873"/>
      <c r="J8" s="871"/>
      <c r="K8" s="873"/>
      <c r="L8" s="873"/>
      <c r="M8" s="871"/>
      <c r="N8" s="873"/>
      <c r="O8" s="873"/>
      <c r="P8" s="871"/>
      <c r="Q8" s="13" t="s">
        <v>27</v>
      </c>
      <c r="R8" s="14" t="s">
        <v>28</v>
      </c>
      <c r="S8" s="14" t="s">
        <v>29</v>
      </c>
      <c r="T8" s="13" t="s">
        <v>27</v>
      </c>
      <c r="U8" s="14" t="s">
        <v>28</v>
      </c>
      <c r="V8" s="14" t="s">
        <v>29</v>
      </c>
      <c r="W8" s="13" t="s">
        <v>27</v>
      </c>
      <c r="X8" s="14" t="s">
        <v>28</v>
      </c>
      <c r="Y8" s="14" t="s">
        <v>29</v>
      </c>
      <c r="Z8" s="13" t="s">
        <v>27</v>
      </c>
      <c r="AA8" s="14" t="s">
        <v>28</v>
      </c>
      <c r="AB8" s="14" t="s">
        <v>29</v>
      </c>
      <c r="AC8" s="13" t="s">
        <v>27</v>
      </c>
      <c r="AD8" s="14" t="s">
        <v>28</v>
      </c>
      <c r="AE8" s="14" t="s">
        <v>29</v>
      </c>
      <c r="AF8" s="13" t="s">
        <v>27</v>
      </c>
      <c r="AG8" s="14" t="s">
        <v>28</v>
      </c>
      <c r="AH8" s="14" t="s">
        <v>29</v>
      </c>
      <c r="AI8" s="13" t="s">
        <v>27</v>
      </c>
      <c r="AJ8" s="14" t="s">
        <v>28</v>
      </c>
      <c r="AK8" s="14" t="s">
        <v>29</v>
      </c>
      <c r="AL8" s="13" t="s">
        <v>27</v>
      </c>
      <c r="AM8" s="14" t="s">
        <v>28</v>
      </c>
      <c r="AN8" s="14" t="s">
        <v>29</v>
      </c>
      <c r="AO8" s="13" t="s">
        <v>27</v>
      </c>
      <c r="AP8" s="14" t="s">
        <v>28</v>
      </c>
      <c r="AQ8" s="14" t="s">
        <v>29</v>
      </c>
      <c r="AR8" s="13" t="s">
        <v>27</v>
      </c>
      <c r="AS8" s="14" t="s">
        <v>28</v>
      </c>
      <c r="AT8" s="14" t="s">
        <v>29</v>
      </c>
      <c r="AU8" s="13" t="s">
        <v>27</v>
      </c>
      <c r="AV8" s="14" t="s">
        <v>28</v>
      </c>
      <c r="AW8" s="14" t="s">
        <v>29</v>
      </c>
      <c r="AX8" s="13" t="s">
        <v>27</v>
      </c>
      <c r="AY8" s="14" t="s">
        <v>28</v>
      </c>
      <c r="AZ8" s="14" t="s">
        <v>29</v>
      </c>
      <c r="BA8" s="13" t="s">
        <v>27</v>
      </c>
      <c r="BB8" s="14" t="s">
        <v>28</v>
      </c>
      <c r="BC8" s="14" t="s">
        <v>29</v>
      </c>
      <c r="BD8" s="13" t="s">
        <v>27</v>
      </c>
      <c r="BE8" s="14" t="s">
        <v>28</v>
      </c>
      <c r="BF8" s="14" t="s">
        <v>29</v>
      </c>
      <c r="BG8" s="13" t="s">
        <v>27</v>
      </c>
      <c r="BH8" s="14" t="s">
        <v>28</v>
      </c>
      <c r="BI8" s="14" t="s">
        <v>29</v>
      </c>
      <c r="BJ8" s="15" t="s">
        <v>27</v>
      </c>
      <c r="BK8" s="16" t="s">
        <v>28</v>
      </c>
      <c r="BL8" s="17" t="s">
        <v>29</v>
      </c>
      <c r="BM8" s="13" t="s">
        <v>27</v>
      </c>
      <c r="BN8" s="14" t="s">
        <v>28</v>
      </c>
      <c r="BO8" s="14" t="s">
        <v>29</v>
      </c>
      <c r="BP8" s="13" t="s">
        <v>27</v>
      </c>
      <c r="BQ8" s="14" t="s">
        <v>28</v>
      </c>
      <c r="BR8" s="14" t="s">
        <v>29</v>
      </c>
      <c r="BS8" s="13" t="s">
        <v>27</v>
      </c>
      <c r="BT8" s="14" t="s">
        <v>28</v>
      </c>
      <c r="BU8" s="14" t="s">
        <v>29</v>
      </c>
      <c r="BV8" s="13" t="s">
        <v>27</v>
      </c>
      <c r="BW8" s="14" t="s">
        <v>28</v>
      </c>
      <c r="BX8" s="14" t="s">
        <v>29</v>
      </c>
      <c r="BY8" s="852"/>
    </row>
    <row r="9" spans="2:120" ht="15" customHeight="1" thickBot="1" x14ac:dyDescent="0.3">
      <c r="B9" s="18" t="s">
        <v>30</v>
      </c>
      <c r="C9" s="19" t="s">
        <v>31</v>
      </c>
      <c r="D9" s="20" t="s">
        <v>32</v>
      </c>
      <c r="E9" s="21">
        <f t="shared" ref="E9:E72" si="0">Q9</f>
        <v>37733.368204999999</v>
      </c>
      <c r="F9" s="22">
        <f t="shared" ref="F9:F72" si="1">AC9</f>
        <v>1825.85349</v>
      </c>
      <c r="G9" s="23">
        <f t="shared" ref="G9:G16" si="2">F9/E9</f>
        <v>4.8388298655990605E-2</v>
      </c>
      <c r="H9" s="24">
        <f t="shared" ref="H9:H72" si="3">AO9</f>
        <v>0</v>
      </c>
      <c r="I9" s="25">
        <f t="shared" ref="I9:I72" si="4">AR9</f>
        <v>1825.85349</v>
      </c>
      <c r="J9" s="23">
        <f t="shared" ref="J9:J16" si="5">I9/E9</f>
        <v>4.8388298655990605E-2</v>
      </c>
      <c r="K9" s="24">
        <f t="shared" ref="K9:K72" si="6">BD9</f>
        <v>0</v>
      </c>
      <c r="L9" s="24">
        <f t="shared" ref="L9:L72" si="7">BG9</f>
        <v>1523.69049</v>
      </c>
      <c r="M9" s="23">
        <f t="shared" ref="M9:M16" si="8">L9/E9</f>
        <v>4.038045269963729E-2</v>
      </c>
      <c r="N9" s="24">
        <f t="shared" ref="N9:N72" si="9">BS9</f>
        <v>0</v>
      </c>
      <c r="O9" s="24">
        <f>BV9</f>
        <v>1523.69049</v>
      </c>
      <c r="P9" s="23">
        <f>O9/E9</f>
        <v>4.038045269963729E-2</v>
      </c>
      <c r="Q9" s="26">
        <f t="shared" ref="Q9:Q72" si="10">R9+S9</f>
        <v>37733.368204999999</v>
      </c>
      <c r="R9" s="27">
        <f>R12+R19+R32+R43+R45+R47+R49+R51+R53+R55+R57+R59+R61+R63+R65+R67+R69+R71</f>
        <v>0</v>
      </c>
      <c r="S9" s="621">
        <f>S12+S19+S37+S48+S50+S52+S54+S56+S58+S60+S62+S64+S66+S68+S70+S72+S74+S76+S78</f>
        <v>37733.368204999999</v>
      </c>
      <c r="T9" s="29">
        <f t="shared" ref="T9:T72" si="11">U9+V9</f>
        <v>885.93400000000008</v>
      </c>
      <c r="U9" s="30">
        <f>U12+U19+U32+U43+U45+U47+U49+U51+U53+U55+U57+U59+U61+U63+U65+U67+U69+U71</f>
        <v>0</v>
      </c>
      <c r="V9" s="31">
        <f>V12+V19+V37+V48+V50+V52+V54+V56+V58+V60+V62+V64+V66+V68+V70+V72+V74+V76+V78</f>
        <v>885.93400000000008</v>
      </c>
      <c r="W9" s="29">
        <f t="shared" ref="W9:W72" si="12">X9+Y9</f>
        <v>939.91948999999988</v>
      </c>
      <c r="X9" s="30">
        <f>X12+X19+X32+X43+X45+X47+X49+X51+X53+X55+X57+X59+X61+X63+X65+X67+X69+X71</f>
        <v>0</v>
      </c>
      <c r="Y9" s="31">
        <f>Y12+Y19+Y37+Y48+Y50+Y52+Y54+Y56+Y58+Y60+Y62+Y64+Y66+Y68+Y70+Y72+Y74+Y76+Y78</f>
        <v>939.91948999999988</v>
      </c>
      <c r="Z9" s="29">
        <f t="shared" ref="Z9:Z72" si="13">AA9+AB9</f>
        <v>0</v>
      </c>
      <c r="AA9" s="30">
        <f>AA12+AA19+AA32+AA43+AA45+AA47+AA49+AA51+AA53+AA55+AA57+AA59+AA61+AA63+AA65+AA67+AA69+AA71</f>
        <v>0</v>
      </c>
      <c r="AB9" s="28">
        <f>AB12+AB19+AB37+AB48+AB50+AB52+AB54+AB56+AB58+AB60+AB62+AB64+AB66+AB68+AB70+AB72+AB74+AB76+AB78</f>
        <v>0</v>
      </c>
      <c r="AC9" s="32">
        <f t="shared" ref="AC9:AC72" si="14">AD9+AE9</f>
        <v>1825.85349</v>
      </c>
      <c r="AD9" s="33">
        <f>AD12+AD19+AD37+AD48+AD50+AD52+AD54+AD56+AD58+AD60+AD62+AD64+AD66+AD68+AD70+AD72+AD74+AD76</f>
        <v>0</v>
      </c>
      <c r="AE9" s="34">
        <f>AE12+AE19+AE37+AE48+AE50+AE52+AE54+AE56+AE58+AE60+AE62+AE64+AE66+AE68+AE70+AE72+AE74+AE76+AE78</f>
        <v>1825.85349</v>
      </c>
      <c r="AF9" s="32">
        <f t="shared" ref="AF9:AF72" si="15">AG9+AH9</f>
        <v>0</v>
      </c>
      <c r="AG9" s="33">
        <f>AG12+AG19+AG37+AG48+AG50+AG52+AG54+AG56+AG58+AG60+AG62+AG64+AG66+AG68+AG70+AG72+AG74+AG76</f>
        <v>0</v>
      </c>
      <c r="AH9" s="34">
        <f>AH12+AH19+AH37+AH48+AH50+AH52+AH54+AH56+AH58+AH60+AH62+AH64+AH66+AH68+AH70+AH72+AH74+AH76+AH78</f>
        <v>0</v>
      </c>
      <c r="AI9" s="32">
        <f t="shared" ref="AI9:AI72" si="16">AJ9+AK9</f>
        <v>0</v>
      </c>
      <c r="AJ9" s="33">
        <f>AJ12+AJ19+AJ37+AJ48+AJ50+AJ52+AJ54+AJ56+AJ58+AJ60+AJ62+AJ64+AJ66+AJ68+AJ70+AJ72+AJ74+AJ76</f>
        <v>0</v>
      </c>
      <c r="AK9" s="34">
        <f>AK12+AK19+AK37+AK48+AK50+AK52+AK54+AK56+AK58+AK60+AK62+AK64+AK66+AK68+AK70+AK72+AK74+AK76+AK78</f>
        <v>0</v>
      </c>
      <c r="AL9" s="32">
        <f t="shared" ref="AL9:AL72" si="17">AM9+AN9</f>
        <v>0</v>
      </c>
      <c r="AM9" s="33">
        <f>AM12+AM19+AM37+AM48+AM50+AM52+AM54+AM56+AM58+AM60+AM62+AM64+AM66+AM68+AM70+AM72+AM74+AM76</f>
        <v>0</v>
      </c>
      <c r="AN9" s="31">
        <f>AN12+AN19+AN37+AN48+AN50+AN52+AN54+AN56+AN58+AN60+AN62+AN64+AN66+AN68+AN70+AN72+AN74+AN76+AN78</f>
        <v>0</v>
      </c>
      <c r="AO9" s="32">
        <f t="shared" ref="AO9:AO72" si="18">AP9+AQ9</f>
        <v>0</v>
      </c>
      <c r="AP9" s="33">
        <f>AP12+AP19+AP37+AP48+AP50+AP52+AP54+AP56+AP58+AP60+AP62+AP64+AP66+AP68+AP70+AP72+AP74+AP76</f>
        <v>0</v>
      </c>
      <c r="AQ9" s="34">
        <f>AQ12+AQ19+AQ37+AQ48+AQ50+AQ52+AQ54+AQ56+AQ58+AQ60+AQ62+AQ64+AQ66+AQ68+AQ70+AQ72+AQ74+AQ76+AQ78</f>
        <v>0</v>
      </c>
      <c r="AR9" s="32">
        <f t="shared" ref="AR9:AR33" si="19">AS9+AT9</f>
        <v>1825.85349</v>
      </c>
      <c r="AS9" s="33">
        <f>AS12+AS19+AS37+AS48+AS50+AS52+AS54+AS56+AS58+AS60+AS62+AS64+AS66+AS68+AS70+AS72+AS74+AS76</f>
        <v>0</v>
      </c>
      <c r="AT9" s="34">
        <f>AT12+AT19+AT37+AT48+AT50+AT52+AT54+AT56+AT58+AT60+AT62+AT64+AT66+AT68+AT70+AT72+AT74+AT76+AT78</f>
        <v>1825.85349</v>
      </c>
      <c r="AU9" s="32">
        <f t="shared" ref="AU9:AU72" si="20">AV9+AW9</f>
        <v>0</v>
      </c>
      <c r="AV9" s="33">
        <f>AV12+AV19+AV37+AV48+AV50+AV52+AV54+AV56+AV58+AV60+AV62+AV64+AV66+AV68+AV70+AV72+AV74+AV76</f>
        <v>0</v>
      </c>
      <c r="AW9" s="34">
        <f>AW12+AW19+AW37+AW48+AW50+AW52+AW54+AW56+AW58+AW60+AW62+AW64+AW66+AW68+AW70+AW72+AW74+AW76+AW78</f>
        <v>0</v>
      </c>
      <c r="AX9" s="32">
        <f t="shared" ref="AX9:AX72" si="21">AY9+AZ9</f>
        <v>0</v>
      </c>
      <c r="AY9" s="33">
        <f>AY12+AY19+AY37+AY48+AY50+AY52+AY54+AY56+AY58+AY60+AY62+AY64+AY66+AY68+AY70+AY72+AY74+AY76</f>
        <v>0</v>
      </c>
      <c r="AZ9" s="34">
        <f>AZ12+AZ19+AZ37+AZ48+AZ50+AZ52+AZ54+AZ56+AZ58+AZ60+AZ62+AZ64+AZ66+AZ68+AZ70+AZ72+AZ74+AZ76+AZ78</f>
        <v>0</v>
      </c>
      <c r="BA9" s="32">
        <f t="shared" ref="BA9:BA72" si="22">BB9+BC9</f>
        <v>0</v>
      </c>
      <c r="BB9" s="33">
        <f>BB12+BB19+BB37+BB48+BB50+BB52+BB54+BB56+BB58+BB60+BB62+BB64+BB66+BB68+BB70+BB72+BB74+BB76</f>
        <v>0</v>
      </c>
      <c r="BC9" s="34">
        <f>BC12+BC19+BC37+BC48+BC50+BC52+BC54+BC56+BC58+BC60+BC62+BC64+BC66+BC68+BC70+BC72+BC74+BC76+BC78</f>
        <v>0</v>
      </c>
      <c r="BD9" s="32">
        <f t="shared" ref="BD9:BD72" si="23">BE9+BF9</f>
        <v>0</v>
      </c>
      <c r="BE9" s="33">
        <f>BE12+BE19+BE37+BE48+BE50+BE52+BE54+BE56+BE58+BE60+BE62+BE64+BE66+BE68+BE70+BE72+BE74+BE76</f>
        <v>0</v>
      </c>
      <c r="BF9" s="34">
        <f>BF12+BF19+BF37+BF48+BF50+BF52+BF54+BF56+BF58+BF60+BF62+BF64+BF66+BF68+BF70+BF72+BF74+BF76+BF78</f>
        <v>0</v>
      </c>
      <c r="BG9" s="32">
        <f t="shared" ref="BG9:BG72" si="24">BH9+BI9</f>
        <v>1523.69049</v>
      </c>
      <c r="BH9" s="33">
        <f>BH12+BH19+BH37+BH48+BH50+BH52+BH54+BH56+BH58+BH60+BH62+BH64+BH66+BH68+BH70+BH72+BH74+BH76</f>
        <v>0</v>
      </c>
      <c r="BI9" s="34">
        <f>BI12+BI19+BI37+BI48+BI50+BI52+BI54+BI56+BI58+BI60+BI62+BI64+BI66+BI68+BI70+BI72+BI74+BI76+BI78</f>
        <v>1523.69049</v>
      </c>
      <c r="BJ9" s="32">
        <f t="shared" ref="BJ9:BJ72" si="25">BK9+BL9</f>
        <v>0</v>
      </c>
      <c r="BK9" s="33">
        <f>BK12+BK19+BK37+BK48+BK50+BK52+BK54+BK56+BK58+BK60+BK62+BK64+BK66+BK68+BK70+BK72+BK74+BK76</f>
        <v>0</v>
      </c>
      <c r="BL9" s="31">
        <f>BL12+BL19+BL37+BL48+BL50+BL52+BL54+BL56+BL58+BL60+BL62+BL64+BL66+BL68+BL70+BL72+BL74+BL76+BL78</f>
        <v>0</v>
      </c>
      <c r="BM9" s="32">
        <f t="shared" ref="BM9:BM72" si="26">BN9+BO9</f>
        <v>0</v>
      </c>
      <c r="BN9" s="33">
        <f>BN12+BN19+BN37+BN48+BN50+BN52+BN54+BN56+BN58+BN60+BN62+BN64+BN66+BN68+BN70+BN72+BN74+BN76</f>
        <v>0</v>
      </c>
      <c r="BO9" s="31">
        <f>BO12+BO19+BO37+BO48+BO50+BO52+BO54+BO56+BO58+BO60+BO62+BO64+BO66+BO68+BO70+BO72+BO74+BO76+BO78</f>
        <v>0</v>
      </c>
      <c r="BP9" s="32">
        <f t="shared" ref="BP9:BP72" si="27">BQ9+BR9</f>
        <v>0</v>
      </c>
      <c r="BQ9" s="33">
        <f>BQ12+BQ19+BQ37+BQ48+BQ50+BQ52+BQ54+BQ56+BQ58+BQ60+BQ62+BQ64+BQ66+BQ68+BQ70+BQ72+BQ74+BQ76</f>
        <v>0</v>
      </c>
      <c r="BR9" s="31">
        <f>BR12+BR19+BR37+BR48+BR50+BR52+BR54+BR56+BR58+BR60+BR62+BR64+BR66+BR68+BR70+BR72+BR74+BR76+BR78</f>
        <v>0</v>
      </c>
      <c r="BS9" s="32">
        <f t="shared" ref="BS9:BS72" si="28">BT9+BU9</f>
        <v>0</v>
      </c>
      <c r="BT9" s="33">
        <f>BT12+BT19+BT37+BT48+BT50+BT52+BT54+BT56+BT58+BT60+BT62+BT64+BT66+BT68+BT70+BT72+BT74+BT76</f>
        <v>0</v>
      </c>
      <c r="BU9" s="34">
        <f>BU12+BU19+BU37+BU48+BU50+BU52+BU54+BU56+BU58+BU60+BU62+BU64+BU66+BU68+BU70+BU72+BU74+BU76+BU78</f>
        <v>0</v>
      </c>
      <c r="BV9" s="32">
        <f t="shared" ref="BV9:BV72" si="29">BW9+BX9</f>
        <v>1523.69049</v>
      </c>
      <c r="BW9" s="33">
        <f>BW12+BW19+BW37+BW48+BW50+BW52+BW54+BW56+BW58+BW60+BW62+BW64+BW66+BW68+BW70+BW72+BW74+BW76</f>
        <v>0</v>
      </c>
      <c r="BX9" s="34">
        <f>BX12+BX19+BX37+BX48+BX50+BX52+BX54+BX56+BX58+BX60+BX62+BX64+BX66+BX68+BX70+BX72+BX74+BX76+BX78</f>
        <v>1523.69049</v>
      </c>
      <c r="BY9" s="35">
        <f t="shared" ref="BY9:BY16" si="30">BV9/Q9</f>
        <v>4.038045269963729E-2</v>
      </c>
      <c r="BZ9" s="4"/>
    </row>
    <row r="10" spans="2:120" s="55" customFormat="1" ht="23.25" customHeight="1" x14ac:dyDescent="0.25">
      <c r="B10" s="853">
        <v>1</v>
      </c>
      <c r="C10" s="36" t="s">
        <v>33</v>
      </c>
      <c r="D10" s="37" t="s">
        <v>34</v>
      </c>
      <c r="E10" s="38">
        <f t="shared" si="0"/>
        <v>38</v>
      </c>
      <c r="F10" s="39">
        <f t="shared" si="1"/>
        <v>14</v>
      </c>
      <c r="G10" s="40">
        <f t="shared" si="2"/>
        <v>0.36842105263157893</v>
      </c>
      <c r="H10" s="41">
        <f t="shared" si="3"/>
        <v>0</v>
      </c>
      <c r="I10" s="42">
        <f t="shared" si="4"/>
        <v>14</v>
      </c>
      <c r="J10" s="40">
        <f t="shared" si="5"/>
        <v>0.36842105263157893</v>
      </c>
      <c r="K10" s="42">
        <f t="shared" si="6"/>
        <v>0</v>
      </c>
      <c r="L10" s="42">
        <f t="shared" si="7"/>
        <v>0</v>
      </c>
      <c r="M10" s="40">
        <f t="shared" si="8"/>
        <v>0</v>
      </c>
      <c r="N10" s="43">
        <f t="shared" si="9"/>
        <v>0</v>
      </c>
      <c r="O10" s="42">
        <f t="shared" ref="O10:O73" si="31">BV10</f>
        <v>0</v>
      </c>
      <c r="P10" s="40">
        <f t="shared" ref="P10:P16" si="32">O10/E10</f>
        <v>0</v>
      </c>
      <c r="Q10" s="44">
        <f t="shared" si="10"/>
        <v>38</v>
      </c>
      <c r="R10" s="45">
        <v>0</v>
      </c>
      <c r="S10" s="622">
        <v>38</v>
      </c>
      <c r="T10" s="46">
        <f t="shared" si="11"/>
        <v>9</v>
      </c>
      <c r="U10" s="47">
        <v>0</v>
      </c>
      <c r="V10" s="48">
        <v>9</v>
      </c>
      <c r="W10" s="46">
        <f t="shared" si="12"/>
        <v>5</v>
      </c>
      <c r="X10" s="47">
        <v>0</v>
      </c>
      <c r="Y10" s="48">
        <v>5</v>
      </c>
      <c r="Z10" s="46">
        <f t="shared" si="13"/>
        <v>0</v>
      </c>
      <c r="AA10" s="47">
        <v>0</v>
      </c>
      <c r="AB10" s="49">
        <v>0</v>
      </c>
      <c r="AC10" s="50">
        <f t="shared" si="14"/>
        <v>14</v>
      </c>
      <c r="AD10" s="50">
        <v>0</v>
      </c>
      <c r="AE10" s="51">
        <f>T10+W10+Z10</f>
        <v>14</v>
      </c>
      <c r="AF10" s="50">
        <f t="shared" si="15"/>
        <v>0</v>
      </c>
      <c r="AG10" s="52">
        <v>0</v>
      </c>
      <c r="AH10" s="49">
        <v>0</v>
      </c>
      <c r="AI10" s="50">
        <f t="shared" si="16"/>
        <v>0</v>
      </c>
      <c r="AJ10" s="52">
        <v>0</v>
      </c>
      <c r="AK10" s="49">
        <v>0</v>
      </c>
      <c r="AL10" s="50">
        <f t="shared" si="17"/>
        <v>0</v>
      </c>
      <c r="AM10" s="52">
        <v>0</v>
      </c>
      <c r="AN10" s="48">
        <v>0</v>
      </c>
      <c r="AO10" s="50">
        <f t="shared" si="18"/>
        <v>0</v>
      </c>
      <c r="AP10" s="50">
        <v>0</v>
      </c>
      <c r="AQ10" s="51">
        <f>AF10+AI10+AL10</f>
        <v>0</v>
      </c>
      <c r="AR10" s="50">
        <f t="shared" si="19"/>
        <v>14</v>
      </c>
      <c r="AS10" s="50">
        <v>0</v>
      </c>
      <c r="AT10" s="51">
        <f>AC10+AO10</f>
        <v>14</v>
      </c>
      <c r="AU10" s="50">
        <f t="shared" si="20"/>
        <v>0</v>
      </c>
      <c r="AV10" s="52">
        <v>0</v>
      </c>
      <c r="AW10" s="53">
        <v>0</v>
      </c>
      <c r="AX10" s="50">
        <f t="shared" si="21"/>
        <v>0</v>
      </c>
      <c r="AY10" s="52">
        <v>0</v>
      </c>
      <c r="AZ10" s="49">
        <v>0</v>
      </c>
      <c r="BA10" s="50">
        <f t="shared" si="22"/>
        <v>0</v>
      </c>
      <c r="BB10" s="52">
        <v>0</v>
      </c>
      <c r="BC10" s="49">
        <v>0</v>
      </c>
      <c r="BD10" s="50">
        <f t="shared" si="23"/>
        <v>0</v>
      </c>
      <c r="BE10" s="50">
        <v>0</v>
      </c>
      <c r="BF10" s="51">
        <v>0</v>
      </c>
      <c r="BG10" s="50">
        <f t="shared" si="24"/>
        <v>0</v>
      </c>
      <c r="BH10" s="50">
        <v>0</v>
      </c>
      <c r="BI10" s="51">
        <v>0</v>
      </c>
      <c r="BJ10" s="50">
        <f t="shared" si="25"/>
        <v>0</v>
      </c>
      <c r="BK10" s="52">
        <v>0</v>
      </c>
      <c r="BL10" s="48">
        <v>0</v>
      </c>
      <c r="BM10" s="50">
        <f t="shared" si="26"/>
        <v>0</v>
      </c>
      <c r="BN10" s="52">
        <v>0</v>
      </c>
      <c r="BO10" s="48">
        <v>0</v>
      </c>
      <c r="BP10" s="50">
        <f t="shared" si="27"/>
        <v>0</v>
      </c>
      <c r="BQ10" s="52">
        <v>0</v>
      </c>
      <c r="BR10" s="48">
        <v>0</v>
      </c>
      <c r="BS10" s="50">
        <f t="shared" si="28"/>
        <v>0</v>
      </c>
      <c r="BT10" s="50">
        <v>0</v>
      </c>
      <c r="BU10" s="51">
        <f>BJ10+BM10+BP10</f>
        <v>0</v>
      </c>
      <c r="BV10" s="50">
        <f t="shared" si="29"/>
        <v>0</v>
      </c>
      <c r="BW10" s="50">
        <v>0</v>
      </c>
      <c r="BX10" s="51">
        <v>0</v>
      </c>
      <c r="BY10" s="54">
        <f t="shared" si="30"/>
        <v>0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 x14ac:dyDescent="0.25">
      <c r="B11" s="854"/>
      <c r="C11" s="856" t="s">
        <v>35</v>
      </c>
      <c r="D11" s="56" t="s">
        <v>36</v>
      </c>
      <c r="E11" s="57">
        <f t="shared" si="0"/>
        <v>0.68699999999999994</v>
      </c>
      <c r="F11" s="58">
        <f t="shared" si="1"/>
        <v>0.253</v>
      </c>
      <c r="G11" s="59">
        <f t="shared" si="2"/>
        <v>0.36826783114992723</v>
      </c>
      <c r="H11" s="60">
        <f t="shared" si="3"/>
        <v>0</v>
      </c>
      <c r="I11" s="61">
        <f t="shared" si="4"/>
        <v>0.253</v>
      </c>
      <c r="J11" s="59">
        <f t="shared" si="5"/>
        <v>0.36826783114992723</v>
      </c>
      <c r="K11" s="61">
        <f t="shared" si="6"/>
        <v>0</v>
      </c>
      <c r="L11" s="61">
        <f t="shared" si="7"/>
        <v>0.253</v>
      </c>
      <c r="M11" s="59">
        <f t="shared" si="8"/>
        <v>0.36826783114992723</v>
      </c>
      <c r="N11" s="62">
        <f t="shared" si="9"/>
        <v>0</v>
      </c>
      <c r="O11" s="61">
        <f t="shared" si="31"/>
        <v>0.253</v>
      </c>
      <c r="P11" s="59">
        <f t="shared" si="32"/>
        <v>0.36826783114992723</v>
      </c>
      <c r="Q11" s="63">
        <f t="shared" si="10"/>
        <v>0.68699999999999994</v>
      </c>
      <c r="R11" s="64">
        <f>R13+R15</f>
        <v>0</v>
      </c>
      <c r="S11" s="623">
        <f>S13+S15</f>
        <v>0.68699999999999994</v>
      </c>
      <c r="T11" s="65">
        <f t="shared" si="11"/>
        <v>0.219</v>
      </c>
      <c r="U11" s="66">
        <f>U13+U15</f>
        <v>0</v>
      </c>
      <c r="V11" s="67">
        <f>V13+V15</f>
        <v>0.219</v>
      </c>
      <c r="W11" s="65">
        <f t="shared" si="12"/>
        <v>3.4000000000000002E-2</v>
      </c>
      <c r="X11" s="66">
        <f>X13+X15</f>
        <v>0</v>
      </c>
      <c r="Y11" s="67">
        <f>Y13+Y15</f>
        <v>3.4000000000000002E-2</v>
      </c>
      <c r="Z11" s="65">
        <f t="shared" si="13"/>
        <v>0</v>
      </c>
      <c r="AA11" s="66">
        <f>AA13+AA15</f>
        <v>0</v>
      </c>
      <c r="AB11" s="68">
        <f>AB13+AB15</f>
        <v>0</v>
      </c>
      <c r="AC11" s="69">
        <f t="shared" si="14"/>
        <v>0.253</v>
      </c>
      <c r="AD11" s="69">
        <f>AD13+AD15</f>
        <v>0</v>
      </c>
      <c r="AE11" s="70">
        <f>AE13+AE15</f>
        <v>0.253</v>
      </c>
      <c r="AF11" s="69">
        <f t="shared" si="15"/>
        <v>0</v>
      </c>
      <c r="AG11" s="71">
        <f>AG13+AG15</f>
        <v>0</v>
      </c>
      <c r="AH11" s="68">
        <f>AH13+AH15</f>
        <v>0</v>
      </c>
      <c r="AI11" s="69">
        <f t="shared" si="16"/>
        <v>0</v>
      </c>
      <c r="AJ11" s="71">
        <f>AJ13+AJ15</f>
        <v>0</v>
      </c>
      <c r="AK11" s="68">
        <f>AK13+AK15</f>
        <v>0</v>
      </c>
      <c r="AL11" s="69">
        <f t="shared" si="17"/>
        <v>0</v>
      </c>
      <c r="AM11" s="71">
        <f>AM13+AM15</f>
        <v>0</v>
      </c>
      <c r="AN11" s="67">
        <f>AN13+AN15</f>
        <v>0</v>
      </c>
      <c r="AO11" s="69">
        <f t="shared" si="18"/>
        <v>0</v>
      </c>
      <c r="AP11" s="69">
        <f>AP13+AP15</f>
        <v>0</v>
      </c>
      <c r="AQ11" s="70">
        <f>AQ13+AQ15</f>
        <v>0</v>
      </c>
      <c r="AR11" s="69">
        <f t="shared" si="19"/>
        <v>0.253</v>
      </c>
      <c r="AS11" s="69">
        <f>AS13+AS15</f>
        <v>0</v>
      </c>
      <c r="AT11" s="70">
        <f>AT13+AT15</f>
        <v>0.253</v>
      </c>
      <c r="AU11" s="69">
        <f t="shared" si="20"/>
        <v>0</v>
      </c>
      <c r="AV11" s="71">
        <f>AV13+AV15</f>
        <v>0</v>
      </c>
      <c r="AW11" s="68">
        <f>AW13+AW15</f>
        <v>0</v>
      </c>
      <c r="AX11" s="69">
        <f t="shared" si="21"/>
        <v>0</v>
      </c>
      <c r="AY11" s="71">
        <f>AY13+AY15</f>
        <v>0</v>
      </c>
      <c r="AZ11" s="68">
        <f>AZ13+AZ15</f>
        <v>0</v>
      </c>
      <c r="BA11" s="69">
        <f t="shared" si="22"/>
        <v>0</v>
      </c>
      <c r="BB11" s="71">
        <f>BB13+BB15</f>
        <v>0</v>
      </c>
      <c r="BC11" s="68">
        <f>BC13+BC15</f>
        <v>0</v>
      </c>
      <c r="BD11" s="69">
        <f t="shared" si="23"/>
        <v>0</v>
      </c>
      <c r="BE11" s="69">
        <f>BE13+BE15</f>
        <v>0</v>
      </c>
      <c r="BF11" s="70">
        <f>BF13+BF15</f>
        <v>0</v>
      </c>
      <c r="BG11" s="69">
        <f t="shared" si="24"/>
        <v>0.253</v>
      </c>
      <c r="BH11" s="69">
        <f>BH13+BH15</f>
        <v>0</v>
      </c>
      <c r="BI11" s="70">
        <f>BI13+BI15</f>
        <v>0.253</v>
      </c>
      <c r="BJ11" s="69">
        <f t="shared" si="25"/>
        <v>0</v>
      </c>
      <c r="BK11" s="71">
        <f>BK13+BK15</f>
        <v>0</v>
      </c>
      <c r="BL11" s="67">
        <f>BL13+BL15</f>
        <v>0</v>
      </c>
      <c r="BM11" s="69">
        <f t="shared" si="26"/>
        <v>0</v>
      </c>
      <c r="BN11" s="71">
        <f>BN13+BN15</f>
        <v>0</v>
      </c>
      <c r="BO11" s="67">
        <f>BO13+BO15</f>
        <v>0</v>
      </c>
      <c r="BP11" s="69">
        <f t="shared" si="27"/>
        <v>0</v>
      </c>
      <c r="BQ11" s="71">
        <f>BQ13+BQ15</f>
        <v>0</v>
      </c>
      <c r="BR11" s="67">
        <f>BR13+BR15</f>
        <v>0</v>
      </c>
      <c r="BS11" s="69">
        <f t="shared" si="28"/>
        <v>0</v>
      </c>
      <c r="BT11" s="69">
        <f>BT13+BT15</f>
        <v>0</v>
      </c>
      <c r="BU11" s="70">
        <f>BU13+BU15</f>
        <v>0</v>
      </c>
      <c r="BV11" s="69">
        <f t="shared" si="29"/>
        <v>0.253</v>
      </c>
      <c r="BW11" s="69">
        <f>BW13+BW15</f>
        <v>0</v>
      </c>
      <c r="BX11" s="70">
        <f>BX13+BX15</f>
        <v>0.253</v>
      </c>
      <c r="BY11" s="72">
        <f t="shared" si="30"/>
        <v>0.36826783114992723</v>
      </c>
    </row>
    <row r="12" spans="2:120" ht="13.8" x14ac:dyDescent="0.25">
      <c r="B12" s="855"/>
      <c r="C12" s="813"/>
      <c r="D12" s="56" t="s">
        <v>32</v>
      </c>
      <c r="E12" s="57">
        <f t="shared" si="0"/>
        <v>794.28600000000006</v>
      </c>
      <c r="F12" s="58">
        <f t="shared" si="1"/>
        <v>338.83949000000001</v>
      </c>
      <c r="G12" s="59">
        <f t="shared" si="2"/>
        <v>0.42659632676391124</v>
      </c>
      <c r="H12" s="60">
        <f t="shared" si="3"/>
        <v>0</v>
      </c>
      <c r="I12" s="61">
        <f t="shared" si="4"/>
        <v>338.83949000000001</v>
      </c>
      <c r="J12" s="59">
        <f t="shared" si="5"/>
        <v>0.42659632676391124</v>
      </c>
      <c r="K12" s="61">
        <f t="shared" si="6"/>
        <v>0</v>
      </c>
      <c r="L12" s="61">
        <f t="shared" si="7"/>
        <v>338.83949000000001</v>
      </c>
      <c r="M12" s="59">
        <f t="shared" si="8"/>
        <v>0.42659632676391124</v>
      </c>
      <c r="N12" s="62">
        <f t="shared" si="9"/>
        <v>0</v>
      </c>
      <c r="O12" s="61">
        <f t="shared" si="31"/>
        <v>338.83949000000001</v>
      </c>
      <c r="P12" s="59">
        <f t="shared" si="32"/>
        <v>0.42659632676391124</v>
      </c>
      <c r="Q12" s="63">
        <f t="shared" si="10"/>
        <v>794.28600000000006</v>
      </c>
      <c r="R12" s="64">
        <f>R14+R16+R17</f>
        <v>0</v>
      </c>
      <c r="S12" s="623">
        <f>S14+S16+S17</f>
        <v>794.28600000000006</v>
      </c>
      <c r="T12" s="65">
        <f t="shared" si="11"/>
        <v>309.91399999999999</v>
      </c>
      <c r="U12" s="66">
        <f>U14+U16+U17</f>
        <v>0</v>
      </c>
      <c r="V12" s="67">
        <f>V14+V16+V17</f>
        <v>309.91399999999999</v>
      </c>
      <c r="W12" s="65">
        <f t="shared" si="12"/>
        <v>28.92549</v>
      </c>
      <c r="X12" s="66">
        <f>X14+X16+X17</f>
        <v>0</v>
      </c>
      <c r="Y12" s="67">
        <f>Y14+Y16+Y17</f>
        <v>28.92549</v>
      </c>
      <c r="Z12" s="65">
        <f t="shared" si="13"/>
        <v>0</v>
      </c>
      <c r="AA12" s="66">
        <f>AA14+AA16+AA17</f>
        <v>0</v>
      </c>
      <c r="AB12" s="68">
        <f>AB14+AB16+AB17</f>
        <v>0</v>
      </c>
      <c r="AC12" s="69">
        <f t="shared" si="14"/>
        <v>338.83949000000001</v>
      </c>
      <c r="AD12" s="69">
        <f>AD14+AD16+AD17</f>
        <v>0</v>
      </c>
      <c r="AE12" s="70">
        <f>AE14+AE16+AE17</f>
        <v>338.83949000000001</v>
      </c>
      <c r="AF12" s="69">
        <f t="shared" si="15"/>
        <v>0</v>
      </c>
      <c r="AG12" s="71">
        <f>AG14+AG16+AG17</f>
        <v>0</v>
      </c>
      <c r="AH12" s="68">
        <f>AH14+AH16+AH17</f>
        <v>0</v>
      </c>
      <c r="AI12" s="69">
        <f t="shared" si="16"/>
        <v>0</v>
      </c>
      <c r="AJ12" s="71">
        <f>AJ14+AJ16+AJ17</f>
        <v>0</v>
      </c>
      <c r="AK12" s="68">
        <f>AK14+AK16+AK17</f>
        <v>0</v>
      </c>
      <c r="AL12" s="69">
        <f t="shared" si="17"/>
        <v>0</v>
      </c>
      <c r="AM12" s="71">
        <f>AM14+AM16+AM17</f>
        <v>0</v>
      </c>
      <c r="AN12" s="67">
        <f>AN14+AN16+AN17</f>
        <v>0</v>
      </c>
      <c r="AO12" s="69">
        <f t="shared" si="18"/>
        <v>0</v>
      </c>
      <c r="AP12" s="69">
        <f>AP14+AP16+AP17</f>
        <v>0</v>
      </c>
      <c r="AQ12" s="70">
        <f>AQ14+AQ16+AQ17</f>
        <v>0</v>
      </c>
      <c r="AR12" s="69">
        <f t="shared" si="19"/>
        <v>338.83949000000001</v>
      </c>
      <c r="AS12" s="69">
        <f>AS14+AS16+AS17</f>
        <v>0</v>
      </c>
      <c r="AT12" s="70">
        <f>AT14+AT16+AT17</f>
        <v>338.83949000000001</v>
      </c>
      <c r="AU12" s="69">
        <f t="shared" si="20"/>
        <v>0</v>
      </c>
      <c r="AV12" s="71">
        <f>AV14+AV16+AV17</f>
        <v>0</v>
      </c>
      <c r="AW12" s="68">
        <f>AW14+AW16+AW17</f>
        <v>0</v>
      </c>
      <c r="AX12" s="69">
        <f t="shared" si="21"/>
        <v>0</v>
      </c>
      <c r="AY12" s="71">
        <f>AY14+AY16+AY17</f>
        <v>0</v>
      </c>
      <c r="AZ12" s="68">
        <f>AZ14+AZ16+AZ17</f>
        <v>0</v>
      </c>
      <c r="BA12" s="69">
        <f t="shared" si="22"/>
        <v>0</v>
      </c>
      <c r="BB12" s="71">
        <f>BB14+BB16+BB17</f>
        <v>0</v>
      </c>
      <c r="BC12" s="68">
        <f>BC14+BC16+BC17</f>
        <v>0</v>
      </c>
      <c r="BD12" s="69">
        <f t="shared" si="23"/>
        <v>0</v>
      </c>
      <c r="BE12" s="69">
        <f>BE14+BE16+BE17</f>
        <v>0</v>
      </c>
      <c r="BF12" s="70">
        <f>BF14+BF16+BF17</f>
        <v>0</v>
      </c>
      <c r="BG12" s="69">
        <f t="shared" si="24"/>
        <v>338.83949000000001</v>
      </c>
      <c r="BH12" s="69">
        <f>BH14+BH16+BH17</f>
        <v>0</v>
      </c>
      <c r="BI12" s="70">
        <f>BI14+BI16+BI17</f>
        <v>338.83949000000001</v>
      </c>
      <c r="BJ12" s="69">
        <f t="shared" si="25"/>
        <v>0</v>
      </c>
      <c r="BK12" s="71">
        <f>BK14+BK16+BK17</f>
        <v>0</v>
      </c>
      <c r="BL12" s="67">
        <f>BL14+BL16+BL17</f>
        <v>0</v>
      </c>
      <c r="BM12" s="69">
        <f t="shared" si="26"/>
        <v>0</v>
      </c>
      <c r="BN12" s="71">
        <f>BN14+BN16+BN17</f>
        <v>0</v>
      </c>
      <c r="BO12" s="67">
        <f>BO14+BO16+BO17</f>
        <v>0</v>
      </c>
      <c r="BP12" s="69">
        <f t="shared" si="27"/>
        <v>0</v>
      </c>
      <c r="BQ12" s="71">
        <f>BQ14+BQ16+BQ17</f>
        <v>0</v>
      </c>
      <c r="BR12" s="67">
        <f>BR14+BR16+BR17</f>
        <v>0</v>
      </c>
      <c r="BS12" s="69">
        <f t="shared" si="28"/>
        <v>0</v>
      </c>
      <c r="BT12" s="69">
        <f>BT14+BT16+BT17</f>
        <v>0</v>
      </c>
      <c r="BU12" s="70">
        <f>BU14+BU16+BU17</f>
        <v>0</v>
      </c>
      <c r="BV12" s="69">
        <f t="shared" si="29"/>
        <v>338.83949000000001</v>
      </c>
      <c r="BW12" s="69">
        <f>BW14+BW16+BW17</f>
        <v>0</v>
      </c>
      <c r="BX12" s="73">
        <f>BX14+BX16+BX17</f>
        <v>338.83949000000001</v>
      </c>
      <c r="BY12" s="72">
        <f t="shared" si="30"/>
        <v>0.42659632676391124</v>
      </c>
    </row>
    <row r="13" spans="2:120" ht="15" customHeight="1" x14ac:dyDescent="0.25">
      <c r="B13" s="825" t="s">
        <v>37</v>
      </c>
      <c r="C13" s="808" t="s">
        <v>38</v>
      </c>
      <c r="D13" s="74" t="s">
        <v>36</v>
      </c>
      <c r="E13" s="38">
        <f t="shared" si="0"/>
        <v>8.2000000000000003E-2</v>
      </c>
      <c r="F13" s="75">
        <f t="shared" si="1"/>
        <v>0.18200000000000002</v>
      </c>
      <c r="G13" s="76">
        <f t="shared" si="2"/>
        <v>2.2195121951219514</v>
      </c>
      <c r="H13" s="77">
        <f t="shared" si="3"/>
        <v>0</v>
      </c>
      <c r="I13" s="78">
        <f t="shared" si="4"/>
        <v>0.18200000000000002</v>
      </c>
      <c r="J13" s="76">
        <f t="shared" si="5"/>
        <v>2.2195121951219514</v>
      </c>
      <c r="K13" s="78">
        <f t="shared" si="6"/>
        <v>0</v>
      </c>
      <c r="L13" s="78">
        <f t="shared" si="7"/>
        <v>0.18200000000000002</v>
      </c>
      <c r="M13" s="76">
        <f t="shared" si="8"/>
        <v>2.2195121951219514</v>
      </c>
      <c r="N13" s="79">
        <f t="shared" si="9"/>
        <v>0</v>
      </c>
      <c r="O13" s="78">
        <f t="shared" si="31"/>
        <v>0.18200000000000002</v>
      </c>
      <c r="P13" s="76">
        <f t="shared" si="32"/>
        <v>2.2195121951219514</v>
      </c>
      <c r="Q13" s="80">
        <f t="shared" si="10"/>
        <v>8.2000000000000003E-2</v>
      </c>
      <c r="R13" s="81">
        <v>0</v>
      </c>
      <c r="S13" s="624">
        <v>8.2000000000000003E-2</v>
      </c>
      <c r="T13" s="82">
        <f t="shared" si="11"/>
        <v>0.16800000000000001</v>
      </c>
      <c r="U13" s="83">
        <v>0</v>
      </c>
      <c r="V13" s="84">
        <v>0.16800000000000001</v>
      </c>
      <c r="W13" s="82">
        <f t="shared" si="12"/>
        <v>1.4E-2</v>
      </c>
      <c r="X13" s="83">
        <v>0</v>
      </c>
      <c r="Y13" s="84">
        <v>1.4E-2</v>
      </c>
      <c r="Z13" s="82">
        <f t="shared" si="13"/>
        <v>0</v>
      </c>
      <c r="AA13" s="83">
        <v>0</v>
      </c>
      <c r="AB13" s="85">
        <v>0</v>
      </c>
      <c r="AC13" s="86">
        <f t="shared" si="14"/>
        <v>0.18200000000000002</v>
      </c>
      <c r="AD13" s="87">
        <v>0</v>
      </c>
      <c r="AE13" s="88">
        <f t="shared" ref="AE13:AE18" si="33">T13+W13+Z13</f>
        <v>0.18200000000000002</v>
      </c>
      <c r="AF13" s="86">
        <f t="shared" si="15"/>
        <v>0</v>
      </c>
      <c r="AG13" s="88">
        <v>0</v>
      </c>
      <c r="AH13" s="85">
        <v>0</v>
      </c>
      <c r="AI13" s="86">
        <f t="shared" si="16"/>
        <v>0</v>
      </c>
      <c r="AJ13" s="88">
        <v>0</v>
      </c>
      <c r="AK13" s="85">
        <v>0</v>
      </c>
      <c r="AL13" s="86">
        <f t="shared" si="17"/>
        <v>0</v>
      </c>
      <c r="AM13" s="88">
        <v>0</v>
      </c>
      <c r="AN13" s="84">
        <v>0</v>
      </c>
      <c r="AO13" s="86">
        <f t="shared" si="18"/>
        <v>0</v>
      </c>
      <c r="AP13" s="87">
        <v>0</v>
      </c>
      <c r="AQ13" s="88">
        <f>AF13+AI13+AL13</f>
        <v>0</v>
      </c>
      <c r="AR13" s="86">
        <f t="shared" si="19"/>
        <v>0.18200000000000002</v>
      </c>
      <c r="AS13" s="87">
        <v>0</v>
      </c>
      <c r="AT13" s="88">
        <f>AC13+AO13</f>
        <v>0.18200000000000002</v>
      </c>
      <c r="AU13" s="86">
        <f t="shared" si="20"/>
        <v>0</v>
      </c>
      <c r="AV13" s="88">
        <v>0</v>
      </c>
      <c r="AW13" s="89">
        <v>0</v>
      </c>
      <c r="AX13" s="86">
        <f t="shared" si="21"/>
        <v>0</v>
      </c>
      <c r="AY13" s="88">
        <v>0</v>
      </c>
      <c r="AZ13" s="85">
        <v>0</v>
      </c>
      <c r="BA13" s="86">
        <f t="shared" si="22"/>
        <v>0</v>
      </c>
      <c r="BB13" s="88">
        <v>0</v>
      </c>
      <c r="BC13" s="85">
        <v>0</v>
      </c>
      <c r="BD13" s="86">
        <f t="shared" si="23"/>
        <v>0</v>
      </c>
      <c r="BE13" s="87">
        <v>0</v>
      </c>
      <c r="BF13" s="88">
        <f>AU13+AX13+BA13</f>
        <v>0</v>
      </c>
      <c r="BG13" s="86">
        <f t="shared" si="24"/>
        <v>0.18200000000000002</v>
      </c>
      <c r="BH13" s="87">
        <v>0</v>
      </c>
      <c r="BI13" s="88">
        <f>AR13+BD13</f>
        <v>0.18200000000000002</v>
      </c>
      <c r="BJ13" s="86">
        <f t="shared" si="25"/>
        <v>0</v>
      </c>
      <c r="BK13" s="88">
        <v>0</v>
      </c>
      <c r="BL13" s="84">
        <v>0</v>
      </c>
      <c r="BM13" s="86">
        <f t="shared" si="26"/>
        <v>0</v>
      </c>
      <c r="BN13" s="88">
        <v>0</v>
      </c>
      <c r="BO13" s="84">
        <v>0</v>
      </c>
      <c r="BP13" s="86">
        <f t="shared" si="27"/>
        <v>0</v>
      </c>
      <c r="BQ13" s="88">
        <v>0</v>
      </c>
      <c r="BR13" s="84">
        <v>0</v>
      </c>
      <c r="BS13" s="86">
        <f t="shared" si="28"/>
        <v>0</v>
      </c>
      <c r="BT13" s="87">
        <v>0</v>
      </c>
      <c r="BU13" s="88">
        <f>BJ13+BM13+BP13</f>
        <v>0</v>
      </c>
      <c r="BV13" s="86">
        <f t="shared" si="29"/>
        <v>0.18200000000000002</v>
      </c>
      <c r="BW13" s="87">
        <v>0</v>
      </c>
      <c r="BX13" s="88">
        <f>BG13+BS13</f>
        <v>0.18200000000000002</v>
      </c>
      <c r="BY13" s="90">
        <f t="shared" si="30"/>
        <v>2.2195121951219514</v>
      </c>
    </row>
    <row r="14" spans="2:120" ht="15" customHeight="1" x14ac:dyDescent="0.25">
      <c r="B14" s="826"/>
      <c r="C14" s="809"/>
      <c r="D14" s="74" t="s">
        <v>32</v>
      </c>
      <c r="E14" s="38">
        <f t="shared" si="0"/>
        <v>67.864000000000004</v>
      </c>
      <c r="F14" s="75">
        <f t="shared" si="1"/>
        <v>241.88348999999999</v>
      </c>
      <c r="G14" s="76">
        <f t="shared" si="2"/>
        <v>3.5642386243074382</v>
      </c>
      <c r="H14" s="77">
        <f t="shared" si="3"/>
        <v>0</v>
      </c>
      <c r="I14" s="78">
        <f t="shared" si="4"/>
        <v>241.88348999999999</v>
      </c>
      <c r="J14" s="76">
        <f t="shared" si="5"/>
        <v>3.5642386243074382</v>
      </c>
      <c r="K14" s="78">
        <f t="shared" si="6"/>
        <v>0</v>
      </c>
      <c r="L14" s="78">
        <f t="shared" si="7"/>
        <v>241.88348999999999</v>
      </c>
      <c r="M14" s="76">
        <f t="shared" si="8"/>
        <v>3.5642386243074382</v>
      </c>
      <c r="N14" s="79">
        <f t="shared" si="9"/>
        <v>0</v>
      </c>
      <c r="O14" s="78">
        <f t="shared" si="31"/>
        <v>241.88348999999999</v>
      </c>
      <c r="P14" s="76">
        <f t="shared" si="32"/>
        <v>3.5642386243074382</v>
      </c>
      <c r="Q14" s="91">
        <f t="shared" si="10"/>
        <v>67.864000000000004</v>
      </c>
      <c r="R14" s="92">
        <v>0</v>
      </c>
      <c r="S14" s="625">
        <v>67.864000000000004</v>
      </c>
      <c r="T14" s="93">
        <f t="shared" si="11"/>
        <v>226.53299999999999</v>
      </c>
      <c r="U14" s="94">
        <v>0</v>
      </c>
      <c r="V14" s="95">
        <v>226.53299999999999</v>
      </c>
      <c r="W14" s="93">
        <f t="shared" si="12"/>
        <v>15.350490000000001</v>
      </c>
      <c r="X14" s="94">
        <v>0</v>
      </c>
      <c r="Y14" s="95">
        <v>15.350490000000001</v>
      </c>
      <c r="Z14" s="93">
        <f t="shared" si="13"/>
        <v>0</v>
      </c>
      <c r="AA14" s="94">
        <v>0</v>
      </c>
      <c r="AB14" s="96">
        <v>0</v>
      </c>
      <c r="AC14" s="86">
        <f t="shared" si="14"/>
        <v>241.88348999999999</v>
      </c>
      <c r="AD14" s="87">
        <v>0</v>
      </c>
      <c r="AE14" s="88">
        <f t="shared" si="33"/>
        <v>241.88348999999999</v>
      </c>
      <c r="AF14" s="86">
        <f t="shared" si="15"/>
        <v>0</v>
      </c>
      <c r="AG14" s="88">
        <v>0</v>
      </c>
      <c r="AH14" s="96">
        <v>0</v>
      </c>
      <c r="AI14" s="86">
        <f t="shared" si="16"/>
        <v>0</v>
      </c>
      <c r="AJ14" s="88">
        <v>0</v>
      </c>
      <c r="AK14" s="96">
        <v>0</v>
      </c>
      <c r="AL14" s="86">
        <f t="shared" si="17"/>
        <v>0</v>
      </c>
      <c r="AM14" s="88">
        <v>0</v>
      </c>
      <c r="AN14" s="95">
        <v>0</v>
      </c>
      <c r="AO14" s="86">
        <f t="shared" si="18"/>
        <v>0</v>
      </c>
      <c r="AP14" s="87">
        <v>0</v>
      </c>
      <c r="AQ14" s="88">
        <f>AF14+AI14+AL14</f>
        <v>0</v>
      </c>
      <c r="AR14" s="86">
        <f t="shared" si="19"/>
        <v>241.88348999999999</v>
      </c>
      <c r="AS14" s="87">
        <v>0</v>
      </c>
      <c r="AT14" s="88">
        <f>AC14+AO14</f>
        <v>241.88348999999999</v>
      </c>
      <c r="AU14" s="86">
        <f t="shared" si="20"/>
        <v>0</v>
      </c>
      <c r="AV14" s="88">
        <v>0</v>
      </c>
      <c r="AW14" s="97">
        <v>0</v>
      </c>
      <c r="AX14" s="86">
        <f t="shared" si="21"/>
        <v>0</v>
      </c>
      <c r="AY14" s="88">
        <v>0</v>
      </c>
      <c r="AZ14" s="96">
        <v>0</v>
      </c>
      <c r="BA14" s="86">
        <f t="shared" si="22"/>
        <v>0</v>
      </c>
      <c r="BB14" s="88">
        <v>0</v>
      </c>
      <c r="BC14" s="96">
        <v>0</v>
      </c>
      <c r="BD14" s="86">
        <f t="shared" si="23"/>
        <v>0</v>
      </c>
      <c r="BE14" s="87">
        <v>0</v>
      </c>
      <c r="BF14" s="88">
        <f>AU14+AX14+BA14</f>
        <v>0</v>
      </c>
      <c r="BG14" s="86">
        <f t="shared" si="24"/>
        <v>241.88348999999999</v>
      </c>
      <c r="BH14" s="87">
        <v>0</v>
      </c>
      <c r="BI14" s="88">
        <f>AR14+BD14</f>
        <v>241.88348999999999</v>
      </c>
      <c r="BJ14" s="86">
        <f t="shared" si="25"/>
        <v>0</v>
      </c>
      <c r="BK14" s="88">
        <v>0</v>
      </c>
      <c r="BL14" s="95">
        <v>0</v>
      </c>
      <c r="BM14" s="86">
        <f t="shared" si="26"/>
        <v>0</v>
      </c>
      <c r="BN14" s="88">
        <v>0</v>
      </c>
      <c r="BO14" s="95">
        <v>0</v>
      </c>
      <c r="BP14" s="86">
        <f t="shared" si="27"/>
        <v>0</v>
      </c>
      <c r="BQ14" s="88">
        <v>0</v>
      </c>
      <c r="BR14" s="95">
        <v>0</v>
      </c>
      <c r="BS14" s="86">
        <f t="shared" si="28"/>
        <v>0</v>
      </c>
      <c r="BT14" s="87">
        <v>0</v>
      </c>
      <c r="BU14" s="88">
        <f>BJ14+BM14+BP14</f>
        <v>0</v>
      </c>
      <c r="BV14" s="86">
        <f t="shared" si="29"/>
        <v>241.88348999999999</v>
      </c>
      <c r="BW14" s="87">
        <v>0</v>
      </c>
      <c r="BX14" s="88">
        <f>BG14+BS14</f>
        <v>241.88348999999999</v>
      </c>
      <c r="BY14" s="90">
        <f t="shared" si="30"/>
        <v>3.5642386243074382</v>
      </c>
    </row>
    <row r="15" spans="2:120" ht="15" customHeight="1" x14ac:dyDescent="0.25">
      <c r="B15" s="825" t="s">
        <v>39</v>
      </c>
      <c r="C15" s="808" t="s">
        <v>40</v>
      </c>
      <c r="D15" s="74" t="s">
        <v>36</v>
      </c>
      <c r="E15" s="38">
        <f t="shared" si="0"/>
        <v>0.60499999999999998</v>
      </c>
      <c r="F15" s="75">
        <f t="shared" si="1"/>
        <v>7.0999999999999994E-2</v>
      </c>
      <c r="G15" s="76">
        <f t="shared" si="2"/>
        <v>0.11735537190082644</v>
      </c>
      <c r="H15" s="77">
        <f t="shared" si="3"/>
        <v>0</v>
      </c>
      <c r="I15" s="78">
        <f t="shared" si="4"/>
        <v>7.0999999999999994E-2</v>
      </c>
      <c r="J15" s="76">
        <f t="shared" si="5"/>
        <v>0.11735537190082644</v>
      </c>
      <c r="K15" s="78">
        <f t="shared" si="6"/>
        <v>0</v>
      </c>
      <c r="L15" s="78">
        <f t="shared" si="7"/>
        <v>7.0999999999999994E-2</v>
      </c>
      <c r="M15" s="76">
        <f t="shared" si="8"/>
        <v>0.11735537190082644</v>
      </c>
      <c r="N15" s="79">
        <f t="shared" si="9"/>
        <v>0</v>
      </c>
      <c r="O15" s="78">
        <f t="shared" si="31"/>
        <v>7.0999999999999994E-2</v>
      </c>
      <c r="P15" s="76">
        <f t="shared" si="32"/>
        <v>0.11735537190082644</v>
      </c>
      <c r="Q15" s="91">
        <f t="shared" si="10"/>
        <v>0.60499999999999998</v>
      </c>
      <c r="R15" s="92">
        <v>0</v>
      </c>
      <c r="S15" s="625">
        <v>0.60499999999999998</v>
      </c>
      <c r="T15" s="93">
        <f t="shared" si="11"/>
        <v>5.0999999999999997E-2</v>
      </c>
      <c r="U15" s="94">
        <v>0</v>
      </c>
      <c r="V15" s="95">
        <v>5.0999999999999997E-2</v>
      </c>
      <c r="W15" s="93">
        <f t="shared" si="12"/>
        <v>0.02</v>
      </c>
      <c r="X15" s="94">
        <v>0</v>
      </c>
      <c r="Y15" s="95">
        <v>0.02</v>
      </c>
      <c r="Z15" s="93">
        <f t="shared" si="13"/>
        <v>0</v>
      </c>
      <c r="AA15" s="94">
        <v>0</v>
      </c>
      <c r="AB15" s="96">
        <v>0</v>
      </c>
      <c r="AC15" s="98">
        <f t="shared" si="14"/>
        <v>7.0999999999999994E-2</v>
      </c>
      <c r="AD15" s="87">
        <v>0</v>
      </c>
      <c r="AE15" s="88">
        <f t="shared" si="33"/>
        <v>7.0999999999999994E-2</v>
      </c>
      <c r="AF15" s="86">
        <f t="shared" si="15"/>
        <v>0</v>
      </c>
      <c r="AG15" s="88">
        <v>0</v>
      </c>
      <c r="AH15" s="96">
        <v>0</v>
      </c>
      <c r="AI15" s="86">
        <f t="shared" si="16"/>
        <v>0</v>
      </c>
      <c r="AJ15" s="88">
        <v>0</v>
      </c>
      <c r="AK15" s="96">
        <v>0</v>
      </c>
      <c r="AL15" s="86">
        <f t="shared" si="17"/>
        <v>0</v>
      </c>
      <c r="AM15" s="88">
        <v>0</v>
      </c>
      <c r="AN15" s="95">
        <v>0</v>
      </c>
      <c r="AO15" s="86">
        <f t="shared" si="18"/>
        <v>0</v>
      </c>
      <c r="AP15" s="87">
        <v>0</v>
      </c>
      <c r="AQ15" s="88">
        <f>AF15+AI15+AL15</f>
        <v>0</v>
      </c>
      <c r="AR15" s="86">
        <f t="shared" si="19"/>
        <v>7.0999999999999994E-2</v>
      </c>
      <c r="AS15" s="87">
        <v>0</v>
      </c>
      <c r="AT15" s="88">
        <f>AC15+AO15</f>
        <v>7.0999999999999994E-2</v>
      </c>
      <c r="AU15" s="86">
        <f t="shared" si="20"/>
        <v>0</v>
      </c>
      <c r="AV15" s="88">
        <v>0</v>
      </c>
      <c r="AW15" s="97">
        <v>0</v>
      </c>
      <c r="AX15" s="86">
        <f t="shared" si="21"/>
        <v>0</v>
      </c>
      <c r="AY15" s="88">
        <v>0</v>
      </c>
      <c r="AZ15" s="96">
        <v>0</v>
      </c>
      <c r="BA15" s="86">
        <f t="shared" si="22"/>
        <v>0</v>
      </c>
      <c r="BB15" s="88">
        <v>0</v>
      </c>
      <c r="BC15" s="96">
        <v>0</v>
      </c>
      <c r="BD15" s="86">
        <f t="shared" si="23"/>
        <v>0</v>
      </c>
      <c r="BE15" s="87">
        <v>0</v>
      </c>
      <c r="BF15" s="88">
        <f>AU15+AX15+BA15</f>
        <v>0</v>
      </c>
      <c r="BG15" s="86">
        <f t="shared" si="24"/>
        <v>7.0999999999999994E-2</v>
      </c>
      <c r="BH15" s="87">
        <v>0</v>
      </c>
      <c r="BI15" s="88">
        <f>AR15+BD15</f>
        <v>7.0999999999999994E-2</v>
      </c>
      <c r="BJ15" s="86">
        <f t="shared" si="25"/>
        <v>0</v>
      </c>
      <c r="BK15" s="88">
        <v>0</v>
      </c>
      <c r="BL15" s="95">
        <v>0</v>
      </c>
      <c r="BM15" s="86">
        <f t="shared" si="26"/>
        <v>0</v>
      </c>
      <c r="BN15" s="88">
        <v>0</v>
      </c>
      <c r="BO15" s="95">
        <v>0</v>
      </c>
      <c r="BP15" s="86">
        <f t="shared" si="27"/>
        <v>0</v>
      </c>
      <c r="BQ15" s="88">
        <v>0</v>
      </c>
      <c r="BR15" s="95">
        <v>0</v>
      </c>
      <c r="BS15" s="86">
        <f t="shared" si="28"/>
        <v>0</v>
      </c>
      <c r="BT15" s="87">
        <v>0</v>
      </c>
      <c r="BU15" s="88">
        <f>BJ15+BM15+BP15</f>
        <v>0</v>
      </c>
      <c r="BV15" s="86">
        <f t="shared" si="29"/>
        <v>7.0999999999999994E-2</v>
      </c>
      <c r="BW15" s="87">
        <v>0</v>
      </c>
      <c r="BX15" s="88">
        <f>BG15+BS15</f>
        <v>7.0999999999999994E-2</v>
      </c>
      <c r="BY15" s="90">
        <f t="shared" si="30"/>
        <v>0.11735537190082644</v>
      </c>
    </row>
    <row r="16" spans="2:120" ht="15" customHeight="1" x14ac:dyDescent="0.25">
      <c r="B16" s="826"/>
      <c r="C16" s="809"/>
      <c r="D16" s="74" t="s">
        <v>32</v>
      </c>
      <c r="E16" s="38">
        <f t="shared" si="0"/>
        <v>717.90200000000004</v>
      </c>
      <c r="F16" s="75">
        <f t="shared" si="1"/>
        <v>96.956000000000003</v>
      </c>
      <c r="G16" s="76">
        <f t="shared" si="2"/>
        <v>0.13505464534156472</v>
      </c>
      <c r="H16" s="77">
        <f t="shared" si="3"/>
        <v>0</v>
      </c>
      <c r="I16" s="78">
        <f t="shared" si="4"/>
        <v>96.956000000000003</v>
      </c>
      <c r="J16" s="76">
        <f t="shared" si="5"/>
        <v>0.13505464534156472</v>
      </c>
      <c r="K16" s="78">
        <f t="shared" si="6"/>
        <v>0</v>
      </c>
      <c r="L16" s="78">
        <f t="shared" si="7"/>
        <v>96.956000000000003</v>
      </c>
      <c r="M16" s="76">
        <f t="shared" si="8"/>
        <v>0.13505464534156472</v>
      </c>
      <c r="N16" s="79">
        <f t="shared" si="9"/>
        <v>0</v>
      </c>
      <c r="O16" s="78">
        <f t="shared" si="31"/>
        <v>96.956000000000003</v>
      </c>
      <c r="P16" s="76">
        <f t="shared" si="32"/>
        <v>0.13505464534156472</v>
      </c>
      <c r="Q16" s="91">
        <f t="shared" si="10"/>
        <v>717.90200000000004</v>
      </c>
      <c r="R16" s="92">
        <v>0</v>
      </c>
      <c r="S16" s="625">
        <v>717.90200000000004</v>
      </c>
      <c r="T16" s="93">
        <f t="shared" si="11"/>
        <v>83.381</v>
      </c>
      <c r="U16" s="94">
        <v>0</v>
      </c>
      <c r="V16" s="95">
        <v>83.381</v>
      </c>
      <c r="W16" s="93">
        <f t="shared" si="12"/>
        <v>13.574999999999999</v>
      </c>
      <c r="X16" s="94">
        <v>0</v>
      </c>
      <c r="Y16" s="95">
        <v>13.574999999999999</v>
      </c>
      <c r="Z16" s="93">
        <f t="shared" si="13"/>
        <v>0</v>
      </c>
      <c r="AA16" s="94">
        <v>0</v>
      </c>
      <c r="AB16" s="96">
        <v>0</v>
      </c>
      <c r="AC16" s="98">
        <f t="shared" si="14"/>
        <v>96.956000000000003</v>
      </c>
      <c r="AD16" s="87">
        <v>0</v>
      </c>
      <c r="AE16" s="88">
        <f t="shared" si="33"/>
        <v>96.956000000000003</v>
      </c>
      <c r="AF16" s="86">
        <f t="shared" si="15"/>
        <v>0</v>
      </c>
      <c r="AG16" s="88">
        <v>0</v>
      </c>
      <c r="AH16" s="101">
        <v>0</v>
      </c>
      <c r="AI16" s="86">
        <f t="shared" si="16"/>
        <v>0</v>
      </c>
      <c r="AJ16" s="88">
        <v>0</v>
      </c>
      <c r="AK16" s="101">
        <v>0</v>
      </c>
      <c r="AL16" s="86">
        <f t="shared" si="17"/>
        <v>0</v>
      </c>
      <c r="AM16" s="88">
        <v>0</v>
      </c>
      <c r="AN16" s="95">
        <v>0</v>
      </c>
      <c r="AO16" s="86">
        <f t="shared" si="18"/>
        <v>0</v>
      </c>
      <c r="AP16" s="87">
        <v>0</v>
      </c>
      <c r="AQ16" s="88">
        <f>AF16+AI16+AL16</f>
        <v>0</v>
      </c>
      <c r="AR16" s="86">
        <f t="shared" si="19"/>
        <v>96.956000000000003</v>
      </c>
      <c r="AS16" s="87">
        <v>0</v>
      </c>
      <c r="AT16" s="88">
        <f>AC16+AO16</f>
        <v>96.956000000000003</v>
      </c>
      <c r="AU16" s="86">
        <f t="shared" si="20"/>
        <v>0</v>
      </c>
      <c r="AV16" s="88">
        <v>0</v>
      </c>
      <c r="AW16" s="102">
        <v>0</v>
      </c>
      <c r="AX16" s="86">
        <f t="shared" si="21"/>
        <v>0</v>
      </c>
      <c r="AY16" s="88">
        <v>0</v>
      </c>
      <c r="AZ16" s="101">
        <v>0</v>
      </c>
      <c r="BA16" s="86">
        <f t="shared" si="22"/>
        <v>0</v>
      </c>
      <c r="BB16" s="88">
        <v>0</v>
      </c>
      <c r="BC16" s="101">
        <v>0</v>
      </c>
      <c r="BD16" s="86">
        <f t="shared" si="23"/>
        <v>0</v>
      </c>
      <c r="BE16" s="87">
        <v>0</v>
      </c>
      <c r="BF16" s="88">
        <f>AU16+AX16+BA16</f>
        <v>0</v>
      </c>
      <c r="BG16" s="86">
        <f t="shared" si="24"/>
        <v>96.956000000000003</v>
      </c>
      <c r="BH16" s="87">
        <v>0</v>
      </c>
      <c r="BI16" s="88">
        <f>AR16+BD16</f>
        <v>96.956000000000003</v>
      </c>
      <c r="BJ16" s="86">
        <f t="shared" si="25"/>
        <v>0</v>
      </c>
      <c r="BK16" s="88">
        <v>0</v>
      </c>
      <c r="BL16" s="659">
        <v>0</v>
      </c>
      <c r="BM16" s="86">
        <f t="shared" si="26"/>
        <v>0</v>
      </c>
      <c r="BN16" s="88">
        <v>0</v>
      </c>
      <c r="BO16" s="95">
        <v>0</v>
      </c>
      <c r="BP16" s="86">
        <f t="shared" si="27"/>
        <v>0</v>
      </c>
      <c r="BQ16" s="88">
        <v>0</v>
      </c>
      <c r="BR16" s="95">
        <v>0</v>
      </c>
      <c r="BS16" s="86">
        <f t="shared" si="28"/>
        <v>0</v>
      </c>
      <c r="BT16" s="87">
        <v>0</v>
      </c>
      <c r="BU16" s="88">
        <f>BJ16+BM16+BP16</f>
        <v>0</v>
      </c>
      <c r="BV16" s="86">
        <f t="shared" si="29"/>
        <v>96.956000000000003</v>
      </c>
      <c r="BW16" s="87">
        <v>0</v>
      </c>
      <c r="BX16" s="88">
        <f>BG16+BS16</f>
        <v>96.956000000000003</v>
      </c>
      <c r="BY16" s="90">
        <f t="shared" si="30"/>
        <v>0.13505464534156472</v>
      </c>
    </row>
    <row r="17" spans="2:78" ht="14.4" thickBot="1" x14ac:dyDescent="0.3">
      <c r="B17" s="103" t="s">
        <v>41</v>
      </c>
      <c r="C17" s="104" t="s">
        <v>42</v>
      </c>
      <c r="D17" s="105" t="s">
        <v>32</v>
      </c>
      <c r="E17" s="106">
        <f t="shared" si="0"/>
        <v>8.52</v>
      </c>
      <c r="F17" s="107">
        <f t="shared" si="1"/>
        <v>0</v>
      </c>
      <c r="G17" s="108"/>
      <c r="H17" s="109">
        <f t="shared" si="3"/>
        <v>0</v>
      </c>
      <c r="I17" s="110">
        <f t="shared" si="4"/>
        <v>0</v>
      </c>
      <c r="J17" s="108"/>
      <c r="K17" s="110">
        <f t="shared" si="6"/>
        <v>0</v>
      </c>
      <c r="L17" s="110">
        <f t="shared" si="7"/>
        <v>0</v>
      </c>
      <c r="M17" s="108"/>
      <c r="N17" s="111">
        <f t="shared" si="9"/>
        <v>0</v>
      </c>
      <c r="O17" s="110">
        <f t="shared" si="31"/>
        <v>0</v>
      </c>
      <c r="P17" s="108"/>
      <c r="Q17" s="112">
        <f t="shared" si="10"/>
        <v>8.52</v>
      </c>
      <c r="R17" s="113">
        <v>0</v>
      </c>
      <c r="S17" s="627">
        <v>8.52</v>
      </c>
      <c r="T17" s="114">
        <f t="shared" si="11"/>
        <v>0</v>
      </c>
      <c r="U17" s="115">
        <v>0</v>
      </c>
      <c r="V17" s="116">
        <v>0</v>
      </c>
      <c r="W17" s="114">
        <f t="shared" si="12"/>
        <v>0</v>
      </c>
      <c r="X17" s="115">
        <v>0</v>
      </c>
      <c r="Y17" s="116">
        <v>0</v>
      </c>
      <c r="Z17" s="114">
        <f t="shared" si="13"/>
        <v>0</v>
      </c>
      <c r="AA17" s="115">
        <v>0</v>
      </c>
      <c r="AB17" s="117"/>
      <c r="AC17" s="118">
        <f t="shared" si="14"/>
        <v>0</v>
      </c>
      <c r="AD17" s="50">
        <v>0</v>
      </c>
      <c r="AE17" s="119">
        <f t="shared" si="33"/>
        <v>0</v>
      </c>
      <c r="AF17" s="118">
        <f t="shared" si="15"/>
        <v>0</v>
      </c>
      <c r="AG17" s="52">
        <v>0</v>
      </c>
      <c r="AH17" s="117">
        <v>0</v>
      </c>
      <c r="AI17" s="118">
        <f t="shared" si="16"/>
        <v>0</v>
      </c>
      <c r="AJ17" s="52">
        <v>0</v>
      </c>
      <c r="AK17" s="117">
        <v>0</v>
      </c>
      <c r="AL17" s="118">
        <f t="shared" si="17"/>
        <v>0</v>
      </c>
      <c r="AM17" s="52">
        <v>0</v>
      </c>
      <c r="AN17" s="116">
        <v>0</v>
      </c>
      <c r="AO17" s="118">
        <f t="shared" si="18"/>
        <v>0</v>
      </c>
      <c r="AP17" s="50">
        <v>0</v>
      </c>
      <c r="AQ17" s="119">
        <f>AF17+AI17+AL17</f>
        <v>0</v>
      </c>
      <c r="AR17" s="118">
        <f t="shared" si="19"/>
        <v>0</v>
      </c>
      <c r="AS17" s="50">
        <v>0</v>
      </c>
      <c r="AT17" s="120">
        <f>AC17+AO17</f>
        <v>0</v>
      </c>
      <c r="AU17" s="118">
        <f t="shared" si="20"/>
        <v>0</v>
      </c>
      <c r="AV17" s="52">
        <v>0</v>
      </c>
      <c r="AW17" s="121">
        <v>0</v>
      </c>
      <c r="AX17" s="118">
        <f t="shared" si="21"/>
        <v>0</v>
      </c>
      <c r="AY17" s="52">
        <v>0</v>
      </c>
      <c r="AZ17" s="117">
        <v>0</v>
      </c>
      <c r="BA17" s="118">
        <f t="shared" si="22"/>
        <v>0</v>
      </c>
      <c r="BB17" s="52">
        <v>0</v>
      </c>
      <c r="BC17" s="117">
        <v>0</v>
      </c>
      <c r="BD17" s="118">
        <f t="shared" si="23"/>
        <v>0</v>
      </c>
      <c r="BE17" s="50">
        <v>0</v>
      </c>
      <c r="BF17" s="119">
        <f>AU17+AX17+BA17</f>
        <v>0</v>
      </c>
      <c r="BG17" s="118">
        <f t="shared" si="24"/>
        <v>0</v>
      </c>
      <c r="BH17" s="50">
        <v>0</v>
      </c>
      <c r="BI17" s="119">
        <f>AR17+BD17</f>
        <v>0</v>
      </c>
      <c r="BJ17" s="118">
        <f t="shared" si="25"/>
        <v>0</v>
      </c>
      <c r="BK17" s="52">
        <v>0</v>
      </c>
      <c r="BL17" s="116">
        <v>0</v>
      </c>
      <c r="BM17" s="118">
        <f t="shared" si="26"/>
        <v>0</v>
      </c>
      <c r="BN17" s="52">
        <v>0</v>
      </c>
      <c r="BO17" s="116">
        <v>0</v>
      </c>
      <c r="BP17" s="118">
        <f t="shared" si="27"/>
        <v>0</v>
      </c>
      <c r="BQ17" s="52">
        <v>0</v>
      </c>
      <c r="BR17" s="116">
        <v>0</v>
      </c>
      <c r="BS17" s="118">
        <f t="shared" si="28"/>
        <v>0</v>
      </c>
      <c r="BT17" s="50">
        <v>0</v>
      </c>
      <c r="BU17" s="119">
        <f>BJ17+BM17+BP17</f>
        <v>0</v>
      </c>
      <c r="BV17" s="118">
        <f t="shared" si="29"/>
        <v>0</v>
      </c>
      <c r="BW17" s="50">
        <v>0</v>
      </c>
      <c r="BX17" s="120">
        <f>BG17+BS17</f>
        <v>0</v>
      </c>
      <c r="BY17" s="122"/>
    </row>
    <row r="18" spans="2:78" ht="24.75" customHeight="1" x14ac:dyDescent="0.25">
      <c r="B18" s="843" t="s">
        <v>43</v>
      </c>
      <c r="C18" s="845" t="s">
        <v>44</v>
      </c>
      <c r="D18" s="123" t="s">
        <v>34</v>
      </c>
      <c r="E18" s="124">
        <f t="shared" si="0"/>
        <v>32</v>
      </c>
      <c r="F18" s="125">
        <f t="shared" si="1"/>
        <v>4</v>
      </c>
      <c r="G18" s="126">
        <f>F18/E18</f>
        <v>0.125</v>
      </c>
      <c r="H18" s="125">
        <f t="shared" si="3"/>
        <v>0</v>
      </c>
      <c r="I18" s="127">
        <f t="shared" si="4"/>
        <v>0</v>
      </c>
      <c r="J18" s="126">
        <f>I18/E18</f>
        <v>0</v>
      </c>
      <c r="K18" s="127">
        <f t="shared" si="6"/>
        <v>0</v>
      </c>
      <c r="L18" s="127">
        <f t="shared" si="7"/>
        <v>0</v>
      </c>
      <c r="M18" s="126">
        <f>L18/E18</f>
        <v>0</v>
      </c>
      <c r="N18" s="128">
        <f t="shared" si="9"/>
        <v>0</v>
      </c>
      <c r="O18" s="61">
        <f t="shared" si="31"/>
        <v>0</v>
      </c>
      <c r="P18" s="126">
        <f>O18/E18</f>
        <v>0</v>
      </c>
      <c r="Q18" s="129">
        <f t="shared" si="10"/>
        <v>32</v>
      </c>
      <c r="R18" s="130">
        <v>0</v>
      </c>
      <c r="S18" s="652">
        <v>32</v>
      </c>
      <c r="T18" s="131">
        <f t="shared" si="11"/>
        <v>1</v>
      </c>
      <c r="U18" s="132">
        <v>0</v>
      </c>
      <c r="V18" s="133">
        <v>1</v>
      </c>
      <c r="W18" s="131">
        <f t="shared" si="12"/>
        <v>3</v>
      </c>
      <c r="X18" s="132">
        <v>0</v>
      </c>
      <c r="Y18" s="133">
        <v>3</v>
      </c>
      <c r="Z18" s="131">
        <f t="shared" si="13"/>
        <v>0</v>
      </c>
      <c r="AA18" s="132">
        <v>0</v>
      </c>
      <c r="AB18" s="134">
        <v>0</v>
      </c>
      <c r="AC18" s="135">
        <f t="shared" si="14"/>
        <v>4</v>
      </c>
      <c r="AD18" s="135">
        <v>0</v>
      </c>
      <c r="AE18" s="136">
        <f t="shared" si="33"/>
        <v>4</v>
      </c>
      <c r="AF18" s="135">
        <f t="shared" si="15"/>
        <v>0</v>
      </c>
      <c r="AG18" s="137">
        <v>0</v>
      </c>
      <c r="AH18" s="134">
        <v>0</v>
      </c>
      <c r="AI18" s="135">
        <f t="shared" si="16"/>
        <v>0</v>
      </c>
      <c r="AJ18" s="137">
        <v>0</v>
      </c>
      <c r="AK18" s="134">
        <v>0</v>
      </c>
      <c r="AL18" s="135">
        <f t="shared" si="17"/>
        <v>0</v>
      </c>
      <c r="AM18" s="137">
        <v>0</v>
      </c>
      <c r="AN18" s="654">
        <v>0</v>
      </c>
      <c r="AO18" s="135">
        <f t="shared" si="18"/>
        <v>0</v>
      </c>
      <c r="AP18" s="135">
        <v>0</v>
      </c>
      <c r="AQ18" s="137">
        <v>0</v>
      </c>
      <c r="AR18" s="135">
        <f t="shared" si="19"/>
        <v>0</v>
      </c>
      <c r="AS18" s="135">
        <v>0</v>
      </c>
      <c r="AT18" s="137">
        <v>0</v>
      </c>
      <c r="AU18" s="135">
        <f t="shared" si="20"/>
        <v>0</v>
      </c>
      <c r="AV18" s="137">
        <v>0</v>
      </c>
      <c r="AW18" s="134">
        <v>0</v>
      </c>
      <c r="AX18" s="135">
        <f t="shared" si="21"/>
        <v>0</v>
      </c>
      <c r="AY18" s="137">
        <v>0</v>
      </c>
      <c r="AZ18" s="134">
        <v>0</v>
      </c>
      <c r="BA18" s="135">
        <f t="shared" si="22"/>
        <v>0</v>
      </c>
      <c r="BB18" s="137">
        <v>0</v>
      </c>
      <c r="BC18" s="134">
        <v>0</v>
      </c>
      <c r="BD18" s="135">
        <f t="shared" si="23"/>
        <v>0</v>
      </c>
      <c r="BE18" s="135">
        <v>0</v>
      </c>
      <c r="BF18" s="136">
        <v>0</v>
      </c>
      <c r="BG18" s="135">
        <f t="shared" si="24"/>
        <v>0</v>
      </c>
      <c r="BH18" s="135">
        <v>0</v>
      </c>
      <c r="BI18" s="137">
        <v>0</v>
      </c>
      <c r="BJ18" s="135">
        <f t="shared" si="25"/>
        <v>0</v>
      </c>
      <c r="BK18" s="137">
        <v>0</v>
      </c>
      <c r="BL18" s="654">
        <v>0</v>
      </c>
      <c r="BM18" s="135">
        <f t="shared" si="26"/>
        <v>0</v>
      </c>
      <c r="BN18" s="137">
        <v>0</v>
      </c>
      <c r="BO18" s="654">
        <v>0</v>
      </c>
      <c r="BP18" s="135">
        <f t="shared" si="27"/>
        <v>0</v>
      </c>
      <c r="BQ18" s="137">
        <v>0</v>
      </c>
      <c r="BR18" s="654">
        <v>0</v>
      </c>
      <c r="BS18" s="135">
        <f t="shared" si="28"/>
        <v>0</v>
      </c>
      <c r="BT18" s="135">
        <v>0</v>
      </c>
      <c r="BU18" s="136">
        <v>0</v>
      </c>
      <c r="BV18" s="135">
        <f t="shared" si="29"/>
        <v>0</v>
      </c>
      <c r="BW18" s="135">
        <v>0</v>
      </c>
      <c r="BX18" s="137">
        <v>0</v>
      </c>
      <c r="BY18" s="72">
        <f>BV18/Q18</f>
        <v>0</v>
      </c>
    </row>
    <row r="19" spans="2:78" ht="14.4" thickBot="1" x14ac:dyDescent="0.3">
      <c r="B19" s="844"/>
      <c r="C19" s="846"/>
      <c r="D19" s="138" t="s">
        <v>32</v>
      </c>
      <c r="E19" s="57">
        <f t="shared" si="0"/>
        <v>12912.355000000001</v>
      </c>
      <c r="F19" s="58">
        <f t="shared" si="1"/>
        <v>689.33500000000004</v>
      </c>
      <c r="G19" s="59">
        <f>F19/E19</f>
        <v>5.3385691455973751E-2</v>
      </c>
      <c r="H19" s="58">
        <f t="shared" si="3"/>
        <v>0</v>
      </c>
      <c r="I19" s="61">
        <f t="shared" si="4"/>
        <v>689.33500000000004</v>
      </c>
      <c r="J19" s="59">
        <f>I19/E19</f>
        <v>5.3385691455973751E-2</v>
      </c>
      <c r="K19" s="61">
        <f t="shared" si="6"/>
        <v>0</v>
      </c>
      <c r="L19" s="61">
        <f t="shared" si="7"/>
        <v>387.17200000000003</v>
      </c>
      <c r="M19" s="59">
        <f>L19/E19</f>
        <v>2.9984615509719179E-2</v>
      </c>
      <c r="N19" s="62">
        <f t="shared" si="9"/>
        <v>0</v>
      </c>
      <c r="O19" s="61">
        <f t="shared" si="31"/>
        <v>387.17200000000003</v>
      </c>
      <c r="P19" s="59">
        <f>O19/E19</f>
        <v>2.9984615509719179E-2</v>
      </c>
      <c r="Q19" s="139">
        <f t="shared" si="10"/>
        <v>12912.355000000001</v>
      </c>
      <c r="R19" s="140">
        <f>R21+R23+R25+R27+R28</f>
        <v>0</v>
      </c>
      <c r="S19" s="651">
        <f>S21+S23+S25+S27+S29+S31+S33+S35</f>
        <v>12912.355000000001</v>
      </c>
      <c r="T19" s="142">
        <f t="shared" si="11"/>
        <v>302.16300000000001</v>
      </c>
      <c r="U19" s="143">
        <f>U21+U23+U25+U27+U28</f>
        <v>0</v>
      </c>
      <c r="V19" s="656">
        <f>V21+V23+V25+V27+V29+V31+V33+V35</f>
        <v>302.16300000000001</v>
      </c>
      <c r="W19" s="142">
        <f t="shared" si="12"/>
        <v>387.17200000000003</v>
      </c>
      <c r="X19" s="143">
        <f>X21+X23+X25+X27+X28</f>
        <v>0</v>
      </c>
      <c r="Y19" s="656">
        <f>Y21+Y23+Y25+Y27+Y29+Y31+Y33+Y35</f>
        <v>387.17200000000003</v>
      </c>
      <c r="Z19" s="142">
        <f t="shared" si="13"/>
        <v>0</v>
      </c>
      <c r="AA19" s="143">
        <f>AA21+AA23+AA25+AA27+AA28</f>
        <v>0</v>
      </c>
      <c r="AB19" s="141">
        <f>AB21+AB23+AB25+AB27+AB29+AB31+AB33+AB35</f>
        <v>0</v>
      </c>
      <c r="AC19" s="144">
        <f t="shared" si="14"/>
        <v>689.33500000000004</v>
      </c>
      <c r="AD19" s="145">
        <f>AD21+AD23+AD31+AD33+AD35</f>
        <v>0</v>
      </c>
      <c r="AE19" s="141">
        <f>AE21+AE23+AE25+AE27+AE29+AE31+AE33+AE35</f>
        <v>689.33500000000004</v>
      </c>
      <c r="AF19" s="144">
        <f t="shared" si="15"/>
        <v>0</v>
      </c>
      <c r="AG19" s="145">
        <f>AG21+AG23+AG31+AG33+AG35</f>
        <v>0</v>
      </c>
      <c r="AH19" s="145">
        <f>AH21+AH23+AH25+AH27+AH29+AH31+AH33+AH35</f>
        <v>0</v>
      </c>
      <c r="AI19" s="144">
        <f t="shared" si="16"/>
        <v>0</v>
      </c>
      <c r="AJ19" s="145">
        <f>AJ21+AJ23+AJ31+AJ33+AJ35</f>
        <v>0</v>
      </c>
      <c r="AK19" s="141">
        <f>AK21+AK23+AK25+AK27+AK29+AK31+AK33+AK35</f>
        <v>0</v>
      </c>
      <c r="AL19" s="144">
        <f t="shared" si="17"/>
        <v>0</v>
      </c>
      <c r="AM19" s="145">
        <f>AM21+AM23+AM31+AM33+AM35</f>
        <v>0</v>
      </c>
      <c r="AN19" s="141">
        <f>AN21+AN23+AN25+AN27+AN29+AN31+AN33+AN35</f>
        <v>0</v>
      </c>
      <c r="AO19" s="144">
        <f t="shared" si="18"/>
        <v>0</v>
      </c>
      <c r="AP19" s="144">
        <f>AP21+AP23+AP31+AP33+AP35</f>
        <v>0</v>
      </c>
      <c r="AQ19" s="141">
        <f>AQ21+AQ23+AQ25+AQ27+AQ29+AQ31+AQ33+AQ35</f>
        <v>0</v>
      </c>
      <c r="AR19" s="144">
        <f t="shared" si="19"/>
        <v>689.33500000000004</v>
      </c>
      <c r="AS19" s="144">
        <f>AS21+AS23+AS31+AS33+AS35</f>
        <v>0</v>
      </c>
      <c r="AT19" s="141">
        <f>AT21+AT23+AT25+AT27+AT29+AT31+AT33+AT35</f>
        <v>689.33500000000004</v>
      </c>
      <c r="AU19" s="144">
        <f t="shared" si="20"/>
        <v>0</v>
      </c>
      <c r="AV19" s="145">
        <f>AV21+AV23+AV31+AV33+AV35</f>
        <v>0</v>
      </c>
      <c r="AW19" s="141">
        <f>AW21+AW23+AW25+AW27+AW29+AW31+AW33+AW35</f>
        <v>0</v>
      </c>
      <c r="AX19" s="144">
        <f t="shared" si="21"/>
        <v>0</v>
      </c>
      <c r="AY19" s="145">
        <f>AY21+AY23+AY31+AY33+AY35</f>
        <v>0</v>
      </c>
      <c r="AZ19" s="141">
        <f>AZ21+AZ23+AZ25+AZ27+AZ29+AZ31+AZ33+AZ35</f>
        <v>0</v>
      </c>
      <c r="BA19" s="144">
        <f t="shared" si="22"/>
        <v>0</v>
      </c>
      <c r="BB19" s="145">
        <f>BB21+BB23+BB31+BB33+BB35</f>
        <v>0</v>
      </c>
      <c r="BC19" s="141">
        <f>BC21+BC23+BC25+BC27+BC29+BC31+BC33+BC35</f>
        <v>0</v>
      </c>
      <c r="BD19" s="144">
        <f t="shared" si="23"/>
        <v>0</v>
      </c>
      <c r="BE19" s="144">
        <f>BE21+BE23+BE31+BE33+BE35</f>
        <v>0</v>
      </c>
      <c r="BF19" s="141">
        <f>BF21+BF23+BF25+BF27+BF29+BF31+BF33+BF35</f>
        <v>0</v>
      </c>
      <c r="BG19" s="144">
        <f t="shared" si="24"/>
        <v>387.17200000000003</v>
      </c>
      <c r="BH19" s="144">
        <f>BH21+BH23+BH31+BH33+BH35</f>
        <v>0</v>
      </c>
      <c r="BI19" s="141">
        <f>BI21+BI23+BI25+BI27+BI29+BI31+BI33+BI35</f>
        <v>387.17200000000003</v>
      </c>
      <c r="BJ19" s="144">
        <f t="shared" si="25"/>
        <v>0</v>
      </c>
      <c r="BK19" s="145">
        <f>BK21+BK23+BK31+BK33+BK35</f>
        <v>0</v>
      </c>
      <c r="BL19" s="145">
        <f>BL21+BL23+BL25+BL27+BL29+BL31+BL33+BL35</f>
        <v>0</v>
      </c>
      <c r="BM19" s="144">
        <f t="shared" si="26"/>
        <v>0</v>
      </c>
      <c r="BN19" s="145">
        <f>BN21+BN23+BN31+BN33+BN35</f>
        <v>0</v>
      </c>
      <c r="BO19" s="141">
        <f>BO21+BO23+BO25+BO27+BO29+BO31+BO33+BO35</f>
        <v>0</v>
      </c>
      <c r="BP19" s="144">
        <f t="shared" si="27"/>
        <v>0</v>
      </c>
      <c r="BQ19" s="145">
        <f>BQ21+BQ23+BQ31+BQ33+BQ35</f>
        <v>0</v>
      </c>
      <c r="BR19" s="656">
        <f>BR21+BR23+BR25+BR27+BR29+BR31+BR33+BR35</f>
        <v>0</v>
      </c>
      <c r="BS19" s="144">
        <f t="shared" si="28"/>
        <v>0</v>
      </c>
      <c r="BT19" s="144">
        <f>BT21+BT23+BT31+BT33+BT35</f>
        <v>0</v>
      </c>
      <c r="BU19" s="141">
        <f>BU21+BU23+BU25+BU27+BU29+BU31+BU33+BU35</f>
        <v>0</v>
      </c>
      <c r="BV19" s="144">
        <f t="shared" si="29"/>
        <v>387.17200000000003</v>
      </c>
      <c r="BW19" s="144">
        <f>BW21+BW23+BW31+BW33+BW35</f>
        <v>0</v>
      </c>
      <c r="BX19" s="141">
        <f>BX21+BX23+BX25+BX27+BX29+BX31+BX33+BX35</f>
        <v>387.17200000000003</v>
      </c>
      <c r="BY19" s="72">
        <f>BV19/Q19</f>
        <v>2.9984615509719179E-2</v>
      </c>
      <c r="BZ19" s="4"/>
    </row>
    <row r="20" spans="2:78" ht="15.75" customHeight="1" x14ac:dyDescent="0.25">
      <c r="B20" s="847" t="s">
        <v>45</v>
      </c>
      <c r="C20" s="848" t="s">
        <v>46</v>
      </c>
      <c r="D20" s="147" t="s">
        <v>47</v>
      </c>
      <c r="E20" s="38">
        <f t="shared" si="0"/>
        <v>1228.4000000000001</v>
      </c>
      <c r="F20" s="75">
        <f t="shared" si="1"/>
        <v>61.5</v>
      </c>
      <c r="G20" s="76">
        <f>F20/E20</f>
        <v>5.0065125366330183E-2</v>
      </c>
      <c r="H20" s="75">
        <f t="shared" si="3"/>
        <v>0</v>
      </c>
      <c r="I20" s="78">
        <f t="shared" si="4"/>
        <v>61.5</v>
      </c>
      <c r="J20" s="76">
        <f>I20/E20</f>
        <v>5.0065125366330183E-2</v>
      </c>
      <c r="K20" s="78">
        <f t="shared" si="6"/>
        <v>0</v>
      </c>
      <c r="L20" s="78">
        <f t="shared" si="7"/>
        <v>0</v>
      </c>
      <c r="M20" s="76">
        <f>L20/E20</f>
        <v>0</v>
      </c>
      <c r="N20" s="79">
        <f t="shared" si="9"/>
        <v>0</v>
      </c>
      <c r="O20" s="78">
        <f t="shared" si="31"/>
        <v>0</v>
      </c>
      <c r="P20" s="76">
        <f>O20/E20</f>
        <v>0</v>
      </c>
      <c r="Q20" s="80">
        <f t="shared" si="10"/>
        <v>1228.4000000000001</v>
      </c>
      <c r="R20" s="148"/>
      <c r="S20" s="650">
        <v>1228.4000000000001</v>
      </c>
      <c r="T20" s="82">
        <f t="shared" si="11"/>
        <v>61.5</v>
      </c>
      <c r="U20" s="149"/>
      <c r="V20" s="576">
        <v>61.5</v>
      </c>
      <c r="W20" s="82">
        <f t="shared" si="12"/>
        <v>0</v>
      </c>
      <c r="X20" s="149"/>
      <c r="Y20" s="576"/>
      <c r="Z20" s="82">
        <f t="shared" si="13"/>
        <v>0</v>
      </c>
      <c r="AA20" s="149"/>
      <c r="AB20" s="150">
        <v>0</v>
      </c>
      <c r="AC20" s="151">
        <f t="shared" si="14"/>
        <v>61.5</v>
      </c>
      <c r="AD20" s="151">
        <v>0</v>
      </c>
      <c r="AE20" s="88">
        <f t="shared" ref="AE20:AE34" si="34">T20+W20+Z20</f>
        <v>61.5</v>
      </c>
      <c r="AF20" s="151">
        <f t="shared" si="15"/>
        <v>0</v>
      </c>
      <c r="AG20" s="152">
        <v>0</v>
      </c>
      <c r="AH20" s="150">
        <v>0</v>
      </c>
      <c r="AI20" s="151">
        <f t="shared" si="16"/>
        <v>0</v>
      </c>
      <c r="AJ20" s="152">
        <v>0</v>
      </c>
      <c r="AK20" s="150">
        <v>0</v>
      </c>
      <c r="AL20" s="151">
        <f t="shared" si="17"/>
        <v>0</v>
      </c>
      <c r="AM20" s="152">
        <v>0</v>
      </c>
      <c r="AN20" s="576">
        <v>0</v>
      </c>
      <c r="AO20" s="151">
        <f t="shared" si="18"/>
        <v>0</v>
      </c>
      <c r="AP20" s="151">
        <v>0</v>
      </c>
      <c r="AQ20" s="152">
        <f t="shared" ref="AQ20:AQ35" si="35">AF20+AI20+AL20</f>
        <v>0</v>
      </c>
      <c r="AR20" s="151">
        <f t="shared" si="19"/>
        <v>61.5</v>
      </c>
      <c r="AS20" s="151">
        <v>0</v>
      </c>
      <c r="AT20" s="88">
        <f t="shared" ref="AT20:AT35" si="36">AC20+AO20</f>
        <v>61.5</v>
      </c>
      <c r="AU20" s="151">
        <f t="shared" si="20"/>
        <v>0</v>
      </c>
      <c r="AV20" s="152">
        <v>0</v>
      </c>
      <c r="AW20" s="150">
        <v>0</v>
      </c>
      <c r="AX20" s="151">
        <f t="shared" si="21"/>
        <v>0</v>
      </c>
      <c r="AY20" s="152">
        <v>0</v>
      </c>
      <c r="AZ20" s="150">
        <v>0</v>
      </c>
      <c r="BA20" s="151">
        <f t="shared" si="22"/>
        <v>0</v>
      </c>
      <c r="BB20" s="152">
        <v>0</v>
      </c>
      <c r="BC20" s="150">
        <v>0</v>
      </c>
      <c r="BD20" s="151">
        <f t="shared" si="23"/>
        <v>0</v>
      </c>
      <c r="BE20" s="151">
        <v>0</v>
      </c>
      <c r="BF20" s="88">
        <f t="shared" ref="BF20:BF35" si="37">AU20+AX20+BA20</f>
        <v>0</v>
      </c>
      <c r="BG20" s="151">
        <f t="shared" si="24"/>
        <v>0</v>
      </c>
      <c r="BH20" s="151">
        <v>0</v>
      </c>
      <c r="BI20" s="88">
        <v>0</v>
      </c>
      <c r="BJ20" s="151">
        <f t="shared" si="25"/>
        <v>0</v>
      </c>
      <c r="BK20" s="152">
        <v>0</v>
      </c>
      <c r="BL20" s="576">
        <v>0</v>
      </c>
      <c r="BM20" s="151">
        <f t="shared" si="26"/>
        <v>0</v>
      </c>
      <c r="BN20" s="152">
        <v>0</v>
      </c>
      <c r="BO20" s="576"/>
      <c r="BP20" s="151">
        <f t="shared" si="27"/>
        <v>0</v>
      </c>
      <c r="BQ20" s="152">
        <v>0</v>
      </c>
      <c r="BR20" s="576"/>
      <c r="BS20" s="151">
        <f t="shared" si="28"/>
        <v>0</v>
      </c>
      <c r="BT20" s="151">
        <v>0</v>
      </c>
      <c r="BU20" s="88">
        <f t="shared" ref="BU20:BU35" si="38">BJ20+BM20+BP20</f>
        <v>0</v>
      </c>
      <c r="BV20" s="151">
        <f t="shared" si="29"/>
        <v>0</v>
      </c>
      <c r="BW20" s="151">
        <v>0</v>
      </c>
      <c r="BX20" s="88">
        <f t="shared" ref="BX20:BX35" si="39">BG20+BS20</f>
        <v>0</v>
      </c>
      <c r="BY20" s="90">
        <f>BV20/Q20</f>
        <v>0</v>
      </c>
    </row>
    <row r="21" spans="2:78" ht="15.75" customHeight="1" x14ac:dyDescent="0.25">
      <c r="B21" s="837"/>
      <c r="C21" s="841"/>
      <c r="D21" s="153" t="s">
        <v>32</v>
      </c>
      <c r="E21" s="38">
        <f t="shared" si="0"/>
        <v>7899.29</v>
      </c>
      <c r="F21" s="75">
        <f t="shared" si="1"/>
        <v>302.16300000000001</v>
      </c>
      <c r="G21" s="76">
        <f>F21/E21</f>
        <v>3.8251918843339089E-2</v>
      </c>
      <c r="H21" s="75">
        <f t="shared" si="3"/>
        <v>0</v>
      </c>
      <c r="I21" s="78">
        <f t="shared" si="4"/>
        <v>302.16300000000001</v>
      </c>
      <c r="J21" s="76">
        <f>I21/E21</f>
        <v>3.8251918843339089E-2</v>
      </c>
      <c r="K21" s="78">
        <f t="shared" si="6"/>
        <v>0</v>
      </c>
      <c r="L21" s="78">
        <f t="shared" si="7"/>
        <v>0</v>
      </c>
      <c r="M21" s="76">
        <f>L21/E21</f>
        <v>0</v>
      </c>
      <c r="N21" s="79">
        <f t="shared" si="9"/>
        <v>0</v>
      </c>
      <c r="O21" s="78">
        <f t="shared" si="31"/>
        <v>0</v>
      </c>
      <c r="P21" s="76">
        <f>O21/E21</f>
        <v>0</v>
      </c>
      <c r="Q21" s="91">
        <f t="shared" si="10"/>
        <v>7899.29</v>
      </c>
      <c r="R21" s="154"/>
      <c r="S21" s="628">
        <v>7899.29</v>
      </c>
      <c r="T21" s="93">
        <f t="shared" si="11"/>
        <v>302.16300000000001</v>
      </c>
      <c r="U21" s="155"/>
      <c r="V21" s="156">
        <v>302.16300000000001</v>
      </c>
      <c r="W21" s="93">
        <f t="shared" si="12"/>
        <v>0</v>
      </c>
      <c r="X21" s="155"/>
      <c r="Y21" s="156"/>
      <c r="Z21" s="93">
        <f t="shared" si="13"/>
        <v>0</v>
      </c>
      <c r="AA21" s="155"/>
      <c r="AB21" s="157">
        <v>0</v>
      </c>
      <c r="AC21" s="87">
        <f t="shared" si="14"/>
        <v>302.16300000000001</v>
      </c>
      <c r="AD21" s="87">
        <v>0</v>
      </c>
      <c r="AE21" s="88">
        <f t="shared" si="34"/>
        <v>302.16300000000001</v>
      </c>
      <c r="AF21" s="87">
        <f t="shared" si="15"/>
        <v>0</v>
      </c>
      <c r="AG21" s="88">
        <v>0</v>
      </c>
      <c r="AH21" s="157">
        <v>0</v>
      </c>
      <c r="AI21" s="87">
        <f t="shared" si="16"/>
        <v>0</v>
      </c>
      <c r="AJ21" s="88">
        <v>0</v>
      </c>
      <c r="AK21" s="157">
        <v>0</v>
      </c>
      <c r="AL21" s="87">
        <f t="shared" si="17"/>
        <v>0</v>
      </c>
      <c r="AM21" s="88">
        <v>0</v>
      </c>
      <c r="AN21" s="156">
        <v>0</v>
      </c>
      <c r="AO21" s="87">
        <f t="shared" si="18"/>
        <v>0</v>
      </c>
      <c r="AP21" s="87">
        <v>0</v>
      </c>
      <c r="AQ21" s="88">
        <f t="shared" si="35"/>
        <v>0</v>
      </c>
      <c r="AR21" s="87">
        <f t="shared" si="19"/>
        <v>302.16300000000001</v>
      </c>
      <c r="AS21" s="87">
        <v>0</v>
      </c>
      <c r="AT21" s="88">
        <f t="shared" si="36"/>
        <v>302.16300000000001</v>
      </c>
      <c r="AU21" s="87">
        <f t="shared" si="20"/>
        <v>0</v>
      </c>
      <c r="AV21" s="88">
        <v>0</v>
      </c>
      <c r="AW21" s="157">
        <v>0</v>
      </c>
      <c r="AX21" s="87">
        <f t="shared" si="21"/>
        <v>0</v>
      </c>
      <c r="AY21" s="88">
        <v>0</v>
      </c>
      <c r="AZ21" s="157">
        <v>0</v>
      </c>
      <c r="BA21" s="87">
        <f t="shared" si="22"/>
        <v>0</v>
      </c>
      <c r="BB21" s="88">
        <v>0</v>
      </c>
      <c r="BC21" s="157">
        <v>0</v>
      </c>
      <c r="BD21" s="87">
        <f t="shared" si="23"/>
        <v>0</v>
      </c>
      <c r="BE21" s="87">
        <v>0</v>
      </c>
      <c r="BF21" s="88">
        <f t="shared" si="37"/>
        <v>0</v>
      </c>
      <c r="BG21" s="87">
        <f t="shared" si="24"/>
        <v>0</v>
      </c>
      <c r="BH21" s="87">
        <v>0</v>
      </c>
      <c r="BI21" s="88">
        <v>0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/>
      <c r="BP21" s="87">
        <f t="shared" si="27"/>
        <v>0</v>
      </c>
      <c r="BQ21" s="88">
        <v>0</v>
      </c>
      <c r="BR21" s="156"/>
      <c r="BS21" s="87">
        <f t="shared" si="28"/>
        <v>0</v>
      </c>
      <c r="BT21" s="87">
        <v>0</v>
      </c>
      <c r="BU21" s="88">
        <f t="shared" si="38"/>
        <v>0</v>
      </c>
      <c r="BV21" s="87">
        <f t="shared" si="29"/>
        <v>0</v>
      </c>
      <c r="BW21" s="87">
        <v>0</v>
      </c>
      <c r="BX21" s="88">
        <f t="shared" si="39"/>
        <v>0</v>
      </c>
      <c r="BY21" s="90">
        <f>BV21/Q21</f>
        <v>0</v>
      </c>
    </row>
    <row r="22" spans="2:78" ht="18.75" customHeight="1" x14ac:dyDescent="0.25">
      <c r="B22" s="836" t="s">
        <v>48</v>
      </c>
      <c r="C22" s="849" t="s">
        <v>49</v>
      </c>
      <c r="D22" s="153" t="s">
        <v>36</v>
      </c>
      <c r="E22" s="38">
        <f t="shared" si="0"/>
        <v>0</v>
      </c>
      <c r="F22" s="75">
        <f t="shared" si="1"/>
        <v>0</v>
      </c>
      <c r="G22" s="76">
        <v>0</v>
      </c>
      <c r="H22" s="75">
        <f t="shared" si="3"/>
        <v>0</v>
      </c>
      <c r="I22" s="78">
        <f t="shared" si="4"/>
        <v>0</v>
      </c>
      <c r="J22" s="76">
        <v>0</v>
      </c>
      <c r="K22" s="78">
        <f t="shared" si="6"/>
        <v>0</v>
      </c>
      <c r="L22" s="78">
        <f t="shared" si="7"/>
        <v>0</v>
      </c>
      <c r="M22" s="76">
        <v>0</v>
      </c>
      <c r="N22" s="79">
        <f t="shared" si="9"/>
        <v>0</v>
      </c>
      <c r="O22" s="78">
        <f t="shared" si="31"/>
        <v>0</v>
      </c>
      <c r="P22" s="76">
        <v>0</v>
      </c>
      <c r="Q22" s="91">
        <f t="shared" si="10"/>
        <v>0</v>
      </c>
      <c r="R22" s="92">
        <v>0</v>
      </c>
      <c r="S22" s="628">
        <v>0</v>
      </c>
      <c r="T22" s="93">
        <f t="shared" si="11"/>
        <v>0</v>
      </c>
      <c r="U22" s="94">
        <v>0</v>
      </c>
      <c r="V22" s="156"/>
      <c r="W22" s="93">
        <f t="shared" si="12"/>
        <v>0</v>
      </c>
      <c r="X22" s="94">
        <v>0</v>
      </c>
      <c r="Y22" s="156"/>
      <c r="Z22" s="93">
        <f t="shared" si="13"/>
        <v>0</v>
      </c>
      <c r="AA22" s="94">
        <v>0</v>
      </c>
      <c r="AB22" s="157">
        <v>0</v>
      </c>
      <c r="AC22" s="87">
        <f t="shared" si="14"/>
        <v>0</v>
      </c>
      <c r="AD22" s="87">
        <v>0</v>
      </c>
      <c r="AE22" s="88">
        <f t="shared" si="34"/>
        <v>0</v>
      </c>
      <c r="AF22" s="87">
        <f t="shared" si="15"/>
        <v>0</v>
      </c>
      <c r="AG22" s="88">
        <v>0</v>
      </c>
      <c r="AH22" s="157">
        <v>0</v>
      </c>
      <c r="AI22" s="87">
        <f t="shared" si="16"/>
        <v>0</v>
      </c>
      <c r="AJ22" s="88">
        <v>0</v>
      </c>
      <c r="AK22" s="157">
        <v>0</v>
      </c>
      <c r="AL22" s="87">
        <f t="shared" si="17"/>
        <v>0</v>
      </c>
      <c r="AM22" s="88">
        <v>0</v>
      </c>
      <c r="AN22" s="156">
        <v>0</v>
      </c>
      <c r="AO22" s="87">
        <f t="shared" si="18"/>
        <v>0</v>
      </c>
      <c r="AP22" s="87">
        <v>0</v>
      </c>
      <c r="AQ22" s="88">
        <f t="shared" si="35"/>
        <v>0</v>
      </c>
      <c r="AR22" s="87">
        <f t="shared" si="19"/>
        <v>0</v>
      </c>
      <c r="AS22" s="87">
        <v>0</v>
      </c>
      <c r="AT22" s="88">
        <f t="shared" si="36"/>
        <v>0</v>
      </c>
      <c r="AU22" s="87">
        <f t="shared" si="20"/>
        <v>0</v>
      </c>
      <c r="AV22" s="88">
        <v>0</v>
      </c>
      <c r="AW22" s="157">
        <v>0</v>
      </c>
      <c r="AX22" s="87">
        <f t="shared" si="21"/>
        <v>0</v>
      </c>
      <c r="AY22" s="88">
        <v>0</v>
      </c>
      <c r="AZ22" s="157">
        <v>0</v>
      </c>
      <c r="BA22" s="87">
        <f t="shared" si="22"/>
        <v>0</v>
      </c>
      <c r="BB22" s="88">
        <v>0</v>
      </c>
      <c r="BC22" s="157">
        <v>0</v>
      </c>
      <c r="BD22" s="87">
        <f t="shared" si="23"/>
        <v>0</v>
      </c>
      <c r="BE22" s="87">
        <v>0</v>
      </c>
      <c r="BF22" s="88">
        <f t="shared" si="37"/>
        <v>0</v>
      </c>
      <c r="BG22" s="87">
        <f t="shared" si="24"/>
        <v>0</v>
      </c>
      <c r="BH22" s="87">
        <v>0</v>
      </c>
      <c r="BI22" s="88">
        <f t="shared" ref="BI22:BI35" si="40">AR22+BD22</f>
        <v>0</v>
      </c>
      <c r="BJ22" s="87">
        <f t="shared" si="25"/>
        <v>0</v>
      </c>
      <c r="BK22" s="88">
        <v>0</v>
      </c>
      <c r="BL22" s="156">
        <v>0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</v>
      </c>
      <c r="BT22" s="87">
        <v>0</v>
      </c>
      <c r="BU22" s="88">
        <f t="shared" si="38"/>
        <v>0</v>
      </c>
      <c r="BV22" s="87">
        <f t="shared" si="29"/>
        <v>0</v>
      </c>
      <c r="BW22" s="87">
        <v>0</v>
      </c>
      <c r="BX22" s="88">
        <f t="shared" si="39"/>
        <v>0</v>
      </c>
      <c r="BY22" s="90">
        <v>0</v>
      </c>
    </row>
    <row r="23" spans="2:78" ht="18.75" customHeight="1" x14ac:dyDescent="0.25">
      <c r="B23" s="837"/>
      <c r="C23" s="849"/>
      <c r="D23" s="153" t="s">
        <v>32</v>
      </c>
      <c r="E23" s="38">
        <f t="shared" si="0"/>
        <v>0</v>
      </c>
      <c r="F23" s="75">
        <f t="shared" si="1"/>
        <v>0</v>
      </c>
      <c r="G23" s="76">
        <v>0</v>
      </c>
      <c r="H23" s="75">
        <f t="shared" si="3"/>
        <v>0</v>
      </c>
      <c r="I23" s="78">
        <f t="shared" si="4"/>
        <v>0</v>
      </c>
      <c r="J23" s="76">
        <v>0</v>
      </c>
      <c r="K23" s="78">
        <f t="shared" si="6"/>
        <v>0</v>
      </c>
      <c r="L23" s="78">
        <f t="shared" si="7"/>
        <v>0</v>
      </c>
      <c r="M23" s="76">
        <v>0</v>
      </c>
      <c r="N23" s="79">
        <f t="shared" si="9"/>
        <v>0</v>
      </c>
      <c r="O23" s="78">
        <f t="shared" si="31"/>
        <v>0</v>
      </c>
      <c r="P23" s="76">
        <v>0</v>
      </c>
      <c r="Q23" s="91">
        <f t="shared" si="10"/>
        <v>0</v>
      </c>
      <c r="R23" s="92">
        <v>0</v>
      </c>
      <c r="S23" s="628">
        <v>0</v>
      </c>
      <c r="T23" s="93">
        <f t="shared" si="11"/>
        <v>0</v>
      </c>
      <c r="U23" s="94">
        <v>0</v>
      </c>
      <c r="V23" s="156"/>
      <c r="W23" s="93">
        <f t="shared" si="12"/>
        <v>0</v>
      </c>
      <c r="X23" s="94">
        <v>0</v>
      </c>
      <c r="Y23" s="156"/>
      <c r="Z23" s="93">
        <f t="shared" si="13"/>
        <v>0</v>
      </c>
      <c r="AA23" s="94">
        <v>0</v>
      </c>
      <c r="AB23" s="157">
        <v>0</v>
      </c>
      <c r="AC23" s="87">
        <f t="shared" si="14"/>
        <v>0</v>
      </c>
      <c r="AD23" s="87">
        <v>0</v>
      </c>
      <c r="AE23" s="88">
        <f t="shared" si="34"/>
        <v>0</v>
      </c>
      <c r="AF23" s="87">
        <f t="shared" si="15"/>
        <v>0</v>
      </c>
      <c r="AG23" s="88">
        <v>0</v>
      </c>
      <c r="AH23" s="157">
        <v>0</v>
      </c>
      <c r="AI23" s="87">
        <f t="shared" si="16"/>
        <v>0</v>
      </c>
      <c r="AJ23" s="88">
        <v>0</v>
      </c>
      <c r="AK23" s="157">
        <v>0</v>
      </c>
      <c r="AL23" s="87">
        <f t="shared" si="17"/>
        <v>0</v>
      </c>
      <c r="AM23" s="88">
        <v>0</v>
      </c>
      <c r="AN23" s="156">
        <v>0</v>
      </c>
      <c r="AO23" s="87">
        <f t="shared" si="18"/>
        <v>0</v>
      </c>
      <c r="AP23" s="87">
        <v>0</v>
      </c>
      <c r="AQ23" s="88">
        <f t="shared" si="35"/>
        <v>0</v>
      </c>
      <c r="AR23" s="87">
        <f t="shared" si="19"/>
        <v>0</v>
      </c>
      <c r="AS23" s="87">
        <v>0</v>
      </c>
      <c r="AT23" s="88">
        <f t="shared" si="36"/>
        <v>0</v>
      </c>
      <c r="AU23" s="87">
        <f t="shared" si="20"/>
        <v>0</v>
      </c>
      <c r="AV23" s="88">
        <v>0</v>
      </c>
      <c r="AW23" s="157">
        <v>0</v>
      </c>
      <c r="AX23" s="87">
        <f t="shared" si="21"/>
        <v>0</v>
      </c>
      <c r="AY23" s="88">
        <v>0</v>
      </c>
      <c r="AZ23" s="157">
        <v>0</v>
      </c>
      <c r="BA23" s="87">
        <f t="shared" si="22"/>
        <v>0</v>
      </c>
      <c r="BB23" s="88">
        <v>0</v>
      </c>
      <c r="BC23" s="157">
        <v>0</v>
      </c>
      <c r="BD23" s="87">
        <f t="shared" si="23"/>
        <v>0</v>
      </c>
      <c r="BE23" s="87">
        <v>0</v>
      </c>
      <c r="BF23" s="88">
        <f t="shared" si="37"/>
        <v>0</v>
      </c>
      <c r="BG23" s="87">
        <f t="shared" si="24"/>
        <v>0</v>
      </c>
      <c r="BH23" s="87">
        <v>0</v>
      </c>
      <c r="BI23" s="88">
        <f t="shared" si="40"/>
        <v>0</v>
      </c>
      <c r="BJ23" s="87">
        <f t="shared" si="25"/>
        <v>0</v>
      </c>
      <c r="BK23" s="88">
        <v>0</v>
      </c>
      <c r="BL23" s="156">
        <v>0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0</v>
      </c>
      <c r="BT23" s="87">
        <v>0</v>
      </c>
      <c r="BU23" s="88">
        <f t="shared" si="38"/>
        <v>0</v>
      </c>
      <c r="BV23" s="87">
        <f t="shared" si="29"/>
        <v>0</v>
      </c>
      <c r="BW23" s="87">
        <v>0</v>
      </c>
      <c r="BX23" s="88">
        <f t="shared" si="39"/>
        <v>0</v>
      </c>
      <c r="BY23" s="90">
        <v>0</v>
      </c>
    </row>
    <row r="24" spans="2:78" ht="18.75" customHeight="1" x14ac:dyDescent="0.25">
      <c r="B24" s="836" t="s">
        <v>50</v>
      </c>
      <c r="C24" s="838" t="s">
        <v>51</v>
      </c>
      <c r="D24" s="153" t="s">
        <v>52</v>
      </c>
      <c r="E24" s="38">
        <f t="shared" si="0"/>
        <v>2.1739999999999999</v>
      </c>
      <c r="F24" s="75">
        <f t="shared" si="1"/>
        <v>0.34699999999999998</v>
      </c>
      <c r="G24" s="76">
        <f t="shared" ref="G24:G29" si="41">F24/E24</f>
        <v>0.15961361545538177</v>
      </c>
      <c r="H24" s="75">
        <f t="shared" si="3"/>
        <v>0</v>
      </c>
      <c r="I24" s="78">
        <f t="shared" si="4"/>
        <v>0.34699999999999998</v>
      </c>
      <c r="J24" s="76">
        <f t="shared" ref="J24:J29" si="42">I24/E24</f>
        <v>0.15961361545538177</v>
      </c>
      <c r="K24" s="78">
        <f t="shared" si="6"/>
        <v>0</v>
      </c>
      <c r="L24" s="78">
        <f t="shared" si="7"/>
        <v>0.34699999999999998</v>
      </c>
      <c r="M24" s="76">
        <f t="shared" ref="M24:M29" si="43">L24/E24</f>
        <v>0.15961361545538177</v>
      </c>
      <c r="N24" s="79">
        <f t="shared" si="9"/>
        <v>0</v>
      </c>
      <c r="O24" s="78">
        <f t="shared" si="31"/>
        <v>0.34699999999999998</v>
      </c>
      <c r="P24" s="76">
        <f t="shared" ref="P24:P29" si="44">O24/E24</f>
        <v>0.15961361545538177</v>
      </c>
      <c r="Q24" s="91">
        <f t="shared" si="10"/>
        <v>2.1739999999999999</v>
      </c>
      <c r="R24" s="92">
        <v>0</v>
      </c>
      <c r="S24" s="628">
        <v>2.1739999999999999</v>
      </c>
      <c r="T24" s="93">
        <f t="shared" si="11"/>
        <v>0</v>
      </c>
      <c r="U24" s="94">
        <v>0</v>
      </c>
      <c r="V24" s="156"/>
      <c r="W24" s="93">
        <f t="shared" si="12"/>
        <v>0.34699999999999998</v>
      </c>
      <c r="X24" s="94">
        <v>0</v>
      </c>
      <c r="Y24" s="156">
        <v>0.34699999999999998</v>
      </c>
      <c r="Z24" s="93">
        <f t="shared" si="13"/>
        <v>0</v>
      </c>
      <c r="AA24" s="94">
        <v>0</v>
      </c>
      <c r="AB24" s="157">
        <v>0</v>
      </c>
      <c r="AC24" s="87">
        <f t="shared" si="14"/>
        <v>0.34699999999999998</v>
      </c>
      <c r="AD24" s="87">
        <v>0</v>
      </c>
      <c r="AE24" s="88">
        <f t="shared" si="34"/>
        <v>0.34699999999999998</v>
      </c>
      <c r="AF24" s="87">
        <f t="shared" si="15"/>
        <v>0</v>
      </c>
      <c r="AG24" s="88">
        <v>0</v>
      </c>
      <c r="AH24" s="157">
        <v>0</v>
      </c>
      <c r="AI24" s="87">
        <f t="shared" si="16"/>
        <v>0</v>
      </c>
      <c r="AJ24" s="88">
        <v>0</v>
      </c>
      <c r="AK24" s="157">
        <v>0</v>
      </c>
      <c r="AL24" s="87">
        <f t="shared" si="17"/>
        <v>0</v>
      </c>
      <c r="AM24" s="88">
        <v>0</v>
      </c>
      <c r="AN24" s="156">
        <v>0</v>
      </c>
      <c r="AO24" s="87">
        <f t="shared" si="18"/>
        <v>0</v>
      </c>
      <c r="AP24" s="87">
        <v>0</v>
      </c>
      <c r="AQ24" s="88">
        <f t="shared" si="35"/>
        <v>0</v>
      </c>
      <c r="AR24" s="87">
        <f t="shared" si="19"/>
        <v>0.34699999999999998</v>
      </c>
      <c r="AS24" s="87">
        <v>0</v>
      </c>
      <c r="AT24" s="88">
        <f t="shared" si="36"/>
        <v>0.34699999999999998</v>
      </c>
      <c r="AU24" s="87">
        <f t="shared" si="20"/>
        <v>0</v>
      </c>
      <c r="AV24" s="88">
        <v>0</v>
      </c>
      <c r="AW24" s="157">
        <v>0</v>
      </c>
      <c r="AX24" s="87">
        <f t="shared" si="21"/>
        <v>0</v>
      </c>
      <c r="AY24" s="88">
        <v>0</v>
      </c>
      <c r="AZ24" s="157">
        <v>0</v>
      </c>
      <c r="BA24" s="87">
        <f t="shared" si="22"/>
        <v>0</v>
      </c>
      <c r="BB24" s="88">
        <v>0</v>
      </c>
      <c r="BC24" s="157">
        <v>0</v>
      </c>
      <c r="BD24" s="87">
        <f t="shared" si="23"/>
        <v>0</v>
      </c>
      <c r="BE24" s="87">
        <v>0</v>
      </c>
      <c r="BF24" s="88">
        <f t="shared" si="37"/>
        <v>0</v>
      </c>
      <c r="BG24" s="87">
        <f t="shared" si="24"/>
        <v>0.34699999999999998</v>
      </c>
      <c r="BH24" s="87">
        <v>0</v>
      </c>
      <c r="BI24" s="88">
        <f t="shared" si="40"/>
        <v>0.34699999999999998</v>
      </c>
      <c r="BJ24" s="87">
        <f t="shared" si="25"/>
        <v>0</v>
      </c>
      <c r="BK24" s="88">
        <v>0</v>
      </c>
      <c r="BL24" s="156">
        <v>0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</v>
      </c>
      <c r="BT24" s="87">
        <v>0</v>
      </c>
      <c r="BU24" s="88">
        <f t="shared" si="38"/>
        <v>0</v>
      </c>
      <c r="BV24" s="87">
        <f t="shared" si="29"/>
        <v>0.34699999999999998</v>
      </c>
      <c r="BW24" s="87">
        <v>0</v>
      </c>
      <c r="BX24" s="88">
        <f t="shared" si="39"/>
        <v>0.34699999999999998</v>
      </c>
      <c r="BY24" s="90">
        <f t="shared" ref="BY24:BY29" si="45">BV24/Q24</f>
        <v>0.15961361545538177</v>
      </c>
      <c r="BZ24" s="4"/>
    </row>
    <row r="25" spans="2:78" ht="18.75" customHeight="1" x14ac:dyDescent="0.25">
      <c r="B25" s="837"/>
      <c r="C25" s="838"/>
      <c r="D25" s="153" t="s">
        <v>32</v>
      </c>
      <c r="E25" s="38">
        <f t="shared" si="0"/>
        <v>1451.8074999999999</v>
      </c>
      <c r="F25" s="75">
        <f t="shared" si="1"/>
        <v>204.017</v>
      </c>
      <c r="G25" s="76">
        <f t="shared" si="41"/>
        <v>0.14052620612581215</v>
      </c>
      <c r="H25" s="75">
        <f t="shared" si="3"/>
        <v>0</v>
      </c>
      <c r="I25" s="78">
        <f t="shared" si="4"/>
        <v>204.017</v>
      </c>
      <c r="J25" s="76">
        <f t="shared" si="42"/>
        <v>0.14052620612581215</v>
      </c>
      <c r="K25" s="78">
        <f t="shared" si="6"/>
        <v>0</v>
      </c>
      <c r="L25" s="78">
        <f t="shared" si="7"/>
        <v>204.017</v>
      </c>
      <c r="M25" s="76">
        <f t="shared" si="43"/>
        <v>0.14052620612581215</v>
      </c>
      <c r="N25" s="79">
        <f t="shared" si="9"/>
        <v>0</v>
      </c>
      <c r="O25" s="78">
        <f t="shared" si="31"/>
        <v>204.017</v>
      </c>
      <c r="P25" s="76">
        <f t="shared" si="44"/>
        <v>0.14052620612581215</v>
      </c>
      <c r="Q25" s="91">
        <f t="shared" si="10"/>
        <v>1451.8074999999999</v>
      </c>
      <c r="R25" s="92">
        <v>0</v>
      </c>
      <c r="S25" s="628">
        <v>1451.8074999999999</v>
      </c>
      <c r="T25" s="93">
        <f t="shared" si="11"/>
        <v>0</v>
      </c>
      <c r="U25" s="94">
        <v>0</v>
      </c>
      <c r="V25" s="156"/>
      <c r="W25" s="93">
        <f t="shared" si="12"/>
        <v>204.017</v>
      </c>
      <c r="X25" s="94">
        <v>0</v>
      </c>
      <c r="Y25" s="156">
        <v>204.017</v>
      </c>
      <c r="Z25" s="93">
        <f t="shared" si="13"/>
        <v>0</v>
      </c>
      <c r="AA25" s="94">
        <v>0</v>
      </c>
      <c r="AB25" s="157">
        <v>0</v>
      </c>
      <c r="AC25" s="87">
        <f t="shared" si="14"/>
        <v>204.017</v>
      </c>
      <c r="AD25" s="87">
        <v>0</v>
      </c>
      <c r="AE25" s="88">
        <f t="shared" si="34"/>
        <v>204.017</v>
      </c>
      <c r="AF25" s="87">
        <f t="shared" si="15"/>
        <v>0</v>
      </c>
      <c r="AG25" s="88">
        <v>0</v>
      </c>
      <c r="AH25" s="157">
        <v>0</v>
      </c>
      <c r="AI25" s="87">
        <f t="shared" si="16"/>
        <v>0</v>
      </c>
      <c r="AJ25" s="88">
        <v>0</v>
      </c>
      <c r="AK25" s="157">
        <v>0</v>
      </c>
      <c r="AL25" s="87">
        <f t="shared" si="17"/>
        <v>0</v>
      </c>
      <c r="AM25" s="88">
        <v>0</v>
      </c>
      <c r="AN25" s="156">
        <v>0</v>
      </c>
      <c r="AO25" s="87">
        <f t="shared" si="18"/>
        <v>0</v>
      </c>
      <c r="AP25" s="87">
        <v>0</v>
      </c>
      <c r="AQ25" s="88">
        <f t="shared" si="35"/>
        <v>0</v>
      </c>
      <c r="AR25" s="87">
        <f t="shared" si="19"/>
        <v>204.017</v>
      </c>
      <c r="AS25" s="87">
        <v>0</v>
      </c>
      <c r="AT25" s="88">
        <f t="shared" si="36"/>
        <v>204.017</v>
      </c>
      <c r="AU25" s="87">
        <f t="shared" si="20"/>
        <v>0</v>
      </c>
      <c r="AV25" s="88">
        <v>0</v>
      </c>
      <c r="AW25" s="157">
        <v>0</v>
      </c>
      <c r="AX25" s="87">
        <f t="shared" si="21"/>
        <v>0</v>
      </c>
      <c r="AY25" s="88">
        <v>0</v>
      </c>
      <c r="AZ25" s="157">
        <v>0</v>
      </c>
      <c r="BA25" s="87">
        <f t="shared" si="22"/>
        <v>0</v>
      </c>
      <c r="BB25" s="88">
        <v>0</v>
      </c>
      <c r="BC25" s="157">
        <v>0</v>
      </c>
      <c r="BD25" s="87">
        <f t="shared" si="23"/>
        <v>0</v>
      </c>
      <c r="BE25" s="87">
        <v>0</v>
      </c>
      <c r="BF25" s="88">
        <f t="shared" si="37"/>
        <v>0</v>
      </c>
      <c r="BG25" s="87">
        <f t="shared" si="24"/>
        <v>204.017</v>
      </c>
      <c r="BH25" s="87">
        <v>0</v>
      </c>
      <c r="BI25" s="88">
        <f t="shared" si="40"/>
        <v>204.017</v>
      </c>
      <c r="BJ25" s="87">
        <f t="shared" si="25"/>
        <v>0</v>
      </c>
      <c r="BK25" s="88">
        <v>0</v>
      </c>
      <c r="BL25" s="156">
        <v>0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0</v>
      </c>
      <c r="BT25" s="87">
        <v>0</v>
      </c>
      <c r="BU25" s="88">
        <f t="shared" si="38"/>
        <v>0</v>
      </c>
      <c r="BV25" s="87">
        <f t="shared" si="29"/>
        <v>204.017</v>
      </c>
      <c r="BW25" s="87">
        <v>0</v>
      </c>
      <c r="BX25" s="88">
        <f t="shared" si="39"/>
        <v>204.017</v>
      </c>
      <c r="BY25" s="90">
        <f t="shared" si="45"/>
        <v>0.14052620612581215</v>
      </c>
      <c r="BZ25" s="4"/>
    </row>
    <row r="26" spans="2:78" ht="18.75" customHeight="1" x14ac:dyDescent="0.25">
      <c r="B26" s="836" t="s">
        <v>53</v>
      </c>
      <c r="C26" s="838" t="s">
        <v>54</v>
      </c>
      <c r="D26" s="153" t="s">
        <v>36</v>
      </c>
      <c r="E26" s="38">
        <f t="shared" si="0"/>
        <v>2.5070000000000001</v>
      </c>
      <c r="F26" s="75">
        <f t="shared" si="1"/>
        <v>0.25900000000000001</v>
      </c>
      <c r="G26" s="76">
        <f t="shared" si="41"/>
        <v>0.10331072995612285</v>
      </c>
      <c r="H26" s="75">
        <f t="shared" si="3"/>
        <v>0</v>
      </c>
      <c r="I26" s="78">
        <f t="shared" si="4"/>
        <v>0.25900000000000001</v>
      </c>
      <c r="J26" s="76">
        <f t="shared" si="42"/>
        <v>0.10331072995612285</v>
      </c>
      <c r="K26" s="78">
        <f t="shared" si="6"/>
        <v>0</v>
      </c>
      <c r="L26" s="78">
        <f t="shared" si="7"/>
        <v>0.25900000000000001</v>
      </c>
      <c r="M26" s="76">
        <f t="shared" si="43"/>
        <v>0.10331072995612285</v>
      </c>
      <c r="N26" s="79">
        <f t="shared" si="9"/>
        <v>0</v>
      </c>
      <c r="O26" s="78">
        <f t="shared" si="31"/>
        <v>0.25900000000000001</v>
      </c>
      <c r="P26" s="76">
        <f t="shared" si="44"/>
        <v>0.10331072995612285</v>
      </c>
      <c r="Q26" s="91">
        <f t="shared" si="10"/>
        <v>2.5070000000000001</v>
      </c>
      <c r="R26" s="92">
        <v>0</v>
      </c>
      <c r="S26" s="628">
        <v>2.5070000000000001</v>
      </c>
      <c r="T26" s="93">
        <f t="shared" si="11"/>
        <v>0</v>
      </c>
      <c r="U26" s="94">
        <v>0</v>
      </c>
      <c r="V26" s="156"/>
      <c r="W26" s="93">
        <f t="shared" si="12"/>
        <v>0.25900000000000001</v>
      </c>
      <c r="X26" s="94">
        <v>0</v>
      </c>
      <c r="Y26" s="156">
        <v>0.25900000000000001</v>
      </c>
      <c r="Z26" s="93">
        <f t="shared" si="13"/>
        <v>0</v>
      </c>
      <c r="AA26" s="94">
        <v>0</v>
      </c>
      <c r="AB26" s="157">
        <v>0</v>
      </c>
      <c r="AC26" s="87">
        <f t="shared" si="14"/>
        <v>0.25900000000000001</v>
      </c>
      <c r="AD26" s="87">
        <v>0</v>
      </c>
      <c r="AE26" s="88">
        <f t="shared" si="34"/>
        <v>0.25900000000000001</v>
      </c>
      <c r="AF26" s="87">
        <f t="shared" si="15"/>
        <v>0</v>
      </c>
      <c r="AG26" s="88">
        <v>0</v>
      </c>
      <c r="AH26" s="157">
        <v>0</v>
      </c>
      <c r="AI26" s="87">
        <f t="shared" si="16"/>
        <v>0</v>
      </c>
      <c r="AJ26" s="88">
        <v>0</v>
      </c>
      <c r="AK26" s="157">
        <v>0</v>
      </c>
      <c r="AL26" s="87">
        <f t="shared" si="17"/>
        <v>0</v>
      </c>
      <c r="AM26" s="88">
        <v>0</v>
      </c>
      <c r="AN26" s="156">
        <v>0</v>
      </c>
      <c r="AO26" s="87">
        <f t="shared" si="18"/>
        <v>0</v>
      </c>
      <c r="AP26" s="87">
        <v>0</v>
      </c>
      <c r="AQ26" s="88">
        <f t="shared" si="35"/>
        <v>0</v>
      </c>
      <c r="AR26" s="87">
        <f t="shared" si="19"/>
        <v>0.25900000000000001</v>
      </c>
      <c r="AS26" s="87">
        <v>0</v>
      </c>
      <c r="AT26" s="88">
        <f t="shared" si="36"/>
        <v>0.25900000000000001</v>
      </c>
      <c r="AU26" s="87">
        <f t="shared" si="20"/>
        <v>0</v>
      </c>
      <c r="AV26" s="88">
        <v>0</v>
      </c>
      <c r="AW26" s="157">
        <v>0</v>
      </c>
      <c r="AX26" s="87">
        <f t="shared" si="21"/>
        <v>0</v>
      </c>
      <c r="AY26" s="88">
        <v>0</v>
      </c>
      <c r="AZ26" s="157">
        <v>0</v>
      </c>
      <c r="BA26" s="87">
        <f t="shared" si="22"/>
        <v>0</v>
      </c>
      <c r="BB26" s="88">
        <v>0</v>
      </c>
      <c r="BC26" s="157">
        <v>0</v>
      </c>
      <c r="BD26" s="87">
        <f t="shared" si="23"/>
        <v>0</v>
      </c>
      <c r="BE26" s="87">
        <v>0</v>
      </c>
      <c r="BF26" s="88">
        <f t="shared" si="37"/>
        <v>0</v>
      </c>
      <c r="BG26" s="87">
        <f t="shared" si="24"/>
        <v>0.25900000000000001</v>
      </c>
      <c r="BH26" s="87">
        <v>0</v>
      </c>
      <c r="BI26" s="88">
        <f t="shared" si="40"/>
        <v>0.25900000000000001</v>
      </c>
      <c r="BJ26" s="87">
        <f t="shared" si="25"/>
        <v>0</v>
      </c>
      <c r="BK26" s="88">
        <v>0</v>
      </c>
      <c r="BL26" s="156">
        <v>0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0</v>
      </c>
      <c r="BT26" s="87">
        <v>0</v>
      </c>
      <c r="BU26" s="88">
        <f t="shared" si="38"/>
        <v>0</v>
      </c>
      <c r="BV26" s="87">
        <f t="shared" si="29"/>
        <v>0.25900000000000001</v>
      </c>
      <c r="BW26" s="87">
        <v>0</v>
      </c>
      <c r="BX26" s="88">
        <f t="shared" si="39"/>
        <v>0.25900000000000001</v>
      </c>
      <c r="BY26" s="90">
        <f t="shared" si="45"/>
        <v>0.10331072995612285</v>
      </c>
      <c r="BZ26" s="4"/>
    </row>
    <row r="27" spans="2:78" ht="18.75" customHeight="1" x14ac:dyDescent="0.25">
      <c r="B27" s="837"/>
      <c r="C27" s="838"/>
      <c r="D27" s="153" t="s">
        <v>32</v>
      </c>
      <c r="E27" s="38">
        <f t="shared" si="0"/>
        <v>1581.1555000000001</v>
      </c>
      <c r="F27" s="75">
        <f t="shared" si="1"/>
        <v>183.155</v>
      </c>
      <c r="G27" s="76">
        <f t="shared" si="41"/>
        <v>0.1158361717111315</v>
      </c>
      <c r="H27" s="75">
        <f t="shared" si="3"/>
        <v>0</v>
      </c>
      <c r="I27" s="78">
        <f t="shared" si="4"/>
        <v>183.155</v>
      </c>
      <c r="J27" s="76">
        <f t="shared" si="42"/>
        <v>0.1158361717111315</v>
      </c>
      <c r="K27" s="78">
        <f t="shared" si="6"/>
        <v>0</v>
      </c>
      <c r="L27" s="78">
        <f t="shared" si="7"/>
        <v>183.155</v>
      </c>
      <c r="M27" s="76">
        <f t="shared" si="43"/>
        <v>0.1158361717111315</v>
      </c>
      <c r="N27" s="79">
        <f t="shared" si="9"/>
        <v>0</v>
      </c>
      <c r="O27" s="78">
        <f t="shared" si="31"/>
        <v>183.155</v>
      </c>
      <c r="P27" s="76">
        <f t="shared" si="44"/>
        <v>0.1158361717111315</v>
      </c>
      <c r="Q27" s="91">
        <f t="shared" si="10"/>
        <v>1581.1555000000001</v>
      </c>
      <c r="R27" s="92">
        <v>0</v>
      </c>
      <c r="S27" s="628">
        <v>1581.1555000000001</v>
      </c>
      <c r="T27" s="93">
        <f t="shared" si="11"/>
        <v>0</v>
      </c>
      <c r="U27" s="94">
        <v>0</v>
      </c>
      <c r="V27" s="156"/>
      <c r="W27" s="93">
        <f t="shared" si="12"/>
        <v>183.155</v>
      </c>
      <c r="X27" s="94">
        <v>0</v>
      </c>
      <c r="Y27" s="156">
        <v>183.155</v>
      </c>
      <c r="Z27" s="93">
        <f t="shared" si="13"/>
        <v>0</v>
      </c>
      <c r="AA27" s="94">
        <v>0</v>
      </c>
      <c r="AB27" s="157">
        <v>0</v>
      </c>
      <c r="AC27" s="87">
        <f t="shared" si="14"/>
        <v>183.155</v>
      </c>
      <c r="AD27" s="87">
        <v>0</v>
      </c>
      <c r="AE27" s="88">
        <f t="shared" si="34"/>
        <v>183.155</v>
      </c>
      <c r="AF27" s="87">
        <f t="shared" si="15"/>
        <v>0</v>
      </c>
      <c r="AG27" s="88">
        <v>0</v>
      </c>
      <c r="AH27" s="157">
        <v>0</v>
      </c>
      <c r="AI27" s="87">
        <f t="shared" si="16"/>
        <v>0</v>
      </c>
      <c r="AJ27" s="88">
        <v>0</v>
      </c>
      <c r="AK27" s="157">
        <v>0</v>
      </c>
      <c r="AL27" s="87">
        <f t="shared" si="17"/>
        <v>0</v>
      </c>
      <c r="AM27" s="88">
        <v>0</v>
      </c>
      <c r="AN27" s="156">
        <v>0</v>
      </c>
      <c r="AO27" s="87">
        <f t="shared" si="18"/>
        <v>0</v>
      </c>
      <c r="AP27" s="87">
        <v>0</v>
      </c>
      <c r="AQ27" s="88">
        <f t="shared" si="35"/>
        <v>0</v>
      </c>
      <c r="AR27" s="87">
        <f t="shared" si="19"/>
        <v>183.155</v>
      </c>
      <c r="AS27" s="87">
        <v>0</v>
      </c>
      <c r="AT27" s="88">
        <f t="shared" si="36"/>
        <v>183.155</v>
      </c>
      <c r="AU27" s="87">
        <f t="shared" si="20"/>
        <v>0</v>
      </c>
      <c r="AV27" s="88">
        <v>0</v>
      </c>
      <c r="AW27" s="157">
        <v>0</v>
      </c>
      <c r="AX27" s="87">
        <f t="shared" si="21"/>
        <v>0</v>
      </c>
      <c r="AY27" s="88">
        <v>0</v>
      </c>
      <c r="AZ27" s="157">
        <v>0</v>
      </c>
      <c r="BA27" s="87">
        <f t="shared" si="22"/>
        <v>0</v>
      </c>
      <c r="BB27" s="88">
        <v>0</v>
      </c>
      <c r="BC27" s="157">
        <v>0</v>
      </c>
      <c r="BD27" s="87">
        <f>BE27+BF27</f>
        <v>0</v>
      </c>
      <c r="BE27" s="87">
        <v>0</v>
      </c>
      <c r="BF27" s="88">
        <f t="shared" si="37"/>
        <v>0</v>
      </c>
      <c r="BG27" s="87">
        <f t="shared" si="24"/>
        <v>183.155</v>
      </c>
      <c r="BH27" s="87">
        <v>0</v>
      </c>
      <c r="BI27" s="88">
        <f t="shared" si="40"/>
        <v>183.155</v>
      </c>
      <c r="BJ27" s="87">
        <f t="shared" si="25"/>
        <v>0</v>
      </c>
      <c r="BK27" s="88">
        <v>0</v>
      </c>
      <c r="BL27" s="156">
        <v>0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0</v>
      </c>
      <c r="BT27" s="87">
        <v>0</v>
      </c>
      <c r="BU27" s="88">
        <f t="shared" si="38"/>
        <v>0</v>
      </c>
      <c r="BV27" s="87">
        <f t="shared" si="29"/>
        <v>183.155</v>
      </c>
      <c r="BW27" s="87">
        <v>0</v>
      </c>
      <c r="BX27" s="88">
        <f t="shared" si="39"/>
        <v>183.155</v>
      </c>
      <c r="BY27" s="90">
        <f t="shared" si="45"/>
        <v>0.1158361717111315</v>
      </c>
      <c r="BZ27" s="4"/>
    </row>
    <row r="28" spans="2:78" ht="18.75" customHeight="1" x14ac:dyDescent="0.25">
      <c r="B28" s="836" t="s">
        <v>55</v>
      </c>
      <c r="C28" s="838" t="s">
        <v>56</v>
      </c>
      <c r="D28" s="153" t="s">
        <v>57</v>
      </c>
      <c r="E28" s="38">
        <f t="shared" si="0"/>
        <v>41</v>
      </c>
      <c r="F28" s="75">
        <f t="shared" si="1"/>
        <v>0</v>
      </c>
      <c r="G28" s="76">
        <f t="shared" si="41"/>
        <v>0</v>
      </c>
      <c r="H28" s="75">
        <f t="shared" si="3"/>
        <v>0</v>
      </c>
      <c r="I28" s="78">
        <f t="shared" si="4"/>
        <v>0</v>
      </c>
      <c r="J28" s="76">
        <f t="shared" si="42"/>
        <v>0</v>
      </c>
      <c r="K28" s="78">
        <f t="shared" si="6"/>
        <v>0</v>
      </c>
      <c r="L28" s="78">
        <f t="shared" si="7"/>
        <v>0</v>
      </c>
      <c r="M28" s="76">
        <f t="shared" si="43"/>
        <v>0</v>
      </c>
      <c r="N28" s="79">
        <f t="shared" si="9"/>
        <v>0</v>
      </c>
      <c r="O28" s="78">
        <f t="shared" si="31"/>
        <v>0</v>
      </c>
      <c r="P28" s="76">
        <f t="shared" si="44"/>
        <v>0</v>
      </c>
      <c r="Q28" s="91">
        <f t="shared" si="10"/>
        <v>41</v>
      </c>
      <c r="R28" s="92">
        <v>0</v>
      </c>
      <c r="S28" s="628">
        <v>41</v>
      </c>
      <c r="T28" s="93">
        <f t="shared" si="11"/>
        <v>0</v>
      </c>
      <c r="U28" s="94">
        <v>0</v>
      </c>
      <c r="V28" s="156"/>
      <c r="W28" s="93">
        <f t="shared" si="12"/>
        <v>0</v>
      </c>
      <c r="X28" s="94">
        <v>0</v>
      </c>
      <c r="Y28" s="156"/>
      <c r="Z28" s="93">
        <f t="shared" si="13"/>
        <v>0</v>
      </c>
      <c r="AA28" s="94">
        <v>0</v>
      </c>
      <c r="AB28" s="157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7">
        <v>0</v>
      </c>
      <c r="AI28" s="87">
        <f t="shared" si="16"/>
        <v>0</v>
      </c>
      <c r="AJ28" s="88">
        <v>0</v>
      </c>
      <c r="AK28" s="157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7">
        <v>0</v>
      </c>
      <c r="BA28" s="87">
        <f t="shared" si="22"/>
        <v>0</v>
      </c>
      <c r="BB28" s="88">
        <v>0</v>
      </c>
      <c r="BC28" s="157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0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/>
      <c r="BP28" s="87">
        <f t="shared" si="27"/>
        <v>0</v>
      </c>
      <c r="BQ28" s="88">
        <v>0</v>
      </c>
      <c r="BR28" s="156"/>
      <c r="BS28" s="87">
        <f t="shared" si="28"/>
        <v>0</v>
      </c>
      <c r="BT28" s="87">
        <v>0</v>
      </c>
      <c r="BU28" s="88">
        <f t="shared" si="38"/>
        <v>0</v>
      </c>
      <c r="BV28" s="87">
        <f t="shared" si="29"/>
        <v>0</v>
      </c>
      <c r="BW28" s="87">
        <v>0</v>
      </c>
      <c r="BX28" s="88">
        <f t="shared" si="39"/>
        <v>0</v>
      </c>
      <c r="BY28" s="90">
        <f t="shared" si="45"/>
        <v>0</v>
      </c>
      <c r="BZ28" s="4"/>
    </row>
    <row r="29" spans="2:78" ht="18.75" customHeight="1" x14ac:dyDescent="0.25">
      <c r="B29" s="837"/>
      <c r="C29" s="838"/>
      <c r="D29" s="153" t="s">
        <v>32</v>
      </c>
      <c r="E29" s="38">
        <f t="shared" si="0"/>
        <v>801.27800000000002</v>
      </c>
      <c r="F29" s="75">
        <f t="shared" si="1"/>
        <v>0</v>
      </c>
      <c r="G29" s="76">
        <f t="shared" si="41"/>
        <v>0</v>
      </c>
      <c r="H29" s="75">
        <f t="shared" si="3"/>
        <v>0</v>
      </c>
      <c r="I29" s="78">
        <f t="shared" si="4"/>
        <v>0</v>
      </c>
      <c r="J29" s="76">
        <f t="shared" si="42"/>
        <v>0</v>
      </c>
      <c r="K29" s="78">
        <f t="shared" si="6"/>
        <v>0</v>
      </c>
      <c r="L29" s="78">
        <f t="shared" si="7"/>
        <v>0</v>
      </c>
      <c r="M29" s="76">
        <f t="shared" si="43"/>
        <v>0</v>
      </c>
      <c r="N29" s="79">
        <f t="shared" si="9"/>
        <v>0</v>
      </c>
      <c r="O29" s="78">
        <f t="shared" si="31"/>
        <v>0</v>
      </c>
      <c r="P29" s="76">
        <f t="shared" si="44"/>
        <v>0</v>
      </c>
      <c r="Q29" s="91">
        <f t="shared" si="10"/>
        <v>801.27800000000002</v>
      </c>
      <c r="R29" s="92">
        <v>0</v>
      </c>
      <c r="S29" s="628">
        <v>801.27800000000002</v>
      </c>
      <c r="T29" s="93">
        <f t="shared" si="11"/>
        <v>0</v>
      </c>
      <c r="U29" s="94">
        <v>0</v>
      </c>
      <c r="V29" s="156"/>
      <c r="W29" s="93">
        <f t="shared" si="12"/>
        <v>0</v>
      </c>
      <c r="X29" s="94">
        <v>0</v>
      </c>
      <c r="Y29" s="156"/>
      <c r="Z29" s="93">
        <f t="shared" si="13"/>
        <v>0</v>
      </c>
      <c r="AA29" s="94">
        <v>0</v>
      </c>
      <c r="AB29" s="157">
        <v>0</v>
      </c>
      <c r="AC29" s="87">
        <f t="shared" si="14"/>
        <v>0</v>
      </c>
      <c r="AD29" s="87">
        <v>0</v>
      </c>
      <c r="AE29" s="88">
        <f t="shared" si="34"/>
        <v>0</v>
      </c>
      <c r="AF29" s="87">
        <f t="shared" si="15"/>
        <v>0</v>
      </c>
      <c r="AG29" s="88">
        <v>0</v>
      </c>
      <c r="AH29" s="157">
        <v>0</v>
      </c>
      <c r="AI29" s="87">
        <f t="shared" si="16"/>
        <v>0</v>
      </c>
      <c r="AJ29" s="88">
        <v>0</v>
      </c>
      <c r="AK29" s="157">
        <v>0</v>
      </c>
      <c r="AL29" s="87">
        <f t="shared" si="17"/>
        <v>0</v>
      </c>
      <c r="AM29" s="88">
        <v>0</v>
      </c>
      <c r="AN29" s="156">
        <v>0</v>
      </c>
      <c r="AO29" s="87">
        <f t="shared" si="18"/>
        <v>0</v>
      </c>
      <c r="AP29" s="87">
        <v>0</v>
      </c>
      <c r="AQ29" s="88">
        <f t="shared" si="35"/>
        <v>0</v>
      </c>
      <c r="AR29" s="87">
        <f t="shared" si="19"/>
        <v>0</v>
      </c>
      <c r="AS29" s="87">
        <v>0</v>
      </c>
      <c r="AT29" s="88">
        <f t="shared" si="36"/>
        <v>0</v>
      </c>
      <c r="AU29" s="87">
        <f t="shared" si="20"/>
        <v>0</v>
      </c>
      <c r="AV29" s="88">
        <v>0</v>
      </c>
      <c r="AW29" s="157">
        <v>0</v>
      </c>
      <c r="AX29" s="87">
        <f t="shared" si="21"/>
        <v>0</v>
      </c>
      <c r="AY29" s="88">
        <v>0</v>
      </c>
      <c r="AZ29" s="157">
        <v>0</v>
      </c>
      <c r="BA29" s="87">
        <f t="shared" si="22"/>
        <v>0</v>
      </c>
      <c r="BB29" s="88">
        <v>0</v>
      </c>
      <c r="BC29" s="157">
        <v>0</v>
      </c>
      <c r="BD29" s="87">
        <f t="shared" si="23"/>
        <v>0</v>
      </c>
      <c r="BE29" s="87">
        <v>0</v>
      </c>
      <c r="BF29" s="88">
        <f t="shared" si="37"/>
        <v>0</v>
      </c>
      <c r="BG29" s="87">
        <f t="shared" si="24"/>
        <v>0</v>
      </c>
      <c r="BH29" s="87">
        <v>0</v>
      </c>
      <c r="BI29" s="88">
        <f t="shared" si="40"/>
        <v>0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/>
      <c r="BP29" s="87">
        <f t="shared" si="27"/>
        <v>0</v>
      </c>
      <c r="BQ29" s="88">
        <v>0</v>
      </c>
      <c r="BR29" s="156"/>
      <c r="BS29" s="87">
        <f t="shared" si="28"/>
        <v>0</v>
      </c>
      <c r="BT29" s="87">
        <v>0</v>
      </c>
      <c r="BU29" s="88">
        <f t="shared" si="38"/>
        <v>0</v>
      </c>
      <c r="BV29" s="87">
        <f t="shared" si="29"/>
        <v>0</v>
      </c>
      <c r="BW29" s="87">
        <v>0</v>
      </c>
      <c r="BX29" s="88">
        <f t="shared" si="39"/>
        <v>0</v>
      </c>
      <c r="BY29" s="90">
        <f t="shared" si="45"/>
        <v>0</v>
      </c>
      <c r="BZ29" s="4"/>
    </row>
    <row r="30" spans="2:78" ht="18.75" customHeight="1" x14ac:dyDescent="0.25">
      <c r="B30" s="836" t="s">
        <v>58</v>
      </c>
      <c r="C30" s="838" t="s">
        <v>59</v>
      </c>
      <c r="D30" s="153" t="s">
        <v>57</v>
      </c>
      <c r="E30" s="38">
        <f t="shared" si="0"/>
        <v>4</v>
      </c>
      <c r="F30" s="75">
        <f t="shared" si="1"/>
        <v>0</v>
      </c>
      <c r="G30" s="76">
        <v>0</v>
      </c>
      <c r="H30" s="75">
        <f t="shared" si="3"/>
        <v>0</v>
      </c>
      <c r="I30" s="78">
        <f t="shared" si="4"/>
        <v>0</v>
      </c>
      <c r="J30" s="76">
        <v>0</v>
      </c>
      <c r="K30" s="78">
        <f t="shared" si="6"/>
        <v>0</v>
      </c>
      <c r="L30" s="78">
        <f t="shared" si="7"/>
        <v>0</v>
      </c>
      <c r="M30" s="76">
        <v>0</v>
      </c>
      <c r="N30" s="79">
        <f t="shared" si="9"/>
        <v>0</v>
      </c>
      <c r="O30" s="78">
        <f t="shared" si="31"/>
        <v>0</v>
      </c>
      <c r="P30" s="76">
        <v>0</v>
      </c>
      <c r="Q30" s="93">
        <f t="shared" si="10"/>
        <v>4</v>
      </c>
      <c r="R30" s="94">
        <v>0</v>
      </c>
      <c r="S30" s="156">
        <v>4</v>
      </c>
      <c r="T30" s="93">
        <f t="shared" si="11"/>
        <v>0</v>
      </c>
      <c r="U30" s="94"/>
      <c r="V30" s="156"/>
      <c r="W30" s="93">
        <f t="shared" si="12"/>
        <v>0</v>
      </c>
      <c r="X30" s="94"/>
      <c r="Y30" s="156"/>
      <c r="Z30" s="93">
        <f t="shared" si="13"/>
        <v>0</v>
      </c>
      <c r="AA30" s="94">
        <v>0</v>
      </c>
      <c r="AB30" s="157">
        <v>0</v>
      </c>
      <c r="AC30" s="87">
        <f t="shared" si="14"/>
        <v>0</v>
      </c>
      <c r="AD30" s="87">
        <v>0</v>
      </c>
      <c r="AE30" s="88">
        <f t="shared" si="34"/>
        <v>0</v>
      </c>
      <c r="AF30" s="87">
        <f t="shared" si="15"/>
        <v>0</v>
      </c>
      <c r="AG30" s="88">
        <v>0</v>
      </c>
      <c r="AH30" s="157">
        <v>0</v>
      </c>
      <c r="AI30" s="87">
        <f t="shared" si="16"/>
        <v>0</v>
      </c>
      <c r="AJ30" s="88">
        <v>0</v>
      </c>
      <c r="AK30" s="157">
        <v>0</v>
      </c>
      <c r="AL30" s="87">
        <f t="shared" si="17"/>
        <v>0</v>
      </c>
      <c r="AM30" s="88">
        <v>0</v>
      </c>
      <c r="AN30" s="156">
        <v>0</v>
      </c>
      <c r="AO30" s="87">
        <f t="shared" si="18"/>
        <v>0</v>
      </c>
      <c r="AP30" s="87">
        <v>0</v>
      </c>
      <c r="AQ30" s="88">
        <f t="shared" si="35"/>
        <v>0</v>
      </c>
      <c r="AR30" s="87">
        <f t="shared" si="19"/>
        <v>0</v>
      </c>
      <c r="AS30" s="87">
        <v>0</v>
      </c>
      <c r="AT30" s="88">
        <f t="shared" si="36"/>
        <v>0</v>
      </c>
      <c r="AU30" s="87">
        <f t="shared" si="20"/>
        <v>0</v>
      </c>
      <c r="AV30" s="88">
        <v>0</v>
      </c>
      <c r="AW30" s="157">
        <v>0</v>
      </c>
      <c r="AX30" s="87">
        <f t="shared" si="21"/>
        <v>0</v>
      </c>
      <c r="AY30" s="88">
        <v>0</v>
      </c>
      <c r="AZ30" s="157">
        <v>0</v>
      </c>
      <c r="BA30" s="87">
        <f t="shared" si="22"/>
        <v>0</v>
      </c>
      <c r="BB30" s="88">
        <v>0</v>
      </c>
      <c r="BC30" s="157">
        <v>0</v>
      </c>
      <c r="BD30" s="87">
        <f t="shared" si="23"/>
        <v>0</v>
      </c>
      <c r="BE30" s="87">
        <v>0</v>
      </c>
      <c r="BF30" s="88">
        <f t="shared" si="37"/>
        <v>0</v>
      </c>
      <c r="BG30" s="87">
        <f t="shared" si="24"/>
        <v>0</v>
      </c>
      <c r="BH30" s="87">
        <v>0</v>
      </c>
      <c r="BI30" s="88">
        <f t="shared" si="40"/>
        <v>0</v>
      </c>
      <c r="BJ30" s="87">
        <f t="shared" si="25"/>
        <v>0</v>
      </c>
      <c r="BK30" s="88">
        <v>0</v>
      </c>
      <c r="BL30" s="156">
        <v>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0</v>
      </c>
      <c r="BT30" s="87">
        <v>0</v>
      </c>
      <c r="BU30" s="88">
        <f t="shared" si="38"/>
        <v>0</v>
      </c>
      <c r="BV30" s="87">
        <f t="shared" si="29"/>
        <v>0</v>
      </c>
      <c r="BW30" s="87">
        <v>0</v>
      </c>
      <c r="BX30" s="88">
        <f t="shared" si="39"/>
        <v>0</v>
      </c>
      <c r="BY30" s="90">
        <v>0</v>
      </c>
      <c r="BZ30" s="4"/>
    </row>
    <row r="31" spans="2:78" ht="18.75" customHeight="1" x14ac:dyDescent="0.25">
      <c r="B31" s="837"/>
      <c r="C31" s="838"/>
      <c r="D31" s="153" t="s">
        <v>32</v>
      </c>
      <c r="E31" s="38">
        <f t="shared" si="0"/>
        <v>6.6239999999999997</v>
      </c>
      <c r="F31" s="75">
        <f t="shared" si="1"/>
        <v>0</v>
      </c>
      <c r="G31" s="76">
        <v>0</v>
      </c>
      <c r="H31" s="75">
        <f t="shared" si="3"/>
        <v>0</v>
      </c>
      <c r="I31" s="78">
        <f t="shared" si="4"/>
        <v>0</v>
      </c>
      <c r="J31" s="76">
        <v>0</v>
      </c>
      <c r="K31" s="78">
        <f t="shared" si="6"/>
        <v>0</v>
      </c>
      <c r="L31" s="78">
        <f t="shared" si="7"/>
        <v>0</v>
      </c>
      <c r="M31" s="76">
        <v>0</v>
      </c>
      <c r="N31" s="79">
        <f t="shared" si="9"/>
        <v>0</v>
      </c>
      <c r="O31" s="78">
        <f t="shared" si="31"/>
        <v>0</v>
      </c>
      <c r="P31" s="76">
        <v>0</v>
      </c>
      <c r="Q31" s="93">
        <f t="shared" si="10"/>
        <v>6.6239999999999997</v>
      </c>
      <c r="R31" s="94">
        <v>0</v>
      </c>
      <c r="S31" s="156">
        <v>6.6239999999999997</v>
      </c>
      <c r="T31" s="93">
        <f t="shared" si="11"/>
        <v>0</v>
      </c>
      <c r="U31" s="94"/>
      <c r="V31" s="156"/>
      <c r="W31" s="93">
        <f t="shared" si="12"/>
        <v>0</v>
      </c>
      <c r="X31" s="94"/>
      <c r="Y31" s="156"/>
      <c r="Z31" s="93">
        <f t="shared" si="13"/>
        <v>0</v>
      </c>
      <c r="AA31" s="94">
        <v>0</v>
      </c>
      <c r="AB31" s="157">
        <v>0</v>
      </c>
      <c r="AC31" s="87">
        <f t="shared" si="14"/>
        <v>0</v>
      </c>
      <c r="AD31" s="87">
        <v>0</v>
      </c>
      <c r="AE31" s="88">
        <f t="shared" si="34"/>
        <v>0</v>
      </c>
      <c r="AF31" s="87">
        <f t="shared" si="15"/>
        <v>0</v>
      </c>
      <c r="AG31" s="88">
        <v>0</v>
      </c>
      <c r="AH31" s="157">
        <v>0</v>
      </c>
      <c r="AI31" s="87">
        <f t="shared" si="16"/>
        <v>0</v>
      </c>
      <c r="AJ31" s="88">
        <v>0</v>
      </c>
      <c r="AK31" s="157">
        <v>0</v>
      </c>
      <c r="AL31" s="87">
        <f t="shared" si="17"/>
        <v>0</v>
      </c>
      <c r="AM31" s="88">
        <v>0</v>
      </c>
      <c r="AN31" s="156">
        <v>0</v>
      </c>
      <c r="AO31" s="87">
        <f t="shared" si="18"/>
        <v>0</v>
      </c>
      <c r="AP31" s="87">
        <v>0</v>
      </c>
      <c r="AQ31" s="88">
        <f t="shared" si="35"/>
        <v>0</v>
      </c>
      <c r="AR31" s="87">
        <f t="shared" si="19"/>
        <v>0</v>
      </c>
      <c r="AS31" s="87">
        <v>0</v>
      </c>
      <c r="AT31" s="88">
        <f t="shared" si="36"/>
        <v>0</v>
      </c>
      <c r="AU31" s="87">
        <f t="shared" si="20"/>
        <v>0</v>
      </c>
      <c r="AV31" s="88">
        <v>0</v>
      </c>
      <c r="AW31" s="157">
        <v>0</v>
      </c>
      <c r="AX31" s="87">
        <f t="shared" si="21"/>
        <v>0</v>
      </c>
      <c r="AY31" s="88">
        <v>0</v>
      </c>
      <c r="AZ31" s="157">
        <v>0</v>
      </c>
      <c r="BA31" s="87">
        <f t="shared" si="22"/>
        <v>0</v>
      </c>
      <c r="BB31" s="88">
        <v>0</v>
      </c>
      <c r="BC31" s="157">
        <v>0</v>
      </c>
      <c r="BD31" s="87">
        <f t="shared" si="23"/>
        <v>0</v>
      </c>
      <c r="BE31" s="87">
        <v>0</v>
      </c>
      <c r="BF31" s="88">
        <f t="shared" si="37"/>
        <v>0</v>
      </c>
      <c r="BG31" s="87">
        <f t="shared" si="24"/>
        <v>0</v>
      </c>
      <c r="BH31" s="87">
        <v>0</v>
      </c>
      <c r="BI31" s="88">
        <f t="shared" si="40"/>
        <v>0</v>
      </c>
      <c r="BJ31" s="87">
        <f t="shared" si="25"/>
        <v>0</v>
      </c>
      <c r="BK31" s="88">
        <v>0</v>
      </c>
      <c r="BL31" s="156">
        <v>0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0</v>
      </c>
      <c r="BT31" s="87">
        <v>0</v>
      </c>
      <c r="BU31" s="88">
        <f t="shared" si="38"/>
        <v>0</v>
      </c>
      <c r="BV31" s="87">
        <f t="shared" si="29"/>
        <v>0</v>
      </c>
      <c r="BW31" s="87">
        <v>0</v>
      </c>
      <c r="BX31" s="88">
        <f t="shared" si="39"/>
        <v>0</v>
      </c>
      <c r="BY31" s="90">
        <v>0</v>
      </c>
      <c r="BZ31" s="4"/>
    </row>
    <row r="32" spans="2:78" ht="15.75" customHeight="1" x14ac:dyDescent="0.25">
      <c r="B32" s="836" t="s">
        <v>60</v>
      </c>
      <c r="C32" s="839" t="s">
        <v>61</v>
      </c>
      <c r="D32" s="153" t="s">
        <v>57</v>
      </c>
      <c r="E32" s="38">
        <f t="shared" si="0"/>
        <v>160</v>
      </c>
      <c r="F32" s="75">
        <f t="shared" si="1"/>
        <v>0</v>
      </c>
      <c r="G32" s="76">
        <f t="shared" ref="G32:G54" si="46">F32/E32</f>
        <v>0</v>
      </c>
      <c r="H32" s="75">
        <f t="shared" si="3"/>
        <v>0</v>
      </c>
      <c r="I32" s="78">
        <f t="shared" si="4"/>
        <v>0</v>
      </c>
      <c r="J32" s="76">
        <f t="shared" ref="J32:J54" si="47">I32/E32</f>
        <v>0</v>
      </c>
      <c r="K32" s="78">
        <f t="shared" si="6"/>
        <v>0</v>
      </c>
      <c r="L32" s="78">
        <f t="shared" si="7"/>
        <v>0</v>
      </c>
      <c r="M32" s="76">
        <f t="shared" ref="M32:M54" si="48">L32/E32</f>
        <v>0</v>
      </c>
      <c r="N32" s="79">
        <f t="shared" si="9"/>
        <v>0</v>
      </c>
      <c r="O32" s="78">
        <f t="shared" si="31"/>
        <v>0</v>
      </c>
      <c r="P32" s="76">
        <f t="shared" ref="P32:P54" si="49">O32/E32</f>
        <v>0</v>
      </c>
      <c r="Q32" s="91">
        <f t="shared" si="10"/>
        <v>160</v>
      </c>
      <c r="R32" s="92">
        <v>0</v>
      </c>
      <c r="S32" s="628">
        <v>160</v>
      </c>
      <c r="T32" s="93">
        <f t="shared" si="11"/>
        <v>0</v>
      </c>
      <c r="U32" s="94">
        <v>0</v>
      </c>
      <c r="V32" s="156"/>
      <c r="W32" s="93">
        <f t="shared" si="12"/>
        <v>0</v>
      </c>
      <c r="X32" s="94">
        <v>0</v>
      </c>
      <c r="Y32" s="156"/>
      <c r="Z32" s="93">
        <f t="shared" si="13"/>
        <v>0</v>
      </c>
      <c r="AA32" s="94">
        <v>0</v>
      </c>
      <c r="AB32" s="157">
        <v>0</v>
      </c>
      <c r="AC32" s="87">
        <f t="shared" si="14"/>
        <v>0</v>
      </c>
      <c r="AD32" s="87">
        <v>0</v>
      </c>
      <c r="AE32" s="88">
        <f t="shared" si="34"/>
        <v>0</v>
      </c>
      <c r="AF32" s="87">
        <f t="shared" si="15"/>
        <v>0</v>
      </c>
      <c r="AG32" s="88">
        <v>0</v>
      </c>
      <c r="AH32" s="157">
        <v>0</v>
      </c>
      <c r="AI32" s="87">
        <f t="shared" si="16"/>
        <v>0</v>
      </c>
      <c r="AJ32" s="88">
        <v>0</v>
      </c>
      <c r="AK32" s="157">
        <v>0</v>
      </c>
      <c r="AL32" s="87">
        <f t="shared" si="17"/>
        <v>0</v>
      </c>
      <c r="AM32" s="88">
        <v>0</v>
      </c>
      <c r="AN32" s="156">
        <v>0</v>
      </c>
      <c r="AO32" s="87">
        <f t="shared" si="18"/>
        <v>0</v>
      </c>
      <c r="AP32" s="87">
        <v>0</v>
      </c>
      <c r="AQ32" s="88">
        <f t="shared" si="35"/>
        <v>0</v>
      </c>
      <c r="AR32" s="87">
        <f t="shared" si="19"/>
        <v>0</v>
      </c>
      <c r="AS32" s="87">
        <v>0</v>
      </c>
      <c r="AT32" s="88">
        <f t="shared" si="36"/>
        <v>0</v>
      </c>
      <c r="AU32" s="87">
        <f t="shared" si="20"/>
        <v>0</v>
      </c>
      <c r="AV32" s="88">
        <v>0</v>
      </c>
      <c r="AW32" s="157">
        <v>0</v>
      </c>
      <c r="AX32" s="87">
        <f t="shared" si="21"/>
        <v>0</v>
      </c>
      <c r="AY32" s="88">
        <v>0</v>
      </c>
      <c r="AZ32" s="157">
        <v>0</v>
      </c>
      <c r="BA32" s="87">
        <f t="shared" si="22"/>
        <v>0</v>
      </c>
      <c r="BB32" s="88">
        <v>0</v>
      </c>
      <c r="BC32" s="157">
        <v>0</v>
      </c>
      <c r="BD32" s="87">
        <f t="shared" si="23"/>
        <v>0</v>
      </c>
      <c r="BE32" s="87">
        <v>0</v>
      </c>
      <c r="BF32" s="88">
        <f t="shared" si="37"/>
        <v>0</v>
      </c>
      <c r="BG32" s="87">
        <f t="shared" si="24"/>
        <v>0</v>
      </c>
      <c r="BH32" s="87">
        <v>0</v>
      </c>
      <c r="BI32" s="88">
        <f t="shared" si="40"/>
        <v>0</v>
      </c>
      <c r="BJ32" s="87">
        <f t="shared" si="25"/>
        <v>0</v>
      </c>
      <c r="BK32" s="88">
        <v>0</v>
      </c>
      <c r="BL32" s="156">
        <v>0</v>
      </c>
      <c r="BM32" s="87">
        <f t="shared" si="26"/>
        <v>0</v>
      </c>
      <c r="BN32" s="88">
        <v>0</v>
      </c>
      <c r="BO32" s="156"/>
      <c r="BP32" s="87">
        <f t="shared" si="27"/>
        <v>0</v>
      </c>
      <c r="BQ32" s="88">
        <v>0</v>
      </c>
      <c r="BR32" s="156"/>
      <c r="BS32" s="87">
        <f t="shared" si="28"/>
        <v>0</v>
      </c>
      <c r="BT32" s="87">
        <v>0</v>
      </c>
      <c r="BU32" s="88">
        <f t="shared" si="38"/>
        <v>0</v>
      </c>
      <c r="BV32" s="87">
        <f t="shared" si="29"/>
        <v>0</v>
      </c>
      <c r="BW32" s="87">
        <v>0</v>
      </c>
      <c r="BX32" s="88">
        <f t="shared" si="39"/>
        <v>0</v>
      </c>
      <c r="BY32" s="90">
        <f t="shared" ref="BY32:BY54" si="50">BV32/Q32</f>
        <v>0</v>
      </c>
      <c r="BZ32" s="4"/>
    </row>
    <row r="33" spans="2:78" ht="15.75" customHeight="1" x14ac:dyDescent="0.25">
      <c r="B33" s="837"/>
      <c r="C33" s="839"/>
      <c r="D33" s="153" t="s">
        <v>32</v>
      </c>
      <c r="E33" s="38">
        <f t="shared" si="0"/>
        <v>1056.96</v>
      </c>
      <c r="F33" s="75">
        <f t="shared" si="1"/>
        <v>0</v>
      </c>
      <c r="G33" s="76">
        <f t="shared" si="46"/>
        <v>0</v>
      </c>
      <c r="H33" s="75">
        <f t="shared" si="3"/>
        <v>0</v>
      </c>
      <c r="I33" s="78">
        <f t="shared" si="4"/>
        <v>0</v>
      </c>
      <c r="J33" s="76">
        <f t="shared" si="47"/>
        <v>0</v>
      </c>
      <c r="K33" s="78">
        <f t="shared" si="6"/>
        <v>0</v>
      </c>
      <c r="L33" s="78">
        <f t="shared" si="7"/>
        <v>0</v>
      </c>
      <c r="M33" s="76">
        <f t="shared" si="48"/>
        <v>0</v>
      </c>
      <c r="N33" s="79">
        <f t="shared" si="9"/>
        <v>0</v>
      </c>
      <c r="O33" s="78">
        <f t="shared" si="31"/>
        <v>0</v>
      </c>
      <c r="P33" s="76">
        <f t="shared" si="49"/>
        <v>0</v>
      </c>
      <c r="Q33" s="91">
        <f t="shared" si="10"/>
        <v>1056.96</v>
      </c>
      <c r="R33" s="92">
        <v>0</v>
      </c>
      <c r="S33" s="628">
        <v>1056.96</v>
      </c>
      <c r="T33" s="93">
        <f t="shared" si="11"/>
        <v>0</v>
      </c>
      <c r="U33" s="94">
        <v>0</v>
      </c>
      <c r="V33" s="156"/>
      <c r="W33" s="93">
        <f t="shared" si="12"/>
        <v>0</v>
      </c>
      <c r="X33" s="94">
        <v>0</v>
      </c>
      <c r="Y33" s="156"/>
      <c r="Z33" s="93">
        <f t="shared" si="13"/>
        <v>0</v>
      </c>
      <c r="AA33" s="94">
        <v>0</v>
      </c>
      <c r="AB33" s="157">
        <v>0</v>
      </c>
      <c r="AC33" s="87">
        <f t="shared" si="14"/>
        <v>0</v>
      </c>
      <c r="AD33" s="87">
        <v>0</v>
      </c>
      <c r="AE33" s="88">
        <f t="shared" si="34"/>
        <v>0</v>
      </c>
      <c r="AF33" s="87">
        <f t="shared" si="15"/>
        <v>0</v>
      </c>
      <c r="AG33" s="88">
        <v>0</v>
      </c>
      <c r="AH33" s="157">
        <v>0</v>
      </c>
      <c r="AI33" s="87">
        <f t="shared" si="16"/>
        <v>0</v>
      </c>
      <c r="AJ33" s="88">
        <v>0</v>
      </c>
      <c r="AK33" s="157">
        <v>0</v>
      </c>
      <c r="AL33" s="87">
        <f t="shared" si="17"/>
        <v>0</v>
      </c>
      <c r="AM33" s="88">
        <v>0</v>
      </c>
      <c r="AN33" s="156">
        <v>0</v>
      </c>
      <c r="AO33" s="87">
        <f t="shared" si="18"/>
        <v>0</v>
      </c>
      <c r="AP33" s="87">
        <v>0</v>
      </c>
      <c r="AQ33" s="88">
        <f t="shared" si="35"/>
        <v>0</v>
      </c>
      <c r="AR33" s="87">
        <f t="shared" si="19"/>
        <v>0</v>
      </c>
      <c r="AS33" s="87">
        <v>0</v>
      </c>
      <c r="AT33" s="88">
        <f t="shared" si="36"/>
        <v>0</v>
      </c>
      <c r="AU33" s="87">
        <f t="shared" si="20"/>
        <v>0</v>
      </c>
      <c r="AV33" s="88">
        <v>0</v>
      </c>
      <c r="AW33" s="157">
        <v>0</v>
      </c>
      <c r="AX33" s="87">
        <f t="shared" si="21"/>
        <v>0</v>
      </c>
      <c r="AY33" s="88">
        <v>0</v>
      </c>
      <c r="AZ33" s="157">
        <v>0</v>
      </c>
      <c r="BA33" s="87">
        <f t="shared" si="22"/>
        <v>0</v>
      </c>
      <c r="BB33" s="88">
        <v>0</v>
      </c>
      <c r="BC33" s="157">
        <v>0</v>
      </c>
      <c r="BD33" s="87">
        <f t="shared" si="23"/>
        <v>0</v>
      </c>
      <c r="BE33" s="87">
        <v>0</v>
      </c>
      <c r="BF33" s="88">
        <f t="shared" si="37"/>
        <v>0</v>
      </c>
      <c r="BG33" s="87">
        <f t="shared" si="24"/>
        <v>0</v>
      </c>
      <c r="BH33" s="87">
        <v>0</v>
      </c>
      <c r="BI33" s="88">
        <f t="shared" si="40"/>
        <v>0</v>
      </c>
      <c r="BJ33" s="87">
        <f t="shared" si="25"/>
        <v>0</v>
      </c>
      <c r="BK33" s="88">
        <v>0</v>
      </c>
      <c r="BL33" s="156">
        <v>0</v>
      </c>
      <c r="BM33" s="87">
        <f t="shared" si="26"/>
        <v>0</v>
      </c>
      <c r="BN33" s="88">
        <v>0</v>
      </c>
      <c r="BO33" s="156"/>
      <c r="BP33" s="87">
        <f t="shared" si="27"/>
        <v>0</v>
      </c>
      <c r="BQ33" s="88">
        <v>0</v>
      </c>
      <c r="BR33" s="156"/>
      <c r="BS33" s="87">
        <f t="shared" si="28"/>
        <v>0</v>
      </c>
      <c r="BT33" s="87">
        <v>0</v>
      </c>
      <c r="BU33" s="88">
        <f t="shared" si="38"/>
        <v>0</v>
      </c>
      <c r="BV33" s="87">
        <f t="shared" si="29"/>
        <v>0</v>
      </c>
      <c r="BW33" s="87">
        <v>0</v>
      </c>
      <c r="BX33" s="88">
        <f t="shared" si="39"/>
        <v>0</v>
      </c>
      <c r="BY33" s="90">
        <f t="shared" si="50"/>
        <v>0</v>
      </c>
      <c r="BZ33" s="4"/>
    </row>
    <row r="34" spans="2:78" ht="15.75" customHeight="1" x14ac:dyDescent="0.25">
      <c r="B34" s="836" t="s">
        <v>62</v>
      </c>
      <c r="C34" s="841" t="s">
        <v>63</v>
      </c>
      <c r="D34" s="153" t="s">
        <v>52</v>
      </c>
      <c r="E34" s="38">
        <f t="shared" si="0"/>
        <v>8.6999999999999994E-2</v>
      </c>
      <c r="F34" s="75">
        <f t="shared" si="1"/>
        <v>0</v>
      </c>
      <c r="G34" s="76">
        <f t="shared" si="46"/>
        <v>0</v>
      </c>
      <c r="H34" s="75">
        <f t="shared" si="3"/>
        <v>0</v>
      </c>
      <c r="I34" s="78">
        <f t="shared" si="4"/>
        <v>0</v>
      </c>
      <c r="J34" s="76">
        <f t="shared" si="47"/>
        <v>0</v>
      </c>
      <c r="K34" s="78">
        <f t="shared" si="6"/>
        <v>0</v>
      </c>
      <c r="L34" s="78">
        <f t="shared" si="7"/>
        <v>0</v>
      </c>
      <c r="M34" s="76">
        <f t="shared" si="48"/>
        <v>0</v>
      </c>
      <c r="N34" s="79">
        <f t="shared" si="9"/>
        <v>0</v>
      </c>
      <c r="O34" s="78">
        <f t="shared" si="31"/>
        <v>0</v>
      </c>
      <c r="P34" s="76">
        <f t="shared" si="49"/>
        <v>0</v>
      </c>
      <c r="Q34" s="91">
        <f t="shared" si="10"/>
        <v>8.6999999999999994E-2</v>
      </c>
      <c r="R34" s="92">
        <v>0</v>
      </c>
      <c r="S34" s="628">
        <v>8.6999999999999994E-2</v>
      </c>
      <c r="T34" s="93">
        <f t="shared" si="11"/>
        <v>0</v>
      </c>
      <c r="U34" s="94">
        <v>0</v>
      </c>
      <c r="V34" s="156"/>
      <c r="W34" s="93">
        <f t="shared" si="12"/>
        <v>0</v>
      </c>
      <c r="X34" s="94">
        <v>0</v>
      </c>
      <c r="Y34" s="156"/>
      <c r="Z34" s="93">
        <f t="shared" si="13"/>
        <v>0</v>
      </c>
      <c r="AA34" s="94">
        <v>0</v>
      </c>
      <c r="AB34" s="157">
        <v>0</v>
      </c>
      <c r="AC34" s="87">
        <f t="shared" si="14"/>
        <v>0</v>
      </c>
      <c r="AD34" s="158"/>
      <c r="AE34" s="88">
        <f t="shared" si="34"/>
        <v>0</v>
      </c>
      <c r="AF34" s="87">
        <f t="shared" si="15"/>
        <v>0</v>
      </c>
      <c r="AG34" s="120"/>
      <c r="AH34" s="157">
        <v>0</v>
      </c>
      <c r="AI34" s="87">
        <f t="shared" si="16"/>
        <v>0</v>
      </c>
      <c r="AJ34" s="120"/>
      <c r="AK34" s="157">
        <v>0</v>
      </c>
      <c r="AL34" s="87">
        <f t="shared" si="17"/>
        <v>0</v>
      </c>
      <c r="AM34" s="120"/>
      <c r="AN34" s="156">
        <v>0</v>
      </c>
      <c r="AO34" s="87">
        <f t="shared" si="18"/>
        <v>0</v>
      </c>
      <c r="AP34" s="158"/>
      <c r="AQ34" s="88">
        <f t="shared" si="35"/>
        <v>0</v>
      </c>
      <c r="AR34" s="158"/>
      <c r="AS34" s="87">
        <v>0</v>
      </c>
      <c r="AT34" s="88">
        <f t="shared" si="36"/>
        <v>0</v>
      </c>
      <c r="AU34" s="87">
        <f t="shared" si="20"/>
        <v>0</v>
      </c>
      <c r="AV34" s="88">
        <v>0</v>
      </c>
      <c r="AW34" s="157">
        <v>0</v>
      </c>
      <c r="AX34" s="87">
        <f t="shared" si="21"/>
        <v>0</v>
      </c>
      <c r="AY34" s="88">
        <v>0</v>
      </c>
      <c r="AZ34" s="157">
        <v>0</v>
      </c>
      <c r="BA34" s="87">
        <f t="shared" si="22"/>
        <v>0</v>
      </c>
      <c r="BB34" s="88">
        <v>0</v>
      </c>
      <c r="BC34" s="157">
        <v>0</v>
      </c>
      <c r="BD34" s="87">
        <f t="shared" si="23"/>
        <v>0</v>
      </c>
      <c r="BE34" s="87">
        <v>0</v>
      </c>
      <c r="BF34" s="88">
        <f t="shared" si="37"/>
        <v>0</v>
      </c>
      <c r="BG34" s="87">
        <f t="shared" si="24"/>
        <v>0</v>
      </c>
      <c r="BH34" s="87">
        <v>0</v>
      </c>
      <c r="BI34" s="88">
        <f t="shared" si="40"/>
        <v>0</v>
      </c>
      <c r="BJ34" s="87">
        <f t="shared" si="25"/>
        <v>0</v>
      </c>
      <c r="BK34" s="88">
        <v>0</v>
      </c>
      <c r="BL34" s="156">
        <v>0</v>
      </c>
      <c r="BM34" s="87">
        <f t="shared" si="26"/>
        <v>0</v>
      </c>
      <c r="BN34" s="88">
        <v>0</v>
      </c>
      <c r="BO34" s="156"/>
      <c r="BP34" s="87">
        <f t="shared" si="27"/>
        <v>0</v>
      </c>
      <c r="BQ34" s="88">
        <v>0</v>
      </c>
      <c r="BR34" s="156"/>
      <c r="BS34" s="87">
        <f t="shared" si="28"/>
        <v>0</v>
      </c>
      <c r="BT34" s="87">
        <v>0</v>
      </c>
      <c r="BU34" s="88">
        <f t="shared" si="38"/>
        <v>0</v>
      </c>
      <c r="BV34" s="613">
        <f t="shared" si="29"/>
        <v>0</v>
      </c>
      <c r="BW34" s="87">
        <v>0</v>
      </c>
      <c r="BX34" s="88">
        <f t="shared" si="39"/>
        <v>0</v>
      </c>
      <c r="BY34" s="90">
        <f t="shared" si="50"/>
        <v>0</v>
      </c>
      <c r="BZ34" s="4"/>
    </row>
    <row r="35" spans="2:78" ht="18" customHeight="1" thickBot="1" x14ac:dyDescent="0.3">
      <c r="B35" s="840"/>
      <c r="C35" s="842"/>
      <c r="D35" s="159" t="s">
        <v>32</v>
      </c>
      <c r="E35" s="160">
        <f t="shared" si="0"/>
        <v>115.24</v>
      </c>
      <c r="F35" s="161">
        <f t="shared" si="1"/>
        <v>0</v>
      </c>
      <c r="G35" s="108">
        <f t="shared" si="46"/>
        <v>0</v>
      </c>
      <c r="H35" s="161">
        <f t="shared" si="3"/>
        <v>0</v>
      </c>
      <c r="I35" s="110">
        <f t="shared" si="4"/>
        <v>0</v>
      </c>
      <c r="J35" s="108">
        <f t="shared" si="47"/>
        <v>0</v>
      </c>
      <c r="K35" s="110">
        <f t="shared" si="6"/>
        <v>0</v>
      </c>
      <c r="L35" s="110">
        <f t="shared" si="7"/>
        <v>0</v>
      </c>
      <c r="M35" s="108">
        <f t="shared" si="48"/>
        <v>0</v>
      </c>
      <c r="N35" s="111">
        <f t="shared" si="9"/>
        <v>0</v>
      </c>
      <c r="O35" s="110">
        <f t="shared" si="31"/>
        <v>0</v>
      </c>
      <c r="P35" s="108">
        <f t="shared" si="49"/>
        <v>0</v>
      </c>
      <c r="Q35" s="162">
        <f t="shared" si="10"/>
        <v>115.24</v>
      </c>
      <c r="R35" s="163">
        <v>0</v>
      </c>
      <c r="S35" s="629">
        <v>115.24</v>
      </c>
      <c r="T35" s="164">
        <f t="shared" si="11"/>
        <v>0</v>
      </c>
      <c r="U35" s="165">
        <v>0</v>
      </c>
      <c r="V35" s="166"/>
      <c r="W35" s="164">
        <f t="shared" si="12"/>
        <v>0</v>
      </c>
      <c r="X35" s="165">
        <v>0</v>
      </c>
      <c r="Y35" s="166"/>
      <c r="Z35" s="164">
        <f t="shared" si="13"/>
        <v>0</v>
      </c>
      <c r="AA35" s="165">
        <v>0</v>
      </c>
      <c r="AB35" s="167">
        <v>0</v>
      </c>
      <c r="AC35" s="158">
        <f t="shared" si="14"/>
        <v>0</v>
      </c>
      <c r="AD35" s="158">
        <v>0</v>
      </c>
      <c r="AE35" s="119">
        <f>T35+W35+Z35</f>
        <v>0</v>
      </c>
      <c r="AF35" s="158">
        <f t="shared" si="15"/>
        <v>0</v>
      </c>
      <c r="AG35" s="120">
        <v>0</v>
      </c>
      <c r="AH35" s="167">
        <v>0</v>
      </c>
      <c r="AI35" s="158">
        <f t="shared" si="16"/>
        <v>0</v>
      </c>
      <c r="AJ35" s="120">
        <v>0</v>
      </c>
      <c r="AK35" s="167">
        <v>0</v>
      </c>
      <c r="AL35" s="158">
        <f t="shared" si="17"/>
        <v>0</v>
      </c>
      <c r="AM35" s="120">
        <v>0</v>
      </c>
      <c r="AN35" s="166">
        <v>0</v>
      </c>
      <c r="AO35" s="158">
        <f t="shared" si="18"/>
        <v>0</v>
      </c>
      <c r="AP35" s="158">
        <v>0</v>
      </c>
      <c r="AQ35" s="119">
        <f t="shared" si="35"/>
        <v>0</v>
      </c>
      <c r="AR35" s="158">
        <f t="shared" ref="AR35:AR98" si="51">AS35+AT35</f>
        <v>0</v>
      </c>
      <c r="AS35" s="158">
        <v>0</v>
      </c>
      <c r="AT35" s="120">
        <f t="shared" si="36"/>
        <v>0</v>
      </c>
      <c r="AU35" s="158">
        <f t="shared" si="20"/>
        <v>0</v>
      </c>
      <c r="AV35" s="120">
        <v>0</v>
      </c>
      <c r="AW35" s="167">
        <v>0</v>
      </c>
      <c r="AX35" s="158">
        <f t="shared" si="21"/>
        <v>0</v>
      </c>
      <c r="AY35" s="120">
        <v>0</v>
      </c>
      <c r="AZ35" s="167">
        <v>0</v>
      </c>
      <c r="BA35" s="158">
        <f t="shared" si="22"/>
        <v>0</v>
      </c>
      <c r="BB35" s="120">
        <v>0</v>
      </c>
      <c r="BC35" s="167">
        <v>0</v>
      </c>
      <c r="BD35" s="158">
        <f t="shared" si="23"/>
        <v>0</v>
      </c>
      <c r="BE35" s="158">
        <v>0</v>
      </c>
      <c r="BF35" s="119">
        <f t="shared" si="37"/>
        <v>0</v>
      </c>
      <c r="BG35" s="158">
        <f t="shared" si="24"/>
        <v>0</v>
      </c>
      <c r="BH35" s="158">
        <v>0</v>
      </c>
      <c r="BI35" s="119">
        <f t="shared" si="40"/>
        <v>0</v>
      </c>
      <c r="BJ35" s="158">
        <f t="shared" si="25"/>
        <v>0</v>
      </c>
      <c r="BK35" s="120">
        <v>0</v>
      </c>
      <c r="BL35" s="166">
        <v>0</v>
      </c>
      <c r="BM35" s="158">
        <f t="shared" si="26"/>
        <v>0</v>
      </c>
      <c r="BN35" s="120">
        <v>0</v>
      </c>
      <c r="BO35" s="166"/>
      <c r="BP35" s="158">
        <f t="shared" si="27"/>
        <v>0</v>
      </c>
      <c r="BQ35" s="120">
        <v>0</v>
      </c>
      <c r="BR35" s="166"/>
      <c r="BS35" s="158">
        <f t="shared" si="28"/>
        <v>0</v>
      </c>
      <c r="BT35" s="158">
        <v>0</v>
      </c>
      <c r="BU35" s="119">
        <f t="shared" si="38"/>
        <v>0</v>
      </c>
      <c r="BV35" s="158">
        <f t="shared" si="29"/>
        <v>0</v>
      </c>
      <c r="BW35" s="158">
        <v>0</v>
      </c>
      <c r="BX35" s="120">
        <f t="shared" si="39"/>
        <v>0</v>
      </c>
      <c r="BY35" s="122">
        <f t="shared" si="50"/>
        <v>0</v>
      </c>
      <c r="BZ35" s="4"/>
    </row>
    <row r="36" spans="2:78" ht="23.25" customHeight="1" x14ac:dyDescent="0.25">
      <c r="B36" s="796" t="s">
        <v>64</v>
      </c>
      <c r="C36" s="812" t="s">
        <v>65</v>
      </c>
      <c r="D36" s="168" t="s">
        <v>34</v>
      </c>
      <c r="E36" s="169">
        <f t="shared" si="0"/>
        <v>51</v>
      </c>
      <c r="F36" s="125">
        <f t="shared" si="1"/>
        <v>0</v>
      </c>
      <c r="G36" s="126">
        <f t="shared" si="46"/>
        <v>0</v>
      </c>
      <c r="H36" s="127">
        <f t="shared" si="3"/>
        <v>0</v>
      </c>
      <c r="I36" s="127">
        <f t="shared" si="4"/>
        <v>0</v>
      </c>
      <c r="J36" s="126">
        <f t="shared" si="47"/>
        <v>0</v>
      </c>
      <c r="K36" s="127">
        <f t="shared" si="6"/>
        <v>0</v>
      </c>
      <c r="L36" s="127">
        <f t="shared" si="7"/>
        <v>0</v>
      </c>
      <c r="M36" s="126">
        <f t="shared" si="48"/>
        <v>0</v>
      </c>
      <c r="N36" s="127">
        <f t="shared" si="9"/>
        <v>0</v>
      </c>
      <c r="O36" s="61">
        <f t="shared" si="31"/>
        <v>0</v>
      </c>
      <c r="P36" s="170">
        <f>O36/E36</f>
        <v>0</v>
      </c>
      <c r="Q36" s="129">
        <f t="shared" si="10"/>
        <v>51</v>
      </c>
      <c r="R36" s="130">
        <v>0</v>
      </c>
      <c r="S36" s="653">
        <v>51</v>
      </c>
      <c r="T36" s="131">
        <f t="shared" si="11"/>
        <v>3</v>
      </c>
      <c r="U36" s="132">
        <v>0</v>
      </c>
      <c r="V36" s="48">
        <v>3</v>
      </c>
      <c r="W36" s="131">
        <f t="shared" si="12"/>
        <v>3</v>
      </c>
      <c r="X36" s="132">
        <v>0</v>
      </c>
      <c r="Y36" s="48">
        <v>3</v>
      </c>
      <c r="Z36" s="131">
        <f t="shared" si="13"/>
        <v>0</v>
      </c>
      <c r="AA36" s="132">
        <v>0</v>
      </c>
      <c r="AB36" s="171"/>
      <c r="AC36" s="172">
        <f t="shared" si="14"/>
        <v>0</v>
      </c>
      <c r="AD36" s="172">
        <v>0</v>
      </c>
      <c r="AE36" s="173">
        <v>0</v>
      </c>
      <c r="AF36" s="174">
        <f t="shared" si="15"/>
        <v>0</v>
      </c>
      <c r="AG36" s="172">
        <v>0</v>
      </c>
      <c r="AH36" s="171">
        <v>0</v>
      </c>
      <c r="AI36" s="174">
        <f t="shared" si="16"/>
        <v>0</v>
      </c>
      <c r="AJ36" s="172">
        <v>0</v>
      </c>
      <c r="AK36" s="171">
        <v>0</v>
      </c>
      <c r="AL36" s="174">
        <f t="shared" si="17"/>
        <v>0</v>
      </c>
      <c r="AM36" s="172">
        <v>0</v>
      </c>
      <c r="AN36" s="655">
        <v>0</v>
      </c>
      <c r="AO36" s="174">
        <f>AP36+AQ36</f>
        <v>0</v>
      </c>
      <c r="AP36" s="172">
        <v>0</v>
      </c>
      <c r="AQ36" s="173">
        <v>0</v>
      </c>
      <c r="AR36" s="174">
        <f t="shared" si="51"/>
        <v>0</v>
      </c>
      <c r="AS36" s="175">
        <v>0</v>
      </c>
      <c r="AT36" s="172">
        <v>0</v>
      </c>
      <c r="AU36" s="174">
        <f t="shared" si="20"/>
        <v>0</v>
      </c>
      <c r="AV36" s="172">
        <v>0</v>
      </c>
      <c r="AW36" s="171">
        <v>0</v>
      </c>
      <c r="AX36" s="174">
        <f t="shared" si="21"/>
        <v>0</v>
      </c>
      <c r="AY36" s="172">
        <v>0</v>
      </c>
      <c r="AZ36" s="171">
        <v>0</v>
      </c>
      <c r="BA36" s="174">
        <f t="shared" si="22"/>
        <v>0</v>
      </c>
      <c r="BB36" s="172">
        <v>0</v>
      </c>
      <c r="BC36" s="171">
        <v>0</v>
      </c>
      <c r="BD36" s="174">
        <f t="shared" si="23"/>
        <v>0</v>
      </c>
      <c r="BE36" s="172">
        <v>0</v>
      </c>
      <c r="BF36" s="173">
        <v>0</v>
      </c>
      <c r="BG36" s="174">
        <f t="shared" si="24"/>
        <v>0</v>
      </c>
      <c r="BH36" s="175">
        <v>0</v>
      </c>
      <c r="BI36" s="172">
        <v>0</v>
      </c>
      <c r="BJ36" s="174">
        <f t="shared" si="25"/>
        <v>0</v>
      </c>
      <c r="BK36" s="172">
        <v>0</v>
      </c>
      <c r="BL36" s="655">
        <v>0</v>
      </c>
      <c r="BM36" s="174">
        <f t="shared" si="26"/>
        <v>0</v>
      </c>
      <c r="BN36" s="172">
        <v>0</v>
      </c>
      <c r="BO36" s="655">
        <v>0</v>
      </c>
      <c r="BP36" s="174">
        <f t="shared" si="27"/>
        <v>0</v>
      </c>
      <c r="BQ36" s="172">
        <v>0</v>
      </c>
      <c r="BR36" s="655">
        <v>0</v>
      </c>
      <c r="BS36" s="176">
        <f t="shared" si="28"/>
        <v>0</v>
      </c>
      <c r="BT36" s="137">
        <v>0</v>
      </c>
      <c r="BU36" s="136">
        <f>BL36+BO36+BR36</f>
        <v>0</v>
      </c>
      <c r="BV36" s="176">
        <f t="shared" si="29"/>
        <v>0</v>
      </c>
      <c r="BW36" s="135">
        <v>0</v>
      </c>
      <c r="BX36" s="137">
        <v>0</v>
      </c>
      <c r="BY36" s="177">
        <f t="shared" si="50"/>
        <v>0</v>
      </c>
    </row>
    <row r="37" spans="2:78" ht="17.25" customHeight="1" thickBot="1" x14ac:dyDescent="0.3">
      <c r="B37" s="807"/>
      <c r="C37" s="813"/>
      <c r="D37" s="56" t="s">
        <v>32</v>
      </c>
      <c r="E37" s="178">
        <f t="shared" si="0"/>
        <v>12974.609999999999</v>
      </c>
      <c r="F37" s="58">
        <f t="shared" si="1"/>
        <v>43.646999999999998</v>
      </c>
      <c r="G37" s="59">
        <f t="shared" si="46"/>
        <v>3.3640317512433904E-3</v>
      </c>
      <c r="H37" s="61">
        <f t="shared" si="3"/>
        <v>0</v>
      </c>
      <c r="I37" s="61">
        <f t="shared" si="4"/>
        <v>43.646999999999998</v>
      </c>
      <c r="J37" s="59">
        <f t="shared" si="47"/>
        <v>3.3640317512433904E-3</v>
      </c>
      <c r="K37" s="61">
        <f t="shared" si="6"/>
        <v>0</v>
      </c>
      <c r="L37" s="61">
        <f t="shared" si="7"/>
        <v>43.646999999999998</v>
      </c>
      <c r="M37" s="59">
        <f t="shared" si="48"/>
        <v>3.3640317512433904E-3</v>
      </c>
      <c r="N37" s="61">
        <f t="shared" si="9"/>
        <v>0</v>
      </c>
      <c r="O37" s="61">
        <f t="shared" si="31"/>
        <v>43.646999999999998</v>
      </c>
      <c r="P37" s="179">
        <f t="shared" si="49"/>
        <v>3.3640317512433904E-3</v>
      </c>
      <c r="Q37" s="139">
        <f t="shared" si="10"/>
        <v>12974.609999999999</v>
      </c>
      <c r="R37" s="140">
        <v>0</v>
      </c>
      <c r="S37" s="651">
        <f>S39+S41+S43+S45</f>
        <v>12974.609999999999</v>
      </c>
      <c r="T37" s="142">
        <f t="shared" si="11"/>
        <v>24.686</v>
      </c>
      <c r="U37" s="143">
        <v>0</v>
      </c>
      <c r="V37" s="656">
        <f>V39+V41+V43+V45</f>
        <v>24.686</v>
      </c>
      <c r="W37" s="142">
        <f t="shared" si="12"/>
        <v>18.960999999999999</v>
      </c>
      <c r="X37" s="143">
        <v>0</v>
      </c>
      <c r="Y37" s="656">
        <f>Y39+Y41+Y43+Y45</f>
        <v>18.960999999999999</v>
      </c>
      <c r="Z37" s="142">
        <f t="shared" si="13"/>
        <v>0</v>
      </c>
      <c r="AA37" s="143">
        <v>0</v>
      </c>
      <c r="AB37" s="180">
        <f>AB39+AB41+AB43+AB45</f>
        <v>0</v>
      </c>
      <c r="AC37" s="181">
        <f t="shared" si="14"/>
        <v>43.646999999999998</v>
      </c>
      <c r="AD37" s="181">
        <v>0</v>
      </c>
      <c r="AE37" s="181">
        <f>AE39+AE41+AE43+AE45</f>
        <v>43.646999999999998</v>
      </c>
      <c r="AF37" s="182">
        <f t="shared" si="15"/>
        <v>0</v>
      </c>
      <c r="AG37" s="183">
        <v>0</v>
      </c>
      <c r="AH37" s="180">
        <f>AH39+AH41+AH43+AH45</f>
        <v>0</v>
      </c>
      <c r="AI37" s="182">
        <f t="shared" si="16"/>
        <v>0</v>
      </c>
      <c r="AJ37" s="181">
        <v>0</v>
      </c>
      <c r="AK37" s="184">
        <f>AK39+AK41+AK43+AK45</f>
        <v>0</v>
      </c>
      <c r="AL37" s="182">
        <f t="shared" si="17"/>
        <v>0</v>
      </c>
      <c r="AM37" s="181">
        <v>0</v>
      </c>
      <c r="AN37" s="658">
        <f>AN39+AN41+AN43+AN45</f>
        <v>0</v>
      </c>
      <c r="AO37" s="182">
        <f t="shared" si="18"/>
        <v>0</v>
      </c>
      <c r="AP37" s="181">
        <v>0</v>
      </c>
      <c r="AQ37" s="181">
        <f>AQ39+AQ41+AQ43+AQ45</f>
        <v>0</v>
      </c>
      <c r="AR37" s="182">
        <f t="shared" si="51"/>
        <v>43.646999999999998</v>
      </c>
      <c r="AS37" s="183">
        <v>0</v>
      </c>
      <c r="AT37" s="181">
        <f>AT39+AT41+AT43+AT45</f>
        <v>43.646999999999998</v>
      </c>
      <c r="AU37" s="182">
        <f t="shared" si="20"/>
        <v>0</v>
      </c>
      <c r="AV37" s="181">
        <v>0</v>
      </c>
      <c r="AW37" s="184">
        <f>AW39+AW41+AW43+AW45</f>
        <v>0</v>
      </c>
      <c r="AX37" s="182">
        <f t="shared" si="21"/>
        <v>0</v>
      </c>
      <c r="AY37" s="181">
        <v>0</v>
      </c>
      <c r="AZ37" s="184">
        <f>AZ39+AZ41+AZ43+AZ45</f>
        <v>0</v>
      </c>
      <c r="BA37" s="182">
        <f t="shared" si="22"/>
        <v>0</v>
      </c>
      <c r="BB37" s="181">
        <v>0</v>
      </c>
      <c r="BC37" s="184">
        <f>BC39+BC41+BC43+BC45</f>
        <v>0</v>
      </c>
      <c r="BD37" s="182">
        <f t="shared" si="23"/>
        <v>0</v>
      </c>
      <c r="BE37" s="181">
        <v>0</v>
      </c>
      <c r="BF37" s="181">
        <f>BF39+BF41+BF43+BF45</f>
        <v>0</v>
      </c>
      <c r="BG37" s="182">
        <f t="shared" si="24"/>
        <v>43.646999999999998</v>
      </c>
      <c r="BH37" s="183">
        <v>0</v>
      </c>
      <c r="BI37" s="181">
        <f>BI39+BI41+BI43+BI45</f>
        <v>43.646999999999998</v>
      </c>
      <c r="BJ37" s="182">
        <f t="shared" si="25"/>
        <v>0</v>
      </c>
      <c r="BK37" s="181">
        <v>0</v>
      </c>
      <c r="BL37" s="146">
        <f>BL39+BL41+BL43+BL45</f>
        <v>0</v>
      </c>
      <c r="BM37" s="182">
        <f t="shared" si="26"/>
        <v>0</v>
      </c>
      <c r="BN37" s="181">
        <v>0</v>
      </c>
      <c r="BO37" s="146">
        <f>BO39+BO41+BO43+BO45</f>
        <v>0</v>
      </c>
      <c r="BP37" s="182">
        <f t="shared" si="27"/>
        <v>0</v>
      </c>
      <c r="BQ37" s="181">
        <v>0</v>
      </c>
      <c r="BR37" s="146">
        <f>BR39+BR41+BR43+BR45</f>
        <v>0</v>
      </c>
      <c r="BS37" s="185">
        <f t="shared" si="28"/>
        <v>0</v>
      </c>
      <c r="BT37" s="145">
        <v>0</v>
      </c>
      <c r="BU37" s="145">
        <f>BU39+BU41+BU43+BU45</f>
        <v>0</v>
      </c>
      <c r="BV37" s="185">
        <f t="shared" si="29"/>
        <v>43.646999999999998</v>
      </c>
      <c r="BW37" s="144">
        <v>0</v>
      </c>
      <c r="BX37" s="145">
        <f>BX39+BX41+BX43+BX45</f>
        <v>43.646999999999998</v>
      </c>
      <c r="BY37" s="72">
        <f t="shared" si="50"/>
        <v>3.3640317512433904E-3</v>
      </c>
      <c r="BZ37" s="4"/>
    </row>
    <row r="38" spans="2:78" ht="15" customHeight="1" x14ac:dyDescent="0.25">
      <c r="B38" s="825" t="s">
        <v>66</v>
      </c>
      <c r="C38" s="827" t="s">
        <v>67</v>
      </c>
      <c r="D38" s="74" t="s">
        <v>36</v>
      </c>
      <c r="E38" s="186">
        <f t="shared" si="0"/>
        <v>10.243</v>
      </c>
      <c r="F38" s="75">
        <f t="shared" si="1"/>
        <v>1.4999999999999999E-2</v>
      </c>
      <c r="G38" s="76">
        <f t="shared" si="46"/>
        <v>1.4644147222493409E-3</v>
      </c>
      <c r="H38" s="78">
        <f t="shared" si="3"/>
        <v>0</v>
      </c>
      <c r="I38" s="78">
        <f t="shared" si="4"/>
        <v>1.4999999999999999E-2</v>
      </c>
      <c r="J38" s="76">
        <f t="shared" si="47"/>
        <v>1.4644147222493409E-3</v>
      </c>
      <c r="K38" s="78">
        <f t="shared" si="6"/>
        <v>0</v>
      </c>
      <c r="L38" s="78">
        <f t="shared" si="7"/>
        <v>1.4999999999999999E-2</v>
      </c>
      <c r="M38" s="76">
        <f t="shared" si="48"/>
        <v>1.4644147222493409E-3</v>
      </c>
      <c r="N38" s="78">
        <f t="shared" si="9"/>
        <v>0</v>
      </c>
      <c r="O38" s="78">
        <f t="shared" si="31"/>
        <v>1.4999999999999999E-2</v>
      </c>
      <c r="P38" s="76">
        <f t="shared" si="49"/>
        <v>1.4644147222493409E-3</v>
      </c>
      <c r="Q38" s="80">
        <f t="shared" si="10"/>
        <v>10.243</v>
      </c>
      <c r="R38" s="81">
        <v>0</v>
      </c>
      <c r="S38" s="624">
        <v>10.243</v>
      </c>
      <c r="T38" s="82">
        <f t="shared" si="11"/>
        <v>3.0000000000000001E-3</v>
      </c>
      <c r="U38" s="83">
        <v>0</v>
      </c>
      <c r="V38" s="84">
        <v>3.0000000000000001E-3</v>
      </c>
      <c r="W38" s="82">
        <f t="shared" si="12"/>
        <v>1.2E-2</v>
      </c>
      <c r="X38" s="83">
        <v>0</v>
      </c>
      <c r="Y38" s="84">
        <v>1.2E-2</v>
      </c>
      <c r="Z38" s="82">
        <f t="shared" si="13"/>
        <v>0</v>
      </c>
      <c r="AA38" s="83">
        <v>0</v>
      </c>
      <c r="AB38" s="85">
        <v>0</v>
      </c>
      <c r="AC38" s="187">
        <f t="shared" si="14"/>
        <v>1.4999999999999999E-2</v>
      </c>
      <c r="AD38" s="188"/>
      <c r="AE38" s="187">
        <f t="shared" ref="AE38:AE78" si="52">T38+W38+Z38</f>
        <v>1.4999999999999999E-2</v>
      </c>
      <c r="AF38" s="188">
        <f t="shared" si="15"/>
        <v>0</v>
      </c>
      <c r="AG38" s="187">
        <v>0</v>
      </c>
      <c r="AH38" s="85">
        <v>0</v>
      </c>
      <c r="AI38" s="188">
        <f t="shared" si="16"/>
        <v>0</v>
      </c>
      <c r="AJ38" s="187">
        <v>0</v>
      </c>
      <c r="AK38" s="85">
        <v>0</v>
      </c>
      <c r="AL38" s="188">
        <f t="shared" si="17"/>
        <v>0</v>
      </c>
      <c r="AM38" s="187">
        <v>0</v>
      </c>
      <c r="AN38" s="84">
        <v>0</v>
      </c>
      <c r="AO38" s="188">
        <f t="shared" si="18"/>
        <v>0</v>
      </c>
      <c r="AP38" s="188"/>
      <c r="AQ38" s="187">
        <f t="shared" ref="AQ38:AQ78" si="53">AF38+AI38+AL38</f>
        <v>0</v>
      </c>
      <c r="AR38" s="188">
        <f t="shared" si="51"/>
        <v>1.4999999999999999E-2</v>
      </c>
      <c r="AS38" s="188"/>
      <c r="AT38" s="187">
        <f t="shared" ref="AT38:AT78" si="54">AC38+AO38</f>
        <v>1.4999999999999999E-2</v>
      </c>
      <c r="AU38" s="188">
        <f t="shared" si="20"/>
        <v>0</v>
      </c>
      <c r="AV38" s="187">
        <v>0</v>
      </c>
      <c r="AW38" s="85">
        <v>0</v>
      </c>
      <c r="AX38" s="188">
        <f t="shared" si="21"/>
        <v>0</v>
      </c>
      <c r="AY38" s="187">
        <v>0</v>
      </c>
      <c r="AZ38" s="85">
        <v>0</v>
      </c>
      <c r="BA38" s="188">
        <f t="shared" si="22"/>
        <v>0</v>
      </c>
      <c r="BB38" s="187">
        <v>0</v>
      </c>
      <c r="BC38" s="85">
        <v>0</v>
      </c>
      <c r="BD38" s="188">
        <f t="shared" si="23"/>
        <v>0</v>
      </c>
      <c r="BE38" s="188"/>
      <c r="BF38" s="187">
        <f t="shared" ref="BF38:BF78" si="55">AU38+AX38+BA38</f>
        <v>0</v>
      </c>
      <c r="BG38" s="188">
        <f t="shared" si="24"/>
        <v>1.4999999999999999E-2</v>
      </c>
      <c r="BH38" s="188"/>
      <c r="BI38" s="189">
        <f t="shared" ref="BI38:BI78" si="56">AR38+BD38</f>
        <v>1.4999999999999999E-2</v>
      </c>
      <c r="BJ38" s="188">
        <f t="shared" si="25"/>
        <v>0</v>
      </c>
      <c r="BK38" s="187">
        <v>0</v>
      </c>
      <c r="BL38" s="48">
        <v>0</v>
      </c>
      <c r="BM38" s="188">
        <f t="shared" si="26"/>
        <v>0</v>
      </c>
      <c r="BN38" s="187">
        <v>0</v>
      </c>
      <c r="BO38" s="48">
        <v>0</v>
      </c>
      <c r="BP38" s="188">
        <f t="shared" si="27"/>
        <v>0</v>
      </c>
      <c r="BQ38" s="187">
        <v>0</v>
      </c>
      <c r="BR38" s="48">
        <v>0</v>
      </c>
      <c r="BS38" s="151">
        <f t="shared" si="28"/>
        <v>0</v>
      </c>
      <c r="BT38" s="151"/>
      <c r="BU38" s="152">
        <f t="shared" ref="BU38:BU78" si="57">BJ38+BM38+BP38</f>
        <v>0</v>
      </c>
      <c r="BV38" s="151">
        <f t="shared" si="29"/>
        <v>1.4999999999999999E-2</v>
      </c>
      <c r="BW38" s="151"/>
      <c r="BX38" s="88">
        <f t="shared" ref="BX38:BX78" si="58">BG38+BS38</f>
        <v>1.4999999999999999E-2</v>
      </c>
      <c r="BY38" s="90">
        <f t="shared" si="50"/>
        <v>1.4644147222493409E-3</v>
      </c>
    </row>
    <row r="39" spans="2:78" ht="15" customHeight="1" x14ac:dyDescent="0.25">
      <c r="B39" s="826"/>
      <c r="C39" s="828"/>
      <c r="D39" s="74" t="s">
        <v>32</v>
      </c>
      <c r="E39" s="186">
        <f t="shared" si="0"/>
        <v>9942.6579999999994</v>
      </c>
      <c r="F39" s="75">
        <f t="shared" si="1"/>
        <v>32.930999999999997</v>
      </c>
      <c r="G39" s="76">
        <f t="shared" si="46"/>
        <v>3.3120921990880104E-3</v>
      </c>
      <c r="H39" s="78">
        <f t="shared" si="3"/>
        <v>0</v>
      </c>
      <c r="I39" s="78">
        <f t="shared" si="4"/>
        <v>32.930999999999997</v>
      </c>
      <c r="J39" s="76">
        <f t="shared" si="47"/>
        <v>3.3120921990880104E-3</v>
      </c>
      <c r="K39" s="78">
        <f t="shared" si="6"/>
        <v>0</v>
      </c>
      <c r="L39" s="78">
        <f t="shared" si="7"/>
        <v>32.930999999999997</v>
      </c>
      <c r="M39" s="76">
        <f t="shared" si="48"/>
        <v>3.3120921990880104E-3</v>
      </c>
      <c r="N39" s="78">
        <f t="shared" si="9"/>
        <v>0</v>
      </c>
      <c r="O39" s="78">
        <f t="shared" si="31"/>
        <v>32.930999999999997</v>
      </c>
      <c r="P39" s="76">
        <f t="shared" si="49"/>
        <v>3.3120921990880104E-3</v>
      </c>
      <c r="Q39" s="91">
        <f t="shared" si="10"/>
        <v>9942.6579999999994</v>
      </c>
      <c r="R39" s="92">
        <v>0</v>
      </c>
      <c r="S39" s="625">
        <v>9942.6579999999994</v>
      </c>
      <c r="T39" s="93">
        <f t="shared" si="11"/>
        <v>13.97</v>
      </c>
      <c r="U39" s="94">
        <v>0</v>
      </c>
      <c r="V39" s="95">
        <v>13.97</v>
      </c>
      <c r="W39" s="93">
        <f t="shared" si="12"/>
        <v>18.960999999999999</v>
      </c>
      <c r="X39" s="94">
        <v>0</v>
      </c>
      <c r="Y39" s="95">
        <v>18.960999999999999</v>
      </c>
      <c r="Z39" s="93">
        <f t="shared" si="13"/>
        <v>0</v>
      </c>
      <c r="AA39" s="94">
        <v>0</v>
      </c>
      <c r="AB39" s="96">
        <v>0</v>
      </c>
      <c r="AC39" s="189">
        <f t="shared" si="14"/>
        <v>32.930999999999997</v>
      </c>
      <c r="AD39" s="190"/>
      <c r="AE39" s="189">
        <f t="shared" si="52"/>
        <v>32.930999999999997</v>
      </c>
      <c r="AF39" s="190">
        <f t="shared" si="15"/>
        <v>0</v>
      </c>
      <c r="AG39" s="189">
        <v>0</v>
      </c>
      <c r="AH39" s="96">
        <v>0</v>
      </c>
      <c r="AI39" s="190">
        <f t="shared" si="16"/>
        <v>0</v>
      </c>
      <c r="AJ39" s="189">
        <v>0</v>
      </c>
      <c r="AK39" s="96">
        <v>0</v>
      </c>
      <c r="AL39" s="190">
        <f t="shared" si="17"/>
        <v>0</v>
      </c>
      <c r="AM39" s="189">
        <v>0</v>
      </c>
      <c r="AN39" s="95">
        <v>0</v>
      </c>
      <c r="AO39" s="190">
        <f t="shared" si="18"/>
        <v>0</v>
      </c>
      <c r="AP39" s="190"/>
      <c r="AQ39" s="189">
        <f t="shared" si="53"/>
        <v>0</v>
      </c>
      <c r="AR39" s="190">
        <f t="shared" si="51"/>
        <v>32.930999999999997</v>
      </c>
      <c r="AS39" s="190"/>
      <c r="AT39" s="189">
        <f t="shared" si="54"/>
        <v>32.930999999999997</v>
      </c>
      <c r="AU39" s="190">
        <f t="shared" si="20"/>
        <v>0</v>
      </c>
      <c r="AV39" s="189">
        <v>0</v>
      </c>
      <c r="AW39" s="96">
        <v>0</v>
      </c>
      <c r="AX39" s="190">
        <f t="shared" si="21"/>
        <v>0</v>
      </c>
      <c r="AY39" s="189">
        <v>0</v>
      </c>
      <c r="AZ39" s="96">
        <v>0</v>
      </c>
      <c r="BA39" s="190">
        <f t="shared" si="22"/>
        <v>0</v>
      </c>
      <c r="BB39" s="189">
        <v>0</v>
      </c>
      <c r="BC39" s="96">
        <v>0</v>
      </c>
      <c r="BD39" s="190">
        <f t="shared" si="23"/>
        <v>0</v>
      </c>
      <c r="BE39" s="190"/>
      <c r="BF39" s="189">
        <f t="shared" si="55"/>
        <v>0</v>
      </c>
      <c r="BG39" s="190">
        <f t="shared" si="24"/>
        <v>32.930999999999997</v>
      </c>
      <c r="BH39" s="190"/>
      <c r="BI39" s="189">
        <f t="shared" si="56"/>
        <v>32.930999999999997</v>
      </c>
      <c r="BJ39" s="190">
        <f t="shared" si="25"/>
        <v>0</v>
      </c>
      <c r="BK39" s="189">
        <v>0</v>
      </c>
      <c r="BL39" s="95">
        <v>0</v>
      </c>
      <c r="BM39" s="190">
        <f t="shared" si="26"/>
        <v>0</v>
      </c>
      <c r="BN39" s="189">
        <v>0</v>
      </c>
      <c r="BO39" s="95">
        <v>0</v>
      </c>
      <c r="BP39" s="190">
        <f t="shared" si="27"/>
        <v>0</v>
      </c>
      <c r="BQ39" s="189">
        <v>0</v>
      </c>
      <c r="BR39" s="95">
        <v>0</v>
      </c>
      <c r="BS39" s="87">
        <f t="shared" si="28"/>
        <v>0</v>
      </c>
      <c r="BT39" s="87"/>
      <c r="BU39" s="88">
        <f t="shared" si="57"/>
        <v>0</v>
      </c>
      <c r="BV39" s="87">
        <f t="shared" si="29"/>
        <v>32.930999999999997</v>
      </c>
      <c r="BW39" s="87"/>
      <c r="BX39" s="88">
        <f t="shared" si="58"/>
        <v>32.930999999999997</v>
      </c>
      <c r="BY39" s="90">
        <f t="shared" si="50"/>
        <v>3.3120921990880104E-3</v>
      </c>
    </row>
    <row r="40" spans="2:78" ht="23.25" customHeight="1" x14ac:dyDescent="0.25">
      <c r="B40" s="825" t="s">
        <v>68</v>
      </c>
      <c r="C40" s="834" t="s">
        <v>69</v>
      </c>
      <c r="D40" s="74" t="s">
        <v>36</v>
      </c>
      <c r="E40" s="186">
        <f t="shared" si="0"/>
        <v>0.30499999999999999</v>
      </c>
      <c r="F40" s="75">
        <f t="shared" si="1"/>
        <v>3.0000000000000001E-3</v>
      </c>
      <c r="G40" s="76">
        <f t="shared" si="46"/>
        <v>9.8360655737704927E-3</v>
      </c>
      <c r="H40" s="78">
        <f t="shared" si="3"/>
        <v>0</v>
      </c>
      <c r="I40" s="78">
        <f t="shared" si="4"/>
        <v>3.0000000000000001E-3</v>
      </c>
      <c r="J40" s="76">
        <f t="shared" si="47"/>
        <v>9.8360655737704927E-3</v>
      </c>
      <c r="K40" s="78">
        <f t="shared" si="6"/>
        <v>0</v>
      </c>
      <c r="L40" s="78">
        <f t="shared" si="7"/>
        <v>3.0000000000000001E-3</v>
      </c>
      <c r="M40" s="76">
        <f t="shared" si="48"/>
        <v>9.8360655737704927E-3</v>
      </c>
      <c r="N40" s="78">
        <f t="shared" si="9"/>
        <v>0</v>
      </c>
      <c r="O40" s="78">
        <f t="shared" si="31"/>
        <v>3.0000000000000001E-3</v>
      </c>
      <c r="P40" s="76">
        <f t="shared" si="49"/>
        <v>9.8360655737704927E-3</v>
      </c>
      <c r="Q40" s="91">
        <f t="shared" si="10"/>
        <v>0.30499999999999999</v>
      </c>
      <c r="R40" s="92">
        <v>0</v>
      </c>
      <c r="S40" s="625">
        <v>0.30499999999999999</v>
      </c>
      <c r="T40" s="93">
        <f t="shared" si="11"/>
        <v>3.0000000000000001E-3</v>
      </c>
      <c r="U40" s="94">
        <v>0</v>
      </c>
      <c r="V40" s="95">
        <v>3.0000000000000001E-3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6">
        <v>0</v>
      </c>
      <c r="AC40" s="189">
        <f t="shared" si="14"/>
        <v>3.0000000000000001E-3</v>
      </c>
      <c r="AD40" s="190"/>
      <c r="AE40" s="189">
        <f t="shared" si="52"/>
        <v>3.0000000000000001E-3</v>
      </c>
      <c r="AF40" s="190">
        <f t="shared" si="15"/>
        <v>0</v>
      </c>
      <c r="AG40" s="189">
        <v>0</v>
      </c>
      <c r="AH40" s="96">
        <v>0</v>
      </c>
      <c r="AI40" s="190">
        <f t="shared" si="16"/>
        <v>0</v>
      </c>
      <c r="AJ40" s="189">
        <v>0</v>
      </c>
      <c r="AK40" s="96">
        <v>0</v>
      </c>
      <c r="AL40" s="190">
        <f t="shared" si="17"/>
        <v>0</v>
      </c>
      <c r="AM40" s="189">
        <v>0</v>
      </c>
      <c r="AN40" s="95">
        <v>0</v>
      </c>
      <c r="AO40" s="190">
        <f t="shared" si="18"/>
        <v>0</v>
      </c>
      <c r="AP40" s="190"/>
      <c r="AQ40" s="189">
        <f t="shared" si="53"/>
        <v>0</v>
      </c>
      <c r="AR40" s="190">
        <f t="shared" si="51"/>
        <v>3.0000000000000001E-3</v>
      </c>
      <c r="AS40" s="190"/>
      <c r="AT40" s="189">
        <f t="shared" si="54"/>
        <v>3.0000000000000001E-3</v>
      </c>
      <c r="AU40" s="190">
        <f t="shared" si="20"/>
        <v>0</v>
      </c>
      <c r="AV40" s="189">
        <v>0</v>
      </c>
      <c r="AW40" s="96">
        <v>0</v>
      </c>
      <c r="AX40" s="190">
        <f t="shared" si="21"/>
        <v>0</v>
      </c>
      <c r="AY40" s="189">
        <v>0</v>
      </c>
      <c r="AZ40" s="96">
        <v>0</v>
      </c>
      <c r="BA40" s="190">
        <f t="shared" si="22"/>
        <v>0</v>
      </c>
      <c r="BB40" s="189">
        <v>0</v>
      </c>
      <c r="BC40" s="96">
        <v>0</v>
      </c>
      <c r="BD40" s="190">
        <f t="shared" si="23"/>
        <v>0</v>
      </c>
      <c r="BE40" s="190"/>
      <c r="BF40" s="189">
        <f t="shared" si="55"/>
        <v>0</v>
      </c>
      <c r="BG40" s="190">
        <f t="shared" si="24"/>
        <v>3.0000000000000001E-3</v>
      </c>
      <c r="BH40" s="190"/>
      <c r="BI40" s="189">
        <f t="shared" si="56"/>
        <v>3.0000000000000001E-3</v>
      </c>
      <c r="BJ40" s="190">
        <f t="shared" si="25"/>
        <v>0</v>
      </c>
      <c r="BK40" s="189">
        <v>0</v>
      </c>
      <c r="BL40" s="95">
        <v>0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</v>
      </c>
      <c r="BQ40" s="189">
        <v>0</v>
      </c>
      <c r="BR40" s="95">
        <v>0</v>
      </c>
      <c r="BS40" s="87">
        <f t="shared" si="28"/>
        <v>0</v>
      </c>
      <c r="BT40" s="87"/>
      <c r="BU40" s="88">
        <f t="shared" si="57"/>
        <v>0</v>
      </c>
      <c r="BV40" s="87">
        <f t="shared" si="29"/>
        <v>3.0000000000000001E-3</v>
      </c>
      <c r="BW40" s="87"/>
      <c r="BX40" s="88">
        <f t="shared" si="58"/>
        <v>3.0000000000000001E-3</v>
      </c>
      <c r="BY40" s="90">
        <f t="shared" si="50"/>
        <v>9.8360655737704927E-3</v>
      </c>
    </row>
    <row r="41" spans="2:78" ht="23.25" customHeight="1" x14ac:dyDescent="0.25">
      <c r="B41" s="826"/>
      <c r="C41" s="835"/>
      <c r="D41" s="74" t="s">
        <v>32</v>
      </c>
      <c r="E41" s="186">
        <f t="shared" si="0"/>
        <v>333.33</v>
      </c>
      <c r="F41" s="75">
        <f t="shared" si="1"/>
        <v>3.024</v>
      </c>
      <c r="G41" s="76">
        <f t="shared" si="46"/>
        <v>9.0720907209072103E-3</v>
      </c>
      <c r="H41" s="78">
        <f t="shared" si="3"/>
        <v>0</v>
      </c>
      <c r="I41" s="78">
        <f t="shared" si="4"/>
        <v>3.024</v>
      </c>
      <c r="J41" s="76">
        <f t="shared" si="47"/>
        <v>9.0720907209072103E-3</v>
      </c>
      <c r="K41" s="78">
        <f t="shared" si="6"/>
        <v>0</v>
      </c>
      <c r="L41" s="78">
        <f t="shared" si="7"/>
        <v>3.024</v>
      </c>
      <c r="M41" s="76">
        <f t="shared" si="48"/>
        <v>9.0720907209072103E-3</v>
      </c>
      <c r="N41" s="78">
        <f t="shared" si="9"/>
        <v>0</v>
      </c>
      <c r="O41" s="78">
        <f t="shared" si="31"/>
        <v>3.024</v>
      </c>
      <c r="P41" s="76">
        <f t="shared" si="49"/>
        <v>9.0720907209072103E-3</v>
      </c>
      <c r="Q41" s="91">
        <f t="shared" si="10"/>
        <v>333.33</v>
      </c>
      <c r="R41" s="92">
        <v>0</v>
      </c>
      <c r="S41" s="625">
        <v>333.33</v>
      </c>
      <c r="T41" s="93">
        <f t="shared" si="11"/>
        <v>3.024</v>
      </c>
      <c r="U41" s="94">
        <v>0</v>
      </c>
      <c r="V41" s="95">
        <v>3.024</v>
      </c>
      <c r="W41" s="93">
        <f t="shared" si="12"/>
        <v>0</v>
      </c>
      <c r="X41" s="94">
        <v>0</v>
      </c>
      <c r="Y41" s="95"/>
      <c r="Z41" s="93">
        <f t="shared" si="13"/>
        <v>0</v>
      </c>
      <c r="AA41" s="94">
        <v>0</v>
      </c>
      <c r="AB41" s="96">
        <v>0</v>
      </c>
      <c r="AC41" s="189">
        <f t="shared" si="14"/>
        <v>3.024</v>
      </c>
      <c r="AD41" s="190"/>
      <c r="AE41" s="189">
        <f t="shared" si="52"/>
        <v>3.024</v>
      </c>
      <c r="AF41" s="190">
        <f t="shared" si="15"/>
        <v>0</v>
      </c>
      <c r="AG41" s="189">
        <v>0</v>
      </c>
      <c r="AH41" s="96">
        <v>0</v>
      </c>
      <c r="AI41" s="190">
        <f t="shared" si="16"/>
        <v>0</v>
      </c>
      <c r="AJ41" s="189">
        <v>0</v>
      </c>
      <c r="AK41" s="96">
        <v>0</v>
      </c>
      <c r="AL41" s="190">
        <f t="shared" si="17"/>
        <v>0</v>
      </c>
      <c r="AM41" s="189">
        <v>0</v>
      </c>
      <c r="AN41" s="95">
        <v>0</v>
      </c>
      <c r="AO41" s="190">
        <f t="shared" si="18"/>
        <v>0</v>
      </c>
      <c r="AP41" s="190"/>
      <c r="AQ41" s="189">
        <f t="shared" si="53"/>
        <v>0</v>
      </c>
      <c r="AR41" s="190">
        <f t="shared" si="51"/>
        <v>3.024</v>
      </c>
      <c r="AS41" s="190"/>
      <c r="AT41" s="189">
        <f t="shared" si="54"/>
        <v>3.024</v>
      </c>
      <c r="AU41" s="190">
        <f t="shared" si="20"/>
        <v>0</v>
      </c>
      <c r="AV41" s="189">
        <v>0</v>
      </c>
      <c r="AW41" s="96">
        <v>0</v>
      </c>
      <c r="AX41" s="190">
        <f t="shared" si="21"/>
        <v>0</v>
      </c>
      <c r="AY41" s="189">
        <v>0</v>
      </c>
      <c r="AZ41" s="96">
        <v>0</v>
      </c>
      <c r="BA41" s="190">
        <f t="shared" si="22"/>
        <v>0</v>
      </c>
      <c r="BB41" s="189">
        <v>0</v>
      </c>
      <c r="BC41" s="96">
        <v>0</v>
      </c>
      <c r="BD41" s="190">
        <f t="shared" si="23"/>
        <v>0</v>
      </c>
      <c r="BE41" s="190"/>
      <c r="BF41" s="189">
        <f t="shared" si="55"/>
        <v>0</v>
      </c>
      <c r="BG41" s="190">
        <f t="shared" si="24"/>
        <v>3.024</v>
      </c>
      <c r="BH41" s="190"/>
      <c r="BI41" s="189">
        <f t="shared" si="56"/>
        <v>3.024</v>
      </c>
      <c r="BJ41" s="190">
        <f t="shared" si="25"/>
        <v>0</v>
      </c>
      <c r="BK41" s="189">
        <v>0</v>
      </c>
      <c r="BL41" s="95">
        <v>0</v>
      </c>
      <c r="BM41" s="190">
        <f t="shared" si="26"/>
        <v>0</v>
      </c>
      <c r="BN41" s="189">
        <v>0</v>
      </c>
      <c r="BO41" s="95">
        <v>0</v>
      </c>
      <c r="BP41" s="190">
        <f t="shared" si="27"/>
        <v>0</v>
      </c>
      <c r="BQ41" s="189">
        <v>0</v>
      </c>
      <c r="BR41" s="95">
        <v>0</v>
      </c>
      <c r="BS41" s="87">
        <f t="shared" si="28"/>
        <v>0</v>
      </c>
      <c r="BT41" s="87"/>
      <c r="BU41" s="88">
        <f t="shared" si="57"/>
        <v>0</v>
      </c>
      <c r="BV41" s="87">
        <f t="shared" si="29"/>
        <v>3.024</v>
      </c>
      <c r="BW41" s="87"/>
      <c r="BX41" s="88">
        <f t="shared" si="58"/>
        <v>3.024</v>
      </c>
      <c r="BY41" s="90">
        <f t="shared" si="50"/>
        <v>9.0720907209072103E-3</v>
      </c>
    </row>
    <row r="42" spans="2:78" ht="19.5" customHeight="1" x14ac:dyDescent="0.25">
      <c r="B42" s="825" t="s">
        <v>70</v>
      </c>
      <c r="C42" s="827" t="s">
        <v>71</v>
      </c>
      <c r="D42" s="74" t="s">
        <v>52</v>
      </c>
      <c r="E42" s="186">
        <f t="shared" si="0"/>
        <v>5.5309999999999997</v>
      </c>
      <c r="F42" s="75">
        <f t="shared" si="1"/>
        <v>2E-3</v>
      </c>
      <c r="G42" s="76">
        <f t="shared" si="46"/>
        <v>3.6159826432833123E-4</v>
      </c>
      <c r="H42" s="78">
        <f t="shared" si="3"/>
        <v>0</v>
      </c>
      <c r="I42" s="78">
        <f t="shared" si="4"/>
        <v>2E-3</v>
      </c>
      <c r="J42" s="76">
        <f t="shared" si="47"/>
        <v>3.6159826432833123E-4</v>
      </c>
      <c r="K42" s="78">
        <f t="shared" si="6"/>
        <v>0</v>
      </c>
      <c r="L42" s="78">
        <f t="shared" si="7"/>
        <v>2E-3</v>
      </c>
      <c r="M42" s="76">
        <f t="shared" si="48"/>
        <v>3.6159826432833123E-4</v>
      </c>
      <c r="N42" s="78">
        <f t="shared" si="9"/>
        <v>0</v>
      </c>
      <c r="O42" s="78">
        <f t="shared" si="31"/>
        <v>2E-3</v>
      </c>
      <c r="P42" s="76">
        <f t="shared" si="49"/>
        <v>3.6159826432833123E-4</v>
      </c>
      <c r="Q42" s="91">
        <f t="shared" si="10"/>
        <v>5.5309999999999997</v>
      </c>
      <c r="R42" s="92">
        <v>0</v>
      </c>
      <c r="S42" s="625">
        <v>5.5309999999999997</v>
      </c>
      <c r="T42" s="93">
        <f t="shared" si="11"/>
        <v>2E-3</v>
      </c>
      <c r="U42" s="94">
        <v>0</v>
      </c>
      <c r="V42" s="95">
        <v>2E-3</v>
      </c>
      <c r="W42" s="93">
        <f t="shared" si="12"/>
        <v>0</v>
      </c>
      <c r="X42" s="94">
        <v>0</v>
      </c>
      <c r="Y42" s="95"/>
      <c r="Z42" s="93">
        <f t="shared" si="13"/>
        <v>0</v>
      </c>
      <c r="AA42" s="94">
        <v>0</v>
      </c>
      <c r="AB42" s="96">
        <v>0</v>
      </c>
      <c r="AC42" s="189">
        <f t="shared" si="14"/>
        <v>2E-3</v>
      </c>
      <c r="AD42" s="190">
        <v>0</v>
      </c>
      <c r="AE42" s="189">
        <f t="shared" si="52"/>
        <v>2E-3</v>
      </c>
      <c r="AF42" s="190">
        <f t="shared" si="15"/>
        <v>0</v>
      </c>
      <c r="AG42" s="189">
        <v>0</v>
      </c>
      <c r="AH42" s="96">
        <v>0</v>
      </c>
      <c r="AI42" s="190">
        <f t="shared" si="16"/>
        <v>0</v>
      </c>
      <c r="AJ42" s="189">
        <v>0</v>
      </c>
      <c r="AK42" s="96">
        <v>0</v>
      </c>
      <c r="AL42" s="190">
        <f t="shared" si="17"/>
        <v>0</v>
      </c>
      <c r="AM42" s="189">
        <v>0</v>
      </c>
      <c r="AN42" s="95">
        <v>0</v>
      </c>
      <c r="AO42" s="190">
        <f t="shared" si="18"/>
        <v>0</v>
      </c>
      <c r="AP42" s="190">
        <v>0</v>
      </c>
      <c r="AQ42" s="189">
        <f t="shared" si="53"/>
        <v>0</v>
      </c>
      <c r="AR42" s="190">
        <f t="shared" si="51"/>
        <v>2E-3</v>
      </c>
      <c r="AS42" s="190">
        <v>0</v>
      </c>
      <c r="AT42" s="189">
        <f t="shared" si="54"/>
        <v>2E-3</v>
      </c>
      <c r="AU42" s="190">
        <f t="shared" si="20"/>
        <v>0</v>
      </c>
      <c r="AV42" s="189">
        <v>0</v>
      </c>
      <c r="AW42" s="96">
        <v>0</v>
      </c>
      <c r="AX42" s="190">
        <f t="shared" si="21"/>
        <v>0</v>
      </c>
      <c r="AY42" s="189">
        <v>0</v>
      </c>
      <c r="AZ42" s="96">
        <v>0</v>
      </c>
      <c r="BA42" s="190">
        <f t="shared" si="22"/>
        <v>0</v>
      </c>
      <c r="BB42" s="189">
        <v>0</v>
      </c>
      <c r="BC42" s="96">
        <v>0</v>
      </c>
      <c r="BD42" s="190">
        <f t="shared" si="23"/>
        <v>0</v>
      </c>
      <c r="BE42" s="190">
        <v>0</v>
      </c>
      <c r="BF42" s="189">
        <f t="shared" si="55"/>
        <v>0</v>
      </c>
      <c r="BG42" s="190">
        <f t="shared" si="24"/>
        <v>2E-3</v>
      </c>
      <c r="BH42" s="190">
        <v>0</v>
      </c>
      <c r="BI42" s="189">
        <f t="shared" si="56"/>
        <v>2E-3</v>
      </c>
      <c r="BJ42" s="190">
        <f t="shared" si="25"/>
        <v>0</v>
      </c>
      <c r="BK42" s="189">
        <v>0</v>
      </c>
      <c r="BL42" s="95">
        <v>0</v>
      </c>
      <c r="BM42" s="190">
        <f t="shared" si="26"/>
        <v>0</v>
      </c>
      <c r="BN42" s="189">
        <v>0</v>
      </c>
      <c r="BO42" s="95">
        <v>0</v>
      </c>
      <c r="BP42" s="190">
        <f t="shared" si="27"/>
        <v>0</v>
      </c>
      <c r="BQ42" s="189">
        <v>0</v>
      </c>
      <c r="BR42" s="95">
        <v>0</v>
      </c>
      <c r="BS42" s="87">
        <f t="shared" si="28"/>
        <v>0</v>
      </c>
      <c r="BT42" s="87">
        <v>0</v>
      </c>
      <c r="BU42" s="88">
        <f t="shared" si="57"/>
        <v>0</v>
      </c>
      <c r="BV42" s="87">
        <f t="shared" si="29"/>
        <v>2E-3</v>
      </c>
      <c r="BW42" s="87">
        <v>0</v>
      </c>
      <c r="BX42" s="88">
        <f t="shared" si="58"/>
        <v>2E-3</v>
      </c>
      <c r="BY42" s="90">
        <f t="shared" si="50"/>
        <v>3.6159826432833123E-4</v>
      </c>
    </row>
    <row r="43" spans="2:78" ht="19.5" customHeight="1" x14ac:dyDescent="0.25">
      <c r="B43" s="826"/>
      <c r="C43" s="828"/>
      <c r="D43" s="74" t="s">
        <v>32</v>
      </c>
      <c r="E43" s="186">
        <f t="shared" si="0"/>
        <v>2599.7220000000002</v>
      </c>
      <c r="F43" s="75">
        <f t="shared" si="1"/>
        <v>7.6920000000000002</v>
      </c>
      <c r="G43" s="76">
        <f t="shared" si="46"/>
        <v>2.9587779000985488E-3</v>
      </c>
      <c r="H43" s="78">
        <f t="shared" si="3"/>
        <v>0</v>
      </c>
      <c r="I43" s="78">
        <f t="shared" si="4"/>
        <v>7.6920000000000002</v>
      </c>
      <c r="J43" s="76">
        <f t="shared" si="47"/>
        <v>2.9587779000985488E-3</v>
      </c>
      <c r="K43" s="78">
        <f t="shared" si="6"/>
        <v>0</v>
      </c>
      <c r="L43" s="78">
        <f t="shared" si="7"/>
        <v>7.6920000000000002</v>
      </c>
      <c r="M43" s="76">
        <f t="shared" si="48"/>
        <v>2.9587779000985488E-3</v>
      </c>
      <c r="N43" s="78">
        <f t="shared" si="9"/>
        <v>0</v>
      </c>
      <c r="O43" s="78">
        <f t="shared" si="31"/>
        <v>7.6920000000000002</v>
      </c>
      <c r="P43" s="76">
        <f t="shared" si="49"/>
        <v>2.9587779000985488E-3</v>
      </c>
      <c r="Q43" s="91">
        <f t="shared" si="10"/>
        <v>2599.7220000000002</v>
      </c>
      <c r="R43" s="92">
        <v>0</v>
      </c>
      <c r="S43" s="625">
        <v>2599.7220000000002</v>
      </c>
      <c r="T43" s="93">
        <f t="shared" si="11"/>
        <v>7.6920000000000002</v>
      </c>
      <c r="U43" s="94">
        <v>0</v>
      </c>
      <c r="V43" s="95">
        <v>7.6920000000000002</v>
      </c>
      <c r="W43" s="93">
        <f t="shared" si="12"/>
        <v>0</v>
      </c>
      <c r="X43" s="94">
        <v>0</v>
      </c>
      <c r="Y43" s="95"/>
      <c r="Z43" s="93">
        <f t="shared" si="13"/>
        <v>0</v>
      </c>
      <c r="AA43" s="94">
        <v>0</v>
      </c>
      <c r="AB43" s="96">
        <v>0</v>
      </c>
      <c r="AC43" s="189">
        <f t="shared" si="14"/>
        <v>7.6920000000000002</v>
      </c>
      <c r="AD43" s="190">
        <v>0</v>
      </c>
      <c r="AE43" s="189">
        <f t="shared" si="52"/>
        <v>7.6920000000000002</v>
      </c>
      <c r="AF43" s="190">
        <f t="shared" si="15"/>
        <v>0</v>
      </c>
      <c r="AG43" s="189">
        <v>0</v>
      </c>
      <c r="AH43" s="96">
        <v>0</v>
      </c>
      <c r="AI43" s="190">
        <f t="shared" si="16"/>
        <v>0</v>
      </c>
      <c r="AJ43" s="189">
        <v>0</v>
      </c>
      <c r="AK43" s="96">
        <v>0</v>
      </c>
      <c r="AL43" s="190">
        <f t="shared" si="17"/>
        <v>0</v>
      </c>
      <c r="AM43" s="189">
        <v>0</v>
      </c>
      <c r="AN43" s="95">
        <v>0</v>
      </c>
      <c r="AO43" s="190">
        <f t="shared" si="18"/>
        <v>0</v>
      </c>
      <c r="AP43" s="190">
        <v>0</v>
      </c>
      <c r="AQ43" s="189">
        <f t="shared" si="53"/>
        <v>0</v>
      </c>
      <c r="AR43" s="190">
        <f t="shared" si="51"/>
        <v>7.6920000000000002</v>
      </c>
      <c r="AS43" s="190">
        <v>0</v>
      </c>
      <c r="AT43" s="189">
        <f t="shared" si="54"/>
        <v>7.6920000000000002</v>
      </c>
      <c r="AU43" s="190">
        <f t="shared" si="20"/>
        <v>0</v>
      </c>
      <c r="AV43" s="189">
        <v>0</v>
      </c>
      <c r="AW43" s="96">
        <v>0</v>
      </c>
      <c r="AX43" s="190">
        <f t="shared" si="21"/>
        <v>0</v>
      </c>
      <c r="AY43" s="189">
        <v>0</v>
      </c>
      <c r="AZ43" s="96">
        <v>0</v>
      </c>
      <c r="BA43" s="190">
        <f t="shared" si="22"/>
        <v>0</v>
      </c>
      <c r="BB43" s="189">
        <v>0</v>
      </c>
      <c r="BC43" s="96">
        <v>0</v>
      </c>
      <c r="BD43" s="190">
        <f t="shared" si="23"/>
        <v>0</v>
      </c>
      <c r="BE43" s="190">
        <v>0</v>
      </c>
      <c r="BF43" s="189">
        <f t="shared" si="55"/>
        <v>0</v>
      </c>
      <c r="BG43" s="190">
        <f t="shared" si="24"/>
        <v>7.6920000000000002</v>
      </c>
      <c r="BH43" s="190">
        <v>0</v>
      </c>
      <c r="BI43" s="189">
        <f t="shared" si="56"/>
        <v>7.6920000000000002</v>
      </c>
      <c r="BJ43" s="190">
        <f t="shared" si="25"/>
        <v>0</v>
      </c>
      <c r="BK43" s="189">
        <v>0</v>
      </c>
      <c r="BL43" s="95">
        <v>0</v>
      </c>
      <c r="BM43" s="190">
        <f t="shared" si="26"/>
        <v>0</v>
      </c>
      <c r="BN43" s="189">
        <v>0</v>
      </c>
      <c r="BO43" s="95">
        <v>0</v>
      </c>
      <c r="BP43" s="190">
        <f t="shared" si="27"/>
        <v>0</v>
      </c>
      <c r="BQ43" s="189">
        <v>0</v>
      </c>
      <c r="BR43" s="95">
        <v>0</v>
      </c>
      <c r="BS43" s="87">
        <f t="shared" si="28"/>
        <v>0</v>
      </c>
      <c r="BT43" s="87">
        <v>0</v>
      </c>
      <c r="BU43" s="88">
        <f t="shared" si="57"/>
        <v>0</v>
      </c>
      <c r="BV43" s="87">
        <f t="shared" si="29"/>
        <v>7.6920000000000002</v>
      </c>
      <c r="BW43" s="87">
        <v>0</v>
      </c>
      <c r="BX43" s="88">
        <f t="shared" si="58"/>
        <v>7.6920000000000002</v>
      </c>
      <c r="BY43" s="191">
        <f t="shared" si="50"/>
        <v>2.9587779000985488E-3</v>
      </c>
    </row>
    <row r="44" spans="2:78" ht="19.5" customHeight="1" x14ac:dyDescent="0.25">
      <c r="B44" s="825" t="s">
        <v>72</v>
      </c>
      <c r="C44" s="830" t="s">
        <v>73</v>
      </c>
      <c r="D44" s="74" t="s">
        <v>57</v>
      </c>
      <c r="E44" s="186">
        <f t="shared" si="0"/>
        <v>8</v>
      </c>
      <c r="F44" s="75">
        <f t="shared" si="1"/>
        <v>0</v>
      </c>
      <c r="G44" s="76">
        <f t="shared" si="46"/>
        <v>0</v>
      </c>
      <c r="H44" s="78">
        <f t="shared" si="3"/>
        <v>0</v>
      </c>
      <c r="I44" s="78">
        <f t="shared" si="4"/>
        <v>0</v>
      </c>
      <c r="J44" s="76">
        <f t="shared" si="47"/>
        <v>0</v>
      </c>
      <c r="K44" s="78">
        <f t="shared" si="6"/>
        <v>0</v>
      </c>
      <c r="L44" s="78">
        <f t="shared" si="7"/>
        <v>0</v>
      </c>
      <c r="M44" s="76">
        <f t="shared" si="48"/>
        <v>0</v>
      </c>
      <c r="N44" s="78">
        <f t="shared" si="9"/>
        <v>0</v>
      </c>
      <c r="O44" s="78">
        <f t="shared" si="31"/>
        <v>0</v>
      </c>
      <c r="P44" s="76">
        <f t="shared" si="49"/>
        <v>0</v>
      </c>
      <c r="Q44" s="91">
        <f t="shared" si="10"/>
        <v>8</v>
      </c>
      <c r="R44" s="92">
        <v>0</v>
      </c>
      <c r="S44" s="630">
        <v>8</v>
      </c>
      <c r="T44" s="93">
        <f t="shared" si="11"/>
        <v>0</v>
      </c>
      <c r="U44" s="94">
        <v>0</v>
      </c>
      <c r="V44" s="192"/>
      <c r="W44" s="93">
        <f t="shared" si="12"/>
        <v>0</v>
      </c>
      <c r="X44" s="94">
        <v>0</v>
      </c>
      <c r="Y44" s="192"/>
      <c r="Z44" s="93">
        <f t="shared" si="13"/>
        <v>0</v>
      </c>
      <c r="AA44" s="94">
        <v>0</v>
      </c>
      <c r="AB44" s="97">
        <v>0</v>
      </c>
      <c r="AC44" s="189">
        <f t="shared" si="14"/>
        <v>0</v>
      </c>
      <c r="AD44" s="190"/>
      <c r="AE44" s="189">
        <f t="shared" si="52"/>
        <v>0</v>
      </c>
      <c r="AF44" s="190">
        <f t="shared" si="15"/>
        <v>0</v>
      </c>
      <c r="AG44" s="189">
        <v>0</v>
      </c>
      <c r="AH44" s="97">
        <v>0</v>
      </c>
      <c r="AI44" s="190">
        <f t="shared" si="16"/>
        <v>0</v>
      </c>
      <c r="AJ44" s="189">
        <v>0</v>
      </c>
      <c r="AK44" s="97">
        <v>0</v>
      </c>
      <c r="AL44" s="190">
        <f t="shared" si="17"/>
        <v>0</v>
      </c>
      <c r="AM44" s="189">
        <v>0</v>
      </c>
      <c r="AN44" s="192">
        <v>0</v>
      </c>
      <c r="AO44" s="190">
        <f t="shared" si="18"/>
        <v>0</v>
      </c>
      <c r="AP44" s="190"/>
      <c r="AQ44" s="189">
        <f t="shared" si="53"/>
        <v>0</v>
      </c>
      <c r="AR44" s="190">
        <f t="shared" si="51"/>
        <v>0</v>
      </c>
      <c r="AS44" s="190"/>
      <c r="AT44" s="189">
        <f t="shared" si="54"/>
        <v>0</v>
      </c>
      <c r="AU44" s="190">
        <f t="shared" si="20"/>
        <v>0</v>
      </c>
      <c r="AV44" s="189">
        <v>0</v>
      </c>
      <c r="AW44" s="97">
        <v>0</v>
      </c>
      <c r="AX44" s="190">
        <f t="shared" si="21"/>
        <v>0</v>
      </c>
      <c r="AY44" s="189">
        <v>0</v>
      </c>
      <c r="AZ44" s="97">
        <v>0</v>
      </c>
      <c r="BA44" s="190">
        <f t="shared" si="22"/>
        <v>0</v>
      </c>
      <c r="BB44" s="189">
        <v>0</v>
      </c>
      <c r="BC44" s="97">
        <v>0</v>
      </c>
      <c r="BD44" s="190">
        <f t="shared" si="23"/>
        <v>0</v>
      </c>
      <c r="BE44" s="190"/>
      <c r="BF44" s="189">
        <f t="shared" si="55"/>
        <v>0</v>
      </c>
      <c r="BG44" s="190">
        <f t="shared" si="24"/>
        <v>0</v>
      </c>
      <c r="BH44" s="190"/>
      <c r="BI44" s="189">
        <f t="shared" si="56"/>
        <v>0</v>
      </c>
      <c r="BJ44" s="190">
        <f t="shared" si="25"/>
        <v>0</v>
      </c>
      <c r="BK44" s="189">
        <v>0</v>
      </c>
      <c r="BL44" s="192">
        <v>0</v>
      </c>
      <c r="BM44" s="190">
        <f t="shared" si="26"/>
        <v>0</v>
      </c>
      <c r="BN44" s="189">
        <v>0</v>
      </c>
      <c r="BO44" s="192"/>
      <c r="BP44" s="190">
        <f t="shared" si="27"/>
        <v>0</v>
      </c>
      <c r="BQ44" s="189">
        <v>0</v>
      </c>
      <c r="BR44" s="192"/>
      <c r="BS44" s="87">
        <f t="shared" si="28"/>
        <v>0</v>
      </c>
      <c r="BT44" s="87"/>
      <c r="BU44" s="88">
        <f t="shared" si="57"/>
        <v>0</v>
      </c>
      <c r="BV44" s="87">
        <f t="shared" si="29"/>
        <v>0</v>
      </c>
      <c r="BW44" s="87"/>
      <c r="BX44" s="88">
        <f t="shared" si="58"/>
        <v>0</v>
      </c>
      <c r="BY44" s="193">
        <f t="shared" si="50"/>
        <v>0</v>
      </c>
    </row>
    <row r="45" spans="2:78" ht="19.5" customHeight="1" thickBot="1" x14ac:dyDescent="0.3">
      <c r="B45" s="829"/>
      <c r="C45" s="831"/>
      <c r="D45" s="194" t="s">
        <v>32</v>
      </c>
      <c r="E45" s="186">
        <f t="shared" si="0"/>
        <v>98.9</v>
      </c>
      <c r="F45" s="75">
        <f t="shared" si="1"/>
        <v>0</v>
      </c>
      <c r="G45" s="76">
        <f t="shared" si="46"/>
        <v>0</v>
      </c>
      <c r="H45" s="78">
        <f t="shared" si="3"/>
        <v>0</v>
      </c>
      <c r="I45" s="78">
        <f t="shared" si="4"/>
        <v>0</v>
      </c>
      <c r="J45" s="76">
        <f t="shared" si="47"/>
        <v>0</v>
      </c>
      <c r="K45" s="78">
        <f t="shared" si="6"/>
        <v>0</v>
      </c>
      <c r="L45" s="78">
        <f t="shared" si="7"/>
        <v>0</v>
      </c>
      <c r="M45" s="76">
        <f t="shared" si="48"/>
        <v>0</v>
      </c>
      <c r="N45" s="78">
        <f t="shared" si="9"/>
        <v>0</v>
      </c>
      <c r="O45" s="78">
        <f t="shared" si="31"/>
        <v>0</v>
      </c>
      <c r="P45" s="76">
        <f t="shared" si="49"/>
        <v>0</v>
      </c>
      <c r="Q45" s="162">
        <f t="shared" si="10"/>
        <v>98.9</v>
      </c>
      <c r="R45" s="163">
        <v>0</v>
      </c>
      <c r="S45" s="631">
        <v>98.9</v>
      </c>
      <c r="T45" s="164">
        <f t="shared" si="11"/>
        <v>0</v>
      </c>
      <c r="U45" s="165">
        <v>0</v>
      </c>
      <c r="V45" s="195"/>
      <c r="W45" s="164">
        <f t="shared" si="12"/>
        <v>0</v>
      </c>
      <c r="X45" s="165">
        <v>0</v>
      </c>
      <c r="Y45" s="195"/>
      <c r="Z45" s="164">
        <f t="shared" si="13"/>
        <v>0</v>
      </c>
      <c r="AA45" s="165">
        <v>0</v>
      </c>
      <c r="AB45" s="196">
        <v>0</v>
      </c>
      <c r="AC45" s="197">
        <f t="shared" si="14"/>
        <v>0</v>
      </c>
      <c r="AD45" s="198"/>
      <c r="AE45" s="199">
        <f t="shared" si="52"/>
        <v>0</v>
      </c>
      <c r="AF45" s="198">
        <f t="shared" si="15"/>
        <v>0</v>
      </c>
      <c r="AG45" s="197"/>
      <c r="AH45" s="196">
        <v>0</v>
      </c>
      <c r="AI45" s="198">
        <f t="shared" si="16"/>
        <v>0</v>
      </c>
      <c r="AJ45" s="197"/>
      <c r="AK45" s="196">
        <v>0</v>
      </c>
      <c r="AL45" s="198">
        <f t="shared" si="17"/>
        <v>0</v>
      </c>
      <c r="AM45" s="197"/>
      <c r="AN45" s="195">
        <v>0</v>
      </c>
      <c r="AO45" s="198">
        <f t="shared" si="18"/>
        <v>0</v>
      </c>
      <c r="AP45" s="198"/>
      <c r="AQ45" s="189">
        <f t="shared" si="53"/>
        <v>0</v>
      </c>
      <c r="AR45" s="198">
        <f t="shared" si="51"/>
        <v>0</v>
      </c>
      <c r="AS45" s="198"/>
      <c r="AT45" s="199">
        <f t="shared" si="54"/>
        <v>0</v>
      </c>
      <c r="AU45" s="198">
        <f t="shared" si="20"/>
        <v>0</v>
      </c>
      <c r="AV45" s="197"/>
      <c r="AW45" s="196">
        <v>0</v>
      </c>
      <c r="AX45" s="198">
        <f t="shared" si="21"/>
        <v>0</v>
      </c>
      <c r="AY45" s="197"/>
      <c r="AZ45" s="196">
        <v>0</v>
      </c>
      <c r="BA45" s="198">
        <f t="shared" si="22"/>
        <v>0</v>
      </c>
      <c r="BB45" s="197"/>
      <c r="BC45" s="196">
        <v>0</v>
      </c>
      <c r="BD45" s="198">
        <f t="shared" si="23"/>
        <v>0</v>
      </c>
      <c r="BE45" s="198"/>
      <c r="BF45" s="199">
        <f t="shared" si="55"/>
        <v>0</v>
      </c>
      <c r="BG45" s="198">
        <f t="shared" si="24"/>
        <v>0</v>
      </c>
      <c r="BH45" s="198"/>
      <c r="BI45" s="197">
        <f t="shared" si="56"/>
        <v>0</v>
      </c>
      <c r="BJ45" s="198">
        <f t="shared" si="25"/>
        <v>0</v>
      </c>
      <c r="BK45" s="197"/>
      <c r="BL45" s="195">
        <v>0</v>
      </c>
      <c r="BM45" s="198">
        <f t="shared" si="26"/>
        <v>0</v>
      </c>
      <c r="BN45" s="197"/>
      <c r="BO45" s="195"/>
      <c r="BP45" s="198">
        <f t="shared" si="27"/>
        <v>0</v>
      </c>
      <c r="BQ45" s="197"/>
      <c r="BR45" s="195"/>
      <c r="BS45" s="200">
        <f t="shared" si="28"/>
        <v>0</v>
      </c>
      <c r="BT45" s="200"/>
      <c r="BU45" s="120">
        <f t="shared" si="57"/>
        <v>0</v>
      </c>
      <c r="BV45" s="200">
        <f t="shared" si="29"/>
        <v>0</v>
      </c>
      <c r="BW45" s="200"/>
      <c r="BX45" s="120">
        <f t="shared" si="58"/>
        <v>0</v>
      </c>
      <c r="BY45" s="122">
        <f t="shared" si="50"/>
        <v>0</v>
      </c>
    </row>
    <row r="46" spans="2:78" ht="12" customHeight="1" x14ac:dyDescent="0.25">
      <c r="B46" s="796" t="s">
        <v>74</v>
      </c>
      <c r="C46" s="823" t="s">
        <v>75</v>
      </c>
      <c r="D46" s="201" t="s">
        <v>36</v>
      </c>
      <c r="E46" s="202">
        <f t="shared" si="0"/>
        <v>5.9939999999999998</v>
      </c>
      <c r="F46" s="39">
        <f t="shared" si="1"/>
        <v>0</v>
      </c>
      <c r="G46" s="40">
        <f t="shared" si="46"/>
        <v>0</v>
      </c>
      <c r="H46" s="42">
        <f t="shared" si="3"/>
        <v>0</v>
      </c>
      <c r="I46" s="42">
        <f t="shared" si="4"/>
        <v>0</v>
      </c>
      <c r="J46" s="40">
        <f t="shared" si="47"/>
        <v>0</v>
      </c>
      <c r="K46" s="42">
        <f t="shared" si="6"/>
        <v>0</v>
      </c>
      <c r="L46" s="42">
        <f t="shared" si="7"/>
        <v>0</v>
      </c>
      <c r="M46" s="40">
        <f t="shared" si="48"/>
        <v>0</v>
      </c>
      <c r="N46" s="42">
        <f t="shared" si="9"/>
        <v>0</v>
      </c>
      <c r="O46" s="42">
        <f t="shared" si="31"/>
        <v>0</v>
      </c>
      <c r="P46" s="40">
        <f t="shared" si="49"/>
        <v>0</v>
      </c>
      <c r="Q46" s="203">
        <f t="shared" si="10"/>
        <v>5.9939999999999998</v>
      </c>
      <c r="R46" s="45">
        <v>0</v>
      </c>
      <c r="S46" s="622">
        <v>5.9939999999999998</v>
      </c>
      <c r="T46" s="204">
        <f t="shared" si="11"/>
        <v>0</v>
      </c>
      <c r="U46" s="47">
        <v>0</v>
      </c>
      <c r="V46" s="48"/>
      <c r="W46" s="204">
        <f t="shared" si="12"/>
        <v>0</v>
      </c>
      <c r="X46" s="47">
        <v>0</v>
      </c>
      <c r="Y46" s="48"/>
      <c r="Z46" s="204">
        <f t="shared" si="13"/>
        <v>0</v>
      </c>
      <c r="AA46" s="47">
        <v>0</v>
      </c>
      <c r="AB46" s="49">
        <v>0</v>
      </c>
      <c r="AC46" s="205">
        <f t="shared" si="14"/>
        <v>0</v>
      </c>
      <c r="AD46" s="206">
        <v>0</v>
      </c>
      <c r="AE46" s="207">
        <f t="shared" si="52"/>
        <v>0</v>
      </c>
      <c r="AF46" s="205">
        <f t="shared" si="15"/>
        <v>0</v>
      </c>
      <c r="AG46" s="208">
        <v>0</v>
      </c>
      <c r="AH46" s="49">
        <v>0</v>
      </c>
      <c r="AI46" s="205">
        <f t="shared" si="16"/>
        <v>0</v>
      </c>
      <c r="AJ46" s="208">
        <v>0</v>
      </c>
      <c r="AK46" s="49">
        <v>0</v>
      </c>
      <c r="AL46" s="205">
        <f t="shared" si="17"/>
        <v>0</v>
      </c>
      <c r="AM46" s="208">
        <v>0</v>
      </c>
      <c r="AN46" s="48">
        <v>0</v>
      </c>
      <c r="AO46" s="205">
        <f t="shared" si="18"/>
        <v>0</v>
      </c>
      <c r="AP46" s="206">
        <v>0</v>
      </c>
      <c r="AQ46" s="207">
        <f t="shared" si="53"/>
        <v>0</v>
      </c>
      <c r="AR46" s="205">
        <f t="shared" si="51"/>
        <v>0</v>
      </c>
      <c r="AS46" s="206">
        <v>0</v>
      </c>
      <c r="AT46" s="207">
        <f t="shared" si="54"/>
        <v>0</v>
      </c>
      <c r="AU46" s="205">
        <f t="shared" si="20"/>
        <v>0</v>
      </c>
      <c r="AV46" s="208">
        <v>0</v>
      </c>
      <c r="AW46" s="49">
        <v>0</v>
      </c>
      <c r="AX46" s="205">
        <f t="shared" si="21"/>
        <v>0</v>
      </c>
      <c r="AY46" s="208">
        <v>0</v>
      </c>
      <c r="AZ46" s="49">
        <v>0</v>
      </c>
      <c r="BA46" s="205">
        <f t="shared" si="22"/>
        <v>0</v>
      </c>
      <c r="BB46" s="208">
        <v>0</v>
      </c>
      <c r="BC46" s="49">
        <v>0</v>
      </c>
      <c r="BD46" s="205">
        <f t="shared" si="23"/>
        <v>0</v>
      </c>
      <c r="BE46" s="206">
        <v>0</v>
      </c>
      <c r="BF46" s="207">
        <f t="shared" si="55"/>
        <v>0</v>
      </c>
      <c r="BG46" s="205">
        <f t="shared" si="24"/>
        <v>0</v>
      </c>
      <c r="BH46" s="206">
        <v>0</v>
      </c>
      <c r="BI46" s="207">
        <f t="shared" si="56"/>
        <v>0</v>
      </c>
      <c r="BJ46" s="205">
        <f t="shared" si="25"/>
        <v>0</v>
      </c>
      <c r="BK46" s="208">
        <v>0</v>
      </c>
      <c r="BL46" s="48">
        <v>0</v>
      </c>
      <c r="BM46" s="205">
        <f t="shared" si="26"/>
        <v>0</v>
      </c>
      <c r="BN46" s="208">
        <v>0</v>
      </c>
      <c r="BO46" s="48">
        <v>0</v>
      </c>
      <c r="BP46" s="205">
        <f t="shared" si="27"/>
        <v>0</v>
      </c>
      <c r="BQ46" s="208">
        <v>0</v>
      </c>
      <c r="BR46" s="48">
        <v>0</v>
      </c>
      <c r="BS46" s="209">
        <f t="shared" si="28"/>
        <v>0</v>
      </c>
      <c r="BT46" s="210">
        <v>0</v>
      </c>
      <c r="BU46" s="51">
        <f t="shared" si="57"/>
        <v>0</v>
      </c>
      <c r="BV46" s="209">
        <f t="shared" si="29"/>
        <v>0</v>
      </c>
      <c r="BW46" s="210">
        <v>0</v>
      </c>
      <c r="BX46" s="51">
        <f t="shared" si="58"/>
        <v>0</v>
      </c>
      <c r="BY46" s="54">
        <f t="shared" si="50"/>
        <v>0</v>
      </c>
    </row>
    <row r="47" spans="2:78" ht="12" customHeight="1" x14ac:dyDescent="0.25">
      <c r="B47" s="832"/>
      <c r="C47" s="833"/>
      <c r="D47" s="74" t="s">
        <v>76</v>
      </c>
      <c r="E47" s="186">
        <f t="shared" si="0"/>
        <v>48</v>
      </c>
      <c r="F47" s="75">
        <f t="shared" si="1"/>
        <v>0</v>
      </c>
      <c r="G47" s="76">
        <f t="shared" si="46"/>
        <v>0</v>
      </c>
      <c r="H47" s="78">
        <f t="shared" si="3"/>
        <v>0</v>
      </c>
      <c r="I47" s="78">
        <f t="shared" si="4"/>
        <v>0</v>
      </c>
      <c r="J47" s="76">
        <f t="shared" si="47"/>
        <v>0</v>
      </c>
      <c r="K47" s="78">
        <f t="shared" si="6"/>
        <v>0</v>
      </c>
      <c r="L47" s="78">
        <f t="shared" si="7"/>
        <v>0</v>
      </c>
      <c r="M47" s="76">
        <f t="shared" si="48"/>
        <v>0</v>
      </c>
      <c r="N47" s="78">
        <f t="shared" si="9"/>
        <v>0</v>
      </c>
      <c r="O47" s="78">
        <f t="shared" si="31"/>
        <v>0</v>
      </c>
      <c r="P47" s="76">
        <f t="shared" si="49"/>
        <v>0</v>
      </c>
      <c r="Q47" s="211">
        <f t="shared" si="10"/>
        <v>48</v>
      </c>
      <c r="R47" s="92">
        <v>0</v>
      </c>
      <c r="S47" s="625">
        <v>48</v>
      </c>
      <c r="T47" s="212">
        <f t="shared" si="11"/>
        <v>0</v>
      </c>
      <c r="U47" s="94">
        <v>0</v>
      </c>
      <c r="V47" s="95"/>
      <c r="W47" s="212">
        <f t="shared" si="12"/>
        <v>0</v>
      </c>
      <c r="X47" s="94">
        <v>0</v>
      </c>
      <c r="Y47" s="95"/>
      <c r="Z47" s="212">
        <f t="shared" si="13"/>
        <v>0</v>
      </c>
      <c r="AA47" s="94">
        <v>0</v>
      </c>
      <c r="AB47" s="96">
        <v>0</v>
      </c>
      <c r="AC47" s="213">
        <f t="shared" si="14"/>
        <v>0</v>
      </c>
      <c r="AD47" s="190">
        <v>0</v>
      </c>
      <c r="AE47" s="189">
        <f t="shared" si="52"/>
        <v>0</v>
      </c>
      <c r="AF47" s="213">
        <f t="shared" si="15"/>
        <v>0</v>
      </c>
      <c r="AG47" s="189">
        <v>0</v>
      </c>
      <c r="AH47" s="96">
        <v>0</v>
      </c>
      <c r="AI47" s="213">
        <f t="shared" si="16"/>
        <v>0</v>
      </c>
      <c r="AJ47" s="189">
        <v>0</v>
      </c>
      <c r="AK47" s="96">
        <v>0</v>
      </c>
      <c r="AL47" s="213">
        <f t="shared" si="17"/>
        <v>0</v>
      </c>
      <c r="AM47" s="189">
        <v>0</v>
      </c>
      <c r="AN47" s="95">
        <v>0</v>
      </c>
      <c r="AO47" s="213">
        <f>AP47+AQ47</f>
        <v>0</v>
      </c>
      <c r="AP47" s="190">
        <v>0</v>
      </c>
      <c r="AQ47" s="189">
        <f t="shared" si="53"/>
        <v>0</v>
      </c>
      <c r="AR47" s="213">
        <f t="shared" si="51"/>
        <v>0</v>
      </c>
      <c r="AS47" s="190">
        <v>0</v>
      </c>
      <c r="AT47" s="189">
        <f t="shared" si="54"/>
        <v>0</v>
      </c>
      <c r="AU47" s="213">
        <f t="shared" si="20"/>
        <v>0</v>
      </c>
      <c r="AV47" s="189">
        <v>0</v>
      </c>
      <c r="AW47" s="96">
        <v>0</v>
      </c>
      <c r="AX47" s="213">
        <f t="shared" si="21"/>
        <v>0</v>
      </c>
      <c r="AY47" s="189">
        <v>0</v>
      </c>
      <c r="AZ47" s="96">
        <v>0</v>
      </c>
      <c r="BA47" s="213">
        <f t="shared" si="22"/>
        <v>0</v>
      </c>
      <c r="BB47" s="189">
        <v>0</v>
      </c>
      <c r="BC47" s="96">
        <v>0</v>
      </c>
      <c r="BD47" s="213">
        <f t="shared" si="23"/>
        <v>0</v>
      </c>
      <c r="BE47" s="190">
        <v>0</v>
      </c>
      <c r="BF47" s="189">
        <f t="shared" si="55"/>
        <v>0</v>
      </c>
      <c r="BG47" s="213">
        <f t="shared" si="24"/>
        <v>0</v>
      </c>
      <c r="BH47" s="190">
        <v>0</v>
      </c>
      <c r="BI47" s="189">
        <f t="shared" si="56"/>
        <v>0</v>
      </c>
      <c r="BJ47" s="213">
        <f t="shared" si="25"/>
        <v>0</v>
      </c>
      <c r="BK47" s="189">
        <v>0</v>
      </c>
      <c r="BL47" s="95">
        <v>0</v>
      </c>
      <c r="BM47" s="213">
        <f t="shared" si="26"/>
        <v>0</v>
      </c>
      <c r="BN47" s="189">
        <v>0</v>
      </c>
      <c r="BO47" s="95">
        <v>0</v>
      </c>
      <c r="BP47" s="213">
        <f t="shared" si="27"/>
        <v>0</v>
      </c>
      <c r="BQ47" s="189">
        <v>0</v>
      </c>
      <c r="BR47" s="95">
        <v>0</v>
      </c>
      <c r="BS47" s="86">
        <f t="shared" si="28"/>
        <v>0</v>
      </c>
      <c r="BT47" s="87">
        <v>0</v>
      </c>
      <c r="BU47" s="88">
        <f t="shared" si="57"/>
        <v>0</v>
      </c>
      <c r="BV47" s="86">
        <f t="shared" si="29"/>
        <v>0</v>
      </c>
      <c r="BW47" s="87">
        <v>0</v>
      </c>
      <c r="BX47" s="88">
        <f t="shared" si="58"/>
        <v>0</v>
      </c>
      <c r="BY47" s="90">
        <f t="shared" si="50"/>
        <v>0</v>
      </c>
    </row>
    <row r="48" spans="2:78" ht="12" customHeight="1" thickBot="1" x14ac:dyDescent="0.3">
      <c r="B48" s="797"/>
      <c r="C48" s="824"/>
      <c r="D48" s="194" t="s">
        <v>32</v>
      </c>
      <c r="E48" s="214">
        <f t="shared" si="0"/>
        <v>8610.58</v>
      </c>
      <c r="F48" s="161">
        <f t="shared" si="1"/>
        <v>0</v>
      </c>
      <c r="G48" s="108">
        <f t="shared" si="46"/>
        <v>0</v>
      </c>
      <c r="H48" s="110">
        <f t="shared" si="3"/>
        <v>0</v>
      </c>
      <c r="I48" s="110">
        <f t="shared" si="4"/>
        <v>0</v>
      </c>
      <c r="J48" s="108">
        <f t="shared" si="47"/>
        <v>0</v>
      </c>
      <c r="K48" s="110">
        <f t="shared" si="6"/>
        <v>0</v>
      </c>
      <c r="L48" s="110">
        <f t="shared" si="7"/>
        <v>0</v>
      </c>
      <c r="M48" s="108">
        <f t="shared" si="48"/>
        <v>0</v>
      </c>
      <c r="N48" s="110">
        <f t="shared" si="9"/>
        <v>0</v>
      </c>
      <c r="O48" s="110">
        <f t="shared" si="31"/>
        <v>0</v>
      </c>
      <c r="P48" s="108">
        <f t="shared" si="49"/>
        <v>0</v>
      </c>
      <c r="Q48" s="215">
        <f t="shared" si="10"/>
        <v>8610.58</v>
      </c>
      <c r="R48" s="163">
        <v>0</v>
      </c>
      <c r="S48" s="626">
        <v>8610.58</v>
      </c>
      <c r="T48" s="216">
        <f t="shared" si="11"/>
        <v>0</v>
      </c>
      <c r="U48" s="165">
        <v>0</v>
      </c>
      <c r="V48" s="99"/>
      <c r="W48" s="216">
        <f t="shared" si="12"/>
        <v>0</v>
      </c>
      <c r="X48" s="165">
        <v>0</v>
      </c>
      <c r="Y48" s="99"/>
      <c r="Z48" s="216">
        <f t="shared" si="13"/>
        <v>0</v>
      </c>
      <c r="AA48" s="165">
        <v>0</v>
      </c>
      <c r="AB48" s="100">
        <v>0</v>
      </c>
      <c r="AC48" s="217">
        <f t="shared" si="14"/>
        <v>0</v>
      </c>
      <c r="AD48" s="218">
        <v>0</v>
      </c>
      <c r="AE48" s="199">
        <f t="shared" si="52"/>
        <v>0</v>
      </c>
      <c r="AF48" s="217">
        <f t="shared" si="15"/>
        <v>0</v>
      </c>
      <c r="AG48" s="219">
        <v>0</v>
      </c>
      <c r="AH48" s="100">
        <v>0</v>
      </c>
      <c r="AI48" s="217">
        <f t="shared" si="16"/>
        <v>0</v>
      </c>
      <c r="AJ48" s="219">
        <v>0</v>
      </c>
      <c r="AK48" s="100">
        <v>0</v>
      </c>
      <c r="AL48" s="217">
        <f t="shared" si="17"/>
        <v>0</v>
      </c>
      <c r="AM48" s="219">
        <v>0</v>
      </c>
      <c r="AN48" s="99">
        <v>0</v>
      </c>
      <c r="AO48" s="217">
        <f t="shared" si="18"/>
        <v>0</v>
      </c>
      <c r="AP48" s="218">
        <v>0</v>
      </c>
      <c r="AQ48" s="199">
        <f t="shared" si="53"/>
        <v>0</v>
      </c>
      <c r="AR48" s="217">
        <f t="shared" si="51"/>
        <v>0</v>
      </c>
      <c r="AS48" s="218">
        <v>0</v>
      </c>
      <c r="AT48" s="199">
        <f t="shared" si="54"/>
        <v>0</v>
      </c>
      <c r="AU48" s="217">
        <f t="shared" si="20"/>
        <v>0</v>
      </c>
      <c r="AV48" s="219">
        <v>0</v>
      </c>
      <c r="AW48" s="100">
        <v>0</v>
      </c>
      <c r="AX48" s="217">
        <f t="shared" si="21"/>
        <v>0</v>
      </c>
      <c r="AY48" s="219">
        <v>0</v>
      </c>
      <c r="AZ48" s="100">
        <v>0</v>
      </c>
      <c r="BA48" s="217">
        <f t="shared" si="22"/>
        <v>0</v>
      </c>
      <c r="BB48" s="219">
        <v>0</v>
      </c>
      <c r="BC48" s="100">
        <v>0</v>
      </c>
      <c r="BD48" s="217">
        <f t="shared" si="23"/>
        <v>0</v>
      </c>
      <c r="BE48" s="218">
        <v>0</v>
      </c>
      <c r="BF48" s="199">
        <f t="shared" si="55"/>
        <v>0</v>
      </c>
      <c r="BG48" s="217">
        <f t="shared" si="24"/>
        <v>0</v>
      </c>
      <c r="BH48" s="218">
        <v>0</v>
      </c>
      <c r="BI48" s="199">
        <f t="shared" si="56"/>
        <v>0</v>
      </c>
      <c r="BJ48" s="217">
        <f t="shared" si="25"/>
        <v>0</v>
      </c>
      <c r="BK48" s="219">
        <v>0</v>
      </c>
      <c r="BL48" s="99">
        <v>0</v>
      </c>
      <c r="BM48" s="217">
        <f t="shared" si="26"/>
        <v>0</v>
      </c>
      <c r="BN48" s="219">
        <v>0</v>
      </c>
      <c r="BO48" s="99">
        <v>0</v>
      </c>
      <c r="BP48" s="217">
        <f t="shared" si="27"/>
        <v>0</v>
      </c>
      <c r="BQ48" s="219">
        <v>0</v>
      </c>
      <c r="BR48" s="99">
        <v>0</v>
      </c>
      <c r="BS48" s="220">
        <f t="shared" si="28"/>
        <v>0</v>
      </c>
      <c r="BT48" s="221">
        <v>0</v>
      </c>
      <c r="BU48" s="120">
        <f t="shared" si="57"/>
        <v>0</v>
      </c>
      <c r="BV48" s="220">
        <f t="shared" si="29"/>
        <v>0</v>
      </c>
      <c r="BW48" s="221">
        <v>0</v>
      </c>
      <c r="BX48" s="119">
        <f t="shared" si="58"/>
        <v>0</v>
      </c>
      <c r="BY48" s="122">
        <f t="shared" si="50"/>
        <v>0</v>
      </c>
      <c r="BZ48" s="4"/>
    </row>
    <row r="49" spans="2:77" ht="21" customHeight="1" x14ac:dyDescent="0.25">
      <c r="B49" s="796" t="s">
        <v>77</v>
      </c>
      <c r="C49" s="819" t="s">
        <v>78</v>
      </c>
      <c r="D49" s="201" t="s">
        <v>36</v>
      </c>
      <c r="E49" s="202">
        <f t="shared" si="0"/>
        <v>0</v>
      </c>
      <c r="F49" s="39">
        <f t="shared" si="1"/>
        <v>0</v>
      </c>
      <c r="G49" s="40" t="e">
        <f t="shared" si="46"/>
        <v>#DIV/0!</v>
      </c>
      <c r="H49" s="42">
        <f t="shared" si="3"/>
        <v>0</v>
      </c>
      <c r="I49" s="42">
        <f t="shared" si="4"/>
        <v>0</v>
      </c>
      <c r="J49" s="40" t="e">
        <f t="shared" si="47"/>
        <v>#DIV/0!</v>
      </c>
      <c r="K49" s="42">
        <f t="shared" si="6"/>
        <v>0</v>
      </c>
      <c r="L49" s="42">
        <f t="shared" si="7"/>
        <v>0</v>
      </c>
      <c r="M49" s="40" t="e">
        <f t="shared" si="48"/>
        <v>#DIV/0!</v>
      </c>
      <c r="N49" s="42">
        <f t="shared" si="9"/>
        <v>0</v>
      </c>
      <c r="O49" s="42">
        <f t="shared" si="31"/>
        <v>0</v>
      </c>
      <c r="P49" s="40"/>
      <c r="Q49" s="44">
        <f t="shared" si="10"/>
        <v>0</v>
      </c>
      <c r="R49" s="45">
        <v>0</v>
      </c>
      <c r="S49" s="622"/>
      <c r="T49" s="46">
        <f t="shared" si="11"/>
        <v>0</v>
      </c>
      <c r="U49" s="47">
        <v>0</v>
      </c>
      <c r="V49" s="48">
        <v>0</v>
      </c>
      <c r="W49" s="46">
        <f t="shared" si="12"/>
        <v>0</v>
      </c>
      <c r="X49" s="47">
        <v>0</v>
      </c>
      <c r="Y49" s="48">
        <v>0</v>
      </c>
      <c r="Z49" s="46">
        <f t="shared" si="13"/>
        <v>0</v>
      </c>
      <c r="AA49" s="47">
        <v>0</v>
      </c>
      <c r="AB49" s="49">
        <v>0</v>
      </c>
      <c r="AC49" s="222">
        <f t="shared" si="14"/>
        <v>0</v>
      </c>
      <c r="AD49" s="223">
        <v>0</v>
      </c>
      <c r="AE49" s="207">
        <f t="shared" si="52"/>
        <v>0</v>
      </c>
      <c r="AF49" s="222">
        <f t="shared" si="15"/>
        <v>0</v>
      </c>
      <c r="AG49" s="207">
        <v>0</v>
      </c>
      <c r="AH49" s="49">
        <v>0</v>
      </c>
      <c r="AI49" s="222">
        <f t="shared" si="16"/>
        <v>0</v>
      </c>
      <c r="AJ49" s="207">
        <v>0</v>
      </c>
      <c r="AK49" s="49">
        <v>0</v>
      </c>
      <c r="AL49" s="222">
        <f t="shared" si="17"/>
        <v>0</v>
      </c>
      <c r="AM49" s="207">
        <v>0</v>
      </c>
      <c r="AN49" s="48">
        <v>0</v>
      </c>
      <c r="AO49" s="222">
        <f t="shared" si="18"/>
        <v>0</v>
      </c>
      <c r="AP49" s="223">
        <v>0</v>
      </c>
      <c r="AQ49" s="207">
        <f t="shared" si="53"/>
        <v>0</v>
      </c>
      <c r="AR49" s="222">
        <f t="shared" si="51"/>
        <v>0</v>
      </c>
      <c r="AS49" s="223">
        <v>0</v>
      </c>
      <c r="AT49" s="207">
        <f t="shared" si="54"/>
        <v>0</v>
      </c>
      <c r="AU49" s="222">
        <f t="shared" si="20"/>
        <v>0</v>
      </c>
      <c r="AV49" s="207">
        <v>0</v>
      </c>
      <c r="AW49" s="49">
        <v>0</v>
      </c>
      <c r="AX49" s="222">
        <f t="shared" si="21"/>
        <v>0</v>
      </c>
      <c r="AY49" s="207">
        <v>0</v>
      </c>
      <c r="AZ49" s="49">
        <v>0</v>
      </c>
      <c r="BA49" s="222">
        <f t="shared" si="22"/>
        <v>0</v>
      </c>
      <c r="BB49" s="207">
        <v>0</v>
      </c>
      <c r="BC49" s="49">
        <v>0</v>
      </c>
      <c r="BD49" s="222">
        <f t="shared" si="23"/>
        <v>0</v>
      </c>
      <c r="BE49" s="223">
        <v>0</v>
      </c>
      <c r="BF49" s="207">
        <f t="shared" si="55"/>
        <v>0</v>
      </c>
      <c r="BG49" s="222">
        <f t="shared" si="24"/>
        <v>0</v>
      </c>
      <c r="BH49" s="223">
        <v>0</v>
      </c>
      <c r="BI49" s="207">
        <f t="shared" si="56"/>
        <v>0</v>
      </c>
      <c r="BJ49" s="222">
        <f t="shared" si="25"/>
        <v>0</v>
      </c>
      <c r="BK49" s="207">
        <v>0</v>
      </c>
      <c r="BL49" s="48">
        <v>0</v>
      </c>
      <c r="BM49" s="222">
        <f t="shared" si="26"/>
        <v>0</v>
      </c>
      <c r="BN49" s="207">
        <v>0</v>
      </c>
      <c r="BO49" s="48">
        <v>0</v>
      </c>
      <c r="BP49" s="222">
        <f t="shared" si="27"/>
        <v>0</v>
      </c>
      <c r="BQ49" s="207">
        <v>0</v>
      </c>
      <c r="BR49" s="48">
        <v>0</v>
      </c>
      <c r="BS49" s="224">
        <f t="shared" si="28"/>
        <v>0</v>
      </c>
      <c r="BT49" s="225">
        <v>0</v>
      </c>
      <c r="BU49" s="51">
        <f t="shared" si="57"/>
        <v>0</v>
      </c>
      <c r="BV49" s="224">
        <f t="shared" si="29"/>
        <v>0</v>
      </c>
      <c r="BW49" s="225">
        <v>0</v>
      </c>
      <c r="BX49" s="51">
        <f t="shared" si="58"/>
        <v>0</v>
      </c>
      <c r="BY49" s="193" t="e">
        <f t="shared" si="50"/>
        <v>#DIV/0!</v>
      </c>
    </row>
    <row r="50" spans="2:77" ht="21" customHeight="1" thickBot="1" x14ac:dyDescent="0.3">
      <c r="B50" s="797"/>
      <c r="C50" s="820"/>
      <c r="D50" s="194" t="s">
        <v>32</v>
      </c>
      <c r="E50" s="214">
        <f t="shared" si="0"/>
        <v>0</v>
      </c>
      <c r="F50" s="161">
        <f t="shared" si="1"/>
        <v>0</v>
      </c>
      <c r="G50" s="108" t="e">
        <f t="shared" si="46"/>
        <v>#DIV/0!</v>
      </c>
      <c r="H50" s="110">
        <f t="shared" si="3"/>
        <v>0</v>
      </c>
      <c r="I50" s="110">
        <f t="shared" si="4"/>
        <v>0</v>
      </c>
      <c r="J50" s="108" t="e">
        <f t="shared" si="47"/>
        <v>#DIV/0!</v>
      </c>
      <c r="K50" s="110">
        <f t="shared" si="6"/>
        <v>0</v>
      </c>
      <c r="L50" s="110">
        <f t="shared" si="7"/>
        <v>0</v>
      </c>
      <c r="M50" s="108" t="e">
        <f t="shared" si="48"/>
        <v>#DIV/0!</v>
      </c>
      <c r="N50" s="110">
        <f t="shared" si="9"/>
        <v>0</v>
      </c>
      <c r="O50" s="110">
        <f t="shared" si="31"/>
        <v>0</v>
      </c>
      <c r="P50" s="108"/>
      <c r="Q50" s="162">
        <f t="shared" si="10"/>
        <v>0</v>
      </c>
      <c r="R50" s="163">
        <v>0</v>
      </c>
      <c r="S50" s="626">
        <f>S49*748.57</f>
        <v>0</v>
      </c>
      <c r="T50" s="164">
        <f t="shared" si="11"/>
        <v>0</v>
      </c>
      <c r="U50" s="165">
        <v>0</v>
      </c>
      <c r="V50" s="99">
        <v>0</v>
      </c>
      <c r="W50" s="164">
        <f t="shared" si="12"/>
        <v>0</v>
      </c>
      <c r="X50" s="165">
        <v>0</v>
      </c>
      <c r="Y50" s="99">
        <v>0</v>
      </c>
      <c r="Z50" s="164">
        <f t="shared" si="13"/>
        <v>0</v>
      </c>
      <c r="AA50" s="165">
        <v>0</v>
      </c>
      <c r="AB50" s="100">
        <v>0</v>
      </c>
      <c r="AC50" s="226">
        <f t="shared" si="14"/>
        <v>0</v>
      </c>
      <c r="AD50" s="198">
        <v>0</v>
      </c>
      <c r="AE50" s="199">
        <f t="shared" si="52"/>
        <v>0</v>
      </c>
      <c r="AF50" s="226">
        <f t="shared" si="15"/>
        <v>0</v>
      </c>
      <c r="AG50" s="197">
        <v>0</v>
      </c>
      <c r="AH50" s="100">
        <v>0</v>
      </c>
      <c r="AI50" s="226">
        <f t="shared" si="16"/>
        <v>0</v>
      </c>
      <c r="AJ50" s="197">
        <v>0</v>
      </c>
      <c r="AK50" s="100">
        <v>0</v>
      </c>
      <c r="AL50" s="226">
        <f t="shared" si="17"/>
        <v>0</v>
      </c>
      <c r="AM50" s="197">
        <v>0</v>
      </c>
      <c r="AN50" s="99">
        <v>0</v>
      </c>
      <c r="AO50" s="226">
        <f t="shared" si="18"/>
        <v>0</v>
      </c>
      <c r="AP50" s="198">
        <v>0</v>
      </c>
      <c r="AQ50" s="199">
        <f t="shared" si="53"/>
        <v>0</v>
      </c>
      <c r="AR50" s="226">
        <f t="shared" si="51"/>
        <v>0</v>
      </c>
      <c r="AS50" s="198">
        <v>0</v>
      </c>
      <c r="AT50" s="197">
        <f t="shared" si="54"/>
        <v>0</v>
      </c>
      <c r="AU50" s="226">
        <f t="shared" si="20"/>
        <v>0</v>
      </c>
      <c r="AV50" s="197">
        <v>0</v>
      </c>
      <c r="AW50" s="100">
        <v>0</v>
      </c>
      <c r="AX50" s="226">
        <f t="shared" si="21"/>
        <v>0</v>
      </c>
      <c r="AY50" s="197">
        <v>0</v>
      </c>
      <c r="AZ50" s="100">
        <v>0</v>
      </c>
      <c r="BA50" s="226">
        <f t="shared" si="22"/>
        <v>0</v>
      </c>
      <c r="BB50" s="197">
        <v>0</v>
      </c>
      <c r="BC50" s="100">
        <v>0</v>
      </c>
      <c r="BD50" s="226">
        <f t="shared" si="23"/>
        <v>0</v>
      </c>
      <c r="BE50" s="198">
        <v>0</v>
      </c>
      <c r="BF50" s="199">
        <f t="shared" si="55"/>
        <v>0</v>
      </c>
      <c r="BG50" s="226">
        <f t="shared" si="24"/>
        <v>0</v>
      </c>
      <c r="BH50" s="198">
        <v>0</v>
      </c>
      <c r="BI50" s="197">
        <f t="shared" si="56"/>
        <v>0</v>
      </c>
      <c r="BJ50" s="226">
        <f t="shared" si="25"/>
        <v>0</v>
      </c>
      <c r="BK50" s="197">
        <v>0</v>
      </c>
      <c r="BL50" s="99">
        <v>0</v>
      </c>
      <c r="BM50" s="226">
        <f t="shared" si="26"/>
        <v>0</v>
      </c>
      <c r="BN50" s="197">
        <v>0</v>
      </c>
      <c r="BO50" s="99">
        <v>0</v>
      </c>
      <c r="BP50" s="226">
        <f t="shared" si="27"/>
        <v>0</v>
      </c>
      <c r="BQ50" s="197">
        <v>0</v>
      </c>
      <c r="BR50" s="99">
        <v>0</v>
      </c>
      <c r="BS50" s="227">
        <f t="shared" si="28"/>
        <v>0</v>
      </c>
      <c r="BT50" s="200">
        <v>0</v>
      </c>
      <c r="BU50" s="120">
        <f t="shared" si="57"/>
        <v>0</v>
      </c>
      <c r="BV50" s="227">
        <f t="shared" si="29"/>
        <v>0</v>
      </c>
      <c r="BW50" s="200">
        <v>0</v>
      </c>
      <c r="BX50" s="152">
        <f t="shared" si="58"/>
        <v>0</v>
      </c>
      <c r="BY50" s="228" t="e">
        <f t="shared" si="50"/>
        <v>#DIV/0!</v>
      </c>
    </row>
    <row r="51" spans="2:77" ht="20.25" customHeight="1" x14ac:dyDescent="0.25">
      <c r="B51" s="796" t="s">
        <v>79</v>
      </c>
      <c r="C51" s="819" t="s">
        <v>80</v>
      </c>
      <c r="D51" s="229" t="s">
        <v>36</v>
      </c>
      <c r="E51" s="202">
        <f t="shared" si="0"/>
        <v>4.8000000000000001E-2</v>
      </c>
      <c r="F51" s="39">
        <f t="shared" si="1"/>
        <v>0.106</v>
      </c>
      <c r="G51" s="40">
        <f t="shared" si="46"/>
        <v>2.208333333333333</v>
      </c>
      <c r="H51" s="42">
        <f t="shared" si="3"/>
        <v>0</v>
      </c>
      <c r="I51" s="42">
        <f t="shared" si="4"/>
        <v>0.106</v>
      </c>
      <c r="J51" s="40">
        <f t="shared" si="47"/>
        <v>2.208333333333333</v>
      </c>
      <c r="K51" s="42">
        <f t="shared" si="6"/>
        <v>0</v>
      </c>
      <c r="L51" s="42">
        <f t="shared" si="7"/>
        <v>0.106</v>
      </c>
      <c r="M51" s="40">
        <f t="shared" si="48"/>
        <v>2.208333333333333</v>
      </c>
      <c r="N51" s="42">
        <f t="shared" si="9"/>
        <v>0</v>
      </c>
      <c r="O51" s="42">
        <f t="shared" si="31"/>
        <v>0.106</v>
      </c>
      <c r="P51" s="40">
        <f t="shared" si="49"/>
        <v>2.208333333333333</v>
      </c>
      <c r="Q51" s="80">
        <f t="shared" si="10"/>
        <v>4.8000000000000001E-2</v>
      </c>
      <c r="R51" s="81">
        <v>0</v>
      </c>
      <c r="S51" s="624">
        <v>4.8000000000000001E-2</v>
      </c>
      <c r="T51" s="82">
        <f t="shared" si="11"/>
        <v>1E-3</v>
      </c>
      <c r="U51" s="83">
        <v>0</v>
      </c>
      <c r="V51" s="84">
        <v>1E-3</v>
      </c>
      <c r="W51" s="82">
        <f t="shared" si="12"/>
        <v>0.105</v>
      </c>
      <c r="X51" s="83">
        <v>0</v>
      </c>
      <c r="Y51" s="84">
        <v>0.105</v>
      </c>
      <c r="Z51" s="82">
        <f t="shared" si="13"/>
        <v>0</v>
      </c>
      <c r="AA51" s="83">
        <v>0</v>
      </c>
      <c r="AB51" s="85">
        <v>0</v>
      </c>
      <c r="AC51" s="222">
        <f t="shared" si="14"/>
        <v>0.106</v>
      </c>
      <c r="AD51" s="223">
        <v>0</v>
      </c>
      <c r="AE51" s="207">
        <f t="shared" si="52"/>
        <v>0.106</v>
      </c>
      <c r="AF51" s="222">
        <f t="shared" si="15"/>
        <v>0</v>
      </c>
      <c r="AG51" s="207">
        <v>0</v>
      </c>
      <c r="AH51" s="85">
        <v>0</v>
      </c>
      <c r="AI51" s="222">
        <f t="shared" si="16"/>
        <v>0</v>
      </c>
      <c r="AJ51" s="207">
        <v>0</v>
      </c>
      <c r="AK51" s="85">
        <v>0</v>
      </c>
      <c r="AL51" s="222">
        <f t="shared" si="17"/>
        <v>0</v>
      </c>
      <c r="AM51" s="207">
        <v>0</v>
      </c>
      <c r="AN51" s="84">
        <v>0</v>
      </c>
      <c r="AO51" s="222">
        <f t="shared" si="18"/>
        <v>0</v>
      </c>
      <c r="AP51" s="223">
        <v>0</v>
      </c>
      <c r="AQ51" s="207">
        <f t="shared" si="53"/>
        <v>0</v>
      </c>
      <c r="AR51" s="222">
        <f t="shared" si="51"/>
        <v>0.106</v>
      </c>
      <c r="AS51" s="223">
        <v>0</v>
      </c>
      <c r="AT51" s="207">
        <f t="shared" si="54"/>
        <v>0.106</v>
      </c>
      <c r="AU51" s="222">
        <f t="shared" si="20"/>
        <v>0</v>
      </c>
      <c r="AV51" s="207">
        <v>0</v>
      </c>
      <c r="AW51" s="85">
        <v>0</v>
      </c>
      <c r="AX51" s="222">
        <f t="shared" si="21"/>
        <v>0</v>
      </c>
      <c r="AY51" s="207">
        <v>0</v>
      </c>
      <c r="AZ51" s="85">
        <v>0</v>
      </c>
      <c r="BA51" s="222">
        <f t="shared" si="22"/>
        <v>0</v>
      </c>
      <c r="BB51" s="207">
        <v>0</v>
      </c>
      <c r="BC51" s="85">
        <v>0</v>
      </c>
      <c r="BD51" s="222">
        <f t="shared" si="23"/>
        <v>0</v>
      </c>
      <c r="BE51" s="223">
        <v>0</v>
      </c>
      <c r="BF51" s="207">
        <f t="shared" si="55"/>
        <v>0</v>
      </c>
      <c r="BG51" s="222">
        <f t="shared" si="24"/>
        <v>0.106</v>
      </c>
      <c r="BH51" s="223">
        <v>0</v>
      </c>
      <c r="BI51" s="187">
        <f t="shared" si="56"/>
        <v>0.106</v>
      </c>
      <c r="BJ51" s="222">
        <f t="shared" si="25"/>
        <v>0</v>
      </c>
      <c r="BK51" s="207">
        <v>0</v>
      </c>
      <c r="BL51" s="84">
        <v>0</v>
      </c>
      <c r="BM51" s="222">
        <f t="shared" si="26"/>
        <v>0</v>
      </c>
      <c r="BN51" s="207">
        <v>0</v>
      </c>
      <c r="BO51" s="84">
        <v>0</v>
      </c>
      <c r="BP51" s="222">
        <f t="shared" si="27"/>
        <v>0</v>
      </c>
      <c r="BQ51" s="207">
        <v>0</v>
      </c>
      <c r="BR51" s="84">
        <v>0</v>
      </c>
      <c r="BS51" s="224">
        <f t="shared" si="28"/>
        <v>0</v>
      </c>
      <c r="BT51" s="225">
        <v>0</v>
      </c>
      <c r="BU51" s="51">
        <f t="shared" si="57"/>
        <v>0</v>
      </c>
      <c r="BV51" s="224">
        <f t="shared" si="29"/>
        <v>0.106</v>
      </c>
      <c r="BW51" s="225">
        <v>0</v>
      </c>
      <c r="BX51" s="51">
        <f t="shared" si="58"/>
        <v>0.106</v>
      </c>
      <c r="BY51" s="54">
        <f t="shared" si="50"/>
        <v>2.208333333333333</v>
      </c>
    </row>
    <row r="52" spans="2:77" ht="20.25" customHeight="1" thickBot="1" x14ac:dyDescent="0.3">
      <c r="B52" s="797"/>
      <c r="C52" s="820"/>
      <c r="D52" s="194" t="s">
        <v>32</v>
      </c>
      <c r="E52" s="214">
        <f t="shared" si="0"/>
        <v>54.143999999999998</v>
      </c>
      <c r="F52" s="161">
        <f t="shared" si="1"/>
        <v>163.506</v>
      </c>
      <c r="G52" s="108">
        <f t="shared" si="46"/>
        <v>3.0198359929078014</v>
      </c>
      <c r="H52" s="110">
        <f t="shared" si="3"/>
        <v>0</v>
      </c>
      <c r="I52" s="110">
        <f t="shared" si="4"/>
        <v>163.506</v>
      </c>
      <c r="J52" s="108">
        <f t="shared" si="47"/>
        <v>3.0198359929078014</v>
      </c>
      <c r="K52" s="110">
        <f t="shared" si="6"/>
        <v>0</v>
      </c>
      <c r="L52" s="110">
        <f t="shared" si="7"/>
        <v>163.506</v>
      </c>
      <c r="M52" s="108">
        <f t="shared" si="48"/>
        <v>3.0198359929078014</v>
      </c>
      <c r="N52" s="110">
        <f t="shared" si="9"/>
        <v>0</v>
      </c>
      <c r="O52" s="110">
        <f t="shared" si="31"/>
        <v>163.506</v>
      </c>
      <c r="P52" s="108">
        <f t="shared" si="49"/>
        <v>3.0198359929078014</v>
      </c>
      <c r="Q52" s="230">
        <f t="shared" si="10"/>
        <v>54.143999999999998</v>
      </c>
      <c r="R52" s="231">
        <v>0</v>
      </c>
      <c r="S52" s="632">
        <f>S51*1128</f>
        <v>54.143999999999998</v>
      </c>
      <c r="T52" s="232">
        <f t="shared" si="11"/>
        <v>1.194</v>
      </c>
      <c r="U52" s="233">
        <v>0</v>
      </c>
      <c r="V52" s="234">
        <v>1.194</v>
      </c>
      <c r="W52" s="232">
        <f t="shared" si="12"/>
        <v>162.31200000000001</v>
      </c>
      <c r="X52" s="233">
        <v>0</v>
      </c>
      <c r="Y52" s="234">
        <v>162.31200000000001</v>
      </c>
      <c r="Z52" s="232">
        <f t="shared" si="13"/>
        <v>0</v>
      </c>
      <c r="AA52" s="233">
        <v>0</v>
      </c>
      <c r="AB52" s="235">
        <v>0</v>
      </c>
      <c r="AC52" s="226">
        <f t="shared" si="14"/>
        <v>163.506</v>
      </c>
      <c r="AD52" s="198">
        <v>0</v>
      </c>
      <c r="AE52" s="197">
        <f t="shared" si="52"/>
        <v>163.506</v>
      </c>
      <c r="AF52" s="226">
        <f t="shared" si="15"/>
        <v>0</v>
      </c>
      <c r="AG52" s="197">
        <v>0</v>
      </c>
      <c r="AH52" s="235">
        <v>0</v>
      </c>
      <c r="AI52" s="226">
        <f t="shared" si="16"/>
        <v>0</v>
      </c>
      <c r="AJ52" s="197">
        <v>0</v>
      </c>
      <c r="AK52" s="235">
        <v>0</v>
      </c>
      <c r="AL52" s="226">
        <f t="shared" si="17"/>
        <v>0</v>
      </c>
      <c r="AM52" s="197">
        <v>0</v>
      </c>
      <c r="AN52" s="234">
        <v>0</v>
      </c>
      <c r="AO52" s="226">
        <f t="shared" si="18"/>
        <v>0</v>
      </c>
      <c r="AP52" s="198">
        <v>0</v>
      </c>
      <c r="AQ52" s="197">
        <f t="shared" si="53"/>
        <v>0</v>
      </c>
      <c r="AR52" s="226">
        <f t="shared" si="51"/>
        <v>163.506</v>
      </c>
      <c r="AS52" s="198">
        <v>0</v>
      </c>
      <c r="AT52" s="199">
        <f t="shared" si="54"/>
        <v>163.506</v>
      </c>
      <c r="AU52" s="226">
        <f t="shared" si="20"/>
        <v>0</v>
      </c>
      <c r="AV52" s="197">
        <v>0</v>
      </c>
      <c r="AW52" s="235">
        <v>0</v>
      </c>
      <c r="AX52" s="226">
        <f t="shared" si="21"/>
        <v>0</v>
      </c>
      <c r="AY52" s="197">
        <v>0</v>
      </c>
      <c r="AZ52" s="235">
        <v>0</v>
      </c>
      <c r="BA52" s="226">
        <f t="shared" si="22"/>
        <v>0</v>
      </c>
      <c r="BB52" s="197">
        <v>0</v>
      </c>
      <c r="BC52" s="235">
        <v>0</v>
      </c>
      <c r="BD52" s="226">
        <f t="shared" si="23"/>
        <v>0</v>
      </c>
      <c r="BE52" s="198">
        <v>0</v>
      </c>
      <c r="BF52" s="197">
        <f t="shared" si="55"/>
        <v>0</v>
      </c>
      <c r="BG52" s="226">
        <f t="shared" si="24"/>
        <v>163.506</v>
      </c>
      <c r="BH52" s="198">
        <v>0</v>
      </c>
      <c r="BI52" s="199">
        <f t="shared" si="56"/>
        <v>163.506</v>
      </c>
      <c r="BJ52" s="226">
        <f t="shared" si="25"/>
        <v>0</v>
      </c>
      <c r="BK52" s="197">
        <v>0</v>
      </c>
      <c r="BL52" s="234">
        <v>0</v>
      </c>
      <c r="BM52" s="226">
        <f t="shared" si="26"/>
        <v>0</v>
      </c>
      <c r="BN52" s="197">
        <v>0</v>
      </c>
      <c r="BO52" s="234">
        <v>0</v>
      </c>
      <c r="BP52" s="226">
        <f t="shared" si="27"/>
        <v>0</v>
      </c>
      <c r="BQ52" s="197">
        <v>0</v>
      </c>
      <c r="BR52" s="234">
        <v>0</v>
      </c>
      <c r="BS52" s="227">
        <f t="shared" si="28"/>
        <v>0</v>
      </c>
      <c r="BT52" s="200">
        <v>0</v>
      </c>
      <c r="BU52" s="119">
        <f t="shared" si="57"/>
        <v>0</v>
      </c>
      <c r="BV52" s="227">
        <f t="shared" si="29"/>
        <v>163.506</v>
      </c>
      <c r="BW52" s="200">
        <v>0</v>
      </c>
      <c r="BX52" s="152">
        <f t="shared" si="58"/>
        <v>163.506</v>
      </c>
      <c r="BY52" s="122">
        <f t="shared" si="50"/>
        <v>3.0198359929078014</v>
      </c>
    </row>
    <row r="53" spans="2:77" ht="17.25" customHeight="1" x14ac:dyDescent="0.25">
      <c r="B53" s="821" t="s">
        <v>81</v>
      </c>
      <c r="C53" s="823" t="s">
        <v>82</v>
      </c>
      <c r="D53" s="229" t="s">
        <v>57</v>
      </c>
      <c r="E53" s="202">
        <f t="shared" si="0"/>
        <v>112</v>
      </c>
      <c r="F53" s="39">
        <f t="shared" si="1"/>
        <v>13</v>
      </c>
      <c r="G53" s="236">
        <f t="shared" si="46"/>
        <v>0.11607142857142858</v>
      </c>
      <c r="H53" s="237">
        <f t="shared" si="3"/>
        <v>0</v>
      </c>
      <c r="I53" s="237">
        <f t="shared" si="4"/>
        <v>13</v>
      </c>
      <c r="J53" s="236">
        <f t="shared" si="47"/>
        <v>0.11607142857142858</v>
      </c>
      <c r="K53" s="237">
        <f t="shared" si="6"/>
        <v>0</v>
      </c>
      <c r="L53" s="237">
        <f t="shared" si="7"/>
        <v>13</v>
      </c>
      <c r="M53" s="236">
        <f t="shared" si="48"/>
        <v>0.11607142857142858</v>
      </c>
      <c r="N53" s="237">
        <f t="shared" si="9"/>
        <v>0</v>
      </c>
      <c r="O53" s="237">
        <f t="shared" si="31"/>
        <v>13</v>
      </c>
      <c r="P53" s="236">
        <f t="shared" si="49"/>
        <v>0.11607142857142858</v>
      </c>
      <c r="Q53" s="44">
        <f t="shared" si="10"/>
        <v>112</v>
      </c>
      <c r="R53" s="45">
        <v>0</v>
      </c>
      <c r="S53" s="622">
        <v>112</v>
      </c>
      <c r="T53" s="46">
        <f t="shared" si="11"/>
        <v>13</v>
      </c>
      <c r="U53" s="47">
        <v>0</v>
      </c>
      <c r="V53" s="48">
        <v>13</v>
      </c>
      <c r="W53" s="46">
        <f t="shared" si="12"/>
        <v>0</v>
      </c>
      <c r="X53" s="47">
        <v>0</v>
      </c>
      <c r="Y53" s="48"/>
      <c r="Z53" s="46">
        <f t="shared" si="13"/>
        <v>0</v>
      </c>
      <c r="AA53" s="47">
        <v>0</v>
      </c>
      <c r="AB53" s="49">
        <v>0</v>
      </c>
      <c r="AC53" s="222">
        <f t="shared" si="14"/>
        <v>13</v>
      </c>
      <c r="AD53" s="223">
        <v>0</v>
      </c>
      <c r="AE53" s="207">
        <f t="shared" si="52"/>
        <v>13</v>
      </c>
      <c r="AF53" s="222">
        <f t="shared" si="15"/>
        <v>0</v>
      </c>
      <c r="AG53" s="207">
        <v>0</v>
      </c>
      <c r="AH53" s="49">
        <v>0</v>
      </c>
      <c r="AI53" s="222">
        <f t="shared" si="16"/>
        <v>0</v>
      </c>
      <c r="AJ53" s="207">
        <v>0</v>
      </c>
      <c r="AK53" s="49">
        <v>0</v>
      </c>
      <c r="AL53" s="222">
        <f t="shared" si="17"/>
        <v>0</v>
      </c>
      <c r="AM53" s="207">
        <v>0</v>
      </c>
      <c r="AN53" s="48">
        <v>0</v>
      </c>
      <c r="AO53" s="222">
        <f t="shared" si="18"/>
        <v>0</v>
      </c>
      <c r="AP53" s="223">
        <v>0</v>
      </c>
      <c r="AQ53" s="207">
        <f t="shared" si="53"/>
        <v>0</v>
      </c>
      <c r="AR53" s="222">
        <f t="shared" si="51"/>
        <v>13</v>
      </c>
      <c r="AS53" s="223">
        <v>0</v>
      </c>
      <c r="AT53" s="207">
        <f t="shared" si="54"/>
        <v>13</v>
      </c>
      <c r="AU53" s="222">
        <f t="shared" si="20"/>
        <v>0</v>
      </c>
      <c r="AV53" s="207">
        <v>0</v>
      </c>
      <c r="AW53" s="49">
        <v>0</v>
      </c>
      <c r="AX53" s="222">
        <f t="shared" si="21"/>
        <v>0</v>
      </c>
      <c r="AY53" s="207">
        <v>0</v>
      </c>
      <c r="AZ53" s="49">
        <v>0</v>
      </c>
      <c r="BA53" s="222">
        <f t="shared" si="22"/>
        <v>0</v>
      </c>
      <c r="BB53" s="207">
        <v>0</v>
      </c>
      <c r="BC53" s="49">
        <v>0</v>
      </c>
      <c r="BD53" s="222">
        <f t="shared" si="23"/>
        <v>0</v>
      </c>
      <c r="BE53" s="223">
        <v>0</v>
      </c>
      <c r="BF53" s="207">
        <f t="shared" si="55"/>
        <v>0</v>
      </c>
      <c r="BG53" s="222">
        <f t="shared" si="24"/>
        <v>13</v>
      </c>
      <c r="BH53" s="223">
        <v>0</v>
      </c>
      <c r="BI53" s="207">
        <f t="shared" si="56"/>
        <v>13</v>
      </c>
      <c r="BJ53" s="222">
        <f t="shared" si="25"/>
        <v>0</v>
      </c>
      <c r="BK53" s="207">
        <v>0</v>
      </c>
      <c r="BL53" s="48">
        <v>0</v>
      </c>
      <c r="BM53" s="222">
        <f t="shared" si="26"/>
        <v>0</v>
      </c>
      <c r="BN53" s="207">
        <v>0</v>
      </c>
      <c r="BO53" s="48">
        <v>0</v>
      </c>
      <c r="BP53" s="222">
        <f t="shared" si="27"/>
        <v>0</v>
      </c>
      <c r="BQ53" s="207">
        <v>0</v>
      </c>
      <c r="BR53" s="48">
        <v>0</v>
      </c>
      <c r="BS53" s="224">
        <f t="shared" si="28"/>
        <v>0</v>
      </c>
      <c r="BT53" s="225">
        <v>0</v>
      </c>
      <c r="BU53" s="51">
        <f t="shared" si="57"/>
        <v>0</v>
      </c>
      <c r="BV53" s="224">
        <f t="shared" si="29"/>
        <v>13</v>
      </c>
      <c r="BW53" s="225">
        <v>0</v>
      </c>
      <c r="BX53" s="51">
        <f t="shared" si="58"/>
        <v>13</v>
      </c>
      <c r="BY53" s="193">
        <f t="shared" si="50"/>
        <v>0.11607142857142858</v>
      </c>
    </row>
    <row r="54" spans="2:77" ht="17.25" customHeight="1" thickBot="1" x14ac:dyDescent="0.3">
      <c r="B54" s="822"/>
      <c r="C54" s="824"/>
      <c r="D54" s="238" t="s">
        <v>32</v>
      </c>
      <c r="E54" s="214">
        <f t="shared" si="0"/>
        <v>150.08000000000001</v>
      </c>
      <c r="F54" s="161">
        <f t="shared" si="1"/>
        <v>26.864000000000001</v>
      </c>
      <c r="G54" s="76">
        <f t="shared" si="46"/>
        <v>0.17899786780383795</v>
      </c>
      <c r="H54" s="239">
        <f t="shared" si="3"/>
        <v>0</v>
      </c>
      <c r="I54" s="239">
        <f t="shared" si="4"/>
        <v>26.864000000000001</v>
      </c>
      <c r="J54" s="76">
        <f t="shared" si="47"/>
        <v>0.17899786780383795</v>
      </c>
      <c r="K54" s="239">
        <f t="shared" si="6"/>
        <v>0</v>
      </c>
      <c r="L54" s="239">
        <f t="shared" si="7"/>
        <v>26.864000000000001</v>
      </c>
      <c r="M54" s="76">
        <f t="shared" si="48"/>
        <v>0.17899786780383795</v>
      </c>
      <c r="N54" s="239">
        <f t="shared" si="9"/>
        <v>0</v>
      </c>
      <c r="O54" s="239">
        <f t="shared" si="31"/>
        <v>26.864000000000001</v>
      </c>
      <c r="P54" s="76">
        <f t="shared" si="49"/>
        <v>0.17899786780383795</v>
      </c>
      <c r="Q54" s="162">
        <f t="shared" si="10"/>
        <v>150.08000000000001</v>
      </c>
      <c r="R54" s="163">
        <v>0</v>
      </c>
      <c r="S54" s="626">
        <f>S53*1.34</f>
        <v>150.08000000000001</v>
      </c>
      <c r="T54" s="164">
        <f t="shared" si="11"/>
        <v>26.864000000000001</v>
      </c>
      <c r="U54" s="165">
        <v>0</v>
      </c>
      <c r="V54" s="99">
        <v>26.864000000000001</v>
      </c>
      <c r="W54" s="164">
        <f t="shared" si="12"/>
        <v>0</v>
      </c>
      <c r="X54" s="165">
        <v>0</v>
      </c>
      <c r="Y54" s="99"/>
      <c r="Z54" s="164">
        <f t="shared" si="13"/>
        <v>0</v>
      </c>
      <c r="AA54" s="165">
        <v>0</v>
      </c>
      <c r="AB54" s="100">
        <v>0</v>
      </c>
      <c r="AC54" s="226">
        <f t="shared" si="14"/>
        <v>26.864000000000001</v>
      </c>
      <c r="AD54" s="198">
        <v>0</v>
      </c>
      <c r="AE54" s="197">
        <f t="shared" si="52"/>
        <v>26.864000000000001</v>
      </c>
      <c r="AF54" s="226">
        <f t="shared" si="15"/>
        <v>0</v>
      </c>
      <c r="AG54" s="197">
        <v>0</v>
      </c>
      <c r="AH54" s="100">
        <v>0</v>
      </c>
      <c r="AI54" s="226">
        <f t="shared" si="16"/>
        <v>0</v>
      </c>
      <c r="AJ54" s="197">
        <v>0</v>
      </c>
      <c r="AK54" s="100">
        <v>0</v>
      </c>
      <c r="AL54" s="226">
        <f t="shared" si="17"/>
        <v>0</v>
      </c>
      <c r="AM54" s="197">
        <v>0</v>
      </c>
      <c r="AN54" s="99">
        <v>0</v>
      </c>
      <c r="AO54" s="226">
        <f t="shared" si="18"/>
        <v>0</v>
      </c>
      <c r="AP54" s="198">
        <v>0</v>
      </c>
      <c r="AQ54" s="197">
        <f t="shared" si="53"/>
        <v>0</v>
      </c>
      <c r="AR54" s="226">
        <f t="shared" si="51"/>
        <v>26.864000000000001</v>
      </c>
      <c r="AS54" s="198">
        <v>0</v>
      </c>
      <c r="AT54" s="197">
        <f t="shared" si="54"/>
        <v>26.864000000000001</v>
      </c>
      <c r="AU54" s="226">
        <f t="shared" si="20"/>
        <v>0</v>
      </c>
      <c r="AV54" s="197">
        <v>0</v>
      </c>
      <c r="AW54" s="100">
        <v>0</v>
      </c>
      <c r="AX54" s="226">
        <f t="shared" si="21"/>
        <v>0</v>
      </c>
      <c r="AY54" s="197">
        <v>0</v>
      </c>
      <c r="AZ54" s="100">
        <v>0</v>
      </c>
      <c r="BA54" s="226">
        <f t="shared" si="22"/>
        <v>0</v>
      </c>
      <c r="BB54" s="197">
        <v>0</v>
      </c>
      <c r="BC54" s="100">
        <v>0</v>
      </c>
      <c r="BD54" s="226">
        <f t="shared" si="23"/>
        <v>0</v>
      </c>
      <c r="BE54" s="198">
        <v>0</v>
      </c>
      <c r="BF54" s="197">
        <f t="shared" si="55"/>
        <v>0</v>
      </c>
      <c r="BG54" s="226">
        <f t="shared" si="24"/>
        <v>26.864000000000001</v>
      </c>
      <c r="BH54" s="198">
        <v>0</v>
      </c>
      <c r="BI54" s="197">
        <f t="shared" si="56"/>
        <v>26.864000000000001</v>
      </c>
      <c r="BJ54" s="226">
        <f t="shared" si="25"/>
        <v>0</v>
      </c>
      <c r="BK54" s="197">
        <v>0</v>
      </c>
      <c r="BL54" s="99">
        <v>0</v>
      </c>
      <c r="BM54" s="226">
        <f t="shared" si="26"/>
        <v>0</v>
      </c>
      <c r="BN54" s="197">
        <v>0</v>
      </c>
      <c r="BO54" s="99">
        <v>0</v>
      </c>
      <c r="BP54" s="226">
        <f t="shared" si="27"/>
        <v>0</v>
      </c>
      <c r="BQ54" s="197">
        <v>0</v>
      </c>
      <c r="BR54" s="99">
        <v>0</v>
      </c>
      <c r="BS54" s="227">
        <f t="shared" si="28"/>
        <v>0</v>
      </c>
      <c r="BT54" s="200">
        <v>0</v>
      </c>
      <c r="BU54" s="119">
        <f t="shared" si="57"/>
        <v>0</v>
      </c>
      <c r="BV54" s="227">
        <f t="shared" si="29"/>
        <v>26.864000000000001</v>
      </c>
      <c r="BW54" s="200">
        <v>0</v>
      </c>
      <c r="BX54" s="152">
        <f t="shared" si="58"/>
        <v>26.864000000000001</v>
      </c>
      <c r="BY54" s="228">
        <f t="shared" si="50"/>
        <v>0.17899786780383795</v>
      </c>
    </row>
    <row r="55" spans="2:77" ht="17.25" customHeight="1" x14ac:dyDescent="0.25">
      <c r="B55" s="796" t="s">
        <v>83</v>
      </c>
      <c r="C55" s="800" t="s">
        <v>84</v>
      </c>
      <c r="D55" s="201" t="s">
        <v>57</v>
      </c>
      <c r="E55" s="202">
        <f t="shared" si="0"/>
        <v>0</v>
      </c>
      <c r="F55" s="39">
        <f t="shared" si="1"/>
        <v>0</v>
      </c>
      <c r="G55" s="40"/>
      <c r="H55" s="42">
        <f t="shared" si="3"/>
        <v>0</v>
      </c>
      <c r="I55" s="42">
        <f t="shared" si="4"/>
        <v>0</v>
      </c>
      <c r="J55" s="40"/>
      <c r="K55" s="42">
        <f t="shared" si="6"/>
        <v>0</v>
      </c>
      <c r="L55" s="42">
        <f t="shared" si="7"/>
        <v>0</v>
      </c>
      <c r="M55" s="40"/>
      <c r="N55" s="42">
        <f t="shared" si="9"/>
        <v>0</v>
      </c>
      <c r="O55" s="42">
        <f t="shared" si="31"/>
        <v>0</v>
      </c>
      <c r="P55" s="40"/>
      <c r="Q55" s="80">
        <f t="shared" si="10"/>
        <v>0</v>
      </c>
      <c r="R55" s="81">
        <v>0</v>
      </c>
      <c r="S55" s="624"/>
      <c r="T55" s="82">
        <f t="shared" si="11"/>
        <v>0</v>
      </c>
      <c r="U55" s="83">
        <v>0</v>
      </c>
      <c r="V55" s="84">
        <v>0</v>
      </c>
      <c r="W55" s="82">
        <f t="shared" si="12"/>
        <v>0</v>
      </c>
      <c r="X55" s="83">
        <v>0</v>
      </c>
      <c r="Y55" s="84">
        <v>0</v>
      </c>
      <c r="Z55" s="82">
        <f t="shared" si="13"/>
        <v>0</v>
      </c>
      <c r="AA55" s="83">
        <v>0</v>
      </c>
      <c r="AB55" s="85"/>
      <c r="AC55" s="222">
        <f t="shared" si="14"/>
        <v>0</v>
      </c>
      <c r="AD55" s="223">
        <v>0</v>
      </c>
      <c r="AE55" s="187">
        <f t="shared" si="52"/>
        <v>0</v>
      </c>
      <c r="AF55" s="222">
        <f t="shared" si="15"/>
        <v>0</v>
      </c>
      <c r="AG55" s="207">
        <v>0</v>
      </c>
      <c r="AH55" s="85"/>
      <c r="AI55" s="222">
        <f t="shared" si="16"/>
        <v>0</v>
      </c>
      <c r="AJ55" s="207">
        <v>0</v>
      </c>
      <c r="AK55" s="85"/>
      <c r="AL55" s="222">
        <f t="shared" si="17"/>
        <v>0</v>
      </c>
      <c r="AM55" s="207">
        <v>0</v>
      </c>
      <c r="AN55" s="84">
        <v>0</v>
      </c>
      <c r="AO55" s="222">
        <f t="shared" si="18"/>
        <v>0</v>
      </c>
      <c r="AP55" s="223">
        <v>0</v>
      </c>
      <c r="AQ55" s="187">
        <f t="shared" si="53"/>
        <v>0</v>
      </c>
      <c r="AR55" s="222">
        <f t="shared" si="51"/>
        <v>0</v>
      </c>
      <c r="AS55" s="223">
        <v>0</v>
      </c>
      <c r="AT55" s="187">
        <f t="shared" si="54"/>
        <v>0</v>
      </c>
      <c r="AU55" s="222">
        <f t="shared" si="20"/>
        <v>0</v>
      </c>
      <c r="AV55" s="207">
        <v>0</v>
      </c>
      <c r="AW55" s="85">
        <v>0</v>
      </c>
      <c r="AX55" s="222">
        <f t="shared" si="21"/>
        <v>0</v>
      </c>
      <c r="AY55" s="207">
        <v>0</v>
      </c>
      <c r="AZ55" s="85">
        <v>0</v>
      </c>
      <c r="BA55" s="222">
        <f t="shared" si="22"/>
        <v>0</v>
      </c>
      <c r="BB55" s="207">
        <v>0</v>
      </c>
      <c r="BC55" s="85">
        <v>0</v>
      </c>
      <c r="BD55" s="222">
        <f t="shared" si="23"/>
        <v>0</v>
      </c>
      <c r="BE55" s="223">
        <v>0</v>
      </c>
      <c r="BF55" s="187">
        <f t="shared" si="55"/>
        <v>0</v>
      </c>
      <c r="BG55" s="222">
        <f t="shared" si="24"/>
        <v>0</v>
      </c>
      <c r="BH55" s="223">
        <v>0</v>
      </c>
      <c r="BI55" s="187">
        <f t="shared" si="56"/>
        <v>0</v>
      </c>
      <c r="BJ55" s="222">
        <f t="shared" si="25"/>
        <v>0</v>
      </c>
      <c r="BK55" s="207">
        <v>0</v>
      </c>
      <c r="BL55" s="84">
        <v>0</v>
      </c>
      <c r="BM55" s="222">
        <f t="shared" si="26"/>
        <v>0</v>
      </c>
      <c r="BN55" s="207">
        <v>0</v>
      </c>
      <c r="BO55" s="84">
        <v>0</v>
      </c>
      <c r="BP55" s="222">
        <f t="shared" si="27"/>
        <v>0</v>
      </c>
      <c r="BQ55" s="207">
        <v>0</v>
      </c>
      <c r="BR55" s="84">
        <v>0</v>
      </c>
      <c r="BS55" s="224">
        <f t="shared" si="28"/>
        <v>0</v>
      </c>
      <c r="BT55" s="225">
        <v>0</v>
      </c>
      <c r="BU55" s="152">
        <f t="shared" si="57"/>
        <v>0</v>
      </c>
      <c r="BV55" s="224">
        <f t="shared" si="29"/>
        <v>0</v>
      </c>
      <c r="BW55" s="225">
        <v>0</v>
      </c>
      <c r="BX55" s="51">
        <f t="shared" si="58"/>
        <v>0</v>
      </c>
      <c r="BY55" s="54"/>
    </row>
    <row r="56" spans="2:77" ht="17.25" customHeight="1" thickBot="1" x14ac:dyDescent="0.3">
      <c r="B56" s="797"/>
      <c r="C56" s="801"/>
      <c r="D56" s="194" t="s">
        <v>32</v>
      </c>
      <c r="E56" s="214">
        <f t="shared" si="0"/>
        <v>0</v>
      </c>
      <c r="F56" s="161">
        <f t="shared" si="1"/>
        <v>0</v>
      </c>
      <c r="G56" s="108"/>
      <c r="H56" s="110">
        <f t="shared" si="3"/>
        <v>0</v>
      </c>
      <c r="I56" s="110">
        <f t="shared" si="4"/>
        <v>0</v>
      </c>
      <c r="J56" s="108"/>
      <c r="K56" s="110">
        <f t="shared" si="6"/>
        <v>0</v>
      </c>
      <c r="L56" s="110">
        <f t="shared" si="7"/>
        <v>0</v>
      </c>
      <c r="M56" s="108"/>
      <c r="N56" s="110">
        <f t="shared" si="9"/>
        <v>0</v>
      </c>
      <c r="O56" s="110">
        <f t="shared" si="31"/>
        <v>0</v>
      </c>
      <c r="P56" s="108"/>
      <c r="Q56" s="230">
        <f t="shared" si="10"/>
        <v>0</v>
      </c>
      <c r="R56" s="231">
        <v>0</v>
      </c>
      <c r="S56" s="632"/>
      <c r="T56" s="232">
        <f t="shared" si="11"/>
        <v>0</v>
      </c>
      <c r="U56" s="233">
        <v>0</v>
      </c>
      <c r="V56" s="234">
        <v>0</v>
      </c>
      <c r="W56" s="232">
        <f t="shared" si="12"/>
        <v>0</v>
      </c>
      <c r="X56" s="233">
        <v>0</v>
      </c>
      <c r="Y56" s="234">
        <v>0</v>
      </c>
      <c r="Z56" s="232">
        <f t="shared" si="13"/>
        <v>0</v>
      </c>
      <c r="AA56" s="233">
        <v>0</v>
      </c>
      <c r="AB56" s="235"/>
      <c r="AC56" s="226">
        <f t="shared" si="14"/>
        <v>0</v>
      </c>
      <c r="AD56" s="198">
        <v>0</v>
      </c>
      <c r="AE56" s="199">
        <f t="shared" si="52"/>
        <v>0</v>
      </c>
      <c r="AF56" s="226">
        <f t="shared" si="15"/>
        <v>0</v>
      </c>
      <c r="AG56" s="197">
        <v>0</v>
      </c>
      <c r="AH56" s="235"/>
      <c r="AI56" s="226">
        <f t="shared" si="16"/>
        <v>0</v>
      </c>
      <c r="AJ56" s="197">
        <v>0</v>
      </c>
      <c r="AK56" s="235"/>
      <c r="AL56" s="226">
        <f t="shared" si="17"/>
        <v>0</v>
      </c>
      <c r="AM56" s="197">
        <v>0</v>
      </c>
      <c r="AN56" s="234">
        <v>0</v>
      </c>
      <c r="AO56" s="226">
        <f t="shared" si="18"/>
        <v>0</v>
      </c>
      <c r="AP56" s="198">
        <v>0</v>
      </c>
      <c r="AQ56" s="199">
        <f t="shared" si="53"/>
        <v>0</v>
      </c>
      <c r="AR56" s="226">
        <f t="shared" si="51"/>
        <v>0</v>
      </c>
      <c r="AS56" s="198">
        <v>0</v>
      </c>
      <c r="AT56" s="199">
        <f t="shared" si="54"/>
        <v>0</v>
      </c>
      <c r="AU56" s="226">
        <f t="shared" si="20"/>
        <v>0</v>
      </c>
      <c r="AV56" s="197">
        <v>0</v>
      </c>
      <c r="AW56" s="235">
        <v>0</v>
      </c>
      <c r="AX56" s="226">
        <f t="shared" si="21"/>
        <v>0</v>
      </c>
      <c r="AY56" s="197">
        <v>0</v>
      </c>
      <c r="AZ56" s="235">
        <v>0</v>
      </c>
      <c r="BA56" s="226">
        <f t="shared" si="22"/>
        <v>0</v>
      </c>
      <c r="BB56" s="197">
        <v>0</v>
      </c>
      <c r="BC56" s="235">
        <v>0</v>
      </c>
      <c r="BD56" s="226">
        <f t="shared" si="23"/>
        <v>0</v>
      </c>
      <c r="BE56" s="198">
        <v>0</v>
      </c>
      <c r="BF56" s="199">
        <f t="shared" si="55"/>
        <v>0</v>
      </c>
      <c r="BG56" s="226">
        <f t="shared" si="24"/>
        <v>0</v>
      </c>
      <c r="BH56" s="198">
        <v>0</v>
      </c>
      <c r="BI56" s="199">
        <f t="shared" si="56"/>
        <v>0</v>
      </c>
      <c r="BJ56" s="226">
        <f t="shared" si="25"/>
        <v>0</v>
      </c>
      <c r="BK56" s="197">
        <v>0</v>
      </c>
      <c r="BL56" s="234">
        <v>0</v>
      </c>
      <c r="BM56" s="226">
        <f t="shared" si="26"/>
        <v>0</v>
      </c>
      <c r="BN56" s="197">
        <v>0</v>
      </c>
      <c r="BO56" s="234">
        <v>0</v>
      </c>
      <c r="BP56" s="226">
        <f t="shared" si="27"/>
        <v>0</v>
      </c>
      <c r="BQ56" s="197">
        <v>0</v>
      </c>
      <c r="BR56" s="234">
        <v>0</v>
      </c>
      <c r="BS56" s="227">
        <f t="shared" si="28"/>
        <v>0</v>
      </c>
      <c r="BT56" s="200">
        <v>0</v>
      </c>
      <c r="BU56" s="120">
        <f t="shared" si="57"/>
        <v>0</v>
      </c>
      <c r="BV56" s="227">
        <f t="shared" si="29"/>
        <v>0</v>
      </c>
      <c r="BW56" s="200">
        <v>0</v>
      </c>
      <c r="BX56" s="152">
        <f t="shared" si="58"/>
        <v>0</v>
      </c>
      <c r="BY56" s="122"/>
    </row>
    <row r="57" spans="2:77" ht="19.5" customHeight="1" x14ac:dyDescent="0.25">
      <c r="B57" s="796" t="s">
        <v>85</v>
      </c>
      <c r="C57" s="794" t="s">
        <v>86</v>
      </c>
      <c r="D57" s="229" t="s">
        <v>52</v>
      </c>
      <c r="E57" s="202">
        <f t="shared" si="0"/>
        <v>0.05</v>
      </c>
      <c r="F57" s="39">
        <f t="shared" si="1"/>
        <v>7.9000000000000001E-2</v>
      </c>
      <c r="G57" s="40">
        <f t="shared" ref="G57:G66" si="59">F57/E57</f>
        <v>1.5799999999999998</v>
      </c>
      <c r="H57" s="42">
        <f t="shared" si="3"/>
        <v>0</v>
      </c>
      <c r="I57" s="42">
        <f t="shared" si="4"/>
        <v>7.9000000000000001E-2</v>
      </c>
      <c r="J57" s="40">
        <f t="shared" ref="J57:J66" si="60">I57/E57</f>
        <v>1.5799999999999998</v>
      </c>
      <c r="K57" s="42">
        <f t="shared" si="6"/>
        <v>0</v>
      </c>
      <c r="L57" s="42">
        <f t="shared" si="7"/>
        <v>7.9000000000000001E-2</v>
      </c>
      <c r="M57" s="40">
        <f t="shared" ref="M57:M66" si="61">L57/E57</f>
        <v>1.5799999999999998</v>
      </c>
      <c r="N57" s="42">
        <f t="shared" si="9"/>
        <v>0</v>
      </c>
      <c r="O57" s="42">
        <f t="shared" si="31"/>
        <v>7.9000000000000001E-2</v>
      </c>
      <c r="P57" s="40">
        <f t="shared" ref="P57:P66" si="62">O57/E57</f>
        <v>1.5799999999999998</v>
      </c>
      <c r="Q57" s="44">
        <f t="shared" si="10"/>
        <v>0.05</v>
      </c>
      <c r="R57" s="45">
        <v>0</v>
      </c>
      <c r="S57" s="622">
        <v>0.05</v>
      </c>
      <c r="T57" s="46">
        <f t="shared" si="11"/>
        <v>7.9000000000000001E-2</v>
      </c>
      <c r="U57" s="47">
        <v>0</v>
      </c>
      <c r="V57" s="48">
        <v>7.9000000000000001E-2</v>
      </c>
      <c r="W57" s="46">
        <f t="shared" si="12"/>
        <v>0</v>
      </c>
      <c r="X57" s="47">
        <v>0</v>
      </c>
      <c r="Y57" s="48"/>
      <c r="Z57" s="46">
        <f t="shared" si="13"/>
        <v>0</v>
      </c>
      <c r="AA57" s="47">
        <v>0</v>
      </c>
      <c r="AB57" s="49">
        <v>0</v>
      </c>
      <c r="AC57" s="222">
        <f t="shared" si="14"/>
        <v>7.9000000000000001E-2</v>
      </c>
      <c r="AD57" s="223">
        <v>0</v>
      </c>
      <c r="AE57" s="207">
        <f t="shared" si="52"/>
        <v>7.9000000000000001E-2</v>
      </c>
      <c r="AF57" s="222">
        <f t="shared" si="15"/>
        <v>0</v>
      </c>
      <c r="AG57" s="207">
        <v>0</v>
      </c>
      <c r="AH57" s="49">
        <v>0</v>
      </c>
      <c r="AI57" s="222">
        <f t="shared" si="16"/>
        <v>0</v>
      </c>
      <c r="AJ57" s="207">
        <v>0</v>
      </c>
      <c r="AK57" s="49">
        <v>0</v>
      </c>
      <c r="AL57" s="222">
        <f t="shared" si="17"/>
        <v>0</v>
      </c>
      <c r="AM57" s="207">
        <v>0</v>
      </c>
      <c r="AN57" s="48">
        <v>0</v>
      </c>
      <c r="AO57" s="222">
        <f t="shared" si="18"/>
        <v>0</v>
      </c>
      <c r="AP57" s="223">
        <v>0</v>
      </c>
      <c r="AQ57" s="207">
        <f t="shared" si="53"/>
        <v>0</v>
      </c>
      <c r="AR57" s="222">
        <f t="shared" si="51"/>
        <v>7.9000000000000001E-2</v>
      </c>
      <c r="AS57" s="223">
        <v>0</v>
      </c>
      <c r="AT57" s="207">
        <f t="shared" si="54"/>
        <v>7.9000000000000001E-2</v>
      </c>
      <c r="AU57" s="222">
        <f t="shared" si="20"/>
        <v>0</v>
      </c>
      <c r="AV57" s="207">
        <v>0</v>
      </c>
      <c r="AW57" s="49">
        <v>0</v>
      </c>
      <c r="AX57" s="222">
        <f t="shared" si="21"/>
        <v>0</v>
      </c>
      <c r="AY57" s="207">
        <v>0</v>
      </c>
      <c r="AZ57" s="49">
        <v>0</v>
      </c>
      <c r="BA57" s="222">
        <f t="shared" si="22"/>
        <v>0</v>
      </c>
      <c r="BB57" s="207">
        <v>0</v>
      </c>
      <c r="BC57" s="49">
        <v>0</v>
      </c>
      <c r="BD57" s="222">
        <f t="shared" si="23"/>
        <v>0</v>
      </c>
      <c r="BE57" s="223">
        <v>0</v>
      </c>
      <c r="BF57" s="207">
        <f t="shared" si="55"/>
        <v>0</v>
      </c>
      <c r="BG57" s="222">
        <f t="shared" si="24"/>
        <v>7.9000000000000001E-2</v>
      </c>
      <c r="BH57" s="223">
        <v>0</v>
      </c>
      <c r="BI57" s="207">
        <f t="shared" si="56"/>
        <v>7.9000000000000001E-2</v>
      </c>
      <c r="BJ57" s="222">
        <f t="shared" si="25"/>
        <v>0</v>
      </c>
      <c r="BK57" s="207">
        <v>0</v>
      </c>
      <c r="BL57" s="48">
        <v>0</v>
      </c>
      <c r="BM57" s="222">
        <f t="shared" si="26"/>
        <v>0</v>
      </c>
      <c r="BN57" s="207">
        <v>0</v>
      </c>
      <c r="BO57" s="48">
        <v>0</v>
      </c>
      <c r="BP57" s="222">
        <f t="shared" si="27"/>
        <v>0</v>
      </c>
      <c r="BQ57" s="207">
        <v>0</v>
      </c>
      <c r="BR57" s="48">
        <v>0</v>
      </c>
      <c r="BS57" s="224">
        <f t="shared" si="28"/>
        <v>0</v>
      </c>
      <c r="BT57" s="225">
        <v>0</v>
      </c>
      <c r="BU57" s="51">
        <f t="shared" si="57"/>
        <v>0</v>
      </c>
      <c r="BV57" s="224">
        <f t="shared" si="29"/>
        <v>7.9000000000000001E-2</v>
      </c>
      <c r="BW57" s="225">
        <v>0</v>
      </c>
      <c r="BX57" s="51">
        <f t="shared" si="58"/>
        <v>7.9000000000000001E-2</v>
      </c>
      <c r="BY57" s="193">
        <f t="shared" ref="BY57:BY66" si="63">BV57/Q57</f>
        <v>1.5799999999999998</v>
      </c>
    </row>
    <row r="58" spans="2:77" ht="19.5" customHeight="1" thickBot="1" x14ac:dyDescent="0.3">
      <c r="B58" s="797"/>
      <c r="C58" s="795"/>
      <c r="D58" s="238" t="s">
        <v>32</v>
      </c>
      <c r="E58" s="214">
        <f t="shared" si="0"/>
        <v>47.2</v>
      </c>
      <c r="F58" s="161">
        <f t="shared" si="1"/>
        <v>14.052</v>
      </c>
      <c r="G58" s="108">
        <f t="shared" si="59"/>
        <v>0.29771186440677966</v>
      </c>
      <c r="H58" s="110">
        <f t="shared" si="3"/>
        <v>0</v>
      </c>
      <c r="I58" s="110">
        <f t="shared" si="4"/>
        <v>14.052</v>
      </c>
      <c r="J58" s="108">
        <f t="shared" si="60"/>
        <v>0.29771186440677966</v>
      </c>
      <c r="K58" s="110">
        <f t="shared" si="6"/>
        <v>0</v>
      </c>
      <c r="L58" s="110">
        <f t="shared" si="7"/>
        <v>14.052</v>
      </c>
      <c r="M58" s="108">
        <f t="shared" si="61"/>
        <v>0.29771186440677966</v>
      </c>
      <c r="N58" s="110">
        <f t="shared" si="9"/>
        <v>0</v>
      </c>
      <c r="O58" s="110">
        <f t="shared" si="31"/>
        <v>14.052</v>
      </c>
      <c r="P58" s="108">
        <f t="shared" si="62"/>
        <v>0.29771186440677966</v>
      </c>
      <c r="Q58" s="162">
        <f t="shared" si="10"/>
        <v>47.2</v>
      </c>
      <c r="R58" s="163">
        <v>0</v>
      </c>
      <c r="S58" s="626">
        <f>S57*944</f>
        <v>47.2</v>
      </c>
      <c r="T58" s="164">
        <f t="shared" si="11"/>
        <v>14.052</v>
      </c>
      <c r="U58" s="165">
        <v>0</v>
      </c>
      <c r="V58" s="99">
        <v>14.052</v>
      </c>
      <c r="W58" s="164">
        <f t="shared" si="12"/>
        <v>0</v>
      </c>
      <c r="X58" s="165">
        <v>0</v>
      </c>
      <c r="Y58" s="99"/>
      <c r="Z58" s="164">
        <f t="shared" si="13"/>
        <v>0</v>
      </c>
      <c r="AA58" s="165">
        <v>0</v>
      </c>
      <c r="AB58" s="100">
        <v>0</v>
      </c>
      <c r="AC58" s="226">
        <f t="shared" si="14"/>
        <v>14.052</v>
      </c>
      <c r="AD58" s="198">
        <v>0</v>
      </c>
      <c r="AE58" s="197">
        <f t="shared" si="52"/>
        <v>14.052</v>
      </c>
      <c r="AF58" s="226">
        <f t="shared" si="15"/>
        <v>0</v>
      </c>
      <c r="AG58" s="197">
        <v>0</v>
      </c>
      <c r="AH58" s="100">
        <v>0</v>
      </c>
      <c r="AI58" s="226">
        <f t="shared" si="16"/>
        <v>0</v>
      </c>
      <c r="AJ58" s="197">
        <v>0</v>
      </c>
      <c r="AK58" s="100">
        <v>0</v>
      </c>
      <c r="AL58" s="226">
        <f t="shared" si="17"/>
        <v>0</v>
      </c>
      <c r="AM58" s="197">
        <v>0</v>
      </c>
      <c r="AN58" s="99">
        <v>0</v>
      </c>
      <c r="AO58" s="226">
        <f t="shared" si="18"/>
        <v>0</v>
      </c>
      <c r="AP58" s="198">
        <v>0</v>
      </c>
      <c r="AQ58" s="197">
        <f t="shared" si="53"/>
        <v>0</v>
      </c>
      <c r="AR58" s="226">
        <f t="shared" si="51"/>
        <v>14.052</v>
      </c>
      <c r="AS58" s="198">
        <v>0</v>
      </c>
      <c r="AT58" s="197">
        <f t="shared" si="54"/>
        <v>14.052</v>
      </c>
      <c r="AU58" s="226">
        <f t="shared" si="20"/>
        <v>0</v>
      </c>
      <c r="AV58" s="197">
        <v>0</v>
      </c>
      <c r="AW58" s="100">
        <v>0</v>
      </c>
      <c r="AX58" s="226">
        <f t="shared" si="21"/>
        <v>0</v>
      </c>
      <c r="AY58" s="197">
        <v>0</v>
      </c>
      <c r="AZ58" s="100">
        <v>0</v>
      </c>
      <c r="BA58" s="226">
        <f t="shared" si="22"/>
        <v>0</v>
      </c>
      <c r="BB58" s="197">
        <v>0</v>
      </c>
      <c r="BC58" s="100">
        <v>0</v>
      </c>
      <c r="BD58" s="226">
        <f t="shared" si="23"/>
        <v>0</v>
      </c>
      <c r="BE58" s="198">
        <v>0</v>
      </c>
      <c r="BF58" s="197">
        <f t="shared" si="55"/>
        <v>0</v>
      </c>
      <c r="BG58" s="226">
        <f t="shared" si="24"/>
        <v>14.052</v>
      </c>
      <c r="BH58" s="198">
        <v>0</v>
      </c>
      <c r="BI58" s="197">
        <f t="shared" si="56"/>
        <v>14.052</v>
      </c>
      <c r="BJ58" s="226">
        <f t="shared" si="25"/>
        <v>0</v>
      </c>
      <c r="BK58" s="197">
        <v>0</v>
      </c>
      <c r="BL58" s="99">
        <v>0</v>
      </c>
      <c r="BM58" s="226">
        <f t="shared" si="26"/>
        <v>0</v>
      </c>
      <c r="BN58" s="197">
        <v>0</v>
      </c>
      <c r="BO58" s="99">
        <v>0</v>
      </c>
      <c r="BP58" s="226">
        <f t="shared" si="27"/>
        <v>0</v>
      </c>
      <c r="BQ58" s="197">
        <v>0</v>
      </c>
      <c r="BR58" s="99">
        <v>0</v>
      </c>
      <c r="BS58" s="227">
        <f t="shared" si="28"/>
        <v>0</v>
      </c>
      <c r="BT58" s="200">
        <v>0</v>
      </c>
      <c r="BU58" s="119">
        <f t="shared" si="57"/>
        <v>0</v>
      </c>
      <c r="BV58" s="227">
        <f t="shared" si="29"/>
        <v>14.052</v>
      </c>
      <c r="BW58" s="200">
        <v>0</v>
      </c>
      <c r="BX58" s="152">
        <f t="shared" si="58"/>
        <v>14.052</v>
      </c>
      <c r="BY58" s="228">
        <f t="shared" si="63"/>
        <v>0.29771186440677966</v>
      </c>
    </row>
    <row r="59" spans="2:77" ht="19.5" customHeight="1" x14ac:dyDescent="0.25">
      <c r="B59" s="796" t="s">
        <v>87</v>
      </c>
      <c r="C59" s="794" t="s">
        <v>88</v>
      </c>
      <c r="D59" s="201" t="s">
        <v>57</v>
      </c>
      <c r="E59" s="202">
        <f t="shared" si="0"/>
        <v>100</v>
      </c>
      <c r="F59" s="240">
        <f t="shared" si="1"/>
        <v>45</v>
      </c>
      <c r="G59" s="40">
        <f t="shared" si="59"/>
        <v>0.45</v>
      </c>
      <c r="H59" s="42">
        <f t="shared" si="3"/>
        <v>0</v>
      </c>
      <c r="I59" s="42">
        <f t="shared" si="4"/>
        <v>45</v>
      </c>
      <c r="J59" s="40">
        <f t="shared" si="60"/>
        <v>0.45</v>
      </c>
      <c r="K59" s="42">
        <f t="shared" si="6"/>
        <v>0</v>
      </c>
      <c r="L59" s="42">
        <f t="shared" si="7"/>
        <v>45</v>
      </c>
      <c r="M59" s="40">
        <f t="shared" si="61"/>
        <v>0.45</v>
      </c>
      <c r="N59" s="42">
        <f t="shared" si="9"/>
        <v>0</v>
      </c>
      <c r="O59" s="42">
        <f t="shared" si="31"/>
        <v>45</v>
      </c>
      <c r="P59" s="40">
        <f t="shared" si="62"/>
        <v>0.45</v>
      </c>
      <c r="Q59" s="44">
        <f t="shared" si="10"/>
        <v>100</v>
      </c>
      <c r="R59" s="45">
        <v>0</v>
      </c>
      <c r="S59" s="622">
        <v>100</v>
      </c>
      <c r="T59" s="46">
        <f t="shared" si="11"/>
        <v>20</v>
      </c>
      <c r="U59" s="47">
        <v>0</v>
      </c>
      <c r="V59" s="84">
        <v>20</v>
      </c>
      <c r="W59" s="46">
        <f t="shared" si="12"/>
        <v>25</v>
      </c>
      <c r="X59" s="47">
        <v>0</v>
      </c>
      <c r="Y59" s="84">
        <v>25</v>
      </c>
      <c r="Z59" s="46">
        <f t="shared" si="13"/>
        <v>0</v>
      </c>
      <c r="AA59" s="47">
        <v>0</v>
      </c>
      <c r="AB59" s="49">
        <v>0</v>
      </c>
      <c r="AC59" s="222">
        <f t="shared" si="14"/>
        <v>45</v>
      </c>
      <c r="AD59" s="223">
        <v>0</v>
      </c>
      <c r="AE59" s="187">
        <f t="shared" si="52"/>
        <v>45</v>
      </c>
      <c r="AF59" s="222">
        <f t="shared" si="15"/>
        <v>0</v>
      </c>
      <c r="AG59" s="207">
        <v>0</v>
      </c>
      <c r="AH59" s="49">
        <v>0</v>
      </c>
      <c r="AI59" s="222">
        <f t="shared" si="16"/>
        <v>0</v>
      </c>
      <c r="AJ59" s="207">
        <v>0</v>
      </c>
      <c r="AK59" s="49">
        <v>0</v>
      </c>
      <c r="AL59" s="222">
        <f t="shared" si="17"/>
        <v>0</v>
      </c>
      <c r="AM59" s="207">
        <v>0</v>
      </c>
      <c r="AN59" s="84">
        <v>0</v>
      </c>
      <c r="AO59" s="222">
        <f t="shared" si="18"/>
        <v>0</v>
      </c>
      <c r="AP59" s="223">
        <v>0</v>
      </c>
      <c r="AQ59" s="187">
        <f t="shared" si="53"/>
        <v>0</v>
      </c>
      <c r="AR59" s="222">
        <f t="shared" si="51"/>
        <v>45</v>
      </c>
      <c r="AS59" s="223">
        <v>0</v>
      </c>
      <c r="AT59" s="187">
        <f t="shared" si="54"/>
        <v>45</v>
      </c>
      <c r="AU59" s="222">
        <f t="shared" si="20"/>
        <v>0</v>
      </c>
      <c r="AV59" s="207">
        <v>0</v>
      </c>
      <c r="AW59" s="85">
        <v>0</v>
      </c>
      <c r="AX59" s="222">
        <f t="shared" si="21"/>
        <v>0</v>
      </c>
      <c r="AY59" s="207">
        <v>0</v>
      </c>
      <c r="AZ59" s="85">
        <v>0</v>
      </c>
      <c r="BA59" s="222">
        <f t="shared" si="22"/>
        <v>0</v>
      </c>
      <c r="BB59" s="207">
        <v>0</v>
      </c>
      <c r="BC59" s="85">
        <v>0</v>
      </c>
      <c r="BD59" s="222">
        <f t="shared" si="23"/>
        <v>0</v>
      </c>
      <c r="BE59" s="223">
        <v>0</v>
      </c>
      <c r="BF59" s="187">
        <f t="shared" si="55"/>
        <v>0</v>
      </c>
      <c r="BG59" s="222">
        <f t="shared" si="24"/>
        <v>45</v>
      </c>
      <c r="BH59" s="223">
        <v>0</v>
      </c>
      <c r="BI59" s="187">
        <f t="shared" si="56"/>
        <v>45</v>
      </c>
      <c r="BJ59" s="222">
        <f t="shared" si="25"/>
        <v>0</v>
      </c>
      <c r="BK59" s="207">
        <v>0</v>
      </c>
      <c r="BL59" s="84">
        <v>0</v>
      </c>
      <c r="BM59" s="222">
        <f t="shared" si="26"/>
        <v>0</v>
      </c>
      <c r="BN59" s="207">
        <v>0</v>
      </c>
      <c r="BO59" s="84">
        <v>0</v>
      </c>
      <c r="BP59" s="222">
        <f t="shared" si="27"/>
        <v>0</v>
      </c>
      <c r="BQ59" s="207">
        <v>0</v>
      </c>
      <c r="BR59" s="84">
        <v>0</v>
      </c>
      <c r="BS59" s="224">
        <f t="shared" si="28"/>
        <v>0</v>
      </c>
      <c r="BT59" s="225">
        <v>0</v>
      </c>
      <c r="BU59" s="152">
        <f t="shared" si="57"/>
        <v>0</v>
      </c>
      <c r="BV59" s="224">
        <f t="shared" si="29"/>
        <v>45</v>
      </c>
      <c r="BW59" s="225">
        <v>0</v>
      </c>
      <c r="BX59" s="51">
        <f t="shared" si="58"/>
        <v>45</v>
      </c>
      <c r="BY59" s="54">
        <f t="shared" si="63"/>
        <v>0.45</v>
      </c>
    </row>
    <row r="60" spans="2:77" ht="19.5" customHeight="1" thickBot="1" x14ac:dyDescent="0.3">
      <c r="B60" s="797"/>
      <c r="C60" s="795"/>
      <c r="D60" s="194" t="s">
        <v>32</v>
      </c>
      <c r="E60" s="214">
        <f t="shared" si="0"/>
        <v>206.8</v>
      </c>
      <c r="F60" s="161">
        <f t="shared" si="1"/>
        <v>227.19800000000001</v>
      </c>
      <c r="G60" s="108">
        <f t="shared" si="59"/>
        <v>1.0986363636363636</v>
      </c>
      <c r="H60" s="110">
        <f t="shared" si="3"/>
        <v>0</v>
      </c>
      <c r="I60" s="110">
        <f t="shared" si="4"/>
        <v>227.19800000000001</v>
      </c>
      <c r="J60" s="108">
        <f t="shared" si="60"/>
        <v>1.0986363636363636</v>
      </c>
      <c r="K60" s="110">
        <f t="shared" si="6"/>
        <v>0</v>
      </c>
      <c r="L60" s="110">
        <f t="shared" si="7"/>
        <v>227.19800000000001</v>
      </c>
      <c r="M60" s="108">
        <f t="shared" si="61"/>
        <v>1.0986363636363636</v>
      </c>
      <c r="N60" s="110">
        <f t="shared" si="9"/>
        <v>0</v>
      </c>
      <c r="O60" s="110">
        <f t="shared" si="31"/>
        <v>227.19800000000001</v>
      </c>
      <c r="P60" s="108">
        <f t="shared" si="62"/>
        <v>1.0986363636363636</v>
      </c>
      <c r="Q60" s="162">
        <f t="shared" si="10"/>
        <v>206.8</v>
      </c>
      <c r="R60" s="163">
        <v>0</v>
      </c>
      <c r="S60" s="626">
        <f>S59*2.068</f>
        <v>206.8</v>
      </c>
      <c r="T60" s="164">
        <f t="shared" si="11"/>
        <v>104.947</v>
      </c>
      <c r="U60" s="165">
        <v>0</v>
      </c>
      <c r="V60" s="234">
        <v>104.947</v>
      </c>
      <c r="W60" s="164">
        <f t="shared" si="12"/>
        <v>122.251</v>
      </c>
      <c r="X60" s="165">
        <v>0</v>
      </c>
      <c r="Y60" s="234">
        <v>122.251</v>
      </c>
      <c r="Z60" s="164">
        <f t="shared" si="13"/>
        <v>0</v>
      </c>
      <c r="AA60" s="165">
        <v>0</v>
      </c>
      <c r="AB60" s="100">
        <v>0</v>
      </c>
      <c r="AC60" s="226">
        <f t="shared" si="14"/>
        <v>227.19800000000001</v>
      </c>
      <c r="AD60" s="198">
        <v>0</v>
      </c>
      <c r="AE60" s="199">
        <f t="shared" si="52"/>
        <v>227.19800000000001</v>
      </c>
      <c r="AF60" s="226">
        <f t="shared" si="15"/>
        <v>0</v>
      </c>
      <c r="AG60" s="197">
        <v>0</v>
      </c>
      <c r="AH60" s="100">
        <v>0</v>
      </c>
      <c r="AI60" s="226">
        <f t="shared" si="16"/>
        <v>0</v>
      </c>
      <c r="AJ60" s="197">
        <v>0</v>
      </c>
      <c r="AK60" s="100">
        <v>0</v>
      </c>
      <c r="AL60" s="226">
        <f t="shared" si="17"/>
        <v>0</v>
      </c>
      <c r="AM60" s="197">
        <v>0</v>
      </c>
      <c r="AN60" s="234">
        <v>0</v>
      </c>
      <c r="AO60" s="226">
        <f t="shared" si="18"/>
        <v>0</v>
      </c>
      <c r="AP60" s="198">
        <v>0</v>
      </c>
      <c r="AQ60" s="199">
        <f t="shared" si="53"/>
        <v>0</v>
      </c>
      <c r="AR60" s="226">
        <f t="shared" si="51"/>
        <v>227.19800000000001</v>
      </c>
      <c r="AS60" s="198">
        <v>0</v>
      </c>
      <c r="AT60" s="199">
        <f t="shared" si="54"/>
        <v>227.19800000000001</v>
      </c>
      <c r="AU60" s="226">
        <f t="shared" si="20"/>
        <v>0</v>
      </c>
      <c r="AV60" s="197">
        <v>0</v>
      </c>
      <c r="AW60" s="235">
        <v>0</v>
      </c>
      <c r="AX60" s="226">
        <f t="shared" si="21"/>
        <v>0</v>
      </c>
      <c r="AY60" s="197">
        <v>0</v>
      </c>
      <c r="AZ60" s="235">
        <v>0</v>
      </c>
      <c r="BA60" s="226">
        <f t="shared" si="22"/>
        <v>0</v>
      </c>
      <c r="BB60" s="197">
        <v>0</v>
      </c>
      <c r="BC60" s="235">
        <v>0</v>
      </c>
      <c r="BD60" s="226">
        <f t="shared" si="23"/>
        <v>0</v>
      </c>
      <c r="BE60" s="198">
        <v>0</v>
      </c>
      <c r="BF60" s="199">
        <f t="shared" si="55"/>
        <v>0</v>
      </c>
      <c r="BG60" s="226">
        <f t="shared" si="24"/>
        <v>227.19800000000001</v>
      </c>
      <c r="BH60" s="198">
        <v>0</v>
      </c>
      <c r="BI60" s="199">
        <f t="shared" si="56"/>
        <v>227.19800000000001</v>
      </c>
      <c r="BJ60" s="226">
        <f t="shared" si="25"/>
        <v>0</v>
      </c>
      <c r="BK60" s="197">
        <v>0</v>
      </c>
      <c r="BL60" s="234">
        <v>0</v>
      </c>
      <c r="BM60" s="226">
        <f t="shared" si="26"/>
        <v>0</v>
      </c>
      <c r="BN60" s="197">
        <v>0</v>
      </c>
      <c r="BO60" s="234">
        <v>0</v>
      </c>
      <c r="BP60" s="226">
        <f t="shared" si="27"/>
        <v>0</v>
      </c>
      <c r="BQ60" s="197">
        <v>0</v>
      </c>
      <c r="BR60" s="234">
        <v>0</v>
      </c>
      <c r="BS60" s="227">
        <f t="shared" si="28"/>
        <v>0</v>
      </c>
      <c r="BT60" s="200">
        <v>0</v>
      </c>
      <c r="BU60" s="120">
        <f t="shared" si="57"/>
        <v>0</v>
      </c>
      <c r="BV60" s="227">
        <f t="shared" si="29"/>
        <v>227.19800000000001</v>
      </c>
      <c r="BW60" s="200">
        <v>0</v>
      </c>
      <c r="BX60" s="152">
        <f t="shared" si="58"/>
        <v>227.19800000000001</v>
      </c>
      <c r="BY60" s="122">
        <f t="shared" si="63"/>
        <v>1.0986363636363636</v>
      </c>
    </row>
    <row r="61" spans="2:77" ht="15.75" customHeight="1" x14ac:dyDescent="0.25">
      <c r="B61" s="796" t="s">
        <v>89</v>
      </c>
      <c r="C61" s="816" t="s">
        <v>90</v>
      </c>
      <c r="D61" s="201" t="s">
        <v>57</v>
      </c>
      <c r="E61" s="202">
        <f t="shared" si="0"/>
        <v>34</v>
      </c>
      <c r="F61" s="39">
        <f t="shared" si="1"/>
        <v>0</v>
      </c>
      <c r="G61" s="40">
        <f t="shared" si="59"/>
        <v>0</v>
      </c>
      <c r="H61" s="42">
        <f t="shared" si="3"/>
        <v>0</v>
      </c>
      <c r="I61" s="42">
        <f t="shared" si="4"/>
        <v>0</v>
      </c>
      <c r="J61" s="40">
        <f t="shared" si="60"/>
        <v>0</v>
      </c>
      <c r="K61" s="42">
        <f t="shared" si="6"/>
        <v>0</v>
      </c>
      <c r="L61" s="42">
        <f t="shared" si="7"/>
        <v>0</v>
      </c>
      <c r="M61" s="40">
        <f t="shared" si="61"/>
        <v>0</v>
      </c>
      <c r="N61" s="42">
        <f t="shared" si="9"/>
        <v>0</v>
      </c>
      <c r="O61" s="42">
        <f t="shared" si="31"/>
        <v>0</v>
      </c>
      <c r="P61" s="40">
        <f t="shared" si="62"/>
        <v>0</v>
      </c>
      <c r="Q61" s="44">
        <f t="shared" si="10"/>
        <v>34</v>
      </c>
      <c r="R61" s="45">
        <v>0</v>
      </c>
      <c r="S61" s="622">
        <v>34</v>
      </c>
      <c r="T61" s="46">
        <f t="shared" si="11"/>
        <v>0</v>
      </c>
      <c r="U61" s="47">
        <v>0</v>
      </c>
      <c r="V61" s="48"/>
      <c r="W61" s="46">
        <f t="shared" si="12"/>
        <v>0</v>
      </c>
      <c r="X61" s="47">
        <v>0</v>
      </c>
      <c r="Y61" s="48"/>
      <c r="Z61" s="46">
        <f t="shared" si="13"/>
        <v>0</v>
      </c>
      <c r="AA61" s="47">
        <v>0</v>
      </c>
      <c r="AB61" s="49">
        <v>0</v>
      </c>
      <c r="AC61" s="222">
        <f t="shared" si="14"/>
        <v>0</v>
      </c>
      <c r="AD61" s="223">
        <v>0</v>
      </c>
      <c r="AE61" s="207">
        <f t="shared" si="52"/>
        <v>0</v>
      </c>
      <c r="AF61" s="222">
        <f t="shared" si="15"/>
        <v>0</v>
      </c>
      <c r="AG61" s="207">
        <v>0</v>
      </c>
      <c r="AH61" s="49">
        <v>0</v>
      </c>
      <c r="AI61" s="222">
        <f t="shared" si="16"/>
        <v>0</v>
      </c>
      <c r="AJ61" s="207">
        <v>0</v>
      </c>
      <c r="AK61" s="49"/>
      <c r="AL61" s="222">
        <f t="shared" si="17"/>
        <v>0</v>
      </c>
      <c r="AM61" s="207">
        <v>0</v>
      </c>
      <c r="AN61" s="48">
        <v>0</v>
      </c>
      <c r="AO61" s="222">
        <f t="shared" si="18"/>
        <v>0</v>
      </c>
      <c r="AP61" s="223">
        <v>0</v>
      </c>
      <c r="AQ61" s="207">
        <f t="shared" si="53"/>
        <v>0</v>
      </c>
      <c r="AR61" s="222">
        <f t="shared" si="51"/>
        <v>0</v>
      </c>
      <c r="AS61" s="223">
        <v>0</v>
      </c>
      <c r="AT61" s="207">
        <f t="shared" si="54"/>
        <v>0</v>
      </c>
      <c r="AU61" s="222">
        <f t="shared" si="20"/>
        <v>0</v>
      </c>
      <c r="AV61" s="207">
        <v>0</v>
      </c>
      <c r="AW61" s="49">
        <v>0</v>
      </c>
      <c r="AX61" s="222">
        <f t="shared" si="21"/>
        <v>0</v>
      </c>
      <c r="AY61" s="207">
        <v>0</v>
      </c>
      <c r="AZ61" s="49">
        <v>0</v>
      </c>
      <c r="BA61" s="222">
        <f t="shared" si="22"/>
        <v>0</v>
      </c>
      <c r="BB61" s="207">
        <v>0</v>
      </c>
      <c r="BC61" s="49">
        <v>0</v>
      </c>
      <c r="BD61" s="222">
        <f t="shared" si="23"/>
        <v>0</v>
      </c>
      <c r="BE61" s="223">
        <v>0</v>
      </c>
      <c r="BF61" s="207">
        <f t="shared" si="55"/>
        <v>0</v>
      </c>
      <c r="BG61" s="222">
        <f t="shared" si="24"/>
        <v>0</v>
      </c>
      <c r="BH61" s="223">
        <v>0</v>
      </c>
      <c r="BI61" s="207">
        <f t="shared" si="56"/>
        <v>0</v>
      </c>
      <c r="BJ61" s="222">
        <f t="shared" si="25"/>
        <v>0</v>
      </c>
      <c r="BK61" s="207">
        <v>0</v>
      </c>
      <c r="BL61" s="48">
        <v>0</v>
      </c>
      <c r="BM61" s="222">
        <f t="shared" si="26"/>
        <v>0</v>
      </c>
      <c r="BN61" s="207">
        <v>0</v>
      </c>
      <c r="BO61" s="48">
        <v>0</v>
      </c>
      <c r="BP61" s="222">
        <f t="shared" si="27"/>
        <v>0</v>
      </c>
      <c r="BQ61" s="207">
        <v>0</v>
      </c>
      <c r="BR61" s="48">
        <v>0</v>
      </c>
      <c r="BS61" s="224">
        <f t="shared" si="28"/>
        <v>0</v>
      </c>
      <c r="BT61" s="225">
        <v>0</v>
      </c>
      <c r="BU61" s="51">
        <f t="shared" si="57"/>
        <v>0</v>
      </c>
      <c r="BV61" s="224">
        <f t="shared" si="29"/>
        <v>0</v>
      </c>
      <c r="BW61" s="225">
        <v>0</v>
      </c>
      <c r="BX61" s="51">
        <f t="shared" si="58"/>
        <v>0</v>
      </c>
      <c r="BY61" s="193">
        <f t="shared" si="63"/>
        <v>0</v>
      </c>
    </row>
    <row r="62" spans="2:77" ht="15.75" customHeight="1" thickBot="1" x14ac:dyDescent="0.3">
      <c r="B62" s="797"/>
      <c r="C62" s="815"/>
      <c r="D62" s="194" t="s">
        <v>32</v>
      </c>
      <c r="E62" s="214">
        <f t="shared" si="0"/>
        <v>654.16</v>
      </c>
      <c r="F62" s="161">
        <f t="shared" si="1"/>
        <v>0</v>
      </c>
      <c r="G62" s="108">
        <f t="shared" si="59"/>
        <v>0</v>
      </c>
      <c r="H62" s="110">
        <f t="shared" si="3"/>
        <v>0</v>
      </c>
      <c r="I62" s="110">
        <f t="shared" si="4"/>
        <v>0</v>
      </c>
      <c r="J62" s="108">
        <f t="shared" si="60"/>
        <v>0</v>
      </c>
      <c r="K62" s="110">
        <f t="shared" si="6"/>
        <v>0</v>
      </c>
      <c r="L62" s="110">
        <f t="shared" si="7"/>
        <v>0</v>
      </c>
      <c r="M62" s="108">
        <f t="shared" si="61"/>
        <v>0</v>
      </c>
      <c r="N62" s="110">
        <f t="shared" si="9"/>
        <v>0</v>
      </c>
      <c r="O62" s="110">
        <f t="shared" si="31"/>
        <v>0</v>
      </c>
      <c r="P62" s="108">
        <f t="shared" si="62"/>
        <v>0</v>
      </c>
      <c r="Q62" s="162">
        <f t="shared" si="10"/>
        <v>654.16</v>
      </c>
      <c r="R62" s="163">
        <v>0</v>
      </c>
      <c r="S62" s="626">
        <f>S61*19.24</f>
        <v>654.16</v>
      </c>
      <c r="T62" s="164">
        <f t="shared" si="11"/>
        <v>0</v>
      </c>
      <c r="U62" s="165">
        <v>0</v>
      </c>
      <c r="V62" s="99"/>
      <c r="W62" s="164">
        <f t="shared" si="12"/>
        <v>0</v>
      </c>
      <c r="X62" s="165">
        <v>0</v>
      </c>
      <c r="Y62" s="99"/>
      <c r="Z62" s="164">
        <f t="shared" si="13"/>
        <v>0</v>
      </c>
      <c r="AA62" s="165">
        <v>0</v>
      </c>
      <c r="AB62" s="100">
        <v>0</v>
      </c>
      <c r="AC62" s="226">
        <f t="shared" si="14"/>
        <v>0</v>
      </c>
      <c r="AD62" s="198">
        <v>0</v>
      </c>
      <c r="AE62" s="197">
        <f t="shared" si="52"/>
        <v>0</v>
      </c>
      <c r="AF62" s="226">
        <f t="shared" si="15"/>
        <v>0</v>
      </c>
      <c r="AG62" s="197">
        <v>0</v>
      </c>
      <c r="AH62" s="100">
        <v>0</v>
      </c>
      <c r="AI62" s="226">
        <f t="shared" si="16"/>
        <v>0</v>
      </c>
      <c r="AJ62" s="197">
        <v>0</v>
      </c>
      <c r="AK62" s="100"/>
      <c r="AL62" s="226">
        <f t="shared" si="17"/>
        <v>0</v>
      </c>
      <c r="AM62" s="197">
        <v>0</v>
      </c>
      <c r="AN62" s="99">
        <v>0</v>
      </c>
      <c r="AO62" s="226">
        <f t="shared" si="18"/>
        <v>0</v>
      </c>
      <c r="AP62" s="198">
        <v>0</v>
      </c>
      <c r="AQ62" s="197">
        <f t="shared" si="53"/>
        <v>0</v>
      </c>
      <c r="AR62" s="226">
        <f t="shared" si="51"/>
        <v>0</v>
      </c>
      <c r="AS62" s="198">
        <v>0</v>
      </c>
      <c r="AT62" s="197">
        <f t="shared" si="54"/>
        <v>0</v>
      </c>
      <c r="AU62" s="226">
        <f t="shared" si="20"/>
        <v>0</v>
      </c>
      <c r="AV62" s="197">
        <v>0</v>
      </c>
      <c r="AW62" s="100">
        <v>0</v>
      </c>
      <c r="AX62" s="226">
        <f t="shared" si="21"/>
        <v>0</v>
      </c>
      <c r="AY62" s="197">
        <v>0</v>
      </c>
      <c r="AZ62" s="100">
        <v>0</v>
      </c>
      <c r="BA62" s="226">
        <f t="shared" si="22"/>
        <v>0</v>
      </c>
      <c r="BB62" s="197">
        <v>0</v>
      </c>
      <c r="BC62" s="100">
        <v>0</v>
      </c>
      <c r="BD62" s="226">
        <f t="shared" si="23"/>
        <v>0</v>
      </c>
      <c r="BE62" s="198">
        <v>0</v>
      </c>
      <c r="BF62" s="197">
        <f t="shared" si="55"/>
        <v>0</v>
      </c>
      <c r="BG62" s="226">
        <f t="shared" si="24"/>
        <v>0</v>
      </c>
      <c r="BH62" s="198">
        <v>0</v>
      </c>
      <c r="BI62" s="197">
        <f t="shared" si="56"/>
        <v>0</v>
      </c>
      <c r="BJ62" s="226">
        <f t="shared" si="25"/>
        <v>0</v>
      </c>
      <c r="BK62" s="197">
        <v>0</v>
      </c>
      <c r="BL62" s="99">
        <v>0</v>
      </c>
      <c r="BM62" s="226">
        <f t="shared" si="26"/>
        <v>0</v>
      </c>
      <c r="BN62" s="197">
        <v>0</v>
      </c>
      <c r="BO62" s="99">
        <v>0</v>
      </c>
      <c r="BP62" s="226">
        <f t="shared" si="27"/>
        <v>0</v>
      </c>
      <c r="BQ62" s="197">
        <v>0</v>
      </c>
      <c r="BR62" s="99">
        <v>0</v>
      </c>
      <c r="BS62" s="227">
        <f t="shared" si="28"/>
        <v>0</v>
      </c>
      <c r="BT62" s="200">
        <v>0</v>
      </c>
      <c r="BU62" s="119">
        <f t="shared" si="57"/>
        <v>0</v>
      </c>
      <c r="BV62" s="227">
        <f t="shared" si="29"/>
        <v>0</v>
      </c>
      <c r="BW62" s="200">
        <v>0</v>
      </c>
      <c r="BX62" s="241">
        <f t="shared" si="58"/>
        <v>0</v>
      </c>
      <c r="BY62" s="228">
        <f t="shared" si="63"/>
        <v>0</v>
      </c>
    </row>
    <row r="63" spans="2:77" ht="15.75" customHeight="1" x14ac:dyDescent="0.25">
      <c r="B63" s="796" t="s">
        <v>91</v>
      </c>
      <c r="C63" s="794" t="s">
        <v>92</v>
      </c>
      <c r="D63" s="201" t="s">
        <v>57</v>
      </c>
      <c r="E63" s="202">
        <f t="shared" si="0"/>
        <v>723</v>
      </c>
      <c r="F63" s="39">
        <f t="shared" si="1"/>
        <v>124</v>
      </c>
      <c r="G63" s="40">
        <f t="shared" si="59"/>
        <v>0.1715076071922545</v>
      </c>
      <c r="H63" s="42">
        <f t="shared" si="3"/>
        <v>0</v>
      </c>
      <c r="I63" s="42">
        <f t="shared" si="4"/>
        <v>124</v>
      </c>
      <c r="J63" s="40">
        <f t="shared" si="60"/>
        <v>0.1715076071922545</v>
      </c>
      <c r="K63" s="42">
        <f t="shared" si="6"/>
        <v>0</v>
      </c>
      <c r="L63" s="42">
        <f t="shared" si="7"/>
        <v>124</v>
      </c>
      <c r="M63" s="40">
        <f t="shared" si="61"/>
        <v>0.1715076071922545</v>
      </c>
      <c r="N63" s="42">
        <f t="shared" si="9"/>
        <v>0</v>
      </c>
      <c r="O63" s="42">
        <f t="shared" si="31"/>
        <v>124</v>
      </c>
      <c r="P63" s="40">
        <f t="shared" si="62"/>
        <v>0.1715076071922545</v>
      </c>
      <c r="Q63" s="80">
        <f t="shared" si="10"/>
        <v>723</v>
      </c>
      <c r="R63" s="81">
        <v>0</v>
      </c>
      <c r="S63" s="624">
        <v>723</v>
      </c>
      <c r="T63" s="82">
        <f t="shared" si="11"/>
        <v>41</v>
      </c>
      <c r="U63" s="83">
        <v>0</v>
      </c>
      <c r="V63" s="84">
        <v>41</v>
      </c>
      <c r="W63" s="82">
        <f t="shared" si="12"/>
        <v>83</v>
      </c>
      <c r="X63" s="83">
        <v>0</v>
      </c>
      <c r="Y63" s="84">
        <v>83</v>
      </c>
      <c r="Z63" s="82">
        <f t="shared" si="13"/>
        <v>0</v>
      </c>
      <c r="AA63" s="83">
        <v>0</v>
      </c>
      <c r="AB63" s="85">
        <v>0</v>
      </c>
      <c r="AC63" s="223">
        <f t="shared" si="14"/>
        <v>124</v>
      </c>
      <c r="AD63" s="223">
        <v>0</v>
      </c>
      <c r="AE63" s="207">
        <f t="shared" si="52"/>
        <v>124</v>
      </c>
      <c r="AF63" s="223">
        <f t="shared" si="15"/>
        <v>0</v>
      </c>
      <c r="AG63" s="207">
        <v>0</v>
      </c>
      <c r="AH63" s="85">
        <v>0</v>
      </c>
      <c r="AI63" s="223">
        <f t="shared" si="16"/>
        <v>0</v>
      </c>
      <c r="AJ63" s="207">
        <v>0</v>
      </c>
      <c r="AK63" s="85">
        <v>0</v>
      </c>
      <c r="AL63" s="223">
        <f t="shared" si="17"/>
        <v>0</v>
      </c>
      <c r="AM63" s="207">
        <v>0</v>
      </c>
      <c r="AN63" s="84">
        <v>0</v>
      </c>
      <c r="AO63" s="223">
        <f t="shared" si="18"/>
        <v>0</v>
      </c>
      <c r="AP63" s="223">
        <v>0</v>
      </c>
      <c r="AQ63" s="207">
        <f t="shared" si="53"/>
        <v>0</v>
      </c>
      <c r="AR63" s="223">
        <f t="shared" si="51"/>
        <v>124</v>
      </c>
      <c r="AS63" s="223">
        <v>0</v>
      </c>
      <c r="AT63" s="207">
        <f t="shared" si="54"/>
        <v>124</v>
      </c>
      <c r="AU63" s="223">
        <f t="shared" si="20"/>
        <v>0</v>
      </c>
      <c r="AV63" s="207">
        <v>0</v>
      </c>
      <c r="AW63" s="85">
        <v>0</v>
      </c>
      <c r="AX63" s="223">
        <f t="shared" si="21"/>
        <v>0</v>
      </c>
      <c r="AY63" s="207">
        <v>0</v>
      </c>
      <c r="AZ63" s="85">
        <v>0</v>
      </c>
      <c r="BA63" s="223">
        <f t="shared" si="22"/>
        <v>0</v>
      </c>
      <c r="BB63" s="207">
        <v>0</v>
      </c>
      <c r="BC63" s="85">
        <v>0</v>
      </c>
      <c r="BD63" s="223">
        <f t="shared" si="23"/>
        <v>0</v>
      </c>
      <c r="BE63" s="223">
        <v>0</v>
      </c>
      <c r="BF63" s="207">
        <f t="shared" si="55"/>
        <v>0</v>
      </c>
      <c r="BG63" s="223">
        <f t="shared" si="24"/>
        <v>124</v>
      </c>
      <c r="BH63" s="223">
        <v>0</v>
      </c>
      <c r="BI63" s="207">
        <f t="shared" si="56"/>
        <v>124</v>
      </c>
      <c r="BJ63" s="223">
        <f t="shared" si="25"/>
        <v>0</v>
      </c>
      <c r="BK63" s="207">
        <v>0</v>
      </c>
      <c r="BL63" s="84">
        <v>0</v>
      </c>
      <c r="BM63" s="223">
        <f t="shared" si="26"/>
        <v>0</v>
      </c>
      <c r="BN63" s="207">
        <v>0</v>
      </c>
      <c r="BO63" s="84">
        <v>0</v>
      </c>
      <c r="BP63" s="223">
        <f t="shared" si="27"/>
        <v>0</v>
      </c>
      <c r="BQ63" s="207">
        <v>0</v>
      </c>
      <c r="BR63" s="84">
        <v>0</v>
      </c>
      <c r="BS63" s="225">
        <f t="shared" si="28"/>
        <v>0</v>
      </c>
      <c r="BT63" s="225">
        <v>0</v>
      </c>
      <c r="BU63" s="51">
        <f t="shared" si="57"/>
        <v>0</v>
      </c>
      <c r="BV63" s="225">
        <f t="shared" si="29"/>
        <v>124</v>
      </c>
      <c r="BW63" s="225">
        <v>0</v>
      </c>
      <c r="BX63" s="51">
        <f t="shared" si="58"/>
        <v>124</v>
      </c>
      <c r="BY63" s="54">
        <f t="shared" si="63"/>
        <v>0.1715076071922545</v>
      </c>
    </row>
    <row r="64" spans="2:77" ht="15.75" customHeight="1" thickBot="1" x14ac:dyDescent="0.3">
      <c r="B64" s="797"/>
      <c r="C64" s="795"/>
      <c r="D64" s="194" t="s">
        <v>32</v>
      </c>
      <c r="E64" s="214">
        <f t="shared" si="0"/>
        <v>672.39</v>
      </c>
      <c r="F64" s="161">
        <f t="shared" si="1"/>
        <v>110.31100000000001</v>
      </c>
      <c r="G64" s="108">
        <f t="shared" si="59"/>
        <v>0.16405806154166483</v>
      </c>
      <c r="H64" s="110">
        <f t="shared" si="3"/>
        <v>0</v>
      </c>
      <c r="I64" s="110">
        <f t="shared" si="4"/>
        <v>110.31100000000001</v>
      </c>
      <c r="J64" s="108">
        <f t="shared" si="60"/>
        <v>0.16405806154166483</v>
      </c>
      <c r="K64" s="110">
        <f t="shared" si="6"/>
        <v>0</v>
      </c>
      <c r="L64" s="110">
        <f t="shared" si="7"/>
        <v>110.31100000000001</v>
      </c>
      <c r="M64" s="108">
        <f t="shared" si="61"/>
        <v>0.16405806154166483</v>
      </c>
      <c r="N64" s="110">
        <f t="shared" si="9"/>
        <v>0</v>
      </c>
      <c r="O64" s="110">
        <f t="shared" si="31"/>
        <v>110.31100000000001</v>
      </c>
      <c r="P64" s="108">
        <f t="shared" si="62"/>
        <v>0.16405806154166483</v>
      </c>
      <c r="Q64" s="230">
        <f t="shared" si="10"/>
        <v>672.39</v>
      </c>
      <c r="R64" s="231">
        <v>0</v>
      </c>
      <c r="S64" s="632">
        <f>S63*0.93</f>
        <v>672.39</v>
      </c>
      <c r="T64" s="232">
        <f t="shared" si="11"/>
        <v>58.578000000000003</v>
      </c>
      <c r="U64" s="233">
        <v>0</v>
      </c>
      <c r="V64" s="234">
        <v>58.578000000000003</v>
      </c>
      <c r="W64" s="232">
        <f t="shared" si="12"/>
        <v>51.732999999999997</v>
      </c>
      <c r="X64" s="233">
        <v>0</v>
      </c>
      <c r="Y64" s="234">
        <v>51.732999999999997</v>
      </c>
      <c r="Z64" s="232">
        <f t="shared" si="13"/>
        <v>0</v>
      </c>
      <c r="AA64" s="233">
        <v>0</v>
      </c>
      <c r="AB64" s="235">
        <v>0</v>
      </c>
      <c r="AC64" s="198">
        <f t="shared" si="14"/>
        <v>110.31100000000001</v>
      </c>
      <c r="AD64" s="198">
        <v>0</v>
      </c>
      <c r="AE64" s="197">
        <f t="shared" si="52"/>
        <v>110.31100000000001</v>
      </c>
      <c r="AF64" s="198">
        <f t="shared" si="15"/>
        <v>0</v>
      </c>
      <c r="AG64" s="197">
        <v>0</v>
      </c>
      <c r="AH64" s="235">
        <v>0</v>
      </c>
      <c r="AI64" s="198">
        <f t="shared" si="16"/>
        <v>0</v>
      </c>
      <c r="AJ64" s="197">
        <v>0</v>
      </c>
      <c r="AK64" s="235">
        <v>0</v>
      </c>
      <c r="AL64" s="198">
        <f t="shared" si="17"/>
        <v>0</v>
      </c>
      <c r="AM64" s="197">
        <v>0</v>
      </c>
      <c r="AN64" s="234">
        <v>0</v>
      </c>
      <c r="AO64" s="198">
        <f t="shared" si="18"/>
        <v>0</v>
      </c>
      <c r="AP64" s="198">
        <v>0</v>
      </c>
      <c r="AQ64" s="197">
        <f t="shared" si="53"/>
        <v>0</v>
      </c>
      <c r="AR64" s="198">
        <f t="shared" si="51"/>
        <v>110.31100000000001</v>
      </c>
      <c r="AS64" s="198">
        <v>0</v>
      </c>
      <c r="AT64" s="197">
        <f t="shared" si="54"/>
        <v>110.31100000000001</v>
      </c>
      <c r="AU64" s="198">
        <f t="shared" si="20"/>
        <v>0</v>
      </c>
      <c r="AV64" s="197">
        <v>0</v>
      </c>
      <c r="AW64" s="235">
        <v>0</v>
      </c>
      <c r="AX64" s="198">
        <f t="shared" si="21"/>
        <v>0</v>
      </c>
      <c r="AY64" s="197">
        <v>0</v>
      </c>
      <c r="AZ64" s="235">
        <v>0</v>
      </c>
      <c r="BA64" s="198">
        <f t="shared" si="22"/>
        <v>0</v>
      </c>
      <c r="BB64" s="197">
        <v>0</v>
      </c>
      <c r="BC64" s="235">
        <v>0</v>
      </c>
      <c r="BD64" s="198">
        <f t="shared" si="23"/>
        <v>0</v>
      </c>
      <c r="BE64" s="198">
        <v>0</v>
      </c>
      <c r="BF64" s="197">
        <f t="shared" si="55"/>
        <v>0</v>
      </c>
      <c r="BG64" s="198">
        <f t="shared" si="24"/>
        <v>110.31100000000001</v>
      </c>
      <c r="BH64" s="198">
        <v>0</v>
      </c>
      <c r="BI64" s="197">
        <f t="shared" si="56"/>
        <v>110.31100000000001</v>
      </c>
      <c r="BJ64" s="198">
        <f t="shared" si="25"/>
        <v>0</v>
      </c>
      <c r="BK64" s="197">
        <v>0</v>
      </c>
      <c r="BL64" s="234">
        <v>0</v>
      </c>
      <c r="BM64" s="198">
        <f t="shared" si="26"/>
        <v>0</v>
      </c>
      <c r="BN64" s="197">
        <v>0</v>
      </c>
      <c r="BO64" s="234">
        <v>0</v>
      </c>
      <c r="BP64" s="198">
        <f t="shared" si="27"/>
        <v>0</v>
      </c>
      <c r="BQ64" s="197">
        <v>0</v>
      </c>
      <c r="BR64" s="234">
        <v>0</v>
      </c>
      <c r="BS64" s="200">
        <f t="shared" si="28"/>
        <v>0</v>
      </c>
      <c r="BT64" s="200">
        <v>0</v>
      </c>
      <c r="BU64" s="119">
        <f t="shared" si="57"/>
        <v>0</v>
      </c>
      <c r="BV64" s="200">
        <f t="shared" si="29"/>
        <v>110.31100000000001</v>
      </c>
      <c r="BW64" s="200">
        <v>0</v>
      </c>
      <c r="BX64" s="241">
        <f t="shared" si="58"/>
        <v>110.31100000000001</v>
      </c>
      <c r="BY64" s="122">
        <f t="shared" si="63"/>
        <v>0.16405806154166483</v>
      </c>
    </row>
    <row r="65" spans="2:77" ht="17.25" customHeight="1" x14ac:dyDescent="0.25">
      <c r="B65" s="796" t="s">
        <v>93</v>
      </c>
      <c r="C65" s="817" t="s">
        <v>94</v>
      </c>
      <c r="D65" s="201" t="s">
        <v>57</v>
      </c>
      <c r="E65" s="202">
        <f t="shared" si="0"/>
        <v>10</v>
      </c>
      <c r="F65" s="39">
        <f t="shared" si="1"/>
        <v>0</v>
      </c>
      <c r="G65" s="40">
        <f t="shared" si="59"/>
        <v>0</v>
      </c>
      <c r="H65" s="42">
        <f t="shared" si="3"/>
        <v>0</v>
      </c>
      <c r="I65" s="42">
        <f t="shared" si="4"/>
        <v>0</v>
      </c>
      <c r="J65" s="236">
        <f t="shared" si="60"/>
        <v>0</v>
      </c>
      <c r="K65" s="42">
        <f t="shared" si="6"/>
        <v>0</v>
      </c>
      <c r="L65" s="42">
        <f t="shared" si="7"/>
        <v>0</v>
      </c>
      <c r="M65" s="40">
        <f t="shared" si="61"/>
        <v>0</v>
      </c>
      <c r="N65" s="42">
        <f t="shared" si="9"/>
        <v>0</v>
      </c>
      <c r="O65" s="42">
        <f t="shared" si="31"/>
        <v>0</v>
      </c>
      <c r="P65" s="236">
        <f t="shared" si="62"/>
        <v>0</v>
      </c>
      <c r="Q65" s="44">
        <f t="shared" si="10"/>
        <v>10</v>
      </c>
      <c r="R65" s="45">
        <v>0</v>
      </c>
      <c r="S65" s="622">
        <v>10</v>
      </c>
      <c r="T65" s="46">
        <f t="shared" si="11"/>
        <v>0</v>
      </c>
      <c r="U65" s="47">
        <v>0</v>
      </c>
      <c r="V65" s="48"/>
      <c r="W65" s="46">
        <f t="shared" si="12"/>
        <v>0</v>
      </c>
      <c r="X65" s="47">
        <v>0</v>
      </c>
      <c r="Y65" s="48"/>
      <c r="Z65" s="46">
        <f t="shared" si="13"/>
        <v>0</v>
      </c>
      <c r="AA65" s="47">
        <v>0</v>
      </c>
      <c r="AB65" s="49">
        <v>0</v>
      </c>
      <c r="AC65" s="222">
        <f t="shared" si="14"/>
        <v>0</v>
      </c>
      <c r="AD65" s="223">
        <v>0</v>
      </c>
      <c r="AE65" s="207">
        <f t="shared" si="52"/>
        <v>0</v>
      </c>
      <c r="AF65" s="222">
        <f t="shared" si="15"/>
        <v>0</v>
      </c>
      <c r="AG65" s="207">
        <v>0</v>
      </c>
      <c r="AH65" s="49">
        <v>0</v>
      </c>
      <c r="AI65" s="222">
        <f t="shared" si="16"/>
        <v>0</v>
      </c>
      <c r="AJ65" s="207">
        <v>0</v>
      </c>
      <c r="AK65" s="49">
        <v>0</v>
      </c>
      <c r="AL65" s="222">
        <f t="shared" si="17"/>
        <v>0</v>
      </c>
      <c r="AM65" s="207">
        <v>0</v>
      </c>
      <c r="AN65" s="48">
        <v>0</v>
      </c>
      <c r="AO65" s="222">
        <f t="shared" si="18"/>
        <v>0</v>
      </c>
      <c r="AP65" s="223">
        <v>0</v>
      </c>
      <c r="AQ65" s="207">
        <f t="shared" si="53"/>
        <v>0</v>
      </c>
      <c r="AR65" s="222">
        <f t="shared" si="51"/>
        <v>0</v>
      </c>
      <c r="AS65" s="223">
        <v>0</v>
      </c>
      <c r="AT65" s="207">
        <f t="shared" si="54"/>
        <v>0</v>
      </c>
      <c r="AU65" s="222">
        <f t="shared" si="20"/>
        <v>0</v>
      </c>
      <c r="AV65" s="207">
        <v>0</v>
      </c>
      <c r="AW65" s="49">
        <v>0</v>
      </c>
      <c r="AX65" s="222">
        <f t="shared" si="21"/>
        <v>0</v>
      </c>
      <c r="AY65" s="207">
        <v>0</v>
      </c>
      <c r="AZ65" s="49">
        <v>0</v>
      </c>
      <c r="BA65" s="222">
        <f t="shared" si="22"/>
        <v>0</v>
      </c>
      <c r="BB65" s="207">
        <v>0</v>
      </c>
      <c r="BC65" s="49">
        <v>0</v>
      </c>
      <c r="BD65" s="222">
        <f t="shared" si="23"/>
        <v>0</v>
      </c>
      <c r="BE65" s="223">
        <v>0</v>
      </c>
      <c r="BF65" s="207">
        <f t="shared" si="55"/>
        <v>0</v>
      </c>
      <c r="BG65" s="222">
        <f t="shared" si="24"/>
        <v>0</v>
      </c>
      <c r="BH65" s="223">
        <v>0</v>
      </c>
      <c r="BI65" s="207">
        <f t="shared" si="56"/>
        <v>0</v>
      </c>
      <c r="BJ65" s="222">
        <f t="shared" si="25"/>
        <v>0</v>
      </c>
      <c r="BK65" s="207">
        <v>0</v>
      </c>
      <c r="BL65" s="48">
        <v>0</v>
      </c>
      <c r="BM65" s="222">
        <f t="shared" si="26"/>
        <v>0</v>
      </c>
      <c r="BN65" s="207">
        <v>0</v>
      </c>
      <c r="BO65" s="48">
        <v>0</v>
      </c>
      <c r="BP65" s="222">
        <f t="shared" si="27"/>
        <v>0</v>
      </c>
      <c r="BQ65" s="207">
        <v>0</v>
      </c>
      <c r="BR65" s="48">
        <v>0</v>
      </c>
      <c r="BS65" s="224">
        <f t="shared" si="28"/>
        <v>0</v>
      </c>
      <c r="BT65" s="225">
        <v>0</v>
      </c>
      <c r="BU65" s="51">
        <f t="shared" si="57"/>
        <v>0</v>
      </c>
      <c r="BV65" s="224">
        <f t="shared" si="29"/>
        <v>0</v>
      </c>
      <c r="BW65" s="225">
        <v>0</v>
      </c>
      <c r="BX65" s="51">
        <f t="shared" si="58"/>
        <v>0</v>
      </c>
      <c r="BY65" s="193">
        <f t="shared" si="63"/>
        <v>0</v>
      </c>
    </row>
    <row r="66" spans="2:77" ht="17.25" customHeight="1" thickBot="1" x14ac:dyDescent="0.3">
      <c r="B66" s="797"/>
      <c r="C66" s="818"/>
      <c r="D66" s="194" t="s">
        <v>32</v>
      </c>
      <c r="E66" s="214">
        <f t="shared" si="0"/>
        <v>14</v>
      </c>
      <c r="F66" s="161">
        <f t="shared" si="1"/>
        <v>0</v>
      </c>
      <c r="G66" s="108">
        <f t="shared" si="59"/>
        <v>0</v>
      </c>
      <c r="H66" s="110">
        <f t="shared" si="3"/>
        <v>0</v>
      </c>
      <c r="I66" s="110">
        <f t="shared" si="4"/>
        <v>0</v>
      </c>
      <c r="J66" s="76">
        <f t="shared" si="60"/>
        <v>0</v>
      </c>
      <c r="K66" s="110">
        <f t="shared" si="6"/>
        <v>0</v>
      </c>
      <c r="L66" s="110">
        <f t="shared" si="7"/>
        <v>0</v>
      </c>
      <c r="M66" s="108">
        <f t="shared" si="61"/>
        <v>0</v>
      </c>
      <c r="N66" s="110">
        <f t="shared" si="9"/>
        <v>0</v>
      </c>
      <c r="O66" s="110">
        <f t="shared" si="31"/>
        <v>0</v>
      </c>
      <c r="P66" s="76">
        <f t="shared" si="62"/>
        <v>0</v>
      </c>
      <c r="Q66" s="162">
        <f t="shared" si="10"/>
        <v>14</v>
      </c>
      <c r="R66" s="163">
        <v>0</v>
      </c>
      <c r="S66" s="626">
        <f>S65*1.4</f>
        <v>14</v>
      </c>
      <c r="T66" s="164">
        <f t="shared" si="11"/>
        <v>0</v>
      </c>
      <c r="U66" s="165">
        <v>0</v>
      </c>
      <c r="V66" s="99">
        <v>0</v>
      </c>
      <c r="W66" s="164">
        <f t="shared" si="12"/>
        <v>0</v>
      </c>
      <c r="X66" s="165">
        <v>0</v>
      </c>
      <c r="Y66" s="99">
        <v>0</v>
      </c>
      <c r="Z66" s="164">
        <f t="shared" si="13"/>
        <v>0</v>
      </c>
      <c r="AA66" s="165">
        <v>0</v>
      </c>
      <c r="AB66" s="100">
        <v>0</v>
      </c>
      <c r="AC66" s="226">
        <f t="shared" si="14"/>
        <v>0</v>
      </c>
      <c r="AD66" s="198">
        <v>0</v>
      </c>
      <c r="AE66" s="197">
        <f t="shared" si="52"/>
        <v>0</v>
      </c>
      <c r="AF66" s="226">
        <f t="shared" si="15"/>
        <v>0</v>
      </c>
      <c r="AG66" s="197">
        <v>0</v>
      </c>
      <c r="AH66" s="100">
        <v>0</v>
      </c>
      <c r="AI66" s="226">
        <f t="shared" si="16"/>
        <v>0</v>
      </c>
      <c r="AJ66" s="197">
        <v>0</v>
      </c>
      <c r="AK66" s="100">
        <v>0</v>
      </c>
      <c r="AL66" s="226">
        <f t="shared" si="17"/>
        <v>0</v>
      </c>
      <c r="AM66" s="197">
        <v>0</v>
      </c>
      <c r="AN66" s="99">
        <v>0</v>
      </c>
      <c r="AO66" s="226">
        <f t="shared" si="18"/>
        <v>0</v>
      </c>
      <c r="AP66" s="198">
        <v>0</v>
      </c>
      <c r="AQ66" s="197">
        <f t="shared" si="53"/>
        <v>0</v>
      </c>
      <c r="AR66" s="226">
        <f t="shared" si="51"/>
        <v>0</v>
      </c>
      <c r="AS66" s="198">
        <v>0</v>
      </c>
      <c r="AT66" s="197">
        <f t="shared" si="54"/>
        <v>0</v>
      </c>
      <c r="AU66" s="226">
        <f t="shared" si="20"/>
        <v>0</v>
      </c>
      <c r="AV66" s="197">
        <v>0</v>
      </c>
      <c r="AW66" s="100">
        <v>0</v>
      </c>
      <c r="AX66" s="226">
        <f t="shared" si="21"/>
        <v>0</v>
      </c>
      <c r="AY66" s="197">
        <v>0</v>
      </c>
      <c r="AZ66" s="100">
        <v>0</v>
      </c>
      <c r="BA66" s="226">
        <f t="shared" si="22"/>
        <v>0</v>
      </c>
      <c r="BB66" s="197">
        <v>0</v>
      </c>
      <c r="BC66" s="100">
        <v>0</v>
      </c>
      <c r="BD66" s="226">
        <f t="shared" si="23"/>
        <v>0</v>
      </c>
      <c r="BE66" s="198">
        <v>0</v>
      </c>
      <c r="BF66" s="197">
        <f t="shared" si="55"/>
        <v>0</v>
      </c>
      <c r="BG66" s="226">
        <f t="shared" si="24"/>
        <v>0</v>
      </c>
      <c r="BH66" s="198">
        <v>0</v>
      </c>
      <c r="BI66" s="197">
        <f t="shared" si="56"/>
        <v>0</v>
      </c>
      <c r="BJ66" s="226">
        <f t="shared" si="25"/>
        <v>0</v>
      </c>
      <c r="BK66" s="197">
        <v>0</v>
      </c>
      <c r="BL66" s="99">
        <v>0</v>
      </c>
      <c r="BM66" s="226">
        <f t="shared" si="26"/>
        <v>0</v>
      </c>
      <c r="BN66" s="197">
        <v>0</v>
      </c>
      <c r="BO66" s="99">
        <v>0</v>
      </c>
      <c r="BP66" s="226">
        <f t="shared" si="27"/>
        <v>0</v>
      </c>
      <c r="BQ66" s="197">
        <v>0</v>
      </c>
      <c r="BR66" s="99">
        <v>0</v>
      </c>
      <c r="BS66" s="227">
        <f t="shared" si="28"/>
        <v>0</v>
      </c>
      <c r="BT66" s="200">
        <v>0</v>
      </c>
      <c r="BU66" s="119">
        <f t="shared" si="57"/>
        <v>0</v>
      </c>
      <c r="BV66" s="227">
        <f t="shared" si="29"/>
        <v>0</v>
      </c>
      <c r="BW66" s="200">
        <v>0</v>
      </c>
      <c r="BX66" s="152">
        <f t="shared" si="58"/>
        <v>0</v>
      </c>
      <c r="BY66" s="228">
        <f t="shared" si="63"/>
        <v>0</v>
      </c>
    </row>
    <row r="67" spans="2:77" ht="17.25" customHeight="1" x14ac:dyDescent="0.25">
      <c r="B67" s="796" t="s">
        <v>95</v>
      </c>
      <c r="C67" s="794" t="s">
        <v>96</v>
      </c>
      <c r="D67" s="229" t="s">
        <v>57</v>
      </c>
      <c r="E67" s="202">
        <f t="shared" si="0"/>
        <v>0</v>
      </c>
      <c r="F67" s="39">
        <f t="shared" si="1"/>
        <v>0</v>
      </c>
      <c r="G67" s="236"/>
      <c r="H67" s="237">
        <f t="shared" si="3"/>
        <v>0</v>
      </c>
      <c r="I67" s="237">
        <f t="shared" si="4"/>
        <v>0</v>
      </c>
      <c r="J67" s="40"/>
      <c r="K67" s="237">
        <f t="shared" si="6"/>
        <v>0</v>
      </c>
      <c r="L67" s="237">
        <f t="shared" si="7"/>
        <v>0</v>
      </c>
      <c r="M67" s="236"/>
      <c r="N67" s="237">
        <f t="shared" si="9"/>
        <v>0</v>
      </c>
      <c r="O67" s="237">
        <f t="shared" si="31"/>
        <v>0</v>
      </c>
      <c r="P67" s="40"/>
      <c r="Q67" s="44">
        <f t="shared" si="10"/>
        <v>0</v>
      </c>
      <c r="R67" s="45">
        <v>0</v>
      </c>
      <c r="S67" s="622"/>
      <c r="T67" s="46">
        <f t="shared" si="11"/>
        <v>0</v>
      </c>
      <c r="U67" s="47">
        <v>0</v>
      </c>
      <c r="V67" s="48">
        <v>0</v>
      </c>
      <c r="W67" s="46">
        <f t="shared" si="12"/>
        <v>0</v>
      </c>
      <c r="X67" s="47">
        <v>0</v>
      </c>
      <c r="Y67" s="48">
        <v>0</v>
      </c>
      <c r="Z67" s="46">
        <f t="shared" si="13"/>
        <v>0</v>
      </c>
      <c r="AA67" s="47">
        <v>0</v>
      </c>
      <c r="AB67" s="49">
        <v>0</v>
      </c>
      <c r="AC67" s="222">
        <f t="shared" si="14"/>
        <v>0</v>
      </c>
      <c r="AD67" s="223">
        <v>0</v>
      </c>
      <c r="AE67" s="187">
        <f t="shared" si="52"/>
        <v>0</v>
      </c>
      <c r="AF67" s="222">
        <f t="shared" si="15"/>
        <v>0</v>
      </c>
      <c r="AG67" s="207">
        <v>0</v>
      </c>
      <c r="AH67" s="49">
        <v>0</v>
      </c>
      <c r="AI67" s="222">
        <f t="shared" si="16"/>
        <v>0</v>
      </c>
      <c r="AJ67" s="207">
        <v>0</v>
      </c>
      <c r="AK67" s="49">
        <v>0</v>
      </c>
      <c r="AL67" s="222">
        <f t="shared" si="17"/>
        <v>0</v>
      </c>
      <c r="AM67" s="207">
        <v>0</v>
      </c>
      <c r="AN67" s="48">
        <v>0</v>
      </c>
      <c r="AO67" s="222">
        <f t="shared" si="18"/>
        <v>0</v>
      </c>
      <c r="AP67" s="223">
        <v>0</v>
      </c>
      <c r="AQ67" s="187">
        <f t="shared" si="53"/>
        <v>0</v>
      </c>
      <c r="AR67" s="222">
        <f t="shared" si="51"/>
        <v>0</v>
      </c>
      <c r="AS67" s="223">
        <v>0</v>
      </c>
      <c r="AT67" s="187">
        <f t="shared" si="54"/>
        <v>0</v>
      </c>
      <c r="AU67" s="222">
        <f t="shared" si="20"/>
        <v>0</v>
      </c>
      <c r="AV67" s="207">
        <v>0</v>
      </c>
      <c r="AW67" s="49">
        <v>0</v>
      </c>
      <c r="AX67" s="222">
        <f t="shared" si="21"/>
        <v>0</v>
      </c>
      <c r="AY67" s="207">
        <v>0</v>
      </c>
      <c r="AZ67" s="49">
        <v>0</v>
      </c>
      <c r="BA67" s="222">
        <f t="shared" si="22"/>
        <v>0</v>
      </c>
      <c r="BB67" s="207">
        <v>0</v>
      </c>
      <c r="BC67" s="49">
        <v>0</v>
      </c>
      <c r="BD67" s="222">
        <f t="shared" si="23"/>
        <v>0</v>
      </c>
      <c r="BE67" s="223">
        <v>0</v>
      </c>
      <c r="BF67" s="187">
        <f t="shared" si="55"/>
        <v>0</v>
      </c>
      <c r="BG67" s="222">
        <f t="shared" si="24"/>
        <v>0</v>
      </c>
      <c r="BH67" s="223">
        <v>0</v>
      </c>
      <c r="BI67" s="187">
        <f t="shared" si="56"/>
        <v>0</v>
      </c>
      <c r="BJ67" s="222">
        <f t="shared" si="25"/>
        <v>0</v>
      </c>
      <c r="BK67" s="207">
        <v>0</v>
      </c>
      <c r="BL67" s="48">
        <v>0</v>
      </c>
      <c r="BM67" s="222">
        <f t="shared" si="26"/>
        <v>0</v>
      </c>
      <c r="BN67" s="207">
        <v>0</v>
      </c>
      <c r="BO67" s="48">
        <v>0</v>
      </c>
      <c r="BP67" s="222">
        <f t="shared" si="27"/>
        <v>0</v>
      </c>
      <c r="BQ67" s="207">
        <v>0</v>
      </c>
      <c r="BR67" s="48">
        <v>0</v>
      </c>
      <c r="BS67" s="224">
        <f t="shared" si="28"/>
        <v>0</v>
      </c>
      <c r="BT67" s="225">
        <v>0</v>
      </c>
      <c r="BU67" s="152">
        <f t="shared" si="57"/>
        <v>0</v>
      </c>
      <c r="BV67" s="224">
        <f t="shared" si="29"/>
        <v>0</v>
      </c>
      <c r="BW67" s="225">
        <v>0</v>
      </c>
      <c r="BX67" s="51">
        <f t="shared" si="58"/>
        <v>0</v>
      </c>
      <c r="BY67" s="54"/>
    </row>
    <row r="68" spans="2:77" ht="17.25" customHeight="1" thickBot="1" x14ac:dyDescent="0.3">
      <c r="B68" s="797"/>
      <c r="C68" s="795"/>
      <c r="D68" s="238" t="s">
        <v>32</v>
      </c>
      <c r="E68" s="214">
        <f t="shared" si="0"/>
        <v>0</v>
      </c>
      <c r="F68" s="161">
        <f t="shared" si="1"/>
        <v>0</v>
      </c>
      <c r="G68" s="76"/>
      <c r="H68" s="239">
        <f t="shared" si="3"/>
        <v>0</v>
      </c>
      <c r="I68" s="239">
        <f t="shared" si="4"/>
        <v>0</v>
      </c>
      <c r="J68" s="108"/>
      <c r="K68" s="239">
        <f t="shared" si="6"/>
        <v>0</v>
      </c>
      <c r="L68" s="239">
        <f t="shared" si="7"/>
        <v>0</v>
      </c>
      <c r="M68" s="76"/>
      <c r="N68" s="239">
        <f t="shared" si="9"/>
        <v>0</v>
      </c>
      <c r="O68" s="239">
        <f t="shared" si="31"/>
        <v>0</v>
      </c>
      <c r="P68" s="108"/>
      <c r="Q68" s="162">
        <f t="shared" si="10"/>
        <v>0</v>
      </c>
      <c r="R68" s="163">
        <v>0</v>
      </c>
      <c r="S68" s="626">
        <v>0</v>
      </c>
      <c r="T68" s="164">
        <f t="shared" si="11"/>
        <v>0</v>
      </c>
      <c r="U68" s="165">
        <v>0</v>
      </c>
      <c r="V68" s="99">
        <v>0</v>
      </c>
      <c r="W68" s="164">
        <f t="shared" si="12"/>
        <v>0</v>
      </c>
      <c r="X68" s="165">
        <v>0</v>
      </c>
      <c r="Y68" s="99">
        <v>0</v>
      </c>
      <c r="Z68" s="164">
        <f t="shared" si="13"/>
        <v>0</v>
      </c>
      <c r="AA68" s="165">
        <v>0</v>
      </c>
      <c r="AB68" s="100">
        <v>0</v>
      </c>
      <c r="AC68" s="226">
        <f t="shared" si="14"/>
        <v>0</v>
      </c>
      <c r="AD68" s="198">
        <v>0</v>
      </c>
      <c r="AE68" s="199">
        <f t="shared" si="52"/>
        <v>0</v>
      </c>
      <c r="AF68" s="226">
        <f t="shared" si="15"/>
        <v>0</v>
      </c>
      <c r="AG68" s="197">
        <v>0</v>
      </c>
      <c r="AH68" s="100">
        <v>0</v>
      </c>
      <c r="AI68" s="226">
        <f t="shared" si="16"/>
        <v>0</v>
      </c>
      <c r="AJ68" s="197">
        <v>0</v>
      </c>
      <c r="AK68" s="100">
        <v>0</v>
      </c>
      <c r="AL68" s="226">
        <f t="shared" si="17"/>
        <v>0</v>
      </c>
      <c r="AM68" s="197">
        <v>0</v>
      </c>
      <c r="AN68" s="99">
        <v>0</v>
      </c>
      <c r="AO68" s="226">
        <f t="shared" si="18"/>
        <v>0</v>
      </c>
      <c r="AP68" s="198">
        <v>0</v>
      </c>
      <c r="AQ68" s="199">
        <f t="shared" si="53"/>
        <v>0</v>
      </c>
      <c r="AR68" s="226">
        <f t="shared" si="51"/>
        <v>0</v>
      </c>
      <c r="AS68" s="198">
        <v>0</v>
      </c>
      <c r="AT68" s="199">
        <f t="shared" si="54"/>
        <v>0</v>
      </c>
      <c r="AU68" s="226">
        <f t="shared" si="20"/>
        <v>0</v>
      </c>
      <c r="AV68" s="197">
        <v>0</v>
      </c>
      <c r="AW68" s="100">
        <v>0</v>
      </c>
      <c r="AX68" s="226">
        <f t="shared" si="21"/>
        <v>0</v>
      </c>
      <c r="AY68" s="197">
        <v>0</v>
      </c>
      <c r="AZ68" s="100">
        <v>0</v>
      </c>
      <c r="BA68" s="226">
        <f t="shared" si="22"/>
        <v>0</v>
      </c>
      <c r="BB68" s="197">
        <v>0</v>
      </c>
      <c r="BC68" s="100">
        <v>0</v>
      </c>
      <c r="BD68" s="226">
        <f t="shared" si="23"/>
        <v>0</v>
      </c>
      <c r="BE68" s="198">
        <v>0</v>
      </c>
      <c r="BF68" s="199">
        <f t="shared" si="55"/>
        <v>0</v>
      </c>
      <c r="BG68" s="226">
        <f t="shared" si="24"/>
        <v>0</v>
      </c>
      <c r="BH68" s="198">
        <v>0</v>
      </c>
      <c r="BI68" s="199">
        <f t="shared" si="56"/>
        <v>0</v>
      </c>
      <c r="BJ68" s="226">
        <f t="shared" si="25"/>
        <v>0</v>
      </c>
      <c r="BK68" s="197">
        <v>0</v>
      </c>
      <c r="BL68" s="99">
        <v>0</v>
      </c>
      <c r="BM68" s="226">
        <f t="shared" si="26"/>
        <v>0</v>
      </c>
      <c r="BN68" s="197">
        <v>0</v>
      </c>
      <c r="BO68" s="99">
        <v>0</v>
      </c>
      <c r="BP68" s="226">
        <f t="shared" si="27"/>
        <v>0</v>
      </c>
      <c r="BQ68" s="197">
        <v>0</v>
      </c>
      <c r="BR68" s="99">
        <v>0</v>
      </c>
      <c r="BS68" s="227">
        <f t="shared" si="28"/>
        <v>0</v>
      </c>
      <c r="BT68" s="200">
        <v>0</v>
      </c>
      <c r="BU68" s="120">
        <f t="shared" si="57"/>
        <v>0</v>
      </c>
      <c r="BV68" s="227">
        <f t="shared" si="29"/>
        <v>0</v>
      </c>
      <c r="BW68" s="200">
        <v>0</v>
      </c>
      <c r="BX68" s="152">
        <f t="shared" si="58"/>
        <v>0</v>
      </c>
      <c r="BY68" s="122"/>
    </row>
    <row r="69" spans="2:77" ht="17.25" customHeight="1" x14ac:dyDescent="0.25">
      <c r="B69" s="796" t="s">
        <v>97</v>
      </c>
      <c r="C69" s="800" t="s">
        <v>98</v>
      </c>
      <c r="D69" s="201" t="s">
        <v>99</v>
      </c>
      <c r="E69" s="186">
        <f t="shared" si="0"/>
        <v>0</v>
      </c>
      <c r="F69" s="240">
        <f t="shared" si="1"/>
        <v>0</v>
      </c>
      <c r="G69" s="40"/>
      <c r="H69" s="42">
        <f t="shared" si="3"/>
        <v>0</v>
      </c>
      <c r="I69" s="42">
        <f t="shared" si="4"/>
        <v>0</v>
      </c>
      <c r="J69" s="40"/>
      <c r="K69" s="42">
        <f t="shared" si="6"/>
        <v>0</v>
      </c>
      <c r="L69" s="42">
        <f t="shared" si="7"/>
        <v>0</v>
      </c>
      <c r="M69" s="40"/>
      <c r="N69" s="42">
        <f t="shared" si="9"/>
        <v>0</v>
      </c>
      <c r="O69" s="42">
        <f t="shared" si="31"/>
        <v>0</v>
      </c>
      <c r="P69" s="236"/>
      <c r="Q69" s="80">
        <f t="shared" si="10"/>
        <v>0</v>
      </c>
      <c r="R69" s="81">
        <v>0</v>
      </c>
      <c r="S69" s="624"/>
      <c r="T69" s="82">
        <f t="shared" si="11"/>
        <v>0</v>
      </c>
      <c r="U69" s="83">
        <v>0</v>
      </c>
      <c r="V69" s="84">
        <v>0</v>
      </c>
      <c r="W69" s="82">
        <f t="shared" si="12"/>
        <v>0</v>
      </c>
      <c r="X69" s="83">
        <v>0</v>
      </c>
      <c r="Y69" s="84">
        <v>0</v>
      </c>
      <c r="Z69" s="82">
        <f t="shared" si="13"/>
        <v>0</v>
      </c>
      <c r="AA69" s="83">
        <v>0</v>
      </c>
      <c r="AB69" s="85">
        <v>0</v>
      </c>
      <c r="AC69" s="222">
        <f t="shared" si="14"/>
        <v>0</v>
      </c>
      <c r="AD69" s="223">
        <v>0</v>
      </c>
      <c r="AE69" s="207">
        <f t="shared" si="52"/>
        <v>0</v>
      </c>
      <c r="AF69" s="222">
        <f t="shared" si="15"/>
        <v>0</v>
      </c>
      <c r="AG69" s="207">
        <v>0</v>
      </c>
      <c r="AH69" s="85">
        <v>0</v>
      </c>
      <c r="AI69" s="222">
        <f t="shared" si="16"/>
        <v>0</v>
      </c>
      <c r="AJ69" s="207">
        <v>0</v>
      </c>
      <c r="AK69" s="85">
        <v>0</v>
      </c>
      <c r="AL69" s="222">
        <f t="shared" si="17"/>
        <v>0</v>
      </c>
      <c r="AM69" s="207">
        <v>0</v>
      </c>
      <c r="AN69" s="84">
        <v>0</v>
      </c>
      <c r="AO69" s="222">
        <f t="shared" si="18"/>
        <v>0</v>
      </c>
      <c r="AP69" s="223">
        <v>0</v>
      </c>
      <c r="AQ69" s="207">
        <f t="shared" si="53"/>
        <v>0</v>
      </c>
      <c r="AR69" s="222">
        <f t="shared" si="51"/>
        <v>0</v>
      </c>
      <c r="AS69" s="223">
        <v>0</v>
      </c>
      <c r="AT69" s="207">
        <f t="shared" si="54"/>
        <v>0</v>
      </c>
      <c r="AU69" s="222">
        <f t="shared" si="20"/>
        <v>0</v>
      </c>
      <c r="AV69" s="207">
        <v>0</v>
      </c>
      <c r="AW69" s="85">
        <v>0</v>
      </c>
      <c r="AX69" s="222">
        <f t="shared" si="21"/>
        <v>0</v>
      </c>
      <c r="AY69" s="207">
        <v>0</v>
      </c>
      <c r="AZ69" s="85">
        <v>0</v>
      </c>
      <c r="BA69" s="222">
        <f t="shared" si="22"/>
        <v>0</v>
      </c>
      <c r="BB69" s="207">
        <v>0</v>
      </c>
      <c r="BC69" s="85">
        <v>0</v>
      </c>
      <c r="BD69" s="222">
        <f t="shared" si="23"/>
        <v>0</v>
      </c>
      <c r="BE69" s="223">
        <v>0</v>
      </c>
      <c r="BF69" s="207">
        <f t="shared" si="55"/>
        <v>0</v>
      </c>
      <c r="BG69" s="222">
        <f t="shared" si="24"/>
        <v>0</v>
      </c>
      <c r="BH69" s="223">
        <v>0</v>
      </c>
      <c r="BI69" s="207">
        <f t="shared" si="56"/>
        <v>0</v>
      </c>
      <c r="BJ69" s="222">
        <f t="shared" si="25"/>
        <v>0</v>
      </c>
      <c r="BK69" s="207">
        <v>0</v>
      </c>
      <c r="BL69" s="84">
        <v>0</v>
      </c>
      <c r="BM69" s="222">
        <f t="shared" si="26"/>
        <v>0</v>
      </c>
      <c r="BN69" s="207">
        <v>0</v>
      </c>
      <c r="BO69" s="84">
        <v>0</v>
      </c>
      <c r="BP69" s="222">
        <f t="shared" si="27"/>
        <v>0</v>
      </c>
      <c r="BQ69" s="207">
        <v>0</v>
      </c>
      <c r="BR69" s="84">
        <v>0</v>
      </c>
      <c r="BS69" s="224">
        <f t="shared" si="28"/>
        <v>0</v>
      </c>
      <c r="BT69" s="225">
        <v>0</v>
      </c>
      <c r="BU69" s="51">
        <f t="shared" si="57"/>
        <v>0</v>
      </c>
      <c r="BV69" s="224">
        <f t="shared" si="29"/>
        <v>0</v>
      </c>
      <c r="BW69" s="225">
        <v>0</v>
      </c>
      <c r="BX69" s="51">
        <f t="shared" si="58"/>
        <v>0</v>
      </c>
      <c r="BY69" s="193"/>
    </row>
    <row r="70" spans="2:77" ht="17.25" customHeight="1" thickBot="1" x14ac:dyDescent="0.3">
      <c r="B70" s="797"/>
      <c r="C70" s="801"/>
      <c r="D70" s="194" t="s">
        <v>32</v>
      </c>
      <c r="E70" s="214">
        <f t="shared" si="0"/>
        <v>0</v>
      </c>
      <c r="F70" s="161">
        <f t="shared" si="1"/>
        <v>0</v>
      </c>
      <c r="G70" s="108"/>
      <c r="H70" s="110">
        <f t="shared" si="3"/>
        <v>0</v>
      </c>
      <c r="I70" s="110">
        <f t="shared" si="4"/>
        <v>0</v>
      </c>
      <c r="J70" s="108"/>
      <c r="K70" s="110">
        <f t="shared" si="6"/>
        <v>0</v>
      </c>
      <c r="L70" s="110">
        <f t="shared" si="7"/>
        <v>0</v>
      </c>
      <c r="M70" s="108"/>
      <c r="N70" s="110">
        <f t="shared" si="9"/>
        <v>0</v>
      </c>
      <c r="O70" s="110">
        <f t="shared" si="31"/>
        <v>0</v>
      </c>
      <c r="P70" s="76"/>
      <c r="Q70" s="230">
        <f t="shared" si="10"/>
        <v>0</v>
      </c>
      <c r="R70" s="231">
        <v>0</v>
      </c>
      <c r="S70" s="632">
        <v>0</v>
      </c>
      <c r="T70" s="232">
        <f t="shared" si="11"/>
        <v>0</v>
      </c>
      <c r="U70" s="233">
        <v>0</v>
      </c>
      <c r="V70" s="234">
        <v>0</v>
      </c>
      <c r="W70" s="232">
        <f t="shared" si="12"/>
        <v>0</v>
      </c>
      <c r="X70" s="233">
        <v>0</v>
      </c>
      <c r="Y70" s="234">
        <v>0</v>
      </c>
      <c r="Z70" s="232">
        <f t="shared" si="13"/>
        <v>0</v>
      </c>
      <c r="AA70" s="233">
        <v>0</v>
      </c>
      <c r="AB70" s="235">
        <v>0</v>
      </c>
      <c r="AC70" s="226">
        <f t="shared" si="14"/>
        <v>0</v>
      </c>
      <c r="AD70" s="198">
        <v>0</v>
      </c>
      <c r="AE70" s="197">
        <f t="shared" si="52"/>
        <v>0</v>
      </c>
      <c r="AF70" s="226">
        <f t="shared" si="15"/>
        <v>0</v>
      </c>
      <c r="AG70" s="197">
        <v>0</v>
      </c>
      <c r="AH70" s="235">
        <v>0</v>
      </c>
      <c r="AI70" s="226">
        <f t="shared" si="16"/>
        <v>0</v>
      </c>
      <c r="AJ70" s="197">
        <v>0</v>
      </c>
      <c r="AK70" s="235">
        <v>0</v>
      </c>
      <c r="AL70" s="226">
        <f t="shared" si="17"/>
        <v>0</v>
      </c>
      <c r="AM70" s="197">
        <v>0</v>
      </c>
      <c r="AN70" s="234">
        <v>0</v>
      </c>
      <c r="AO70" s="226">
        <f t="shared" si="18"/>
        <v>0</v>
      </c>
      <c r="AP70" s="198">
        <v>0</v>
      </c>
      <c r="AQ70" s="197">
        <f t="shared" si="53"/>
        <v>0</v>
      </c>
      <c r="AR70" s="226">
        <f t="shared" si="51"/>
        <v>0</v>
      </c>
      <c r="AS70" s="198">
        <v>0</v>
      </c>
      <c r="AT70" s="197">
        <f t="shared" si="54"/>
        <v>0</v>
      </c>
      <c r="AU70" s="226">
        <f t="shared" si="20"/>
        <v>0</v>
      </c>
      <c r="AV70" s="197">
        <v>0</v>
      </c>
      <c r="AW70" s="235">
        <v>0</v>
      </c>
      <c r="AX70" s="226">
        <f t="shared" si="21"/>
        <v>0</v>
      </c>
      <c r="AY70" s="197">
        <v>0</v>
      </c>
      <c r="AZ70" s="235">
        <v>0</v>
      </c>
      <c r="BA70" s="226">
        <f t="shared" si="22"/>
        <v>0</v>
      </c>
      <c r="BB70" s="197">
        <v>0</v>
      </c>
      <c r="BC70" s="235">
        <v>0</v>
      </c>
      <c r="BD70" s="226">
        <f t="shared" si="23"/>
        <v>0</v>
      </c>
      <c r="BE70" s="198">
        <v>0</v>
      </c>
      <c r="BF70" s="197">
        <f t="shared" si="55"/>
        <v>0</v>
      </c>
      <c r="BG70" s="226">
        <f t="shared" si="24"/>
        <v>0</v>
      </c>
      <c r="BH70" s="198">
        <v>0</v>
      </c>
      <c r="BI70" s="197">
        <f t="shared" si="56"/>
        <v>0</v>
      </c>
      <c r="BJ70" s="226">
        <f t="shared" si="25"/>
        <v>0</v>
      </c>
      <c r="BK70" s="197">
        <v>0</v>
      </c>
      <c r="BL70" s="234">
        <v>0</v>
      </c>
      <c r="BM70" s="226">
        <f t="shared" si="26"/>
        <v>0</v>
      </c>
      <c r="BN70" s="197">
        <v>0</v>
      </c>
      <c r="BO70" s="234">
        <v>0</v>
      </c>
      <c r="BP70" s="226">
        <f t="shared" si="27"/>
        <v>0</v>
      </c>
      <c r="BQ70" s="197">
        <v>0</v>
      </c>
      <c r="BR70" s="234">
        <v>0</v>
      </c>
      <c r="BS70" s="227">
        <f t="shared" si="28"/>
        <v>0</v>
      </c>
      <c r="BT70" s="200">
        <v>0</v>
      </c>
      <c r="BU70" s="119">
        <f t="shared" si="57"/>
        <v>0</v>
      </c>
      <c r="BV70" s="227">
        <f t="shared" si="29"/>
        <v>0</v>
      </c>
      <c r="BW70" s="200">
        <v>0</v>
      </c>
      <c r="BX70" s="152">
        <f t="shared" si="58"/>
        <v>0</v>
      </c>
      <c r="BY70" s="228"/>
    </row>
    <row r="71" spans="2:77" ht="20.25" customHeight="1" x14ac:dyDescent="0.25">
      <c r="B71" s="796" t="s">
        <v>100</v>
      </c>
      <c r="C71" s="794" t="s">
        <v>101</v>
      </c>
      <c r="D71" s="201" t="s">
        <v>57</v>
      </c>
      <c r="E71" s="202">
        <f t="shared" si="0"/>
        <v>96</v>
      </c>
      <c r="F71" s="39">
        <f t="shared" si="1"/>
        <v>0</v>
      </c>
      <c r="G71" s="236">
        <f>F71/E71</f>
        <v>0</v>
      </c>
      <c r="H71" s="237">
        <f t="shared" si="3"/>
        <v>0</v>
      </c>
      <c r="I71" s="237">
        <f t="shared" si="4"/>
        <v>0</v>
      </c>
      <c r="J71" s="236">
        <f>I71/E71</f>
        <v>0</v>
      </c>
      <c r="K71" s="237">
        <f t="shared" si="6"/>
        <v>0</v>
      </c>
      <c r="L71" s="237">
        <f t="shared" si="7"/>
        <v>0</v>
      </c>
      <c r="M71" s="236">
        <f>L71/E71</f>
        <v>0</v>
      </c>
      <c r="N71" s="237">
        <f t="shared" si="9"/>
        <v>0</v>
      </c>
      <c r="O71" s="237">
        <f t="shared" si="31"/>
        <v>0</v>
      </c>
      <c r="P71" s="40">
        <f>O71/E71</f>
        <v>0</v>
      </c>
      <c r="Q71" s="44">
        <f t="shared" si="10"/>
        <v>96</v>
      </c>
      <c r="R71" s="45">
        <v>0</v>
      </c>
      <c r="S71" s="622">
        <v>96</v>
      </c>
      <c r="T71" s="46">
        <f t="shared" si="11"/>
        <v>0</v>
      </c>
      <c r="U71" s="47">
        <v>0</v>
      </c>
      <c r="V71" s="48"/>
      <c r="W71" s="46">
        <f t="shared" si="12"/>
        <v>0</v>
      </c>
      <c r="X71" s="47">
        <v>0</v>
      </c>
      <c r="Y71" s="48"/>
      <c r="Z71" s="46">
        <f t="shared" si="13"/>
        <v>0</v>
      </c>
      <c r="AA71" s="47">
        <v>0</v>
      </c>
      <c r="AB71" s="49">
        <v>0</v>
      </c>
      <c r="AC71" s="222">
        <f t="shared" si="14"/>
        <v>0</v>
      </c>
      <c r="AD71" s="223">
        <v>0</v>
      </c>
      <c r="AE71" s="187">
        <f t="shared" si="52"/>
        <v>0</v>
      </c>
      <c r="AF71" s="222">
        <f t="shared" si="15"/>
        <v>0</v>
      </c>
      <c r="AG71" s="207">
        <v>0</v>
      </c>
      <c r="AH71" s="49">
        <v>0</v>
      </c>
      <c r="AI71" s="222">
        <f t="shared" si="16"/>
        <v>0</v>
      </c>
      <c r="AJ71" s="207">
        <v>0</v>
      </c>
      <c r="AK71" s="49">
        <v>0</v>
      </c>
      <c r="AL71" s="222">
        <f t="shared" si="17"/>
        <v>0</v>
      </c>
      <c r="AM71" s="207">
        <v>0</v>
      </c>
      <c r="AN71" s="48">
        <v>0</v>
      </c>
      <c r="AO71" s="222">
        <f t="shared" si="18"/>
        <v>0</v>
      </c>
      <c r="AP71" s="223">
        <v>0</v>
      </c>
      <c r="AQ71" s="187">
        <f t="shared" si="53"/>
        <v>0</v>
      </c>
      <c r="AR71" s="222">
        <f t="shared" si="51"/>
        <v>0</v>
      </c>
      <c r="AS71" s="223">
        <v>0</v>
      </c>
      <c r="AT71" s="187">
        <f t="shared" si="54"/>
        <v>0</v>
      </c>
      <c r="AU71" s="222">
        <f t="shared" si="20"/>
        <v>0</v>
      </c>
      <c r="AV71" s="207">
        <v>0</v>
      </c>
      <c r="AW71" s="49">
        <v>0</v>
      </c>
      <c r="AX71" s="222">
        <f t="shared" si="21"/>
        <v>0</v>
      </c>
      <c r="AY71" s="207">
        <v>0</v>
      </c>
      <c r="AZ71" s="49">
        <v>0</v>
      </c>
      <c r="BA71" s="222">
        <f t="shared" si="22"/>
        <v>0</v>
      </c>
      <c r="BB71" s="207">
        <v>0</v>
      </c>
      <c r="BC71" s="49">
        <v>0</v>
      </c>
      <c r="BD71" s="222">
        <f t="shared" si="23"/>
        <v>0</v>
      </c>
      <c r="BE71" s="223">
        <v>0</v>
      </c>
      <c r="BF71" s="187">
        <f t="shared" si="55"/>
        <v>0</v>
      </c>
      <c r="BG71" s="222">
        <f t="shared" si="24"/>
        <v>0</v>
      </c>
      <c r="BH71" s="223">
        <v>0</v>
      </c>
      <c r="BI71" s="187">
        <f t="shared" si="56"/>
        <v>0</v>
      </c>
      <c r="BJ71" s="222">
        <f t="shared" si="25"/>
        <v>0</v>
      </c>
      <c r="BK71" s="207">
        <v>0</v>
      </c>
      <c r="BL71" s="48">
        <v>0</v>
      </c>
      <c r="BM71" s="222">
        <f t="shared" si="26"/>
        <v>0</v>
      </c>
      <c r="BN71" s="207">
        <v>0</v>
      </c>
      <c r="BO71" s="48">
        <v>0</v>
      </c>
      <c r="BP71" s="222">
        <f t="shared" si="27"/>
        <v>0</v>
      </c>
      <c r="BQ71" s="207">
        <v>0</v>
      </c>
      <c r="BR71" s="48">
        <v>0</v>
      </c>
      <c r="BS71" s="224">
        <f t="shared" si="28"/>
        <v>0</v>
      </c>
      <c r="BT71" s="225">
        <v>0</v>
      </c>
      <c r="BU71" s="152">
        <f t="shared" si="57"/>
        <v>0</v>
      </c>
      <c r="BV71" s="224">
        <f t="shared" si="29"/>
        <v>0</v>
      </c>
      <c r="BW71" s="225">
        <v>0</v>
      </c>
      <c r="BX71" s="51">
        <f t="shared" si="58"/>
        <v>0</v>
      </c>
      <c r="BY71" s="54">
        <f>BV71/Q71</f>
        <v>0</v>
      </c>
    </row>
    <row r="72" spans="2:77" ht="20.25" customHeight="1" thickBot="1" x14ac:dyDescent="0.3">
      <c r="B72" s="797"/>
      <c r="C72" s="795"/>
      <c r="D72" s="194" t="s">
        <v>32</v>
      </c>
      <c r="E72" s="214">
        <f t="shared" si="0"/>
        <v>480</v>
      </c>
      <c r="F72" s="161">
        <f t="shared" si="1"/>
        <v>0</v>
      </c>
      <c r="G72" s="76">
        <f>F72/E72</f>
        <v>0</v>
      </c>
      <c r="H72" s="239">
        <f t="shared" si="3"/>
        <v>0</v>
      </c>
      <c r="I72" s="239">
        <f t="shared" si="4"/>
        <v>0</v>
      </c>
      <c r="J72" s="76">
        <f>I72/E72</f>
        <v>0</v>
      </c>
      <c r="K72" s="239">
        <f t="shared" si="6"/>
        <v>0</v>
      </c>
      <c r="L72" s="239">
        <f t="shared" si="7"/>
        <v>0</v>
      </c>
      <c r="M72" s="76">
        <f>L72/E72</f>
        <v>0</v>
      </c>
      <c r="N72" s="239">
        <f t="shared" si="9"/>
        <v>0</v>
      </c>
      <c r="O72" s="239">
        <f t="shared" si="31"/>
        <v>0</v>
      </c>
      <c r="P72" s="108">
        <f>O72/E72</f>
        <v>0</v>
      </c>
      <c r="Q72" s="162">
        <f t="shared" si="10"/>
        <v>480</v>
      </c>
      <c r="R72" s="163">
        <v>0</v>
      </c>
      <c r="S72" s="626">
        <f>S71*5</f>
        <v>480</v>
      </c>
      <c r="T72" s="164">
        <f t="shared" si="11"/>
        <v>0</v>
      </c>
      <c r="U72" s="165">
        <v>0</v>
      </c>
      <c r="V72" s="99"/>
      <c r="W72" s="164">
        <f t="shared" si="12"/>
        <v>0</v>
      </c>
      <c r="X72" s="165">
        <v>0</v>
      </c>
      <c r="Y72" s="99"/>
      <c r="Z72" s="164">
        <f t="shared" si="13"/>
        <v>0</v>
      </c>
      <c r="AA72" s="165">
        <v>0</v>
      </c>
      <c r="AB72" s="100">
        <v>0</v>
      </c>
      <c r="AC72" s="226">
        <f t="shared" si="14"/>
        <v>0</v>
      </c>
      <c r="AD72" s="198">
        <v>0</v>
      </c>
      <c r="AE72" s="199">
        <f t="shared" si="52"/>
        <v>0</v>
      </c>
      <c r="AF72" s="226">
        <f t="shared" si="15"/>
        <v>0</v>
      </c>
      <c r="AG72" s="197">
        <v>0</v>
      </c>
      <c r="AH72" s="100">
        <v>0</v>
      </c>
      <c r="AI72" s="226">
        <f t="shared" si="16"/>
        <v>0</v>
      </c>
      <c r="AJ72" s="197">
        <v>0</v>
      </c>
      <c r="AK72" s="100">
        <v>0</v>
      </c>
      <c r="AL72" s="226">
        <f t="shared" si="17"/>
        <v>0</v>
      </c>
      <c r="AM72" s="197">
        <v>0</v>
      </c>
      <c r="AN72" s="99">
        <v>0</v>
      </c>
      <c r="AO72" s="226">
        <f t="shared" si="18"/>
        <v>0</v>
      </c>
      <c r="AP72" s="198">
        <v>0</v>
      </c>
      <c r="AQ72" s="199">
        <f t="shared" si="53"/>
        <v>0</v>
      </c>
      <c r="AR72" s="226">
        <f t="shared" si="51"/>
        <v>0</v>
      </c>
      <c r="AS72" s="198">
        <v>0</v>
      </c>
      <c r="AT72" s="199">
        <f t="shared" si="54"/>
        <v>0</v>
      </c>
      <c r="AU72" s="226">
        <f t="shared" si="20"/>
        <v>0</v>
      </c>
      <c r="AV72" s="197">
        <v>0</v>
      </c>
      <c r="AW72" s="100">
        <v>0</v>
      </c>
      <c r="AX72" s="226">
        <f t="shared" si="21"/>
        <v>0</v>
      </c>
      <c r="AY72" s="197">
        <v>0</v>
      </c>
      <c r="AZ72" s="100">
        <v>0</v>
      </c>
      <c r="BA72" s="226">
        <f t="shared" si="22"/>
        <v>0</v>
      </c>
      <c r="BB72" s="197">
        <v>0</v>
      </c>
      <c r="BC72" s="100">
        <v>0</v>
      </c>
      <c r="BD72" s="226">
        <f t="shared" si="23"/>
        <v>0</v>
      </c>
      <c r="BE72" s="198">
        <v>0</v>
      </c>
      <c r="BF72" s="199">
        <f t="shared" si="55"/>
        <v>0</v>
      </c>
      <c r="BG72" s="226">
        <f t="shared" si="24"/>
        <v>0</v>
      </c>
      <c r="BH72" s="198">
        <v>0</v>
      </c>
      <c r="BI72" s="199">
        <f t="shared" si="56"/>
        <v>0</v>
      </c>
      <c r="BJ72" s="226">
        <f t="shared" si="25"/>
        <v>0</v>
      </c>
      <c r="BK72" s="197">
        <v>0</v>
      </c>
      <c r="BL72" s="99">
        <v>0</v>
      </c>
      <c r="BM72" s="226">
        <f t="shared" si="26"/>
        <v>0</v>
      </c>
      <c r="BN72" s="197">
        <v>0</v>
      </c>
      <c r="BO72" s="99">
        <v>0</v>
      </c>
      <c r="BP72" s="226">
        <f t="shared" si="27"/>
        <v>0</v>
      </c>
      <c r="BQ72" s="197">
        <v>0</v>
      </c>
      <c r="BR72" s="99">
        <v>0</v>
      </c>
      <c r="BS72" s="227">
        <f t="shared" si="28"/>
        <v>0</v>
      </c>
      <c r="BT72" s="200">
        <v>0</v>
      </c>
      <c r="BU72" s="120">
        <f t="shared" si="57"/>
        <v>0</v>
      </c>
      <c r="BV72" s="227">
        <f t="shared" si="29"/>
        <v>0</v>
      </c>
      <c r="BW72" s="200">
        <v>0</v>
      </c>
      <c r="BX72" s="152">
        <f t="shared" si="58"/>
        <v>0</v>
      </c>
      <c r="BY72" s="122">
        <f>BV72/Q72</f>
        <v>0</v>
      </c>
    </row>
    <row r="73" spans="2:77" ht="17.25" customHeight="1" x14ac:dyDescent="0.25">
      <c r="B73" s="796" t="s">
        <v>102</v>
      </c>
      <c r="C73" s="800" t="s">
        <v>103</v>
      </c>
      <c r="D73" s="201" t="s">
        <v>104</v>
      </c>
      <c r="E73" s="186">
        <f t="shared" ref="E73:E105" si="64">Q73</f>
        <v>0</v>
      </c>
      <c r="F73" s="240">
        <f t="shared" ref="F73:F105" si="65">AC73</f>
        <v>0.1133</v>
      </c>
      <c r="G73" s="40" t="e">
        <f>F73/E73</f>
        <v>#DIV/0!</v>
      </c>
      <c r="H73" s="42">
        <f t="shared" ref="H73:H105" si="66">AO73</f>
        <v>0</v>
      </c>
      <c r="I73" s="42">
        <f t="shared" ref="I73:I105" si="67">AR73</f>
        <v>0.1133</v>
      </c>
      <c r="J73" s="40" t="e">
        <f>I73/E73</f>
        <v>#DIV/0!</v>
      </c>
      <c r="K73" s="42">
        <f t="shared" ref="K73:K105" si="68">BD73</f>
        <v>0</v>
      </c>
      <c r="L73" s="42">
        <f t="shared" ref="L73:L105" si="69">BG73</f>
        <v>0.1133</v>
      </c>
      <c r="M73" s="40" t="e">
        <f>L73/E73</f>
        <v>#DIV/0!</v>
      </c>
      <c r="N73" s="42">
        <f t="shared" ref="N73:N105" si="70">BS73</f>
        <v>0</v>
      </c>
      <c r="O73" s="42">
        <f t="shared" si="31"/>
        <v>0.1133</v>
      </c>
      <c r="P73" s="40"/>
      <c r="Q73" s="80">
        <f t="shared" ref="Q73:Q105" si="71">R73+S73</f>
        <v>0</v>
      </c>
      <c r="R73" s="81">
        <v>0</v>
      </c>
      <c r="S73" s="624"/>
      <c r="T73" s="82">
        <f t="shared" ref="T73:T105" si="72">U73+V73</f>
        <v>8.3000000000000001E-3</v>
      </c>
      <c r="U73" s="83">
        <v>0</v>
      </c>
      <c r="V73" s="48">
        <v>8.3000000000000001E-3</v>
      </c>
      <c r="W73" s="82">
        <f t="shared" ref="W73:W105" si="73">X73+Y73</f>
        <v>0.105</v>
      </c>
      <c r="X73" s="83">
        <v>0</v>
      </c>
      <c r="Y73" s="48">
        <v>0.105</v>
      </c>
      <c r="Z73" s="82">
        <f t="shared" ref="Z73:Z105" si="74">AA73+AB73</f>
        <v>0</v>
      </c>
      <c r="AA73" s="83">
        <v>0</v>
      </c>
      <c r="AB73" s="85">
        <v>0</v>
      </c>
      <c r="AC73" s="222">
        <f t="shared" ref="AC73:AC105" si="75">AD73+AE73</f>
        <v>0.1133</v>
      </c>
      <c r="AD73" s="223">
        <v>0</v>
      </c>
      <c r="AE73" s="207">
        <f t="shared" si="52"/>
        <v>0.1133</v>
      </c>
      <c r="AF73" s="222">
        <f t="shared" ref="AF73:AF105" si="76">AG73+AH73</f>
        <v>0</v>
      </c>
      <c r="AG73" s="207">
        <v>0</v>
      </c>
      <c r="AH73" s="49">
        <v>0</v>
      </c>
      <c r="AI73" s="222">
        <f t="shared" ref="AI73:AI105" si="77">AJ73+AK73</f>
        <v>0</v>
      </c>
      <c r="AJ73" s="207">
        <v>0</v>
      </c>
      <c r="AK73" s="49">
        <v>0</v>
      </c>
      <c r="AL73" s="222">
        <f t="shared" ref="AL73:AL105" si="78">AM73+AN73</f>
        <v>0</v>
      </c>
      <c r="AM73" s="207">
        <v>0</v>
      </c>
      <c r="AN73" s="48">
        <v>0</v>
      </c>
      <c r="AO73" s="222">
        <f t="shared" ref="AO73:AO105" si="79">AP73+AQ73</f>
        <v>0</v>
      </c>
      <c r="AP73" s="223">
        <v>0</v>
      </c>
      <c r="AQ73" s="207">
        <f t="shared" si="53"/>
        <v>0</v>
      </c>
      <c r="AR73" s="222">
        <f t="shared" si="51"/>
        <v>0.1133</v>
      </c>
      <c r="AS73" s="223">
        <v>0</v>
      </c>
      <c r="AT73" s="207">
        <f t="shared" si="54"/>
        <v>0.1133</v>
      </c>
      <c r="AU73" s="222">
        <f t="shared" ref="AU73:AU105" si="80">AV73+AW73</f>
        <v>0</v>
      </c>
      <c r="AV73" s="207">
        <v>0</v>
      </c>
      <c r="AW73" s="49">
        <v>0</v>
      </c>
      <c r="AX73" s="222">
        <f t="shared" ref="AX73:AX105" si="81">AY73+AZ73</f>
        <v>0</v>
      </c>
      <c r="AY73" s="207">
        <v>0</v>
      </c>
      <c r="AZ73" s="49">
        <v>0</v>
      </c>
      <c r="BA73" s="222">
        <f t="shared" ref="BA73:BA105" si="82">BB73+BC73</f>
        <v>0</v>
      </c>
      <c r="BB73" s="207">
        <v>0</v>
      </c>
      <c r="BC73" s="49">
        <v>0</v>
      </c>
      <c r="BD73" s="222">
        <f t="shared" ref="BD73:BD105" si="83">BE73+BF73</f>
        <v>0</v>
      </c>
      <c r="BE73" s="223">
        <v>0</v>
      </c>
      <c r="BF73" s="207">
        <f t="shared" si="55"/>
        <v>0</v>
      </c>
      <c r="BG73" s="222">
        <f t="shared" ref="BG73:BG105" si="84">BH73+BI73</f>
        <v>0.1133</v>
      </c>
      <c r="BH73" s="223">
        <v>0</v>
      </c>
      <c r="BI73" s="207">
        <f t="shared" si="56"/>
        <v>0.1133</v>
      </c>
      <c r="BJ73" s="222">
        <f t="shared" ref="BJ73:BJ105" si="85">BK73+BL73</f>
        <v>0</v>
      </c>
      <c r="BK73" s="207">
        <v>0</v>
      </c>
      <c r="BL73" s="48">
        <v>0</v>
      </c>
      <c r="BM73" s="222">
        <f t="shared" ref="BM73:BM105" si="86">BN73+BO73</f>
        <v>0</v>
      </c>
      <c r="BN73" s="207">
        <v>0</v>
      </c>
      <c r="BO73" s="48">
        <v>0</v>
      </c>
      <c r="BP73" s="222">
        <f t="shared" ref="BP73:BP105" si="87">BQ73+BR73</f>
        <v>0</v>
      </c>
      <c r="BQ73" s="207">
        <v>0</v>
      </c>
      <c r="BR73" s="48">
        <v>0</v>
      </c>
      <c r="BS73" s="224">
        <f t="shared" ref="BS73:BS105" si="88">BT73+BU73</f>
        <v>0</v>
      </c>
      <c r="BT73" s="225">
        <v>0</v>
      </c>
      <c r="BU73" s="51">
        <f t="shared" si="57"/>
        <v>0</v>
      </c>
      <c r="BV73" s="224">
        <f t="shared" ref="BV73:BV105" si="89">BW73+BX73</f>
        <v>0.1133</v>
      </c>
      <c r="BW73" s="225">
        <v>0</v>
      </c>
      <c r="BX73" s="51">
        <f t="shared" si="58"/>
        <v>0.1133</v>
      </c>
      <c r="BY73" s="193" t="e">
        <f>BV73/Q73</f>
        <v>#DIV/0!</v>
      </c>
    </row>
    <row r="74" spans="2:77" ht="17.25" customHeight="1" thickBot="1" x14ac:dyDescent="0.3">
      <c r="B74" s="797"/>
      <c r="C74" s="801"/>
      <c r="D74" s="194" t="s">
        <v>32</v>
      </c>
      <c r="E74" s="214">
        <f t="shared" si="64"/>
        <v>0</v>
      </c>
      <c r="F74" s="161">
        <f t="shared" si="65"/>
        <v>127.56099999999999</v>
      </c>
      <c r="G74" s="108" t="e">
        <f>F74/E74</f>
        <v>#DIV/0!</v>
      </c>
      <c r="H74" s="110">
        <f t="shared" si="66"/>
        <v>0</v>
      </c>
      <c r="I74" s="110">
        <f t="shared" si="67"/>
        <v>127.56099999999999</v>
      </c>
      <c r="J74" s="108" t="e">
        <f>I74/E74</f>
        <v>#DIV/0!</v>
      </c>
      <c r="K74" s="110">
        <f t="shared" si="68"/>
        <v>0</v>
      </c>
      <c r="L74" s="110">
        <f t="shared" si="69"/>
        <v>127.56099999999999</v>
      </c>
      <c r="M74" s="108" t="e">
        <f>L74/E74</f>
        <v>#DIV/0!</v>
      </c>
      <c r="N74" s="110">
        <f t="shared" si="70"/>
        <v>0</v>
      </c>
      <c r="O74" s="110">
        <f t="shared" ref="O74:O105" si="90">BV74</f>
        <v>127.56099999999999</v>
      </c>
      <c r="P74" s="108"/>
      <c r="Q74" s="230">
        <f t="shared" si="71"/>
        <v>0</v>
      </c>
      <c r="R74" s="231">
        <v>0</v>
      </c>
      <c r="S74" s="632">
        <f>S73*6.1745</f>
        <v>0</v>
      </c>
      <c r="T74" s="232">
        <f t="shared" si="72"/>
        <v>25.291</v>
      </c>
      <c r="U74" s="233">
        <v>0</v>
      </c>
      <c r="V74" s="99">
        <v>25.291</v>
      </c>
      <c r="W74" s="232">
        <f t="shared" si="73"/>
        <v>102.27</v>
      </c>
      <c r="X74" s="233">
        <v>0</v>
      </c>
      <c r="Y74" s="99">
        <v>102.27</v>
      </c>
      <c r="Z74" s="232">
        <f t="shared" si="74"/>
        <v>0</v>
      </c>
      <c r="AA74" s="233">
        <v>0</v>
      </c>
      <c r="AB74" s="235">
        <v>0</v>
      </c>
      <c r="AC74" s="198">
        <f t="shared" si="75"/>
        <v>127.56099999999999</v>
      </c>
      <c r="AD74" s="198">
        <v>0</v>
      </c>
      <c r="AE74" s="197">
        <f t="shared" si="52"/>
        <v>127.56099999999999</v>
      </c>
      <c r="AF74" s="198">
        <f t="shared" si="76"/>
        <v>0</v>
      </c>
      <c r="AG74" s="197">
        <v>0</v>
      </c>
      <c r="AH74" s="100">
        <v>0</v>
      </c>
      <c r="AI74" s="198">
        <f t="shared" si="77"/>
        <v>0</v>
      </c>
      <c r="AJ74" s="197">
        <v>0</v>
      </c>
      <c r="AK74" s="100">
        <v>0</v>
      </c>
      <c r="AL74" s="198">
        <f t="shared" si="78"/>
        <v>0</v>
      </c>
      <c r="AM74" s="197">
        <v>0</v>
      </c>
      <c r="AN74" s="99">
        <v>0</v>
      </c>
      <c r="AO74" s="198">
        <f t="shared" si="79"/>
        <v>0</v>
      </c>
      <c r="AP74" s="198">
        <v>0</v>
      </c>
      <c r="AQ74" s="197">
        <f t="shared" si="53"/>
        <v>0</v>
      </c>
      <c r="AR74" s="198">
        <f t="shared" si="51"/>
        <v>127.56099999999999</v>
      </c>
      <c r="AS74" s="198">
        <v>0</v>
      </c>
      <c r="AT74" s="197">
        <f t="shared" si="54"/>
        <v>127.56099999999999</v>
      </c>
      <c r="AU74" s="198">
        <f t="shared" si="80"/>
        <v>0</v>
      </c>
      <c r="AV74" s="197">
        <v>0</v>
      </c>
      <c r="AW74" s="100">
        <v>0</v>
      </c>
      <c r="AX74" s="198">
        <f t="shared" si="81"/>
        <v>0</v>
      </c>
      <c r="AY74" s="197">
        <v>0</v>
      </c>
      <c r="AZ74" s="100">
        <v>0</v>
      </c>
      <c r="BA74" s="198">
        <f t="shared" si="82"/>
        <v>0</v>
      </c>
      <c r="BB74" s="197">
        <v>0</v>
      </c>
      <c r="BC74" s="100">
        <v>0</v>
      </c>
      <c r="BD74" s="198">
        <f t="shared" si="83"/>
        <v>0</v>
      </c>
      <c r="BE74" s="198">
        <v>0</v>
      </c>
      <c r="BF74" s="197">
        <f t="shared" si="55"/>
        <v>0</v>
      </c>
      <c r="BG74" s="198">
        <f t="shared" si="84"/>
        <v>127.56099999999999</v>
      </c>
      <c r="BH74" s="198">
        <v>0</v>
      </c>
      <c r="BI74" s="197">
        <f t="shared" si="56"/>
        <v>127.56099999999999</v>
      </c>
      <c r="BJ74" s="198">
        <f t="shared" si="85"/>
        <v>0</v>
      </c>
      <c r="BK74" s="197">
        <v>0</v>
      </c>
      <c r="BL74" s="99">
        <v>0</v>
      </c>
      <c r="BM74" s="198">
        <f t="shared" si="86"/>
        <v>0</v>
      </c>
      <c r="BN74" s="197">
        <v>0</v>
      </c>
      <c r="BO74" s="99">
        <v>0</v>
      </c>
      <c r="BP74" s="198">
        <f t="shared" si="87"/>
        <v>0</v>
      </c>
      <c r="BQ74" s="197">
        <v>0</v>
      </c>
      <c r="BR74" s="99">
        <v>0</v>
      </c>
      <c r="BS74" s="200">
        <f t="shared" si="88"/>
        <v>0</v>
      </c>
      <c r="BT74" s="200">
        <v>0</v>
      </c>
      <c r="BU74" s="119">
        <f t="shared" si="57"/>
        <v>0</v>
      </c>
      <c r="BV74" s="200">
        <f t="shared" si="89"/>
        <v>127.56099999999999</v>
      </c>
      <c r="BW74" s="200">
        <v>0</v>
      </c>
      <c r="BX74" s="152">
        <f t="shared" si="58"/>
        <v>127.56099999999999</v>
      </c>
      <c r="BY74" s="228" t="e">
        <f>BV74/Q74</f>
        <v>#DIV/0!</v>
      </c>
    </row>
    <row r="75" spans="2:77" ht="17.25" customHeight="1" x14ac:dyDescent="0.25">
      <c r="B75" s="796" t="s">
        <v>105</v>
      </c>
      <c r="C75" s="800" t="s">
        <v>106</v>
      </c>
      <c r="D75" s="229" t="s">
        <v>99</v>
      </c>
      <c r="E75" s="202">
        <f t="shared" si="64"/>
        <v>0.14499999999999999</v>
      </c>
      <c r="F75" s="42">
        <f t="shared" si="65"/>
        <v>0</v>
      </c>
      <c r="G75" s="40">
        <v>0</v>
      </c>
      <c r="H75" s="42">
        <f t="shared" si="66"/>
        <v>0</v>
      </c>
      <c r="I75" s="42">
        <f t="shared" si="67"/>
        <v>0</v>
      </c>
      <c r="J75" s="242">
        <v>0</v>
      </c>
      <c r="K75" s="42">
        <f t="shared" si="68"/>
        <v>0</v>
      </c>
      <c r="L75" s="42">
        <f t="shared" si="69"/>
        <v>0</v>
      </c>
      <c r="M75" s="40">
        <v>0</v>
      </c>
      <c r="N75" s="42">
        <f t="shared" si="70"/>
        <v>0</v>
      </c>
      <c r="O75" s="42">
        <f t="shared" si="90"/>
        <v>0</v>
      </c>
      <c r="P75" s="242">
        <v>0</v>
      </c>
      <c r="Q75" s="44">
        <f t="shared" si="71"/>
        <v>0.14499999999999999</v>
      </c>
      <c r="R75" s="45">
        <v>0</v>
      </c>
      <c r="S75" s="622">
        <v>0.14499999999999999</v>
      </c>
      <c r="T75" s="46">
        <f t="shared" si="72"/>
        <v>0</v>
      </c>
      <c r="U75" s="47">
        <v>0</v>
      </c>
      <c r="V75" s="48"/>
      <c r="W75" s="46">
        <f t="shared" si="73"/>
        <v>0</v>
      </c>
      <c r="X75" s="47">
        <v>0</v>
      </c>
      <c r="Y75" s="48"/>
      <c r="Z75" s="46">
        <f t="shared" si="74"/>
        <v>0</v>
      </c>
      <c r="AA75" s="47">
        <v>0</v>
      </c>
      <c r="AB75" s="49"/>
      <c r="AC75" s="188">
        <f t="shared" si="75"/>
        <v>0</v>
      </c>
      <c r="AD75" s="188">
        <v>0</v>
      </c>
      <c r="AE75" s="187">
        <f t="shared" si="52"/>
        <v>0</v>
      </c>
      <c r="AF75" s="188">
        <f t="shared" si="76"/>
        <v>0</v>
      </c>
      <c r="AG75" s="187">
        <v>0</v>
      </c>
      <c r="AH75" s="49"/>
      <c r="AI75" s="188">
        <f t="shared" si="77"/>
        <v>0</v>
      </c>
      <c r="AJ75" s="187">
        <v>0</v>
      </c>
      <c r="AK75" s="49"/>
      <c r="AL75" s="188">
        <f t="shared" si="78"/>
        <v>0</v>
      </c>
      <c r="AM75" s="187">
        <v>0</v>
      </c>
      <c r="AN75" s="48">
        <v>0</v>
      </c>
      <c r="AO75" s="188">
        <f t="shared" si="79"/>
        <v>0</v>
      </c>
      <c r="AP75" s="188">
        <v>0</v>
      </c>
      <c r="AQ75" s="187">
        <f t="shared" si="53"/>
        <v>0</v>
      </c>
      <c r="AR75" s="188">
        <f t="shared" si="51"/>
        <v>0</v>
      </c>
      <c r="AS75" s="188">
        <v>0</v>
      </c>
      <c r="AT75" s="187">
        <f t="shared" si="54"/>
        <v>0</v>
      </c>
      <c r="AU75" s="188">
        <f t="shared" si="80"/>
        <v>0</v>
      </c>
      <c r="AV75" s="187">
        <v>0</v>
      </c>
      <c r="AW75" s="49">
        <v>0</v>
      </c>
      <c r="AX75" s="188">
        <f t="shared" si="81"/>
        <v>0</v>
      </c>
      <c r="AY75" s="187">
        <v>0</v>
      </c>
      <c r="AZ75" s="49">
        <v>0</v>
      </c>
      <c r="BA75" s="188">
        <f t="shared" si="82"/>
        <v>0</v>
      </c>
      <c r="BB75" s="187">
        <v>0</v>
      </c>
      <c r="BC75" s="49">
        <v>0</v>
      </c>
      <c r="BD75" s="188">
        <f t="shared" si="83"/>
        <v>0</v>
      </c>
      <c r="BE75" s="188">
        <v>0</v>
      </c>
      <c r="BF75" s="187">
        <f t="shared" si="55"/>
        <v>0</v>
      </c>
      <c r="BG75" s="188">
        <f t="shared" si="84"/>
        <v>0</v>
      </c>
      <c r="BH75" s="188">
        <v>0</v>
      </c>
      <c r="BI75" s="207">
        <f t="shared" si="56"/>
        <v>0</v>
      </c>
      <c r="BJ75" s="188">
        <f t="shared" si="85"/>
        <v>0</v>
      </c>
      <c r="BK75" s="187">
        <v>0</v>
      </c>
      <c r="BL75" s="48">
        <v>0</v>
      </c>
      <c r="BM75" s="188">
        <f t="shared" si="86"/>
        <v>0</v>
      </c>
      <c r="BN75" s="187">
        <v>0</v>
      </c>
      <c r="BO75" s="48">
        <v>0</v>
      </c>
      <c r="BP75" s="188">
        <f t="shared" si="87"/>
        <v>0</v>
      </c>
      <c r="BQ75" s="187">
        <v>0</v>
      </c>
      <c r="BR75" s="48">
        <v>0</v>
      </c>
      <c r="BS75" s="151">
        <f t="shared" si="88"/>
        <v>0</v>
      </c>
      <c r="BT75" s="151">
        <v>0</v>
      </c>
      <c r="BU75" s="152">
        <f t="shared" si="57"/>
        <v>0</v>
      </c>
      <c r="BV75" s="151">
        <f t="shared" si="89"/>
        <v>0</v>
      </c>
      <c r="BW75" s="151">
        <v>0</v>
      </c>
      <c r="BX75" s="51">
        <f t="shared" si="58"/>
        <v>0</v>
      </c>
      <c r="BY75" s="54">
        <v>0</v>
      </c>
    </row>
    <row r="76" spans="2:77" ht="17.25" customHeight="1" thickBot="1" x14ac:dyDescent="0.3">
      <c r="B76" s="797"/>
      <c r="C76" s="801"/>
      <c r="D76" s="194" t="s">
        <v>32</v>
      </c>
      <c r="E76" s="186">
        <f t="shared" si="64"/>
        <v>86.743205000000003</v>
      </c>
      <c r="F76" s="240">
        <f t="shared" si="65"/>
        <v>0</v>
      </c>
      <c r="G76" s="243">
        <v>0</v>
      </c>
      <c r="H76" s="244">
        <f t="shared" si="66"/>
        <v>0</v>
      </c>
      <c r="I76" s="244">
        <f t="shared" si="67"/>
        <v>0</v>
      </c>
      <c r="J76" s="243">
        <v>0</v>
      </c>
      <c r="K76" s="244">
        <f t="shared" si="68"/>
        <v>0</v>
      </c>
      <c r="L76" s="244">
        <f t="shared" si="69"/>
        <v>0</v>
      </c>
      <c r="M76" s="243">
        <v>0</v>
      </c>
      <c r="N76" s="244">
        <f t="shared" si="70"/>
        <v>0</v>
      </c>
      <c r="O76" s="244">
        <f t="shared" si="90"/>
        <v>0</v>
      </c>
      <c r="P76" s="243">
        <v>0</v>
      </c>
      <c r="Q76" s="162">
        <f t="shared" si="71"/>
        <v>86.743205000000003</v>
      </c>
      <c r="R76" s="163">
        <v>0</v>
      </c>
      <c r="S76" s="626">
        <f>S75*598.229</f>
        <v>86.743205000000003</v>
      </c>
      <c r="T76" s="164">
        <f t="shared" si="72"/>
        <v>0</v>
      </c>
      <c r="U76" s="165">
        <v>0</v>
      </c>
      <c r="V76" s="99"/>
      <c r="W76" s="164">
        <f t="shared" si="73"/>
        <v>0</v>
      </c>
      <c r="X76" s="165">
        <v>0</v>
      </c>
      <c r="Y76" s="99"/>
      <c r="Z76" s="164">
        <f t="shared" si="74"/>
        <v>0</v>
      </c>
      <c r="AA76" s="165">
        <v>0</v>
      </c>
      <c r="AB76" s="100"/>
      <c r="AC76" s="198">
        <f t="shared" si="75"/>
        <v>0</v>
      </c>
      <c r="AD76" s="198">
        <v>0</v>
      </c>
      <c r="AE76" s="197">
        <f t="shared" si="52"/>
        <v>0</v>
      </c>
      <c r="AF76" s="198">
        <f t="shared" si="76"/>
        <v>0</v>
      </c>
      <c r="AG76" s="197">
        <v>0</v>
      </c>
      <c r="AH76" s="100"/>
      <c r="AI76" s="198">
        <f t="shared" si="77"/>
        <v>0</v>
      </c>
      <c r="AJ76" s="197">
        <v>0</v>
      </c>
      <c r="AK76" s="100"/>
      <c r="AL76" s="198">
        <f t="shared" si="78"/>
        <v>0</v>
      </c>
      <c r="AM76" s="197">
        <v>0</v>
      </c>
      <c r="AN76" s="99">
        <v>0</v>
      </c>
      <c r="AO76" s="198">
        <f t="shared" si="79"/>
        <v>0</v>
      </c>
      <c r="AP76" s="198">
        <v>0</v>
      </c>
      <c r="AQ76" s="197">
        <f t="shared" si="53"/>
        <v>0</v>
      </c>
      <c r="AR76" s="198">
        <f t="shared" si="51"/>
        <v>0</v>
      </c>
      <c r="AS76" s="198">
        <v>0</v>
      </c>
      <c r="AT76" s="197">
        <f t="shared" si="54"/>
        <v>0</v>
      </c>
      <c r="AU76" s="198">
        <f t="shared" si="80"/>
        <v>0</v>
      </c>
      <c r="AV76" s="197">
        <v>0</v>
      </c>
      <c r="AW76" s="100">
        <v>0</v>
      </c>
      <c r="AX76" s="198">
        <f t="shared" si="81"/>
        <v>0</v>
      </c>
      <c r="AY76" s="197">
        <v>0</v>
      </c>
      <c r="AZ76" s="100">
        <v>0</v>
      </c>
      <c r="BA76" s="198">
        <f t="shared" si="82"/>
        <v>0</v>
      </c>
      <c r="BB76" s="197">
        <v>0</v>
      </c>
      <c r="BC76" s="100">
        <v>0</v>
      </c>
      <c r="BD76" s="198">
        <f t="shared" si="83"/>
        <v>0</v>
      </c>
      <c r="BE76" s="198">
        <v>0</v>
      </c>
      <c r="BF76" s="197">
        <f t="shared" si="55"/>
        <v>0</v>
      </c>
      <c r="BG76" s="198">
        <f t="shared" si="84"/>
        <v>0</v>
      </c>
      <c r="BH76" s="198">
        <v>0</v>
      </c>
      <c r="BI76" s="197">
        <f t="shared" si="56"/>
        <v>0</v>
      </c>
      <c r="BJ76" s="198">
        <f t="shared" si="85"/>
        <v>0</v>
      </c>
      <c r="BK76" s="197">
        <v>0</v>
      </c>
      <c r="BL76" s="99">
        <v>0</v>
      </c>
      <c r="BM76" s="198">
        <f t="shared" si="86"/>
        <v>0</v>
      </c>
      <c r="BN76" s="197">
        <v>0</v>
      </c>
      <c r="BO76" s="99">
        <v>0</v>
      </c>
      <c r="BP76" s="198">
        <f t="shared" si="87"/>
        <v>0</v>
      </c>
      <c r="BQ76" s="197">
        <v>0</v>
      </c>
      <c r="BR76" s="99">
        <v>0</v>
      </c>
      <c r="BS76" s="200">
        <f t="shared" si="88"/>
        <v>0</v>
      </c>
      <c r="BT76" s="200">
        <v>0</v>
      </c>
      <c r="BU76" s="119">
        <f t="shared" si="57"/>
        <v>0</v>
      </c>
      <c r="BV76" s="200">
        <f t="shared" si="89"/>
        <v>0</v>
      </c>
      <c r="BW76" s="200">
        <v>0</v>
      </c>
      <c r="BX76" s="241">
        <f t="shared" si="58"/>
        <v>0</v>
      </c>
      <c r="BY76" s="122">
        <v>0</v>
      </c>
    </row>
    <row r="77" spans="2:77" ht="17.25" customHeight="1" x14ac:dyDescent="0.25">
      <c r="B77" s="796" t="s">
        <v>107</v>
      </c>
      <c r="C77" s="814" t="s">
        <v>108</v>
      </c>
      <c r="D77" s="245" t="s">
        <v>57</v>
      </c>
      <c r="E77" s="202">
        <f t="shared" si="64"/>
        <v>181</v>
      </c>
      <c r="F77" s="42">
        <f t="shared" si="65"/>
        <v>196</v>
      </c>
      <c r="G77" s="246">
        <f t="shared" ref="G77:G101" si="91">F77/E77</f>
        <v>1.0828729281767955</v>
      </c>
      <c r="H77" s="237">
        <f t="shared" si="66"/>
        <v>0</v>
      </c>
      <c r="I77" s="237">
        <f t="shared" si="67"/>
        <v>196</v>
      </c>
      <c r="J77" s="247">
        <f t="shared" ref="J77:J101" si="92">I77/E77</f>
        <v>1.0828729281767955</v>
      </c>
      <c r="K77" s="237">
        <f t="shared" si="68"/>
        <v>0</v>
      </c>
      <c r="L77" s="237">
        <f t="shared" si="69"/>
        <v>196</v>
      </c>
      <c r="M77" s="246">
        <f t="shared" ref="M77:M101" si="93">L77/E77</f>
        <v>1.0828729281767955</v>
      </c>
      <c r="N77" s="237">
        <f t="shared" si="70"/>
        <v>0</v>
      </c>
      <c r="O77" s="237">
        <f t="shared" si="90"/>
        <v>196</v>
      </c>
      <c r="P77" s="247">
        <f t="shared" ref="P77:P100" si="94">O77/E77</f>
        <v>1.0828729281767955</v>
      </c>
      <c r="Q77" s="248">
        <f t="shared" si="71"/>
        <v>181</v>
      </c>
      <c r="R77" s="249">
        <v>0</v>
      </c>
      <c r="S77" s="624">
        <v>181</v>
      </c>
      <c r="T77" s="250">
        <f t="shared" si="72"/>
        <v>48</v>
      </c>
      <c r="U77" s="251">
        <v>0</v>
      </c>
      <c r="V77" s="84">
        <v>48</v>
      </c>
      <c r="W77" s="250">
        <f t="shared" si="73"/>
        <v>148</v>
      </c>
      <c r="X77" s="251">
        <v>0</v>
      </c>
      <c r="Y77" s="84">
        <v>148</v>
      </c>
      <c r="Z77" s="250">
        <f t="shared" si="74"/>
        <v>0</v>
      </c>
      <c r="AA77" s="251">
        <v>0</v>
      </c>
      <c r="AB77" s="252">
        <v>0</v>
      </c>
      <c r="AC77" s="253">
        <f t="shared" si="75"/>
        <v>196</v>
      </c>
      <c r="AD77" s="253">
        <v>0</v>
      </c>
      <c r="AE77" s="254">
        <f t="shared" si="52"/>
        <v>196</v>
      </c>
      <c r="AF77" s="253">
        <f t="shared" si="76"/>
        <v>0</v>
      </c>
      <c r="AG77" s="254">
        <v>0</v>
      </c>
      <c r="AH77" s="252">
        <v>0</v>
      </c>
      <c r="AI77" s="253">
        <f t="shared" si="77"/>
        <v>0</v>
      </c>
      <c r="AJ77" s="254">
        <v>0</v>
      </c>
      <c r="AK77" s="252">
        <v>0</v>
      </c>
      <c r="AL77" s="253">
        <f t="shared" si="78"/>
        <v>0</v>
      </c>
      <c r="AM77" s="254">
        <v>0</v>
      </c>
      <c r="AN77" s="84">
        <v>0</v>
      </c>
      <c r="AO77" s="253">
        <f t="shared" si="79"/>
        <v>0</v>
      </c>
      <c r="AP77" s="253">
        <v>0</v>
      </c>
      <c r="AQ77" s="254">
        <f t="shared" si="53"/>
        <v>0</v>
      </c>
      <c r="AR77" s="253">
        <f t="shared" si="51"/>
        <v>196</v>
      </c>
      <c r="AS77" s="253">
        <v>0</v>
      </c>
      <c r="AT77" s="254">
        <f t="shared" si="54"/>
        <v>196</v>
      </c>
      <c r="AU77" s="253">
        <f t="shared" si="80"/>
        <v>0</v>
      </c>
      <c r="AV77" s="254">
        <v>0</v>
      </c>
      <c r="AW77" s="252">
        <v>0</v>
      </c>
      <c r="AX77" s="253">
        <f t="shared" si="81"/>
        <v>0</v>
      </c>
      <c r="AY77" s="254">
        <v>0</v>
      </c>
      <c r="AZ77" s="252">
        <v>0</v>
      </c>
      <c r="BA77" s="253">
        <f t="shared" si="82"/>
        <v>0</v>
      </c>
      <c r="BB77" s="254"/>
      <c r="BC77" s="252">
        <v>0</v>
      </c>
      <c r="BD77" s="253">
        <f t="shared" si="83"/>
        <v>0</v>
      </c>
      <c r="BE77" s="253">
        <v>0</v>
      </c>
      <c r="BF77" s="254">
        <f t="shared" si="55"/>
        <v>0</v>
      </c>
      <c r="BG77" s="253">
        <f t="shared" si="84"/>
        <v>196</v>
      </c>
      <c r="BH77" s="253">
        <v>0</v>
      </c>
      <c r="BI77" s="254">
        <f t="shared" si="56"/>
        <v>196</v>
      </c>
      <c r="BJ77" s="253">
        <f t="shared" si="85"/>
        <v>0</v>
      </c>
      <c r="BK77" s="254"/>
      <c r="BL77" s="84">
        <v>0</v>
      </c>
      <c r="BM77" s="253">
        <f t="shared" si="86"/>
        <v>0</v>
      </c>
      <c r="BN77" s="254"/>
      <c r="BO77" s="84">
        <v>0</v>
      </c>
      <c r="BP77" s="253">
        <f t="shared" si="87"/>
        <v>0</v>
      </c>
      <c r="BQ77" s="254"/>
      <c r="BR77" s="84">
        <v>0</v>
      </c>
      <c r="BS77" s="253">
        <f t="shared" si="88"/>
        <v>0</v>
      </c>
      <c r="BT77" s="255"/>
      <c r="BU77" s="152">
        <f t="shared" si="57"/>
        <v>0</v>
      </c>
      <c r="BV77" s="255">
        <f t="shared" si="89"/>
        <v>196</v>
      </c>
      <c r="BW77" s="255">
        <v>0</v>
      </c>
      <c r="BX77" s="256">
        <f t="shared" si="58"/>
        <v>196</v>
      </c>
      <c r="BY77" s="257">
        <f t="shared" ref="BY77:BY101" si="95">BV77/Q77</f>
        <v>1.0828729281767955</v>
      </c>
    </row>
    <row r="78" spans="2:77" ht="17.25" customHeight="1" thickBot="1" x14ac:dyDescent="0.3">
      <c r="B78" s="797"/>
      <c r="C78" s="815"/>
      <c r="D78" s="159" t="s">
        <v>32</v>
      </c>
      <c r="E78" s="186">
        <f t="shared" si="64"/>
        <v>76.02</v>
      </c>
      <c r="F78" s="240">
        <f t="shared" si="65"/>
        <v>84.54</v>
      </c>
      <c r="G78" s="246">
        <f t="shared" si="91"/>
        <v>1.1120757695343333</v>
      </c>
      <c r="H78" s="237">
        <f t="shared" si="66"/>
        <v>0</v>
      </c>
      <c r="I78" s="237">
        <f t="shared" si="67"/>
        <v>84.54</v>
      </c>
      <c r="J78" s="246">
        <f t="shared" si="92"/>
        <v>1.1120757695343333</v>
      </c>
      <c r="K78" s="237">
        <f t="shared" si="68"/>
        <v>0</v>
      </c>
      <c r="L78" s="237">
        <f t="shared" si="69"/>
        <v>84.54</v>
      </c>
      <c r="M78" s="246">
        <f t="shared" si="93"/>
        <v>1.1120757695343333</v>
      </c>
      <c r="N78" s="237">
        <f t="shared" si="70"/>
        <v>0</v>
      </c>
      <c r="O78" s="237">
        <f t="shared" si="90"/>
        <v>84.54</v>
      </c>
      <c r="P78" s="246">
        <f t="shared" si="94"/>
        <v>1.1120757695343333</v>
      </c>
      <c r="Q78" s="258">
        <f t="shared" si="71"/>
        <v>76.02</v>
      </c>
      <c r="R78" s="259">
        <v>0</v>
      </c>
      <c r="S78" s="632">
        <f>S77*0.42</f>
        <v>76.02</v>
      </c>
      <c r="T78" s="260">
        <f t="shared" si="72"/>
        <v>18.245000000000001</v>
      </c>
      <c r="U78" s="261">
        <v>0</v>
      </c>
      <c r="V78" s="234">
        <v>18.245000000000001</v>
      </c>
      <c r="W78" s="260">
        <f t="shared" si="73"/>
        <v>66.295000000000002</v>
      </c>
      <c r="X78" s="261">
        <v>0</v>
      </c>
      <c r="Y78" s="234">
        <v>66.295000000000002</v>
      </c>
      <c r="Z78" s="260">
        <f t="shared" si="74"/>
        <v>0</v>
      </c>
      <c r="AA78" s="261">
        <v>0</v>
      </c>
      <c r="AB78" s="262">
        <v>0</v>
      </c>
      <c r="AC78" s="263">
        <f t="shared" si="75"/>
        <v>84.54</v>
      </c>
      <c r="AD78" s="263">
        <v>0</v>
      </c>
      <c r="AE78" s="264">
        <f t="shared" si="52"/>
        <v>84.54</v>
      </c>
      <c r="AF78" s="263">
        <f t="shared" si="76"/>
        <v>0</v>
      </c>
      <c r="AG78" s="264">
        <v>0</v>
      </c>
      <c r="AH78" s="262">
        <v>0</v>
      </c>
      <c r="AI78" s="263">
        <f t="shared" si="77"/>
        <v>0</v>
      </c>
      <c r="AJ78" s="264">
        <v>0</v>
      </c>
      <c r="AK78" s="262">
        <v>0</v>
      </c>
      <c r="AL78" s="263">
        <f t="shared" si="78"/>
        <v>0</v>
      </c>
      <c r="AM78" s="264">
        <v>0</v>
      </c>
      <c r="AN78" s="234">
        <v>0</v>
      </c>
      <c r="AO78" s="263">
        <f t="shared" si="79"/>
        <v>0</v>
      </c>
      <c r="AP78" s="263">
        <v>0</v>
      </c>
      <c r="AQ78" s="264">
        <f t="shared" si="53"/>
        <v>0</v>
      </c>
      <c r="AR78" s="263">
        <f t="shared" si="51"/>
        <v>84.54</v>
      </c>
      <c r="AS78" s="263">
        <v>0</v>
      </c>
      <c r="AT78" s="264">
        <f t="shared" si="54"/>
        <v>84.54</v>
      </c>
      <c r="AU78" s="263">
        <f t="shared" si="80"/>
        <v>0</v>
      </c>
      <c r="AV78" s="264">
        <v>0</v>
      </c>
      <c r="AW78" s="262">
        <v>0</v>
      </c>
      <c r="AX78" s="263">
        <f t="shared" si="81"/>
        <v>0</v>
      </c>
      <c r="AY78" s="264">
        <v>0</v>
      </c>
      <c r="AZ78" s="262">
        <v>0</v>
      </c>
      <c r="BA78" s="263">
        <f t="shared" si="82"/>
        <v>0</v>
      </c>
      <c r="BB78" s="265"/>
      <c r="BC78" s="262">
        <v>0</v>
      </c>
      <c r="BD78" s="263">
        <f t="shared" si="83"/>
        <v>0</v>
      </c>
      <c r="BE78" s="263">
        <v>0</v>
      </c>
      <c r="BF78" s="264">
        <f t="shared" si="55"/>
        <v>0</v>
      </c>
      <c r="BG78" s="263">
        <f t="shared" si="84"/>
        <v>84.54</v>
      </c>
      <c r="BH78" s="263">
        <v>0</v>
      </c>
      <c r="BI78" s="266">
        <f t="shared" si="56"/>
        <v>84.54</v>
      </c>
      <c r="BJ78" s="263">
        <f t="shared" si="85"/>
        <v>0</v>
      </c>
      <c r="BK78" s="265"/>
      <c r="BL78" s="234">
        <v>0</v>
      </c>
      <c r="BM78" s="263">
        <f t="shared" si="86"/>
        <v>0</v>
      </c>
      <c r="BN78" s="265"/>
      <c r="BO78" s="234">
        <v>0</v>
      </c>
      <c r="BP78" s="263">
        <f t="shared" si="87"/>
        <v>0</v>
      </c>
      <c r="BQ78" s="265"/>
      <c r="BR78" s="234">
        <v>0</v>
      </c>
      <c r="BS78" s="263">
        <f t="shared" si="88"/>
        <v>0</v>
      </c>
      <c r="BT78" s="267"/>
      <c r="BU78" s="119">
        <f t="shared" si="57"/>
        <v>0</v>
      </c>
      <c r="BV78" s="268">
        <f t="shared" si="89"/>
        <v>84.54</v>
      </c>
      <c r="BW78" s="268">
        <v>0</v>
      </c>
      <c r="BX78" s="269">
        <f t="shared" si="58"/>
        <v>84.54</v>
      </c>
      <c r="BY78" s="270">
        <f t="shared" si="95"/>
        <v>1.1120757695343333</v>
      </c>
    </row>
    <row r="79" spans="2:77" ht="19.5" customHeight="1" thickBot="1" x14ac:dyDescent="0.3">
      <c r="B79" s="271" t="s">
        <v>109</v>
      </c>
      <c r="C79" s="272" t="s">
        <v>110</v>
      </c>
      <c r="D79" s="273" t="s">
        <v>32</v>
      </c>
      <c r="E79" s="274">
        <f t="shared" si="64"/>
        <v>5455.2</v>
      </c>
      <c r="F79" s="275">
        <f t="shared" si="65"/>
        <v>1396.6370000000002</v>
      </c>
      <c r="G79" s="23">
        <f t="shared" si="91"/>
        <v>0.25601939433934601</v>
      </c>
      <c r="H79" s="276">
        <f t="shared" si="66"/>
        <v>0</v>
      </c>
      <c r="I79" s="276">
        <f t="shared" si="67"/>
        <v>1396.6370000000002</v>
      </c>
      <c r="J79" s="23">
        <f t="shared" si="92"/>
        <v>0.25601939433934601</v>
      </c>
      <c r="K79" s="276">
        <f t="shared" si="68"/>
        <v>0</v>
      </c>
      <c r="L79" s="276">
        <f t="shared" si="69"/>
        <v>1396.6370000000002</v>
      </c>
      <c r="M79" s="23">
        <f t="shared" si="93"/>
        <v>0.25601939433934601</v>
      </c>
      <c r="N79" s="276">
        <f t="shared" si="70"/>
        <v>0</v>
      </c>
      <c r="O79" s="276">
        <f t="shared" si="90"/>
        <v>1396.6370000000002</v>
      </c>
      <c r="P79" s="23">
        <f t="shared" si="94"/>
        <v>0.25601939433934601</v>
      </c>
      <c r="Q79" s="277">
        <f t="shared" si="71"/>
        <v>5455.2</v>
      </c>
      <c r="R79" s="278">
        <f>R81+R91+R93</f>
        <v>0</v>
      </c>
      <c r="S79" s="633">
        <f>S81+S91+S93</f>
        <v>5455.2</v>
      </c>
      <c r="T79" s="279">
        <f t="shared" si="72"/>
        <v>913.66600000000005</v>
      </c>
      <c r="U79" s="280">
        <f>U81+U91+U93</f>
        <v>0</v>
      </c>
      <c r="V79" s="281">
        <f>V81+V91+V93</f>
        <v>913.66600000000005</v>
      </c>
      <c r="W79" s="279">
        <f t="shared" si="73"/>
        <v>482.971</v>
      </c>
      <c r="X79" s="280">
        <f>X81+X91+X93</f>
        <v>0</v>
      </c>
      <c r="Y79" s="281">
        <f>Y81+Y91+Y93</f>
        <v>482.971</v>
      </c>
      <c r="Z79" s="279">
        <f t="shared" si="74"/>
        <v>0</v>
      </c>
      <c r="AA79" s="280">
        <f>AA81+AA91+AA93</f>
        <v>0</v>
      </c>
      <c r="AB79" s="282">
        <f>AB81+AB91+AB93</f>
        <v>0</v>
      </c>
      <c r="AC79" s="283">
        <f t="shared" si="75"/>
        <v>1396.6370000000002</v>
      </c>
      <c r="AD79" s="284">
        <f>AD81+AD91+AD93</f>
        <v>0</v>
      </c>
      <c r="AE79" s="285">
        <f>(AE81+AE91+AE93)</f>
        <v>1396.6370000000002</v>
      </c>
      <c r="AF79" s="283">
        <f t="shared" si="76"/>
        <v>0</v>
      </c>
      <c r="AG79" s="284">
        <f>AG81+AG91+AG93</f>
        <v>0</v>
      </c>
      <c r="AH79" s="282">
        <f>AH81+AH91+AH93</f>
        <v>0</v>
      </c>
      <c r="AI79" s="283">
        <f t="shared" si="77"/>
        <v>0</v>
      </c>
      <c r="AJ79" s="284">
        <f>AJ81+AJ91+AJ93</f>
        <v>0</v>
      </c>
      <c r="AK79" s="282">
        <f>AK81+AK91+AK93</f>
        <v>0</v>
      </c>
      <c r="AL79" s="283">
        <f t="shared" si="78"/>
        <v>0</v>
      </c>
      <c r="AM79" s="284">
        <f>AM81+AM91+AM93</f>
        <v>0</v>
      </c>
      <c r="AN79" s="281">
        <f>AN81+AN91+AN93</f>
        <v>0</v>
      </c>
      <c r="AO79" s="283">
        <f t="shared" si="79"/>
        <v>0</v>
      </c>
      <c r="AP79" s="284">
        <f>AP81+AP91+AP93</f>
        <v>0</v>
      </c>
      <c r="AQ79" s="285">
        <f>(AQ81+AQ91+AQ93)</f>
        <v>0</v>
      </c>
      <c r="AR79" s="283">
        <f t="shared" si="51"/>
        <v>1396.6370000000002</v>
      </c>
      <c r="AS79" s="284">
        <f>AS81+AS91+AS93</f>
        <v>0</v>
      </c>
      <c r="AT79" s="286">
        <f>(AT81+AT91+AT93)</f>
        <v>1396.6370000000002</v>
      </c>
      <c r="AU79" s="283">
        <f t="shared" si="80"/>
        <v>0</v>
      </c>
      <c r="AV79" s="284">
        <f>AV81+AV91+AV93</f>
        <v>0</v>
      </c>
      <c r="AW79" s="282">
        <f>AW81+AW91+AW93</f>
        <v>0</v>
      </c>
      <c r="AX79" s="283">
        <f t="shared" si="81"/>
        <v>0</v>
      </c>
      <c r="AY79" s="284">
        <f>AY81+AY91+AY93</f>
        <v>0</v>
      </c>
      <c r="AZ79" s="282">
        <f>AZ81+AZ91+AZ93</f>
        <v>0</v>
      </c>
      <c r="BA79" s="283">
        <f t="shared" si="82"/>
        <v>0</v>
      </c>
      <c r="BB79" s="284">
        <f>BB81+BB91+BB93</f>
        <v>0</v>
      </c>
      <c r="BC79" s="282">
        <f>BC81+BC91+BC93</f>
        <v>0</v>
      </c>
      <c r="BD79" s="283">
        <f t="shared" si="83"/>
        <v>0</v>
      </c>
      <c r="BE79" s="284">
        <f>BE81+BE91+BE93</f>
        <v>0</v>
      </c>
      <c r="BF79" s="285">
        <f>(BF81+BF91+BF93)</f>
        <v>0</v>
      </c>
      <c r="BG79" s="283">
        <f t="shared" si="84"/>
        <v>1396.6370000000002</v>
      </c>
      <c r="BH79" s="283">
        <f>BH81+BH91+BH93</f>
        <v>0</v>
      </c>
      <c r="BI79" s="284">
        <f>(BI81+BI91+BI93)</f>
        <v>1396.6370000000002</v>
      </c>
      <c r="BJ79" s="283">
        <f t="shared" si="85"/>
        <v>0</v>
      </c>
      <c r="BK79" s="284">
        <f>BK81+BK91+BK93</f>
        <v>0</v>
      </c>
      <c r="BL79" s="281">
        <f>BL81+BL91+BL93</f>
        <v>0</v>
      </c>
      <c r="BM79" s="283">
        <f t="shared" si="86"/>
        <v>0</v>
      </c>
      <c r="BN79" s="284">
        <f>BN81+BN91+BN93</f>
        <v>0</v>
      </c>
      <c r="BO79" s="281">
        <f>BO81+BO91+BO93</f>
        <v>0</v>
      </c>
      <c r="BP79" s="283">
        <f t="shared" si="87"/>
        <v>0</v>
      </c>
      <c r="BQ79" s="284">
        <f>BQ81+BQ91+BQ93</f>
        <v>0</v>
      </c>
      <c r="BR79" s="281">
        <f>BR81+BR91+BR93</f>
        <v>0</v>
      </c>
      <c r="BS79" s="287">
        <f t="shared" si="88"/>
        <v>0</v>
      </c>
      <c r="BT79" s="288">
        <f>BT81+BT91+BT93</f>
        <v>0</v>
      </c>
      <c r="BU79" s="289">
        <f>(BU81+BU91+BU93)</f>
        <v>0</v>
      </c>
      <c r="BV79" s="287">
        <f t="shared" si="89"/>
        <v>1396.6370000000002</v>
      </c>
      <c r="BW79" s="288">
        <f>BW81+BW91+BW93</f>
        <v>0</v>
      </c>
      <c r="BX79" s="288">
        <f>(BX81+BX91+BX93)</f>
        <v>1396.6370000000002</v>
      </c>
      <c r="BY79" s="290">
        <f t="shared" si="95"/>
        <v>0.25601939433934601</v>
      </c>
    </row>
    <row r="80" spans="2:77" ht="18" customHeight="1" x14ac:dyDescent="0.25">
      <c r="B80" s="810" t="s">
        <v>111</v>
      </c>
      <c r="C80" s="812" t="s">
        <v>112</v>
      </c>
      <c r="D80" s="291" t="s">
        <v>52</v>
      </c>
      <c r="E80" s="178">
        <f t="shared" si="64"/>
        <v>2.0099999999999998</v>
      </c>
      <c r="F80" s="292">
        <f t="shared" si="65"/>
        <v>0.38200000000000001</v>
      </c>
      <c r="G80" s="126">
        <f t="shared" si="91"/>
        <v>0.19004975124378112</v>
      </c>
      <c r="H80" s="127">
        <f t="shared" si="66"/>
        <v>0</v>
      </c>
      <c r="I80" s="127">
        <f t="shared" si="67"/>
        <v>0.38200000000000001</v>
      </c>
      <c r="J80" s="126">
        <f t="shared" si="92"/>
        <v>0.19004975124378112</v>
      </c>
      <c r="K80" s="127">
        <f t="shared" si="68"/>
        <v>0</v>
      </c>
      <c r="L80" s="127">
        <f t="shared" si="69"/>
        <v>0.38200000000000001</v>
      </c>
      <c r="M80" s="126">
        <f t="shared" si="93"/>
        <v>0.19004975124378112</v>
      </c>
      <c r="N80" s="127">
        <f t="shared" si="70"/>
        <v>0</v>
      </c>
      <c r="O80" s="127">
        <f t="shared" si="90"/>
        <v>0.38200000000000001</v>
      </c>
      <c r="P80" s="126">
        <f t="shared" si="94"/>
        <v>0.19004975124378112</v>
      </c>
      <c r="Q80" s="293">
        <f t="shared" si="71"/>
        <v>2.0099999999999998</v>
      </c>
      <c r="R80" s="294">
        <f>R82+R84+R86+R88</f>
        <v>0</v>
      </c>
      <c r="S80" s="634">
        <f>S82+S84+S86+S88</f>
        <v>2.0099999999999998</v>
      </c>
      <c r="T80" s="295">
        <f t="shared" si="72"/>
        <v>0.27500000000000002</v>
      </c>
      <c r="U80" s="296">
        <f>U82+U84+U86+U88</f>
        <v>0</v>
      </c>
      <c r="V80" s="297">
        <f>V82+V84+V86+V88</f>
        <v>0.27500000000000002</v>
      </c>
      <c r="W80" s="295">
        <f t="shared" si="73"/>
        <v>0.107</v>
      </c>
      <c r="X80" s="296">
        <f>X82+X84+X86+X88</f>
        <v>0</v>
      </c>
      <c r="Y80" s="297">
        <f>Y82+Y84+Y86+Y88</f>
        <v>0.107</v>
      </c>
      <c r="Z80" s="295">
        <f t="shared" si="74"/>
        <v>0</v>
      </c>
      <c r="AA80" s="296">
        <f>AA82+AA84+AA86+AA88</f>
        <v>0</v>
      </c>
      <c r="AB80" s="298">
        <f>AB82+AB84+AB86+AB88</f>
        <v>0</v>
      </c>
      <c r="AC80" s="175">
        <f t="shared" si="75"/>
        <v>0.38200000000000001</v>
      </c>
      <c r="AD80" s="299">
        <f>AD82+AD84+AD86+AD88</f>
        <v>0</v>
      </c>
      <c r="AE80" s="172">
        <f>AE82+AE84+AE86+AE88</f>
        <v>0.38200000000000001</v>
      </c>
      <c r="AF80" s="175">
        <f t="shared" si="76"/>
        <v>0</v>
      </c>
      <c r="AG80" s="300">
        <f>AG82+AG84+AG86+AG88</f>
        <v>0</v>
      </c>
      <c r="AH80" s="298">
        <f>AH82+AH84+AH86+AH88</f>
        <v>0</v>
      </c>
      <c r="AI80" s="175">
        <f t="shared" si="77"/>
        <v>0</v>
      </c>
      <c r="AJ80" s="300">
        <f>AJ82+AJ84+AJ86+AJ88</f>
        <v>0</v>
      </c>
      <c r="AK80" s="298">
        <f>AK82+AK84+AK86+AK88</f>
        <v>0</v>
      </c>
      <c r="AL80" s="175">
        <f t="shared" si="78"/>
        <v>0</v>
      </c>
      <c r="AM80" s="300">
        <f>AM82+AM84+AM86+AM88</f>
        <v>0</v>
      </c>
      <c r="AN80" s="297">
        <f>AN82+AN84+AN86+AN88</f>
        <v>0</v>
      </c>
      <c r="AO80" s="175">
        <f t="shared" si="79"/>
        <v>0</v>
      </c>
      <c r="AP80" s="299">
        <f>AP82+AP84+AP86+AP88</f>
        <v>0</v>
      </c>
      <c r="AQ80" s="172">
        <f>AQ82+AQ84+AQ86+AQ88</f>
        <v>0</v>
      </c>
      <c r="AR80" s="175">
        <f t="shared" si="51"/>
        <v>0.38200000000000001</v>
      </c>
      <c r="AS80" s="299">
        <f>AS82+AS84+AS86+AS88</f>
        <v>0</v>
      </c>
      <c r="AT80" s="172">
        <f>AT82+AT84+AT86+AT88</f>
        <v>0.38200000000000001</v>
      </c>
      <c r="AU80" s="175">
        <f t="shared" si="80"/>
        <v>0</v>
      </c>
      <c r="AV80" s="300">
        <f>AV82+AV84+AV86+AV88</f>
        <v>0</v>
      </c>
      <c r="AW80" s="298">
        <f>AW82+AW84+AW86+AW88</f>
        <v>0</v>
      </c>
      <c r="AX80" s="175">
        <f t="shared" si="81"/>
        <v>0</v>
      </c>
      <c r="AY80" s="300">
        <f>AY82+AY84+AY86+AY88</f>
        <v>0</v>
      </c>
      <c r="AZ80" s="298">
        <f>AZ82+AZ84+AZ86+AZ88</f>
        <v>0</v>
      </c>
      <c r="BA80" s="175">
        <f t="shared" si="82"/>
        <v>0</v>
      </c>
      <c r="BB80" s="300">
        <f>BB82+BB84+BB86+BB88</f>
        <v>0</v>
      </c>
      <c r="BC80" s="298">
        <f>BC82+BC84+BC86+BC88</f>
        <v>0</v>
      </c>
      <c r="BD80" s="175">
        <f t="shared" si="83"/>
        <v>0</v>
      </c>
      <c r="BE80" s="299">
        <f>BE82+BE84+BE86+BE88</f>
        <v>0</v>
      </c>
      <c r="BF80" s="172">
        <f>BF82+BF84+BF86+BF88</f>
        <v>0</v>
      </c>
      <c r="BG80" s="175">
        <f t="shared" si="84"/>
        <v>0.38200000000000001</v>
      </c>
      <c r="BH80" s="299">
        <f>BH82+BH84+BH86+BH88</f>
        <v>0</v>
      </c>
      <c r="BI80" s="172">
        <f>BI82+BI84+BI86+BI88</f>
        <v>0.38200000000000001</v>
      </c>
      <c r="BJ80" s="175">
        <f t="shared" si="85"/>
        <v>0</v>
      </c>
      <c r="BK80" s="300">
        <f>BK82+BK84+BK86+BK88</f>
        <v>0</v>
      </c>
      <c r="BL80" s="297">
        <f>BL82+BL84+BL86+BL88</f>
        <v>0</v>
      </c>
      <c r="BM80" s="175">
        <f t="shared" si="86"/>
        <v>0</v>
      </c>
      <c r="BN80" s="300">
        <f>BN82+BN84+BN86+BN88</f>
        <v>0</v>
      </c>
      <c r="BO80" s="297">
        <f>BO82+BO84+BO86+BO88</f>
        <v>0</v>
      </c>
      <c r="BP80" s="175">
        <f t="shared" si="87"/>
        <v>0</v>
      </c>
      <c r="BQ80" s="300">
        <f>BQ82+BQ84+BQ86+BQ88</f>
        <v>0</v>
      </c>
      <c r="BR80" s="297">
        <f>BR82+BR84+BR86+BR88</f>
        <v>0</v>
      </c>
      <c r="BS80" s="135">
        <f t="shared" si="88"/>
        <v>0</v>
      </c>
      <c r="BT80" s="301">
        <f>BT82+BT84+BT86+BT88</f>
        <v>0</v>
      </c>
      <c r="BU80" s="137">
        <f>BU82+BU84+BU86+BU88</f>
        <v>0</v>
      </c>
      <c r="BV80" s="135">
        <f t="shared" si="89"/>
        <v>0.38200000000000001</v>
      </c>
      <c r="BW80" s="301">
        <f>BW82+BW84+BW86+BW88</f>
        <v>0</v>
      </c>
      <c r="BX80" s="137">
        <f>BX82+BX84+BX86+BX88</f>
        <v>0.38200000000000001</v>
      </c>
      <c r="BY80" s="177">
        <f t="shared" si="95"/>
        <v>0.19004975124378112</v>
      </c>
    </row>
    <row r="81" spans="2:77" ht="18" customHeight="1" x14ac:dyDescent="0.25">
      <c r="B81" s="811"/>
      <c r="C81" s="813"/>
      <c r="D81" s="56" t="s">
        <v>32</v>
      </c>
      <c r="E81" s="178">
        <f t="shared" si="64"/>
        <v>2730.2</v>
      </c>
      <c r="F81" s="58">
        <f t="shared" si="65"/>
        <v>554.96900000000005</v>
      </c>
      <c r="G81" s="59">
        <f t="shared" si="91"/>
        <v>0.20327045637682226</v>
      </c>
      <c r="H81" s="61">
        <f t="shared" si="66"/>
        <v>0</v>
      </c>
      <c r="I81" s="61">
        <f t="shared" si="67"/>
        <v>554.96900000000005</v>
      </c>
      <c r="J81" s="59">
        <f t="shared" si="92"/>
        <v>0.20327045637682226</v>
      </c>
      <c r="K81" s="61">
        <f t="shared" si="68"/>
        <v>0</v>
      </c>
      <c r="L81" s="61">
        <f t="shared" si="69"/>
        <v>554.96900000000005</v>
      </c>
      <c r="M81" s="59">
        <f t="shared" si="93"/>
        <v>0.20327045637682226</v>
      </c>
      <c r="N81" s="61">
        <f t="shared" si="70"/>
        <v>0</v>
      </c>
      <c r="O81" s="61">
        <f t="shared" si="90"/>
        <v>554.96900000000005</v>
      </c>
      <c r="P81" s="59">
        <f t="shared" si="94"/>
        <v>0.20327045637682226</v>
      </c>
      <c r="Q81" s="139">
        <f t="shared" si="71"/>
        <v>2730.2</v>
      </c>
      <c r="R81" s="302">
        <f>R83+R85+R87+R89</f>
        <v>0</v>
      </c>
      <c r="S81" s="635">
        <f>S83+S85+S87+S89</f>
        <v>2730.2</v>
      </c>
      <c r="T81" s="142">
        <f t="shared" si="72"/>
        <v>402.70100000000002</v>
      </c>
      <c r="U81" s="303">
        <f>U83+U85+U87+U89</f>
        <v>0</v>
      </c>
      <c r="V81" s="304">
        <f>V83+V85+V87+V89</f>
        <v>402.70100000000002</v>
      </c>
      <c r="W81" s="142">
        <f t="shared" si="73"/>
        <v>152.268</v>
      </c>
      <c r="X81" s="303">
        <f>X83+X85+X87+X89</f>
        <v>0</v>
      </c>
      <c r="Y81" s="304">
        <f>Y83+Y85+Y87+Y89</f>
        <v>152.268</v>
      </c>
      <c r="Z81" s="142">
        <f t="shared" si="74"/>
        <v>0</v>
      </c>
      <c r="AA81" s="303">
        <f>AA83+AA85+AA87+AA89</f>
        <v>0</v>
      </c>
      <c r="AB81" s="305">
        <f>AB83+AB85+AB87+AB89</f>
        <v>0</v>
      </c>
      <c r="AC81" s="183">
        <f t="shared" si="75"/>
        <v>554.96900000000005</v>
      </c>
      <c r="AD81" s="306">
        <f>AD83+AD85+AD87+AD89</f>
        <v>0</v>
      </c>
      <c r="AE81" s="307">
        <f>AE83+AE85+AE87+AE89</f>
        <v>554.96900000000005</v>
      </c>
      <c r="AF81" s="183">
        <f t="shared" si="76"/>
        <v>0</v>
      </c>
      <c r="AG81" s="308">
        <f>AG83+AG85+AG87+AG89</f>
        <v>0</v>
      </c>
      <c r="AH81" s="305">
        <f>AH83+AH85+AH87+AH89</f>
        <v>0</v>
      </c>
      <c r="AI81" s="183">
        <f t="shared" si="77"/>
        <v>0</v>
      </c>
      <c r="AJ81" s="308">
        <f>AJ83+AJ85+AJ87+AJ89</f>
        <v>0</v>
      </c>
      <c r="AK81" s="305">
        <f>AK83+AK85+AK87+AK89</f>
        <v>0</v>
      </c>
      <c r="AL81" s="183">
        <f t="shared" si="78"/>
        <v>0</v>
      </c>
      <c r="AM81" s="308">
        <f>AM83+AM85+AM87+AM89</f>
        <v>0</v>
      </c>
      <c r="AN81" s="304">
        <f>AN83+AN85+AN87+AN89</f>
        <v>0</v>
      </c>
      <c r="AO81" s="183">
        <f t="shared" si="79"/>
        <v>0</v>
      </c>
      <c r="AP81" s="306">
        <f>AP83+AP85+AP87+AP89</f>
        <v>0</v>
      </c>
      <c r="AQ81" s="307">
        <f>AQ83+AQ85+AQ87+AQ89</f>
        <v>0</v>
      </c>
      <c r="AR81" s="183">
        <f t="shared" si="51"/>
        <v>554.96900000000005</v>
      </c>
      <c r="AS81" s="306">
        <f>AS83+AS85+AS87+AS89</f>
        <v>0</v>
      </c>
      <c r="AT81" s="181">
        <f>AT83+AT85+AT87+AT89</f>
        <v>554.96900000000005</v>
      </c>
      <c r="AU81" s="183">
        <f t="shared" si="80"/>
        <v>0</v>
      </c>
      <c r="AV81" s="308">
        <f>AV83+AV85+AV87+AV89</f>
        <v>0</v>
      </c>
      <c r="AW81" s="305">
        <f>AW83+AW85+AW87+AW89</f>
        <v>0</v>
      </c>
      <c r="AX81" s="183">
        <f t="shared" si="81"/>
        <v>0</v>
      </c>
      <c r="AY81" s="308">
        <f>AY83+AY85+AY87+AY89</f>
        <v>0</v>
      </c>
      <c r="AZ81" s="305">
        <f>AZ83+AZ85+AZ87+AZ89</f>
        <v>0</v>
      </c>
      <c r="BA81" s="183">
        <f t="shared" si="82"/>
        <v>0</v>
      </c>
      <c r="BB81" s="308">
        <f>BB83+BB85+BB87+BB89</f>
        <v>0</v>
      </c>
      <c r="BC81" s="305">
        <f>BC83+BC85+BC87+BC89</f>
        <v>0</v>
      </c>
      <c r="BD81" s="183">
        <f t="shared" si="83"/>
        <v>0</v>
      </c>
      <c r="BE81" s="306">
        <f>BE83+BE85+BE87+BE89</f>
        <v>0</v>
      </c>
      <c r="BF81" s="307">
        <f>BF83+BF85+BF87+BF89</f>
        <v>0</v>
      </c>
      <c r="BG81" s="183">
        <f t="shared" si="84"/>
        <v>554.96900000000005</v>
      </c>
      <c r="BH81" s="306">
        <f>BH83+BH85+BH87+BH89</f>
        <v>0</v>
      </c>
      <c r="BI81" s="181">
        <f>BI83+BI85+BI87+BI89</f>
        <v>554.96900000000005</v>
      </c>
      <c r="BJ81" s="183">
        <f t="shared" si="85"/>
        <v>0</v>
      </c>
      <c r="BK81" s="308">
        <f>BK83+BK85+BK87+BK89</f>
        <v>0</v>
      </c>
      <c r="BL81" s="304">
        <f>BL83+BL85+BL87+BL89</f>
        <v>0</v>
      </c>
      <c r="BM81" s="183">
        <f t="shared" si="86"/>
        <v>0</v>
      </c>
      <c r="BN81" s="308">
        <f>BN83+BN85+BN87+BN89</f>
        <v>0</v>
      </c>
      <c r="BO81" s="304">
        <f>BO83+BO85+BO87+BO89</f>
        <v>0</v>
      </c>
      <c r="BP81" s="183">
        <f t="shared" si="87"/>
        <v>0</v>
      </c>
      <c r="BQ81" s="308">
        <f>BQ83+BQ85+BQ87+BQ89</f>
        <v>0</v>
      </c>
      <c r="BR81" s="304">
        <f>BR83+BR85+BR87+BR89</f>
        <v>0</v>
      </c>
      <c r="BS81" s="144">
        <f t="shared" si="88"/>
        <v>0</v>
      </c>
      <c r="BT81" s="309">
        <f>BT83+BT85+BT87+BT89</f>
        <v>0</v>
      </c>
      <c r="BU81" s="310">
        <f>BU83+BU85+BU87+BU89</f>
        <v>0</v>
      </c>
      <c r="BV81" s="144">
        <f t="shared" si="89"/>
        <v>554.96900000000005</v>
      </c>
      <c r="BW81" s="309">
        <f>BW83+BW85+BW87+BW89</f>
        <v>0</v>
      </c>
      <c r="BX81" s="145">
        <f>BX83+BX85+BX87+BX89</f>
        <v>554.96900000000005</v>
      </c>
      <c r="BY81" s="72">
        <f t="shared" si="95"/>
        <v>0.20327045637682226</v>
      </c>
    </row>
    <row r="82" spans="2:77" ht="18" customHeight="1" x14ac:dyDescent="0.25">
      <c r="B82" s="806" t="s">
        <v>113</v>
      </c>
      <c r="C82" s="808" t="s">
        <v>114</v>
      </c>
      <c r="D82" s="74" t="s">
        <v>115</v>
      </c>
      <c r="E82" s="186">
        <f t="shared" si="64"/>
        <v>0.26</v>
      </c>
      <c r="F82" s="75">
        <f t="shared" si="65"/>
        <v>2.7E-2</v>
      </c>
      <c r="G82" s="76">
        <f t="shared" si="91"/>
        <v>0.10384615384615384</v>
      </c>
      <c r="H82" s="78">
        <f t="shared" si="66"/>
        <v>0</v>
      </c>
      <c r="I82" s="78">
        <f t="shared" si="67"/>
        <v>2.7E-2</v>
      </c>
      <c r="J82" s="76">
        <f t="shared" si="92"/>
        <v>0.10384615384615384</v>
      </c>
      <c r="K82" s="78">
        <f t="shared" si="68"/>
        <v>0</v>
      </c>
      <c r="L82" s="78">
        <f t="shared" si="69"/>
        <v>2.7E-2</v>
      </c>
      <c r="M82" s="76">
        <f t="shared" si="93"/>
        <v>0.10384615384615384</v>
      </c>
      <c r="N82" s="78">
        <f t="shared" si="70"/>
        <v>0</v>
      </c>
      <c r="O82" s="78">
        <f t="shared" si="90"/>
        <v>2.7E-2</v>
      </c>
      <c r="P82" s="76">
        <f t="shared" si="94"/>
        <v>0.10384615384615384</v>
      </c>
      <c r="Q82" s="91">
        <f t="shared" si="71"/>
        <v>0.26</v>
      </c>
      <c r="R82" s="311">
        <v>0</v>
      </c>
      <c r="S82" s="625">
        <v>0.26</v>
      </c>
      <c r="T82" s="93">
        <f t="shared" si="72"/>
        <v>1.2999999999999999E-2</v>
      </c>
      <c r="U82" s="312">
        <v>0</v>
      </c>
      <c r="V82" s="95">
        <v>1.2999999999999999E-2</v>
      </c>
      <c r="W82" s="93">
        <f t="shared" si="73"/>
        <v>1.4E-2</v>
      </c>
      <c r="X82" s="312">
        <v>0</v>
      </c>
      <c r="Y82" s="95">
        <v>1.4E-2</v>
      </c>
      <c r="Z82" s="93">
        <f t="shared" si="74"/>
        <v>0</v>
      </c>
      <c r="AA82" s="312">
        <v>0</v>
      </c>
      <c r="AB82" s="96">
        <v>0</v>
      </c>
      <c r="AC82" s="190">
        <f t="shared" si="75"/>
        <v>2.7E-2</v>
      </c>
      <c r="AD82" s="313">
        <v>0</v>
      </c>
      <c r="AE82" s="189">
        <f t="shared" ref="AE82:AE93" si="96">T82+W82+Z82</f>
        <v>2.7E-2</v>
      </c>
      <c r="AF82" s="190">
        <f t="shared" si="76"/>
        <v>0</v>
      </c>
      <c r="AG82" s="314">
        <v>0</v>
      </c>
      <c r="AH82" s="96">
        <v>0</v>
      </c>
      <c r="AI82" s="190">
        <f t="shared" si="77"/>
        <v>0</v>
      </c>
      <c r="AJ82" s="314">
        <v>0</v>
      </c>
      <c r="AK82" s="96">
        <v>0</v>
      </c>
      <c r="AL82" s="190">
        <f t="shared" si="78"/>
        <v>0</v>
      </c>
      <c r="AM82" s="314">
        <v>0</v>
      </c>
      <c r="AN82" s="95">
        <v>0</v>
      </c>
      <c r="AO82" s="190">
        <f t="shared" si="79"/>
        <v>0</v>
      </c>
      <c r="AP82" s="313">
        <v>0</v>
      </c>
      <c r="AQ82" s="189">
        <f t="shared" ref="AQ82:AQ93" si="97">AF82+AI82+AL82</f>
        <v>0</v>
      </c>
      <c r="AR82" s="190">
        <f t="shared" si="51"/>
        <v>2.7E-2</v>
      </c>
      <c r="AS82" s="313">
        <v>0</v>
      </c>
      <c r="AT82" s="189">
        <f t="shared" ref="AT82:AT93" si="98">AC82+AO82</f>
        <v>2.7E-2</v>
      </c>
      <c r="AU82" s="190">
        <f t="shared" si="80"/>
        <v>0</v>
      </c>
      <c r="AV82" s="314">
        <v>0</v>
      </c>
      <c r="AW82" s="96">
        <v>0</v>
      </c>
      <c r="AX82" s="190">
        <f t="shared" si="81"/>
        <v>0</v>
      </c>
      <c r="AY82" s="314">
        <v>0</v>
      </c>
      <c r="AZ82" s="96">
        <v>0</v>
      </c>
      <c r="BA82" s="190">
        <f t="shared" si="82"/>
        <v>0</v>
      </c>
      <c r="BB82" s="314">
        <v>0</v>
      </c>
      <c r="BC82" s="96">
        <v>0</v>
      </c>
      <c r="BD82" s="190">
        <f t="shared" si="83"/>
        <v>0</v>
      </c>
      <c r="BE82" s="313">
        <v>0</v>
      </c>
      <c r="BF82" s="189">
        <f t="shared" ref="BF82:BF93" si="99">AU82+AX82+BA82</f>
        <v>0</v>
      </c>
      <c r="BG82" s="190">
        <f t="shared" si="84"/>
        <v>2.7E-2</v>
      </c>
      <c r="BH82" s="313">
        <v>0</v>
      </c>
      <c r="BI82" s="189">
        <f t="shared" ref="BI82:BI93" si="100">AR82+BD82</f>
        <v>2.7E-2</v>
      </c>
      <c r="BJ82" s="190">
        <f t="shared" si="85"/>
        <v>0</v>
      </c>
      <c r="BK82" s="314">
        <v>0</v>
      </c>
      <c r="BL82" s="95">
        <v>0</v>
      </c>
      <c r="BM82" s="190">
        <f t="shared" si="86"/>
        <v>0</v>
      </c>
      <c r="BN82" s="314">
        <v>0</v>
      </c>
      <c r="BO82" s="95">
        <v>0</v>
      </c>
      <c r="BP82" s="190">
        <f t="shared" si="87"/>
        <v>0</v>
      </c>
      <c r="BQ82" s="314">
        <v>0</v>
      </c>
      <c r="BR82" s="95">
        <v>0</v>
      </c>
      <c r="BS82" s="87">
        <f t="shared" si="88"/>
        <v>0</v>
      </c>
      <c r="BT82" s="315">
        <v>0</v>
      </c>
      <c r="BU82" s="88">
        <f t="shared" ref="BU82:BU93" si="101">BJ82+BM82+BP82</f>
        <v>0</v>
      </c>
      <c r="BV82" s="87">
        <f t="shared" si="89"/>
        <v>2.7E-2</v>
      </c>
      <c r="BW82" s="315">
        <v>0</v>
      </c>
      <c r="BX82" s="88">
        <f t="shared" ref="BX82:BX93" si="102">BG82+BS82</f>
        <v>2.7E-2</v>
      </c>
      <c r="BY82" s="90">
        <f t="shared" si="95"/>
        <v>0.10384615384615384</v>
      </c>
    </row>
    <row r="83" spans="2:77" ht="18" customHeight="1" x14ac:dyDescent="0.25">
      <c r="B83" s="807"/>
      <c r="C83" s="809"/>
      <c r="D83" s="74" t="s">
        <v>32</v>
      </c>
      <c r="E83" s="186">
        <f t="shared" si="64"/>
        <v>578.5</v>
      </c>
      <c r="F83" s="75">
        <f t="shared" si="65"/>
        <v>59.555999999999997</v>
      </c>
      <c r="G83" s="76">
        <f t="shared" si="91"/>
        <v>0.10294900605012965</v>
      </c>
      <c r="H83" s="78">
        <f t="shared" si="66"/>
        <v>0</v>
      </c>
      <c r="I83" s="78">
        <f t="shared" si="67"/>
        <v>59.555999999999997</v>
      </c>
      <c r="J83" s="76">
        <f t="shared" si="92"/>
        <v>0.10294900605012965</v>
      </c>
      <c r="K83" s="78">
        <f t="shared" si="68"/>
        <v>0</v>
      </c>
      <c r="L83" s="78">
        <f t="shared" si="69"/>
        <v>59.555999999999997</v>
      </c>
      <c r="M83" s="76">
        <f t="shared" si="93"/>
        <v>0.10294900605012965</v>
      </c>
      <c r="N83" s="78">
        <f t="shared" si="70"/>
        <v>0</v>
      </c>
      <c r="O83" s="78">
        <f t="shared" si="90"/>
        <v>59.555999999999997</v>
      </c>
      <c r="P83" s="76">
        <f t="shared" si="94"/>
        <v>0.10294900605012965</v>
      </c>
      <c r="Q83" s="91">
        <f t="shared" si="71"/>
        <v>578.5</v>
      </c>
      <c r="R83" s="311">
        <v>0</v>
      </c>
      <c r="S83" s="625">
        <f>S82*2225</f>
        <v>578.5</v>
      </c>
      <c r="T83" s="93">
        <f t="shared" si="72"/>
        <v>35.89</v>
      </c>
      <c r="U83" s="312">
        <v>0</v>
      </c>
      <c r="V83" s="95">
        <v>35.89</v>
      </c>
      <c r="W83" s="93">
        <f t="shared" si="73"/>
        <v>23.666</v>
      </c>
      <c r="X83" s="312">
        <v>0</v>
      </c>
      <c r="Y83" s="95">
        <v>23.666</v>
      </c>
      <c r="Z83" s="93">
        <f t="shared" si="74"/>
        <v>0</v>
      </c>
      <c r="AA83" s="312">
        <v>0</v>
      </c>
      <c r="AB83" s="96">
        <v>0</v>
      </c>
      <c r="AC83" s="190">
        <f t="shared" si="75"/>
        <v>59.555999999999997</v>
      </c>
      <c r="AD83" s="313">
        <v>0</v>
      </c>
      <c r="AE83" s="189">
        <f t="shared" si="96"/>
        <v>59.555999999999997</v>
      </c>
      <c r="AF83" s="190">
        <f t="shared" si="76"/>
        <v>0</v>
      </c>
      <c r="AG83" s="314">
        <v>0</v>
      </c>
      <c r="AH83" s="96">
        <v>0</v>
      </c>
      <c r="AI83" s="190">
        <f t="shared" si="77"/>
        <v>0</v>
      </c>
      <c r="AJ83" s="314">
        <v>0</v>
      </c>
      <c r="AK83" s="96">
        <v>0</v>
      </c>
      <c r="AL83" s="190">
        <f t="shared" si="78"/>
        <v>0</v>
      </c>
      <c r="AM83" s="314">
        <v>0</v>
      </c>
      <c r="AN83" s="95">
        <v>0</v>
      </c>
      <c r="AO83" s="190">
        <f t="shared" si="79"/>
        <v>0</v>
      </c>
      <c r="AP83" s="313">
        <v>0</v>
      </c>
      <c r="AQ83" s="189">
        <f t="shared" si="97"/>
        <v>0</v>
      </c>
      <c r="AR83" s="190">
        <f t="shared" si="51"/>
        <v>59.555999999999997</v>
      </c>
      <c r="AS83" s="313">
        <v>0</v>
      </c>
      <c r="AT83" s="189">
        <f t="shared" si="98"/>
        <v>59.555999999999997</v>
      </c>
      <c r="AU83" s="190">
        <f t="shared" si="80"/>
        <v>0</v>
      </c>
      <c r="AV83" s="314">
        <v>0</v>
      </c>
      <c r="AW83" s="96">
        <v>0</v>
      </c>
      <c r="AX83" s="190">
        <f t="shared" si="81"/>
        <v>0</v>
      </c>
      <c r="AY83" s="314">
        <v>0</v>
      </c>
      <c r="AZ83" s="96">
        <v>0</v>
      </c>
      <c r="BA83" s="190">
        <f t="shared" si="82"/>
        <v>0</v>
      </c>
      <c r="BB83" s="314">
        <v>0</v>
      </c>
      <c r="BC83" s="96">
        <v>0</v>
      </c>
      <c r="BD83" s="190">
        <f t="shared" si="83"/>
        <v>0</v>
      </c>
      <c r="BE83" s="313">
        <v>0</v>
      </c>
      <c r="BF83" s="189">
        <f t="shared" si="99"/>
        <v>0</v>
      </c>
      <c r="BG83" s="190">
        <f t="shared" si="84"/>
        <v>59.555999999999997</v>
      </c>
      <c r="BH83" s="313">
        <v>0</v>
      </c>
      <c r="BI83" s="189">
        <f t="shared" si="100"/>
        <v>59.555999999999997</v>
      </c>
      <c r="BJ83" s="190">
        <f t="shared" si="85"/>
        <v>0</v>
      </c>
      <c r="BK83" s="314">
        <v>0</v>
      </c>
      <c r="BL83" s="95">
        <v>0</v>
      </c>
      <c r="BM83" s="190">
        <f t="shared" si="86"/>
        <v>0</v>
      </c>
      <c r="BN83" s="314">
        <v>0</v>
      </c>
      <c r="BO83" s="95">
        <v>0</v>
      </c>
      <c r="BP83" s="190">
        <f t="shared" si="87"/>
        <v>0</v>
      </c>
      <c r="BQ83" s="314">
        <v>0</v>
      </c>
      <c r="BR83" s="95">
        <v>0</v>
      </c>
      <c r="BS83" s="87">
        <f t="shared" si="88"/>
        <v>0</v>
      </c>
      <c r="BT83" s="315">
        <v>0</v>
      </c>
      <c r="BU83" s="88">
        <f t="shared" si="101"/>
        <v>0</v>
      </c>
      <c r="BV83" s="87">
        <f t="shared" si="89"/>
        <v>59.555999999999997</v>
      </c>
      <c r="BW83" s="315">
        <v>0</v>
      </c>
      <c r="BX83" s="88">
        <f t="shared" si="102"/>
        <v>59.555999999999997</v>
      </c>
      <c r="BY83" s="90">
        <f t="shared" si="95"/>
        <v>0.10294900605012965</v>
      </c>
    </row>
    <row r="84" spans="2:77" ht="18" customHeight="1" x14ac:dyDescent="0.25">
      <c r="B84" s="806" t="s">
        <v>116</v>
      </c>
      <c r="C84" s="808" t="s">
        <v>117</v>
      </c>
      <c r="D84" s="74" t="s">
        <v>52</v>
      </c>
      <c r="E84" s="186">
        <f t="shared" si="64"/>
        <v>0.3</v>
      </c>
      <c r="F84" s="75">
        <f t="shared" si="65"/>
        <v>3.2000000000000001E-2</v>
      </c>
      <c r="G84" s="76">
        <f t="shared" si="91"/>
        <v>0.10666666666666667</v>
      </c>
      <c r="H84" s="78">
        <f t="shared" si="66"/>
        <v>0</v>
      </c>
      <c r="I84" s="78">
        <f t="shared" si="67"/>
        <v>3.2000000000000001E-2</v>
      </c>
      <c r="J84" s="76">
        <f t="shared" si="92"/>
        <v>0.10666666666666667</v>
      </c>
      <c r="K84" s="78">
        <f t="shared" si="68"/>
        <v>0</v>
      </c>
      <c r="L84" s="78">
        <f t="shared" si="69"/>
        <v>3.2000000000000001E-2</v>
      </c>
      <c r="M84" s="76">
        <f t="shared" si="93"/>
        <v>0.10666666666666667</v>
      </c>
      <c r="N84" s="78">
        <f t="shared" si="70"/>
        <v>0</v>
      </c>
      <c r="O84" s="78">
        <f t="shared" si="90"/>
        <v>3.2000000000000001E-2</v>
      </c>
      <c r="P84" s="76">
        <f t="shared" si="94"/>
        <v>0.10666666666666667</v>
      </c>
      <c r="Q84" s="91">
        <f t="shared" si="71"/>
        <v>0.3</v>
      </c>
      <c r="R84" s="311">
        <v>0</v>
      </c>
      <c r="S84" s="625">
        <v>0.3</v>
      </c>
      <c r="T84" s="93">
        <f t="shared" si="72"/>
        <v>8.0000000000000002E-3</v>
      </c>
      <c r="U84" s="312">
        <v>0</v>
      </c>
      <c r="V84" s="95">
        <v>8.0000000000000002E-3</v>
      </c>
      <c r="W84" s="93">
        <f t="shared" si="73"/>
        <v>2.4E-2</v>
      </c>
      <c r="X84" s="312">
        <v>0</v>
      </c>
      <c r="Y84" s="95">
        <v>2.4E-2</v>
      </c>
      <c r="Z84" s="93">
        <f t="shared" si="74"/>
        <v>0</v>
      </c>
      <c r="AA84" s="312">
        <v>0</v>
      </c>
      <c r="AB84" s="96">
        <v>0</v>
      </c>
      <c r="AC84" s="190">
        <f t="shared" si="75"/>
        <v>3.2000000000000001E-2</v>
      </c>
      <c r="AD84" s="313">
        <v>0</v>
      </c>
      <c r="AE84" s="189">
        <f t="shared" si="96"/>
        <v>3.2000000000000001E-2</v>
      </c>
      <c r="AF84" s="190">
        <f t="shared" si="76"/>
        <v>0</v>
      </c>
      <c r="AG84" s="314">
        <v>0</v>
      </c>
      <c r="AH84" s="96">
        <v>0</v>
      </c>
      <c r="AI84" s="190">
        <f t="shared" si="77"/>
        <v>0</v>
      </c>
      <c r="AJ84" s="314">
        <v>0</v>
      </c>
      <c r="AK84" s="96">
        <v>0</v>
      </c>
      <c r="AL84" s="190">
        <f t="shared" si="78"/>
        <v>0</v>
      </c>
      <c r="AM84" s="314">
        <v>0</v>
      </c>
      <c r="AN84" s="95">
        <v>0</v>
      </c>
      <c r="AO84" s="190">
        <f t="shared" si="79"/>
        <v>0</v>
      </c>
      <c r="AP84" s="313">
        <v>0</v>
      </c>
      <c r="AQ84" s="189">
        <f t="shared" si="97"/>
        <v>0</v>
      </c>
      <c r="AR84" s="190">
        <f t="shared" si="51"/>
        <v>3.2000000000000001E-2</v>
      </c>
      <c r="AS84" s="313">
        <v>0</v>
      </c>
      <c r="AT84" s="189">
        <f t="shared" si="98"/>
        <v>3.2000000000000001E-2</v>
      </c>
      <c r="AU84" s="190">
        <f t="shared" si="80"/>
        <v>0</v>
      </c>
      <c r="AV84" s="314">
        <v>0</v>
      </c>
      <c r="AW84" s="96">
        <v>0</v>
      </c>
      <c r="AX84" s="190">
        <f t="shared" si="81"/>
        <v>0</v>
      </c>
      <c r="AY84" s="314">
        <v>0</v>
      </c>
      <c r="AZ84" s="96">
        <v>0</v>
      </c>
      <c r="BA84" s="190">
        <f t="shared" si="82"/>
        <v>0</v>
      </c>
      <c r="BB84" s="314">
        <v>0</v>
      </c>
      <c r="BC84" s="96">
        <v>0</v>
      </c>
      <c r="BD84" s="190">
        <f t="shared" si="83"/>
        <v>0</v>
      </c>
      <c r="BE84" s="313">
        <v>0</v>
      </c>
      <c r="BF84" s="189">
        <f t="shared" si="99"/>
        <v>0</v>
      </c>
      <c r="BG84" s="190">
        <f t="shared" si="84"/>
        <v>3.2000000000000001E-2</v>
      </c>
      <c r="BH84" s="313">
        <v>0</v>
      </c>
      <c r="BI84" s="189">
        <f t="shared" si="100"/>
        <v>3.2000000000000001E-2</v>
      </c>
      <c r="BJ84" s="190">
        <f t="shared" si="85"/>
        <v>0</v>
      </c>
      <c r="BK84" s="314">
        <v>0</v>
      </c>
      <c r="BL84" s="95">
        <v>0</v>
      </c>
      <c r="BM84" s="190">
        <f t="shared" si="86"/>
        <v>0</v>
      </c>
      <c r="BN84" s="314">
        <v>0</v>
      </c>
      <c r="BO84" s="95">
        <v>0</v>
      </c>
      <c r="BP84" s="190">
        <f t="shared" si="87"/>
        <v>0</v>
      </c>
      <c r="BQ84" s="314">
        <v>0</v>
      </c>
      <c r="BR84" s="95">
        <v>0</v>
      </c>
      <c r="BS84" s="87">
        <f t="shared" si="88"/>
        <v>0</v>
      </c>
      <c r="BT84" s="315">
        <v>0</v>
      </c>
      <c r="BU84" s="88">
        <f t="shared" si="101"/>
        <v>0</v>
      </c>
      <c r="BV84" s="87">
        <f t="shared" si="89"/>
        <v>3.2000000000000001E-2</v>
      </c>
      <c r="BW84" s="315">
        <v>0</v>
      </c>
      <c r="BX84" s="88">
        <f t="shared" si="102"/>
        <v>3.2000000000000001E-2</v>
      </c>
      <c r="BY84" s="90">
        <f t="shared" si="95"/>
        <v>0.10666666666666667</v>
      </c>
    </row>
    <row r="85" spans="2:77" ht="18" customHeight="1" x14ac:dyDescent="0.25">
      <c r="B85" s="807"/>
      <c r="C85" s="809"/>
      <c r="D85" s="74" t="s">
        <v>32</v>
      </c>
      <c r="E85" s="186">
        <f t="shared" si="64"/>
        <v>376.8</v>
      </c>
      <c r="F85" s="75">
        <f t="shared" si="65"/>
        <v>38.677</v>
      </c>
      <c r="G85" s="76">
        <f t="shared" si="91"/>
        <v>0.10264596602972399</v>
      </c>
      <c r="H85" s="78">
        <f t="shared" si="66"/>
        <v>0</v>
      </c>
      <c r="I85" s="78">
        <f t="shared" si="67"/>
        <v>38.677</v>
      </c>
      <c r="J85" s="76">
        <f t="shared" si="92"/>
        <v>0.10264596602972399</v>
      </c>
      <c r="K85" s="78">
        <f t="shared" si="68"/>
        <v>0</v>
      </c>
      <c r="L85" s="78">
        <f t="shared" si="69"/>
        <v>38.677</v>
      </c>
      <c r="M85" s="76">
        <f t="shared" si="93"/>
        <v>0.10264596602972399</v>
      </c>
      <c r="N85" s="78">
        <f t="shared" si="70"/>
        <v>0</v>
      </c>
      <c r="O85" s="78">
        <f t="shared" si="90"/>
        <v>38.677</v>
      </c>
      <c r="P85" s="76">
        <f t="shared" si="94"/>
        <v>0.10264596602972399</v>
      </c>
      <c r="Q85" s="91">
        <f t="shared" si="71"/>
        <v>376.8</v>
      </c>
      <c r="R85" s="311">
        <v>0</v>
      </c>
      <c r="S85" s="625">
        <f>S84*1256</f>
        <v>376.8</v>
      </c>
      <c r="T85" s="93">
        <f t="shared" si="72"/>
        <v>9.65</v>
      </c>
      <c r="U85" s="312">
        <v>0</v>
      </c>
      <c r="V85" s="95">
        <v>9.65</v>
      </c>
      <c r="W85" s="93">
        <f t="shared" si="73"/>
        <v>29.027000000000001</v>
      </c>
      <c r="X85" s="312">
        <v>0</v>
      </c>
      <c r="Y85" s="95">
        <v>29.027000000000001</v>
      </c>
      <c r="Z85" s="93">
        <f t="shared" si="74"/>
        <v>0</v>
      </c>
      <c r="AA85" s="312">
        <v>0</v>
      </c>
      <c r="AB85" s="96">
        <v>0</v>
      </c>
      <c r="AC85" s="190">
        <f t="shared" si="75"/>
        <v>38.677</v>
      </c>
      <c r="AD85" s="313">
        <v>0</v>
      </c>
      <c r="AE85" s="189">
        <f t="shared" si="96"/>
        <v>38.677</v>
      </c>
      <c r="AF85" s="190">
        <f t="shared" si="76"/>
        <v>0</v>
      </c>
      <c r="AG85" s="314">
        <v>0</v>
      </c>
      <c r="AH85" s="96">
        <v>0</v>
      </c>
      <c r="AI85" s="190">
        <f t="shared" si="77"/>
        <v>0</v>
      </c>
      <c r="AJ85" s="314">
        <v>0</v>
      </c>
      <c r="AK85" s="96">
        <v>0</v>
      </c>
      <c r="AL85" s="190">
        <f t="shared" si="78"/>
        <v>0</v>
      </c>
      <c r="AM85" s="314">
        <v>0</v>
      </c>
      <c r="AN85" s="95">
        <v>0</v>
      </c>
      <c r="AO85" s="190">
        <f t="shared" si="79"/>
        <v>0</v>
      </c>
      <c r="AP85" s="313">
        <v>0</v>
      </c>
      <c r="AQ85" s="189">
        <f t="shared" si="97"/>
        <v>0</v>
      </c>
      <c r="AR85" s="190">
        <f t="shared" si="51"/>
        <v>38.677</v>
      </c>
      <c r="AS85" s="313">
        <v>0</v>
      </c>
      <c r="AT85" s="189">
        <f t="shared" si="98"/>
        <v>38.677</v>
      </c>
      <c r="AU85" s="190">
        <f t="shared" si="80"/>
        <v>0</v>
      </c>
      <c r="AV85" s="314">
        <v>0</v>
      </c>
      <c r="AW85" s="96">
        <v>0</v>
      </c>
      <c r="AX85" s="190">
        <f t="shared" si="81"/>
        <v>0</v>
      </c>
      <c r="AY85" s="314">
        <v>0</v>
      </c>
      <c r="AZ85" s="96">
        <v>0</v>
      </c>
      <c r="BA85" s="190">
        <f t="shared" si="82"/>
        <v>0</v>
      </c>
      <c r="BB85" s="314">
        <v>0</v>
      </c>
      <c r="BC85" s="96">
        <v>0</v>
      </c>
      <c r="BD85" s="190">
        <f t="shared" si="83"/>
        <v>0</v>
      </c>
      <c r="BE85" s="313">
        <v>0</v>
      </c>
      <c r="BF85" s="189">
        <f t="shared" si="99"/>
        <v>0</v>
      </c>
      <c r="BG85" s="190">
        <f t="shared" si="84"/>
        <v>38.677</v>
      </c>
      <c r="BH85" s="313">
        <v>0</v>
      </c>
      <c r="BI85" s="189">
        <f t="shared" si="100"/>
        <v>38.677</v>
      </c>
      <c r="BJ85" s="190">
        <f t="shared" si="85"/>
        <v>0</v>
      </c>
      <c r="BK85" s="314">
        <v>0</v>
      </c>
      <c r="BL85" s="95">
        <v>0</v>
      </c>
      <c r="BM85" s="190">
        <f t="shared" si="86"/>
        <v>0</v>
      </c>
      <c r="BN85" s="314">
        <v>0</v>
      </c>
      <c r="BO85" s="95">
        <v>0</v>
      </c>
      <c r="BP85" s="190">
        <f t="shared" si="87"/>
        <v>0</v>
      </c>
      <c r="BQ85" s="314">
        <v>0</v>
      </c>
      <c r="BR85" s="95">
        <v>0</v>
      </c>
      <c r="BS85" s="87">
        <f t="shared" si="88"/>
        <v>0</v>
      </c>
      <c r="BT85" s="315">
        <v>0</v>
      </c>
      <c r="BU85" s="88">
        <f t="shared" si="101"/>
        <v>0</v>
      </c>
      <c r="BV85" s="87">
        <f t="shared" si="89"/>
        <v>38.677</v>
      </c>
      <c r="BW85" s="315">
        <v>0</v>
      </c>
      <c r="BX85" s="88">
        <f t="shared" si="102"/>
        <v>38.677</v>
      </c>
      <c r="BY85" s="90">
        <f t="shared" si="95"/>
        <v>0.10264596602972399</v>
      </c>
    </row>
    <row r="86" spans="2:77" ht="15.75" customHeight="1" x14ac:dyDescent="0.25">
      <c r="B86" s="806" t="s">
        <v>118</v>
      </c>
      <c r="C86" s="808" t="s">
        <v>119</v>
      </c>
      <c r="D86" s="74" t="s">
        <v>52</v>
      </c>
      <c r="E86" s="186">
        <f t="shared" si="64"/>
        <v>0.75</v>
      </c>
      <c r="F86" s="75">
        <f t="shared" si="65"/>
        <v>0.18</v>
      </c>
      <c r="G86" s="76">
        <f t="shared" si="91"/>
        <v>0.24</v>
      </c>
      <c r="H86" s="78">
        <f t="shared" si="66"/>
        <v>0</v>
      </c>
      <c r="I86" s="78">
        <f t="shared" si="67"/>
        <v>0.18</v>
      </c>
      <c r="J86" s="76">
        <f t="shared" si="92"/>
        <v>0.24</v>
      </c>
      <c r="K86" s="78">
        <f t="shared" si="68"/>
        <v>0</v>
      </c>
      <c r="L86" s="78">
        <f t="shared" si="69"/>
        <v>0.18</v>
      </c>
      <c r="M86" s="76">
        <f t="shared" si="93"/>
        <v>0.24</v>
      </c>
      <c r="N86" s="78">
        <f t="shared" si="70"/>
        <v>0</v>
      </c>
      <c r="O86" s="78">
        <f t="shared" si="90"/>
        <v>0.18</v>
      </c>
      <c r="P86" s="76">
        <f t="shared" si="94"/>
        <v>0.24</v>
      </c>
      <c r="Q86" s="91">
        <f t="shared" si="71"/>
        <v>0.75</v>
      </c>
      <c r="R86" s="311">
        <v>0</v>
      </c>
      <c r="S86" s="625">
        <v>0.75</v>
      </c>
      <c r="T86" s="93">
        <f t="shared" si="72"/>
        <v>0.158</v>
      </c>
      <c r="U86" s="312">
        <v>0</v>
      </c>
      <c r="V86" s="95">
        <v>0.158</v>
      </c>
      <c r="W86" s="93">
        <f t="shared" si="73"/>
        <v>2.1999999999999999E-2</v>
      </c>
      <c r="X86" s="312">
        <v>0</v>
      </c>
      <c r="Y86" s="95">
        <v>2.1999999999999999E-2</v>
      </c>
      <c r="Z86" s="93">
        <f t="shared" si="74"/>
        <v>0</v>
      </c>
      <c r="AA86" s="312">
        <v>0</v>
      </c>
      <c r="AB86" s="96">
        <v>0</v>
      </c>
      <c r="AC86" s="190">
        <f t="shared" si="75"/>
        <v>0.18</v>
      </c>
      <c r="AD86" s="313">
        <v>0</v>
      </c>
      <c r="AE86" s="189">
        <f t="shared" si="96"/>
        <v>0.18</v>
      </c>
      <c r="AF86" s="190">
        <f t="shared" si="76"/>
        <v>0</v>
      </c>
      <c r="AG86" s="314">
        <v>0</v>
      </c>
      <c r="AH86" s="96">
        <v>0</v>
      </c>
      <c r="AI86" s="190">
        <f t="shared" si="77"/>
        <v>0</v>
      </c>
      <c r="AJ86" s="314">
        <v>0</v>
      </c>
      <c r="AK86" s="96">
        <v>0</v>
      </c>
      <c r="AL86" s="190">
        <f t="shared" si="78"/>
        <v>0</v>
      </c>
      <c r="AM86" s="314">
        <v>0</v>
      </c>
      <c r="AN86" s="95">
        <v>0</v>
      </c>
      <c r="AO86" s="190">
        <f t="shared" si="79"/>
        <v>0</v>
      </c>
      <c r="AP86" s="313">
        <v>0</v>
      </c>
      <c r="AQ86" s="189">
        <f t="shared" si="97"/>
        <v>0</v>
      </c>
      <c r="AR86" s="190">
        <f t="shared" si="51"/>
        <v>0.18</v>
      </c>
      <c r="AS86" s="313">
        <v>0</v>
      </c>
      <c r="AT86" s="189">
        <f t="shared" si="98"/>
        <v>0.18</v>
      </c>
      <c r="AU86" s="190">
        <f t="shared" si="80"/>
        <v>0</v>
      </c>
      <c r="AV86" s="314">
        <v>0</v>
      </c>
      <c r="AW86" s="96">
        <v>0</v>
      </c>
      <c r="AX86" s="190">
        <f t="shared" si="81"/>
        <v>0</v>
      </c>
      <c r="AY86" s="314">
        <v>0</v>
      </c>
      <c r="AZ86" s="96">
        <v>0</v>
      </c>
      <c r="BA86" s="190">
        <f t="shared" si="82"/>
        <v>0</v>
      </c>
      <c r="BB86" s="314">
        <v>0</v>
      </c>
      <c r="BC86" s="96">
        <v>0</v>
      </c>
      <c r="BD86" s="190">
        <f t="shared" si="83"/>
        <v>0</v>
      </c>
      <c r="BE86" s="313">
        <v>0</v>
      </c>
      <c r="BF86" s="189">
        <f t="shared" si="99"/>
        <v>0</v>
      </c>
      <c r="BG86" s="190">
        <f t="shared" si="84"/>
        <v>0.18</v>
      </c>
      <c r="BH86" s="313">
        <v>0</v>
      </c>
      <c r="BI86" s="189">
        <f t="shared" si="100"/>
        <v>0.18</v>
      </c>
      <c r="BJ86" s="190">
        <f t="shared" si="85"/>
        <v>0</v>
      </c>
      <c r="BK86" s="314">
        <v>0</v>
      </c>
      <c r="BL86" s="95">
        <v>0</v>
      </c>
      <c r="BM86" s="190">
        <f t="shared" si="86"/>
        <v>0</v>
      </c>
      <c r="BN86" s="314">
        <v>0</v>
      </c>
      <c r="BO86" s="95">
        <v>0</v>
      </c>
      <c r="BP86" s="190">
        <f t="shared" si="87"/>
        <v>0</v>
      </c>
      <c r="BQ86" s="314">
        <v>0</v>
      </c>
      <c r="BR86" s="95"/>
      <c r="BS86" s="87">
        <f t="shared" si="88"/>
        <v>0</v>
      </c>
      <c r="BT86" s="315">
        <v>0</v>
      </c>
      <c r="BU86" s="88">
        <f t="shared" si="101"/>
        <v>0</v>
      </c>
      <c r="BV86" s="87">
        <f t="shared" si="89"/>
        <v>0.18</v>
      </c>
      <c r="BW86" s="315">
        <v>0</v>
      </c>
      <c r="BX86" s="88">
        <f t="shared" si="102"/>
        <v>0.18</v>
      </c>
      <c r="BY86" s="90">
        <f t="shared" si="95"/>
        <v>0.24</v>
      </c>
    </row>
    <row r="87" spans="2:77" ht="15.75" customHeight="1" x14ac:dyDescent="0.25">
      <c r="B87" s="807"/>
      <c r="C87" s="809"/>
      <c r="D87" s="74" t="s">
        <v>32</v>
      </c>
      <c r="E87" s="186">
        <f t="shared" si="64"/>
        <v>930</v>
      </c>
      <c r="F87" s="75">
        <f t="shared" si="65"/>
        <v>255.36099999999999</v>
      </c>
      <c r="G87" s="76">
        <f t="shared" si="91"/>
        <v>0.27458172043010753</v>
      </c>
      <c r="H87" s="78">
        <f t="shared" si="66"/>
        <v>0</v>
      </c>
      <c r="I87" s="78">
        <f t="shared" si="67"/>
        <v>255.36099999999999</v>
      </c>
      <c r="J87" s="76">
        <f t="shared" si="92"/>
        <v>0.27458172043010753</v>
      </c>
      <c r="K87" s="78">
        <f t="shared" si="68"/>
        <v>0</v>
      </c>
      <c r="L87" s="78">
        <f t="shared" si="69"/>
        <v>255.36099999999999</v>
      </c>
      <c r="M87" s="76">
        <f t="shared" si="93"/>
        <v>0.27458172043010753</v>
      </c>
      <c r="N87" s="78">
        <f t="shared" si="70"/>
        <v>0</v>
      </c>
      <c r="O87" s="78">
        <f t="shared" si="90"/>
        <v>255.36099999999999</v>
      </c>
      <c r="P87" s="76">
        <f t="shared" si="94"/>
        <v>0.27458172043010753</v>
      </c>
      <c r="Q87" s="91">
        <f t="shared" si="71"/>
        <v>930</v>
      </c>
      <c r="R87" s="92">
        <v>0</v>
      </c>
      <c r="S87" s="625">
        <f>S86*1240</f>
        <v>930</v>
      </c>
      <c r="T87" s="93">
        <f t="shared" si="72"/>
        <v>224.417</v>
      </c>
      <c r="U87" s="94">
        <v>0</v>
      </c>
      <c r="V87" s="95">
        <v>224.417</v>
      </c>
      <c r="W87" s="93">
        <f t="shared" si="73"/>
        <v>30.943999999999999</v>
      </c>
      <c r="X87" s="94">
        <v>0</v>
      </c>
      <c r="Y87" s="95">
        <v>30.943999999999999</v>
      </c>
      <c r="Z87" s="93">
        <f t="shared" si="74"/>
        <v>0</v>
      </c>
      <c r="AA87" s="94">
        <v>0</v>
      </c>
      <c r="AB87" s="96">
        <v>0</v>
      </c>
      <c r="AC87" s="190">
        <f t="shared" si="75"/>
        <v>255.36099999999999</v>
      </c>
      <c r="AD87" s="190">
        <v>0</v>
      </c>
      <c r="AE87" s="189">
        <f t="shared" si="96"/>
        <v>255.36099999999999</v>
      </c>
      <c r="AF87" s="190">
        <f t="shared" si="76"/>
        <v>0</v>
      </c>
      <c r="AG87" s="189">
        <v>0</v>
      </c>
      <c r="AH87" s="96">
        <v>0</v>
      </c>
      <c r="AI87" s="190">
        <f t="shared" si="77"/>
        <v>0</v>
      </c>
      <c r="AJ87" s="189">
        <v>0</v>
      </c>
      <c r="AK87" s="96">
        <v>0</v>
      </c>
      <c r="AL87" s="190">
        <f t="shared" si="78"/>
        <v>0</v>
      </c>
      <c r="AM87" s="189">
        <v>0</v>
      </c>
      <c r="AN87" s="95">
        <v>0</v>
      </c>
      <c r="AO87" s="190">
        <f t="shared" si="79"/>
        <v>0</v>
      </c>
      <c r="AP87" s="190">
        <v>0</v>
      </c>
      <c r="AQ87" s="189">
        <f t="shared" si="97"/>
        <v>0</v>
      </c>
      <c r="AR87" s="190">
        <f t="shared" si="51"/>
        <v>255.36099999999999</v>
      </c>
      <c r="AS87" s="190">
        <v>0</v>
      </c>
      <c r="AT87" s="189">
        <f t="shared" si="98"/>
        <v>255.36099999999999</v>
      </c>
      <c r="AU87" s="190">
        <f t="shared" si="80"/>
        <v>0</v>
      </c>
      <c r="AV87" s="189">
        <v>0</v>
      </c>
      <c r="AW87" s="96">
        <v>0</v>
      </c>
      <c r="AX87" s="190">
        <f t="shared" si="81"/>
        <v>0</v>
      </c>
      <c r="AY87" s="189">
        <v>0</v>
      </c>
      <c r="AZ87" s="96">
        <v>0</v>
      </c>
      <c r="BA87" s="190">
        <f t="shared" si="82"/>
        <v>0</v>
      </c>
      <c r="BB87" s="189">
        <v>0</v>
      </c>
      <c r="BC87" s="96">
        <v>0</v>
      </c>
      <c r="BD87" s="190">
        <f t="shared" si="83"/>
        <v>0</v>
      </c>
      <c r="BE87" s="190">
        <v>0</v>
      </c>
      <c r="BF87" s="189">
        <f t="shared" si="99"/>
        <v>0</v>
      </c>
      <c r="BG87" s="190">
        <f t="shared" si="84"/>
        <v>255.36099999999999</v>
      </c>
      <c r="BH87" s="190">
        <v>0</v>
      </c>
      <c r="BI87" s="189">
        <f t="shared" si="100"/>
        <v>255.36099999999999</v>
      </c>
      <c r="BJ87" s="190">
        <f t="shared" si="85"/>
        <v>0</v>
      </c>
      <c r="BK87" s="189">
        <v>0</v>
      </c>
      <c r="BL87" s="95">
        <v>0</v>
      </c>
      <c r="BM87" s="190">
        <f t="shared" si="86"/>
        <v>0</v>
      </c>
      <c r="BN87" s="189">
        <v>0</v>
      </c>
      <c r="BO87" s="95">
        <v>0</v>
      </c>
      <c r="BP87" s="190">
        <f t="shared" si="87"/>
        <v>0</v>
      </c>
      <c r="BQ87" s="189">
        <v>0</v>
      </c>
      <c r="BR87" s="95">
        <v>0</v>
      </c>
      <c r="BS87" s="87">
        <f t="shared" si="88"/>
        <v>0</v>
      </c>
      <c r="BT87" s="87">
        <v>0</v>
      </c>
      <c r="BU87" s="88">
        <f t="shared" si="101"/>
        <v>0</v>
      </c>
      <c r="BV87" s="87">
        <f t="shared" si="89"/>
        <v>255.36099999999999</v>
      </c>
      <c r="BW87" s="87">
        <v>0</v>
      </c>
      <c r="BX87" s="88">
        <f t="shared" si="102"/>
        <v>255.36099999999999</v>
      </c>
      <c r="BY87" s="90">
        <f t="shared" si="95"/>
        <v>0.27458172043010753</v>
      </c>
    </row>
    <row r="88" spans="2:77" ht="13.8" x14ac:dyDescent="0.25">
      <c r="B88" s="806" t="s">
        <v>120</v>
      </c>
      <c r="C88" s="808" t="s">
        <v>121</v>
      </c>
      <c r="D88" s="74" t="s">
        <v>52</v>
      </c>
      <c r="E88" s="186">
        <f t="shared" si="64"/>
        <v>0.7</v>
      </c>
      <c r="F88" s="75">
        <f t="shared" si="65"/>
        <v>0.14300000000000002</v>
      </c>
      <c r="G88" s="76">
        <f t="shared" si="91"/>
        <v>0.20428571428571432</v>
      </c>
      <c r="H88" s="78">
        <f t="shared" si="66"/>
        <v>0</v>
      </c>
      <c r="I88" s="78">
        <f t="shared" si="67"/>
        <v>0.14300000000000002</v>
      </c>
      <c r="J88" s="76">
        <f t="shared" si="92"/>
        <v>0.20428571428571432</v>
      </c>
      <c r="K88" s="78">
        <f t="shared" si="68"/>
        <v>0</v>
      </c>
      <c r="L88" s="78">
        <f t="shared" si="69"/>
        <v>0.14300000000000002</v>
      </c>
      <c r="M88" s="76">
        <f t="shared" si="93"/>
        <v>0.20428571428571432</v>
      </c>
      <c r="N88" s="78">
        <f t="shared" si="70"/>
        <v>0</v>
      </c>
      <c r="O88" s="78">
        <f t="shared" si="90"/>
        <v>0.14300000000000002</v>
      </c>
      <c r="P88" s="76">
        <f t="shared" si="94"/>
        <v>0.20428571428571432</v>
      </c>
      <c r="Q88" s="91">
        <f t="shared" si="71"/>
        <v>0.7</v>
      </c>
      <c r="R88" s="92">
        <v>0</v>
      </c>
      <c r="S88" s="625">
        <v>0.7</v>
      </c>
      <c r="T88" s="93">
        <f t="shared" si="72"/>
        <v>9.6000000000000002E-2</v>
      </c>
      <c r="U88" s="94">
        <v>0</v>
      </c>
      <c r="V88" s="95">
        <v>9.6000000000000002E-2</v>
      </c>
      <c r="W88" s="93">
        <f t="shared" si="73"/>
        <v>4.7E-2</v>
      </c>
      <c r="X88" s="94">
        <v>0</v>
      </c>
      <c r="Y88" s="95">
        <v>4.7E-2</v>
      </c>
      <c r="Z88" s="93">
        <f t="shared" si="74"/>
        <v>0</v>
      </c>
      <c r="AA88" s="94">
        <v>0</v>
      </c>
      <c r="AB88" s="96">
        <v>0</v>
      </c>
      <c r="AC88" s="190">
        <f t="shared" si="75"/>
        <v>0.14300000000000002</v>
      </c>
      <c r="AD88" s="190">
        <v>0</v>
      </c>
      <c r="AE88" s="189">
        <f t="shared" si="96"/>
        <v>0.14300000000000002</v>
      </c>
      <c r="AF88" s="190">
        <f t="shared" si="76"/>
        <v>0</v>
      </c>
      <c r="AG88" s="189">
        <v>0</v>
      </c>
      <c r="AH88" s="96">
        <v>0</v>
      </c>
      <c r="AI88" s="190">
        <f t="shared" si="77"/>
        <v>0</v>
      </c>
      <c r="AJ88" s="189">
        <v>0</v>
      </c>
      <c r="AK88" s="96">
        <v>0</v>
      </c>
      <c r="AL88" s="190">
        <f t="shared" si="78"/>
        <v>0</v>
      </c>
      <c r="AM88" s="189">
        <v>0</v>
      </c>
      <c r="AN88" s="95">
        <v>0</v>
      </c>
      <c r="AO88" s="190">
        <f t="shared" si="79"/>
        <v>0</v>
      </c>
      <c r="AP88" s="190">
        <v>0</v>
      </c>
      <c r="AQ88" s="189">
        <f t="shared" si="97"/>
        <v>0</v>
      </c>
      <c r="AR88" s="190">
        <f t="shared" si="51"/>
        <v>0.14300000000000002</v>
      </c>
      <c r="AS88" s="190">
        <v>0</v>
      </c>
      <c r="AT88" s="189">
        <f t="shared" si="98"/>
        <v>0.14300000000000002</v>
      </c>
      <c r="AU88" s="190">
        <f t="shared" si="80"/>
        <v>0</v>
      </c>
      <c r="AV88" s="189">
        <v>0</v>
      </c>
      <c r="AW88" s="96">
        <v>0</v>
      </c>
      <c r="AX88" s="190">
        <f t="shared" si="81"/>
        <v>0</v>
      </c>
      <c r="AY88" s="189">
        <v>0</v>
      </c>
      <c r="AZ88" s="96">
        <v>0</v>
      </c>
      <c r="BA88" s="190">
        <f t="shared" si="82"/>
        <v>0</v>
      </c>
      <c r="BB88" s="189">
        <v>0</v>
      </c>
      <c r="BC88" s="96">
        <v>0</v>
      </c>
      <c r="BD88" s="190">
        <f t="shared" si="83"/>
        <v>0</v>
      </c>
      <c r="BE88" s="190">
        <v>0</v>
      </c>
      <c r="BF88" s="189">
        <f t="shared" si="99"/>
        <v>0</v>
      </c>
      <c r="BG88" s="190">
        <f t="shared" si="84"/>
        <v>0.14300000000000002</v>
      </c>
      <c r="BH88" s="190">
        <v>0</v>
      </c>
      <c r="BI88" s="189">
        <f t="shared" si="100"/>
        <v>0.14300000000000002</v>
      </c>
      <c r="BJ88" s="190">
        <f t="shared" si="85"/>
        <v>0</v>
      </c>
      <c r="BK88" s="189">
        <v>0</v>
      </c>
      <c r="BL88" s="95">
        <v>0</v>
      </c>
      <c r="BM88" s="190">
        <f t="shared" si="86"/>
        <v>0</v>
      </c>
      <c r="BN88" s="189">
        <v>0</v>
      </c>
      <c r="BO88" s="95">
        <v>0</v>
      </c>
      <c r="BP88" s="190">
        <f t="shared" si="87"/>
        <v>0</v>
      </c>
      <c r="BQ88" s="189">
        <v>0</v>
      </c>
      <c r="BR88" s="95">
        <v>0</v>
      </c>
      <c r="BS88" s="87">
        <f t="shared" si="88"/>
        <v>0</v>
      </c>
      <c r="BT88" s="87">
        <v>0</v>
      </c>
      <c r="BU88" s="88">
        <f t="shared" si="101"/>
        <v>0</v>
      </c>
      <c r="BV88" s="87">
        <f t="shared" si="89"/>
        <v>0.14300000000000002</v>
      </c>
      <c r="BW88" s="87">
        <v>0</v>
      </c>
      <c r="BX88" s="88">
        <f t="shared" si="102"/>
        <v>0.14300000000000002</v>
      </c>
      <c r="BY88" s="90">
        <f t="shared" si="95"/>
        <v>0.20428571428571432</v>
      </c>
    </row>
    <row r="89" spans="2:77" ht="15.75" customHeight="1" thickBot="1" x14ac:dyDescent="0.3">
      <c r="B89" s="807"/>
      <c r="C89" s="795"/>
      <c r="D89" s="194" t="s">
        <v>32</v>
      </c>
      <c r="E89" s="316">
        <f t="shared" si="64"/>
        <v>844.9</v>
      </c>
      <c r="F89" s="107">
        <f t="shared" si="65"/>
        <v>201.375</v>
      </c>
      <c r="G89" s="108">
        <f t="shared" si="91"/>
        <v>0.23834181559947923</v>
      </c>
      <c r="H89" s="110">
        <f t="shared" si="66"/>
        <v>0</v>
      </c>
      <c r="I89" s="110">
        <f t="shared" si="67"/>
        <v>201.375</v>
      </c>
      <c r="J89" s="108">
        <f t="shared" si="92"/>
        <v>0.23834181559947923</v>
      </c>
      <c r="K89" s="110">
        <f t="shared" si="68"/>
        <v>0</v>
      </c>
      <c r="L89" s="110">
        <f t="shared" si="69"/>
        <v>201.375</v>
      </c>
      <c r="M89" s="108">
        <f t="shared" si="93"/>
        <v>0.23834181559947923</v>
      </c>
      <c r="N89" s="110">
        <f t="shared" si="70"/>
        <v>0</v>
      </c>
      <c r="O89" s="110">
        <f t="shared" si="90"/>
        <v>201.375</v>
      </c>
      <c r="P89" s="108">
        <f t="shared" si="94"/>
        <v>0.23834181559947923</v>
      </c>
      <c r="Q89" s="230">
        <f t="shared" si="71"/>
        <v>844.9</v>
      </c>
      <c r="R89" s="231">
        <v>0</v>
      </c>
      <c r="S89" s="632">
        <f>S88*1207</f>
        <v>844.9</v>
      </c>
      <c r="T89" s="232">
        <f t="shared" si="72"/>
        <v>132.744</v>
      </c>
      <c r="U89" s="233">
        <v>0</v>
      </c>
      <c r="V89" s="234">
        <v>132.744</v>
      </c>
      <c r="W89" s="232">
        <f t="shared" si="73"/>
        <v>68.631</v>
      </c>
      <c r="X89" s="233">
        <v>0</v>
      </c>
      <c r="Y89" s="234">
        <v>68.631</v>
      </c>
      <c r="Z89" s="232">
        <f t="shared" si="74"/>
        <v>0</v>
      </c>
      <c r="AA89" s="233">
        <v>0</v>
      </c>
      <c r="AB89" s="235">
        <v>0</v>
      </c>
      <c r="AC89" s="198">
        <f t="shared" si="75"/>
        <v>201.375</v>
      </c>
      <c r="AD89" s="198">
        <v>0</v>
      </c>
      <c r="AE89" s="197">
        <f t="shared" si="96"/>
        <v>201.375</v>
      </c>
      <c r="AF89" s="198">
        <f t="shared" si="76"/>
        <v>0</v>
      </c>
      <c r="AG89" s="197">
        <v>0</v>
      </c>
      <c r="AH89" s="235">
        <v>0</v>
      </c>
      <c r="AI89" s="198">
        <f t="shared" si="77"/>
        <v>0</v>
      </c>
      <c r="AJ89" s="197">
        <v>0</v>
      </c>
      <c r="AK89" s="235">
        <v>0</v>
      </c>
      <c r="AL89" s="198">
        <f t="shared" si="78"/>
        <v>0</v>
      </c>
      <c r="AM89" s="197">
        <v>0</v>
      </c>
      <c r="AN89" s="234">
        <v>0</v>
      </c>
      <c r="AO89" s="198">
        <f t="shared" si="79"/>
        <v>0</v>
      </c>
      <c r="AP89" s="198">
        <v>0</v>
      </c>
      <c r="AQ89" s="197">
        <f t="shared" si="97"/>
        <v>0</v>
      </c>
      <c r="AR89" s="198">
        <f t="shared" si="51"/>
        <v>201.375</v>
      </c>
      <c r="AS89" s="198">
        <v>0</v>
      </c>
      <c r="AT89" s="197">
        <f t="shared" si="98"/>
        <v>201.375</v>
      </c>
      <c r="AU89" s="198">
        <f t="shared" si="80"/>
        <v>0</v>
      </c>
      <c r="AV89" s="197">
        <v>0</v>
      </c>
      <c r="AW89" s="235">
        <v>0</v>
      </c>
      <c r="AX89" s="198">
        <f t="shared" si="81"/>
        <v>0</v>
      </c>
      <c r="AY89" s="197">
        <v>0</v>
      </c>
      <c r="AZ89" s="235">
        <v>0</v>
      </c>
      <c r="BA89" s="198">
        <f t="shared" si="82"/>
        <v>0</v>
      </c>
      <c r="BB89" s="197">
        <v>0</v>
      </c>
      <c r="BC89" s="235">
        <v>0</v>
      </c>
      <c r="BD89" s="198">
        <f t="shared" si="83"/>
        <v>0</v>
      </c>
      <c r="BE89" s="198">
        <v>0</v>
      </c>
      <c r="BF89" s="197">
        <f t="shared" si="99"/>
        <v>0</v>
      </c>
      <c r="BG89" s="198">
        <f t="shared" si="84"/>
        <v>201.375</v>
      </c>
      <c r="BH89" s="198">
        <v>0</v>
      </c>
      <c r="BI89" s="197">
        <f t="shared" si="100"/>
        <v>201.375</v>
      </c>
      <c r="BJ89" s="198">
        <f t="shared" si="85"/>
        <v>0</v>
      </c>
      <c r="BK89" s="197">
        <v>0</v>
      </c>
      <c r="BL89" s="234">
        <v>0</v>
      </c>
      <c r="BM89" s="198">
        <f t="shared" si="86"/>
        <v>0</v>
      </c>
      <c r="BN89" s="197">
        <v>0</v>
      </c>
      <c r="BO89" s="234">
        <v>0</v>
      </c>
      <c r="BP89" s="198">
        <f t="shared" si="87"/>
        <v>0</v>
      </c>
      <c r="BQ89" s="197">
        <v>0</v>
      </c>
      <c r="BR89" s="234">
        <v>0</v>
      </c>
      <c r="BS89" s="200">
        <f t="shared" si="88"/>
        <v>0</v>
      </c>
      <c r="BT89" s="200">
        <v>0</v>
      </c>
      <c r="BU89" s="119">
        <f t="shared" si="101"/>
        <v>0</v>
      </c>
      <c r="BV89" s="200">
        <f t="shared" si="89"/>
        <v>201.375</v>
      </c>
      <c r="BW89" s="200">
        <v>0</v>
      </c>
      <c r="BX89" s="119">
        <f t="shared" si="102"/>
        <v>201.375</v>
      </c>
      <c r="BY89" s="122">
        <f t="shared" si="95"/>
        <v>0.23834181559947923</v>
      </c>
    </row>
    <row r="90" spans="2:77" ht="13.8" x14ac:dyDescent="0.25">
      <c r="B90" s="796" t="s">
        <v>122</v>
      </c>
      <c r="C90" s="794" t="s">
        <v>123</v>
      </c>
      <c r="D90" s="229" t="s">
        <v>57</v>
      </c>
      <c r="E90" s="202">
        <f t="shared" si="64"/>
        <v>110</v>
      </c>
      <c r="F90" s="39">
        <f t="shared" si="65"/>
        <v>8</v>
      </c>
      <c r="G90" s="40">
        <f t="shared" si="91"/>
        <v>7.2727272727272724E-2</v>
      </c>
      <c r="H90" s="237">
        <f t="shared" si="66"/>
        <v>0</v>
      </c>
      <c r="I90" s="237">
        <f t="shared" si="67"/>
        <v>8</v>
      </c>
      <c r="J90" s="40">
        <f t="shared" si="92"/>
        <v>7.2727272727272724E-2</v>
      </c>
      <c r="K90" s="237">
        <f t="shared" si="68"/>
        <v>0</v>
      </c>
      <c r="L90" s="237">
        <f t="shared" si="69"/>
        <v>8</v>
      </c>
      <c r="M90" s="40">
        <f t="shared" si="93"/>
        <v>7.2727272727272724E-2</v>
      </c>
      <c r="N90" s="237">
        <f t="shared" si="70"/>
        <v>0</v>
      </c>
      <c r="O90" s="237">
        <f t="shared" si="90"/>
        <v>8</v>
      </c>
      <c r="P90" s="40">
        <f t="shared" si="94"/>
        <v>7.2727272727272724E-2</v>
      </c>
      <c r="Q90" s="44">
        <f t="shared" si="71"/>
        <v>110</v>
      </c>
      <c r="R90" s="45">
        <v>0</v>
      </c>
      <c r="S90" s="622">
        <v>110</v>
      </c>
      <c r="T90" s="46">
        <f t="shared" si="72"/>
        <v>8</v>
      </c>
      <c r="U90" s="47">
        <v>0</v>
      </c>
      <c r="V90" s="48">
        <v>8</v>
      </c>
      <c r="W90" s="46">
        <f t="shared" si="73"/>
        <v>0</v>
      </c>
      <c r="X90" s="47">
        <v>0</v>
      </c>
      <c r="Y90" s="48"/>
      <c r="Z90" s="46">
        <f t="shared" si="74"/>
        <v>0</v>
      </c>
      <c r="AA90" s="47">
        <v>0</v>
      </c>
      <c r="AB90" s="49">
        <v>0</v>
      </c>
      <c r="AC90" s="188">
        <f t="shared" si="75"/>
        <v>8</v>
      </c>
      <c r="AD90" s="188">
        <v>0</v>
      </c>
      <c r="AE90" s="207">
        <f t="shared" si="96"/>
        <v>8</v>
      </c>
      <c r="AF90" s="188">
        <f t="shared" si="76"/>
        <v>0</v>
      </c>
      <c r="AG90" s="187">
        <v>0</v>
      </c>
      <c r="AH90" s="49">
        <v>0</v>
      </c>
      <c r="AI90" s="188">
        <f t="shared" si="77"/>
        <v>0</v>
      </c>
      <c r="AJ90" s="187">
        <v>0</v>
      </c>
      <c r="AK90" s="49">
        <v>0</v>
      </c>
      <c r="AL90" s="188">
        <f t="shared" si="78"/>
        <v>0</v>
      </c>
      <c r="AM90" s="187">
        <v>0</v>
      </c>
      <c r="AN90" s="48">
        <v>0</v>
      </c>
      <c r="AO90" s="188">
        <f t="shared" si="79"/>
        <v>0</v>
      </c>
      <c r="AP90" s="188">
        <v>0</v>
      </c>
      <c r="AQ90" s="207">
        <f t="shared" si="97"/>
        <v>0</v>
      </c>
      <c r="AR90" s="188">
        <f t="shared" si="51"/>
        <v>8</v>
      </c>
      <c r="AS90" s="188">
        <v>0</v>
      </c>
      <c r="AT90" s="207">
        <f t="shared" si="98"/>
        <v>8</v>
      </c>
      <c r="AU90" s="188">
        <f t="shared" si="80"/>
        <v>0</v>
      </c>
      <c r="AV90" s="187">
        <v>0</v>
      </c>
      <c r="AW90" s="49">
        <v>0</v>
      </c>
      <c r="AX90" s="188">
        <f t="shared" si="81"/>
        <v>0</v>
      </c>
      <c r="AY90" s="187">
        <v>0</v>
      </c>
      <c r="AZ90" s="49">
        <v>0</v>
      </c>
      <c r="BA90" s="188">
        <f t="shared" si="82"/>
        <v>0</v>
      </c>
      <c r="BB90" s="187">
        <v>0</v>
      </c>
      <c r="BC90" s="49">
        <v>0</v>
      </c>
      <c r="BD90" s="188">
        <f t="shared" si="83"/>
        <v>0</v>
      </c>
      <c r="BE90" s="188">
        <v>0</v>
      </c>
      <c r="BF90" s="207">
        <f t="shared" si="99"/>
        <v>0</v>
      </c>
      <c r="BG90" s="188">
        <f t="shared" si="84"/>
        <v>8</v>
      </c>
      <c r="BH90" s="188">
        <v>0</v>
      </c>
      <c r="BI90" s="187">
        <f t="shared" si="100"/>
        <v>8</v>
      </c>
      <c r="BJ90" s="188">
        <f t="shared" si="85"/>
        <v>0</v>
      </c>
      <c r="BK90" s="187">
        <v>0</v>
      </c>
      <c r="BL90" s="48">
        <v>0</v>
      </c>
      <c r="BM90" s="188">
        <f t="shared" si="86"/>
        <v>0</v>
      </c>
      <c r="BN90" s="187">
        <v>0</v>
      </c>
      <c r="BO90" s="48">
        <v>0</v>
      </c>
      <c r="BP90" s="188">
        <f t="shared" si="87"/>
        <v>0</v>
      </c>
      <c r="BQ90" s="187">
        <v>0</v>
      </c>
      <c r="BR90" s="48">
        <v>0</v>
      </c>
      <c r="BS90" s="151">
        <f t="shared" si="88"/>
        <v>0</v>
      </c>
      <c r="BT90" s="151">
        <v>0</v>
      </c>
      <c r="BU90" s="51">
        <f t="shared" si="101"/>
        <v>0</v>
      </c>
      <c r="BV90" s="151">
        <f t="shared" si="89"/>
        <v>8</v>
      </c>
      <c r="BW90" s="151">
        <v>0</v>
      </c>
      <c r="BX90" s="51">
        <f t="shared" si="102"/>
        <v>8</v>
      </c>
      <c r="BY90" s="54">
        <f t="shared" si="95"/>
        <v>7.2727272727272724E-2</v>
      </c>
    </row>
    <row r="91" spans="2:77" ht="12.75" customHeight="1" thickBot="1" x14ac:dyDescent="0.3">
      <c r="B91" s="797"/>
      <c r="C91" s="795"/>
      <c r="D91" s="238" t="s">
        <v>32</v>
      </c>
      <c r="E91" s="214">
        <f t="shared" si="64"/>
        <v>275</v>
      </c>
      <c r="F91" s="161">
        <f t="shared" si="65"/>
        <v>28.611999999999998</v>
      </c>
      <c r="G91" s="108">
        <f t="shared" si="91"/>
        <v>0.10404363636363635</v>
      </c>
      <c r="H91" s="239">
        <f t="shared" si="66"/>
        <v>0</v>
      </c>
      <c r="I91" s="239">
        <f t="shared" si="67"/>
        <v>28.611999999999998</v>
      </c>
      <c r="J91" s="108">
        <f t="shared" si="92"/>
        <v>0.10404363636363635</v>
      </c>
      <c r="K91" s="239">
        <f t="shared" si="68"/>
        <v>0</v>
      </c>
      <c r="L91" s="239">
        <f t="shared" si="69"/>
        <v>28.611999999999998</v>
      </c>
      <c r="M91" s="108">
        <f t="shared" si="93"/>
        <v>0.10404363636363635</v>
      </c>
      <c r="N91" s="239">
        <f t="shared" si="70"/>
        <v>0</v>
      </c>
      <c r="O91" s="239">
        <f t="shared" si="90"/>
        <v>28.611999999999998</v>
      </c>
      <c r="P91" s="108">
        <f t="shared" si="94"/>
        <v>0.10404363636363635</v>
      </c>
      <c r="Q91" s="162">
        <f t="shared" si="71"/>
        <v>275</v>
      </c>
      <c r="R91" s="163">
        <v>0</v>
      </c>
      <c r="S91" s="626">
        <f>S90*2.5</f>
        <v>275</v>
      </c>
      <c r="T91" s="164">
        <f t="shared" si="72"/>
        <v>28.611999999999998</v>
      </c>
      <c r="U91" s="165">
        <v>0</v>
      </c>
      <c r="V91" s="99">
        <v>28.611999999999998</v>
      </c>
      <c r="W91" s="164">
        <f t="shared" si="73"/>
        <v>0</v>
      </c>
      <c r="X91" s="165">
        <v>0</v>
      </c>
      <c r="Y91" s="99"/>
      <c r="Z91" s="164">
        <f t="shared" si="74"/>
        <v>0</v>
      </c>
      <c r="AA91" s="165">
        <v>0</v>
      </c>
      <c r="AB91" s="100">
        <v>0</v>
      </c>
      <c r="AC91" s="198">
        <f t="shared" si="75"/>
        <v>28.611999999999998</v>
      </c>
      <c r="AD91" s="198">
        <v>0</v>
      </c>
      <c r="AE91" s="197">
        <f t="shared" si="96"/>
        <v>28.611999999999998</v>
      </c>
      <c r="AF91" s="198">
        <f t="shared" si="76"/>
        <v>0</v>
      </c>
      <c r="AG91" s="197">
        <v>0</v>
      </c>
      <c r="AH91" s="100">
        <v>0</v>
      </c>
      <c r="AI91" s="198">
        <f t="shared" si="77"/>
        <v>0</v>
      </c>
      <c r="AJ91" s="197">
        <v>0</v>
      </c>
      <c r="AK91" s="100">
        <v>0</v>
      </c>
      <c r="AL91" s="198">
        <f t="shared" si="78"/>
        <v>0</v>
      </c>
      <c r="AM91" s="197">
        <v>0</v>
      </c>
      <c r="AN91" s="99">
        <v>0</v>
      </c>
      <c r="AO91" s="198">
        <f t="shared" si="79"/>
        <v>0</v>
      </c>
      <c r="AP91" s="198">
        <v>0</v>
      </c>
      <c r="AQ91" s="197">
        <f t="shared" si="97"/>
        <v>0</v>
      </c>
      <c r="AR91" s="198">
        <f t="shared" si="51"/>
        <v>28.611999999999998</v>
      </c>
      <c r="AS91" s="198">
        <v>0</v>
      </c>
      <c r="AT91" s="187">
        <f t="shared" si="98"/>
        <v>28.611999999999998</v>
      </c>
      <c r="AU91" s="198">
        <f t="shared" si="80"/>
        <v>0</v>
      </c>
      <c r="AV91" s="197">
        <v>0</v>
      </c>
      <c r="AW91" s="100">
        <v>0</v>
      </c>
      <c r="AX91" s="198">
        <f t="shared" si="81"/>
        <v>0</v>
      </c>
      <c r="AY91" s="197">
        <v>0</v>
      </c>
      <c r="AZ91" s="100">
        <v>0</v>
      </c>
      <c r="BA91" s="198">
        <f t="shared" si="82"/>
        <v>0</v>
      </c>
      <c r="BB91" s="197">
        <v>0</v>
      </c>
      <c r="BC91" s="100">
        <v>0</v>
      </c>
      <c r="BD91" s="198">
        <f t="shared" si="83"/>
        <v>0</v>
      </c>
      <c r="BE91" s="198">
        <v>0</v>
      </c>
      <c r="BF91" s="197">
        <f t="shared" si="99"/>
        <v>0</v>
      </c>
      <c r="BG91" s="198">
        <f t="shared" si="84"/>
        <v>28.611999999999998</v>
      </c>
      <c r="BH91" s="198">
        <v>0</v>
      </c>
      <c r="BI91" s="199">
        <f t="shared" si="100"/>
        <v>28.611999999999998</v>
      </c>
      <c r="BJ91" s="198">
        <f t="shared" si="85"/>
        <v>0</v>
      </c>
      <c r="BK91" s="197">
        <v>0</v>
      </c>
      <c r="BL91" s="99">
        <v>0</v>
      </c>
      <c r="BM91" s="198">
        <f t="shared" si="86"/>
        <v>0</v>
      </c>
      <c r="BN91" s="197">
        <v>0</v>
      </c>
      <c r="BO91" s="99">
        <v>0</v>
      </c>
      <c r="BP91" s="198">
        <f t="shared" si="87"/>
        <v>0</v>
      </c>
      <c r="BQ91" s="197">
        <v>0</v>
      </c>
      <c r="BR91" s="99">
        <v>0</v>
      </c>
      <c r="BS91" s="200">
        <f t="shared" si="88"/>
        <v>0</v>
      </c>
      <c r="BT91" s="200">
        <v>0</v>
      </c>
      <c r="BU91" s="119">
        <f t="shared" si="101"/>
        <v>0</v>
      </c>
      <c r="BV91" s="200">
        <f t="shared" si="89"/>
        <v>28.611999999999998</v>
      </c>
      <c r="BW91" s="200">
        <v>0</v>
      </c>
      <c r="BX91" s="152">
        <f t="shared" si="102"/>
        <v>28.611999999999998</v>
      </c>
      <c r="BY91" s="122">
        <f t="shared" si="95"/>
        <v>0.10404363636363635</v>
      </c>
    </row>
    <row r="92" spans="2:77" ht="16.5" customHeight="1" x14ac:dyDescent="0.25">
      <c r="B92" s="796" t="s">
        <v>124</v>
      </c>
      <c r="C92" s="800" t="s">
        <v>125</v>
      </c>
      <c r="D92" s="201" t="s">
        <v>57</v>
      </c>
      <c r="E92" s="186">
        <f t="shared" si="64"/>
        <v>2500</v>
      </c>
      <c r="F92" s="240">
        <f t="shared" si="65"/>
        <v>696</v>
      </c>
      <c r="G92" s="40">
        <f t="shared" si="91"/>
        <v>0.27839999999999998</v>
      </c>
      <c r="H92" s="42">
        <f t="shared" si="66"/>
        <v>0</v>
      </c>
      <c r="I92" s="42">
        <f t="shared" si="67"/>
        <v>696</v>
      </c>
      <c r="J92" s="40">
        <f t="shared" si="92"/>
        <v>0.27839999999999998</v>
      </c>
      <c r="K92" s="42">
        <f t="shared" si="68"/>
        <v>0</v>
      </c>
      <c r="L92" s="42">
        <f t="shared" si="69"/>
        <v>696</v>
      </c>
      <c r="M92" s="40">
        <f t="shared" si="93"/>
        <v>0.27839999999999998</v>
      </c>
      <c r="N92" s="42">
        <f t="shared" si="70"/>
        <v>0</v>
      </c>
      <c r="O92" s="42">
        <f t="shared" si="90"/>
        <v>696</v>
      </c>
      <c r="P92" s="40">
        <f t="shared" si="94"/>
        <v>0.27839999999999998</v>
      </c>
      <c r="Q92" s="44">
        <f t="shared" si="71"/>
        <v>2500</v>
      </c>
      <c r="R92" s="45">
        <v>0</v>
      </c>
      <c r="S92" s="622">
        <v>2500</v>
      </c>
      <c r="T92" s="46">
        <f t="shared" si="72"/>
        <v>448</v>
      </c>
      <c r="U92" s="47">
        <v>0</v>
      </c>
      <c r="V92" s="48">
        <v>448</v>
      </c>
      <c r="W92" s="46">
        <f t="shared" si="73"/>
        <v>248</v>
      </c>
      <c r="X92" s="47">
        <v>0</v>
      </c>
      <c r="Y92" s="48">
        <v>248</v>
      </c>
      <c r="Z92" s="46">
        <f t="shared" si="74"/>
        <v>0</v>
      </c>
      <c r="AA92" s="47">
        <v>0</v>
      </c>
      <c r="AB92" s="49">
        <v>0</v>
      </c>
      <c r="AC92" s="223">
        <f t="shared" si="75"/>
        <v>696</v>
      </c>
      <c r="AD92" s="223">
        <v>0</v>
      </c>
      <c r="AE92" s="207">
        <f t="shared" si="96"/>
        <v>696</v>
      </c>
      <c r="AF92" s="223">
        <f t="shared" si="76"/>
        <v>0</v>
      </c>
      <c r="AG92" s="207">
        <v>0</v>
      </c>
      <c r="AH92" s="49">
        <v>0</v>
      </c>
      <c r="AI92" s="223">
        <f t="shared" si="77"/>
        <v>0</v>
      </c>
      <c r="AJ92" s="207">
        <v>0</v>
      </c>
      <c r="AK92" s="49">
        <v>0</v>
      </c>
      <c r="AL92" s="223">
        <f t="shared" si="78"/>
        <v>0</v>
      </c>
      <c r="AM92" s="207">
        <v>0</v>
      </c>
      <c r="AN92" s="48">
        <v>0</v>
      </c>
      <c r="AO92" s="223">
        <f t="shared" si="79"/>
        <v>0</v>
      </c>
      <c r="AP92" s="223">
        <v>0</v>
      </c>
      <c r="AQ92" s="207">
        <f t="shared" si="97"/>
        <v>0</v>
      </c>
      <c r="AR92" s="223">
        <f t="shared" si="51"/>
        <v>696</v>
      </c>
      <c r="AS92" s="223">
        <v>0</v>
      </c>
      <c r="AT92" s="207">
        <f t="shared" si="98"/>
        <v>696</v>
      </c>
      <c r="AU92" s="223">
        <f t="shared" si="80"/>
        <v>0</v>
      </c>
      <c r="AV92" s="207">
        <v>0</v>
      </c>
      <c r="AW92" s="49">
        <v>0</v>
      </c>
      <c r="AX92" s="223">
        <f t="shared" si="81"/>
        <v>0</v>
      </c>
      <c r="AY92" s="207">
        <v>0</v>
      </c>
      <c r="AZ92" s="49">
        <v>0</v>
      </c>
      <c r="BA92" s="223">
        <f t="shared" si="82"/>
        <v>0</v>
      </c>
      <c r="BB92" s="207">
        <v>0</v>
      </c>
      <c r="BC92" s="49">
        <v>0</v>
      </c>
      <c r="BD92" s="223">
        <f t="shared" si="83"/>
        <v>0</v>
      </c>
      <c r="BE92" s="223">
        <v>0</v>
      </c>
      <c r="BF92" s="207">
        <f t="shared" si="99"/>
        <v>0</v>
      </c>
      <c r="BG92" s="223">
        <f t="shared" si="84"/>
        <v>696</v>
      </c>
      <c r="BH92" s="223">
        <v>0</v>
      </c>
      <c r="BI92" s="207">
        <f t="shared" si="100"/>
        <v>696</v>
      </c>
      <c r="BJ92" s="223">
        <f t="shared" si="85"/>
        <v>0</v>
      </c>
      <c r="BK92" s="207">
        <v>0</v>
      </c>
      <c r="BL92" s="48">
        <v>0</v>
      </c>
      <c r="BM92" s="223">
        <f t="shared" si="86"/>
        <v>0</v>
      </c>
      <c r="BN92" s="207">
        <v>0</v>
      </c>
      <c r="BO92" s="48">
        <v>0</v>
      </c>
      <c r="BP92" s="223">
        <f t="shared" si="87"/>
        <v>0</v>
      </c>
      <c r="BQ92" s="207">
        <v>0</v>
      </c>
      <c r="BR92" s="48">
        <v>0</v>
      </c>
      <c r="BS92" s="225">
        <f t="shared" si="88"/>
        <v>0</v>
      </c>
      <c r="BT92" s="225">
        <v>0</v>
      </c>
      <c r="BU92" s="51">
        <f t="shared" si="101"/>
        <v>0</v>
      </c>
      <c r="BV92" s="225">
        <f t="shared" si="89"/>
        <v>696</v>
      </c>
      <c r="BW92" s="225">
        <v>0</v>
      </c>
      <c r="BX92" s="51">
        <f t="shared" si="102"/>
        <v>696</v>
      </c>
      <c r="BY92" s="54">
        <f t="shared" si="95"/>
        <v>0.27839999999999998</v>
      </c>
    </row>
    <row r="93" spans="2:77" ht="16.5" customHeight="1" thickBot="1" x14ac:dyDescent="0.3">
      <c r="B93" s="797"/>
      <c r="C93" s="801"/>
      <c r="D93" s="194" t="s">
        <v>32</v>
      </c>
      <c r="E93" s="316">
        <f t="shared" si="64"/>
        <v>2450</v>
      </c>
      <c r="F93" s="107">
        <f t="shared" si="65"/>
        <v>813.05600000000004</v>
      </c>
      <c r="G93" s="108">
        <f t="shared" si="91"/>
        <v>0.33185959183673469</v>
      </c>
      <c r="H93" s="110">
        <f t="shared" si="66"/>
        <v>0</v>
      </c>
      <c r="I93" s="110">
        <f t="shared" si="67"/>
        <v>813.05600000000004</v>
      </c>
      <c r="J93" s="108">
        <f t="shared" si="92"/>
        <v>0.33185959183673469</v>
      </c>
      <c r="K93" s="110">
        <f t="shared" si="68"/>
        <v>0</v>
      </c>
      <c r="L93" s="110">
        <f t="shared" si="69"/>
        <v>813.05600000000004</v>
      </c>
      <c r="M93" s="108">
        <f t="shared" si="93"/>
        <v>0.33185959183673469</v>
      </c>
      <c r="N93" s="110">
        <f t="shared" si="70"/>
        <v>0</v>
      </c>
      <c r="O93" s="110">
        <f t="shared" si="90"/>
        <v>813.05600000000004</v>
      </c>
      <c r="P93" s="108">
        <f t="shared" si="94"/>
        <v>0.33185959183673469</v>
      </c>
      <c r="Q93" s="162">
        <f t="shared" si="71"/>
        <v>2450</v>
      </c>
      <c r="R93" s="163">
        <v>0</v>
      </c>
      <c r="S93" s="626">
        <f>(S92*0.98)</f>
        <v>2450</v>
      </c>
      <c r="T93" s="164">
        <f t="shared" si="72"/>
        <v>482.35300000000001</v>
      </c>
      <c r="U93" s="165">
        <v>0</v>
      </c>
      <c r="V93" s="99">
        <v>482.35300000000001</v>
      </c>
      <c r="W93" s="164">
        <f t="shared" si="73"/>
        <v>330.70299999999997</v>
      </c>
      <c r="X93" s="165">
        <v>0</v>
      </c>
      <c r="Y93" s="99">
        <v>330.70299999999997</v>
      </c>
      <c r="Z93" s="164">
        <f t="shared" si="74"/>
        <v>0</v>
      </c>
      <c r="AA93" s="165">
        <v>0</v>
      </c>
      <c r="AB93" s="100">
        <v>0</v>
      </c>
      <c r="AC93" s="198">
        <f t="shared" si="75"/>
        <v>813.05600000000004</v>
      </c>
      <c r="AD93" s="198">
        <v>0</v>
      </c>
      <c r="AE93" s="197">
        <f t="shared" si="96"/>
        <v>813.05600000000004</v>
      </c>
      <c r="AF93" s="198">
        <f t="shared" si="76"/>
        <v>0</v>
      </c>
      <c r="AG93" s="197">
        <v>0</v>
      </c>
      <c r="AH93" s="100">
        <v>0</v>
      </c>
      <c r="AI93" s="198">
        <f t="shared" si="77"/>
        <v>0</v>
      </c>
      <c r="AJ93" s="197">
        <v>0</v>
      </c>
      <c r="AK93" s="100">
        <v>0</v>
      </c>
      <c r="AL93" s="198">
        <f t="shared" si="78"/>
        <v>0</v>
      </c>
      <c r="AM93" s="197">
        <v>0</v>
      </c>
      <c r="AN93" s="99">
        <v>0</v>
      </c>
      <c r="AO93" s="198">
        <f t="shared" si="79"/>
        <v>0</v>
      </c>
      <c r="AP93" s="198">
        <v>0</v>
      </c>
      <c r="AQ93" s="197">
        <f t="shared" si="97"/>
        <v>0</v>
      </c>
      <c r="AR93" s="198">
        <f t="shared" si="51"/>
        <v>813.05600000000004</v>
      </c>
      <c r="AS93" s="198">
        <v>0</v>
      </c>
      <c r="AT93" s="219">
        <f t="shared" si="98"/>
        <v>813.05600000000004</v>
      </c>
      <c r="AU93" s="198">
        <f t="shared" si="80"/>
        <v>0</v>
      </c>
      <c r="AV93" s="197">
        <v>0</v>
      </c>
      <c r="AW93" s="100">
        <v>0</v>
      </c>
      <c r="AX93" s="198">
        <f t="shared" si="81"/>
        <v>0</v>
      </c>
      <c r="AY93" s="197">
        <v>0</v>
      </c>
      <c r="AZ93" s="100">
        <v>0</v>
      </c>
      <c r="BA93" s="198">
        <f t="shared" si="82"/>
        <v>0</v>
      </c>
      <c r="BB93" s="197">
        <v>0</v>
      </c>
      <c r="BC93" s="100">
        <v>0</v>
      </c>
      <c r="BD93" s="198">
        <f t="shared" si="83"/>
        <v>0</v>
      </c>
      <c r="BE93" s="198">
        <v>0</v>
      </c>
      <c r="BF93" s="197">
        <f t="shared" si="99"/>
        <v>0</v>
      </c>
      <c r="BG93" s="198">
        <f t="shared" si="84"/>
        <v>813.05600000000004</v>
      </c>
      <c r="BH93" s="198">
        <v>0</v>
      </c>
      <c r="BI93" s="197">
        <f t="shared" si="100"/>
        <v>813.05600000000004</v>
      </c>
      <c r="BJ93" s="198">
        <f t="shared" si="85"/>
        <v>0</v>
      </c>
      <c r="BK93" s="197">
        <v>0</v>
      </c>
      <c r="BL93" s="99">
        <v>0</v>
      </c>
      <c r="BM93" s="198">
        <f t="shared" si="86"/>
        <v>0</v>
      </c>
      <c r="BN93" s="197">
        <v>0</v>
      </c>
      <c r="BO93" s="99">
        <v>0</v>
      </c>
      <c r="BP93" s="198">
        <f t="shared" si="87"/>
        <v>0</v>
      </c>
      <c r="BQ93" s="197">
        <v>0</v>
      </c>
      <c r="BR93" s="99">
        <v>0</v>
      </c>
      <c r="BS93" s="200">
        <f t="shared" si="88"/>
        <v>0</v>
      </c>
      <c r="BT93" s="200">
        <v>0</v>
      </c>
      <c r="BU93" s="119">
        <f t="shared" si="101"/>
        <v>0</v>
      </c>
      <c r="BV93" s="200">
        <f t="shared" si="89"/>
        <v>813.05600000000004</v>
      </c>
      <c r="BW93" s="200">
        <v>0</v>
      </c>
      <c r="BX93" s="152">
        <f t="shared" si="102"/>
        <v>813.05600000000004</v>
      </c>
      <c r="BY93" s="122">
        <f t="shared" si="95"/>
        <v>0.33185959183673469</v>
      </c>
    </row>
    <row r="94" spans="2:77" ht="18" customHeight="1" thickBot="1" x14ac:dyDescent="0.3">
      <c r="B94" s="317" t="s">
        <v>126</v>
      </c>
      <c r="C94" s="318" t="s">
        <v>127</v>
      </c>
      <c r="D94" s="319" t="s">
        <v>32</v>
      </c>
      <c r="E94" s="274">
        <f t="shared" si="64"/>
        <v>3007</v>
      </c>
      <c r="F94" s="275">
        <f t="shared" si="65"/>
        <v>974.32099999999991</v>
      </c>
      <c r="G94" s="320">
        <f t="shared" si="91"/>
        <v>0.3240176255404057</v>
      </c>
      <c r="H94" s="321">
        <f t="shared" si="66"/>
        <v>0</v>
      </c>
      <c r="I94" s="321">
        <f t="shared" si="67"/>
        <v>974.32099999999991</v>
      </c>
      <c r="J94" s="320">
        <f t="shared" si="92"/>
        <v>0.3240176255404057</v>
      </c>
      <c r="K94" s="321">
        <f t="shared" si="68"/>
        <v>0</v>
      </c>
      <c r="L94" s="321">
        <f t="shared" si="69"/>
        <v>974.32099999999991</v>
      </c>
      <c r="M94" s="320">
        <f t="shared" si="93"/>
        <v>0.3240176255404057</v>
      </c>
      <c r="N94" s="321">
        <f t="shared" si="70"/>
        <v>0</v>
      </c>
      <c r="O94" s="321">
        <f t="shared" si="90"/>
        <v>974.32099999999991</v>
      </c>
      <c r="P94" s="320">
        <f t="shared" si="94"/>
        <v>0.3240176255404057</v>
      </c>
      <c r="Q94" s="277">
        <f t="shared" si="71"/>
        <v>3007</v>
      </c>
      <c r="R94" s="278">
        <f>R96+R98+R100</f>
        <v>0</v>
      </c>
      <c r="S94" s="633">
        <f>S96+S98+S100</f>
        <v>3007</v>
      </c>
      <c r="T94" s="279">
        <f t="shared" si="72"/>
        <v>566.43899999999996</v>
      </c>
      <c r="U94" s="280">
        <f>U96+U98+U100</f>
        <v>0</v>
      </c>
      <c r="V94" s="281">
        <f>V96+V98+V100</f>
        <v>566.43899999999996</v>
      </c>
      <c r="W94" s="279">
        <f t="shared" si="73"/>
        <v>407.88200000000001</v>
      </c>
      <c r="X94" s="280">
        <f>X96+X98+X100</f>
        <v>0</v>
      </c>
      <c r="Y94" s="281">
        <f>Y96+Y98+Y100</f>
        <v>407.88200000000001</v>
      </c>
      <c r="Z94" s="279">
        <f t="shared" si="74"/>
        <v>0</v>
      </c>
      <c r="AA94" s="280">
        <f>AA96+AA98+AA100</f>
        <v>0</v>
      </c>
      <c r="AB94" s="282">
        <f>AB96+AB98+AB100</f>
        <v>0</v>
      </c>
      <c r="AC94" s="322">
        <f t="shared" si="75"/>
        <v>974.32099999999991</v>
      </c>
      <c r="AD94" s="285">
        <f>AD96+AD98+AD100</f>
        <v>0</v>
      </c>
      <c r="AE94" s="286">
        <f>AE96+AE98+AE100</f>
        <v>974.32099999999991</v>
      </c>
      <c r="AF94" s="322">
        <f t="shared" si="76"/>
        <v>0</v>
      </c>
      <c r="AG94" s="285">
        <f>AG96+AG98+AG100</f>
        <v>0</v>
      </c>
      <c r="AH94" s="282">
        <f>AH96+AH98+AH100</f>
        <v>0</v>
      </c>
      <c r="AI94" s="322">
        <f t="shared" si="77"/>
        <v>0</v>
      </c>
      <c r="AJ94" s="285">
        <f>AJ96+AJ98+AJ100</f>
        <v>0</v>
      </c>
      <c r="AK94" s="282">
        <f>AK96+AK98+AK100</f>
        <v>0</v>
      </c>
      <c r="AL94" s="322">
        <f t="shared" si="78"/>
        <v>0</v>
      </c>
      <c r="AM94" s="285">
        <f>AM96+AM98+AM100</f>
        <v>0</v>
      </c>
      <c r="AN94" s="281">
        <f>AN96+AN98+AN100</f>
        <v>0</v>
      </c>
      <c r="AO94" s="322">
        <f t="shared" si="79"/>
        <v>0</v>
      </c>
      <c r="AP94" s="285">
        <f>AP96+AP98+AP100</f>
        <v>0</v>
      </c>
      <c r="AQ94" s="286">
        <f>AQ96+AQ98+AQ100</f>
        <v>0</v>
      </c>
      <c r="AR94" s="322">
        <f t="shared" si="51"/>
        <v>974.32099999999991</v>
      </c>
      <c r="AS94" s="285">
        <f>AS96+AS98+AS100</f>
        <v>0</v>
      </c>
      <c r="AT94" s="286">
        <f>AT96+AT98+AT100</f>
        <v>974.32099999999991</v>
      </c>
      <c r="AU94" s="322">
        <f t="shared" si="80"/>
        <v>0</v>
      </c>
      <c r="AV94" s="285">
        <f>AV96+AV98+AV100</f>
        <v>0</v>
      </c>
      <c r="AW94" s="282">
        <f>AW96+AW98+AW100</f>
        <v>0</v>
      </c>
      <c r="AX94" s="322">
        <f t="shared" si="81"/>
        <v>0</v>
      </c>
      <c r="AY94" s="285">
        <f>AY96+AY98+AY100</f>
        <v>0</v>
      </c>
      <c r="AZ94" s="282">
        <f>AZ96+AZ98+AZ100</f>
        <v>0</v>
      </c>
      <c r="BA94" s="322">
        <f t="shared" si="82"/>
        <v>0</v>
      </c>
      <c r="BB94" s="285">
        <f>BB96+BB98+BB100</f>
        <v>0</v>
      </c>
      <c r="BC94" s="282">
        <f>BC96+BC98+BC100</f>
        <v>0</v>
      </c>
      <c r="BD94" s="322">
        <f t="shared" si="83"/>
        <v>0</v>
      </c>
      <c r="BE94" s="285">
        <f>BE96+BE98+BE100</f>
        <v>0</v>
      </c>
      <c r="BF94" s="286">
        <f>BF96+BF98+BF100</f>
        <v>0</v>
      </c>
      <c r="BG94" s="322">
        <f t="shared" si="84"/>
        <v>974.32099999999991</v>
      </c>
      <c r="BH94" s="322">
        <f>BH96+BH98+BH100</f>
        <v>0</v>
      </c>
      <c r="BI94" s="286">
        <f>BI96+BI98+BI100</f>
        <v>974.32099999999991</v>
      </c>
      <c r="BJ94" s="322">
        <f t="shared" si="85"/>
        <v>0</v>
      </c>
      <c r="BK94" s="285">
        <f>BK96+BK98+BK100</f>
        <v>0</v>
      </c>
      <c r="BL94" s="281">
        <f>BL96+BL98+BL100</f>
        <v>0</v>
      </c>
      <c r="BM94" s="322">
        <f t="shared" si="86"/>
        <v>0</v>
      </c>
      <c r="BN94" s="285">
        <f>BN96+BN98+BN100</f>
        <v>0</v>
      </c>
      <c r="BO94" s="281">
        <f>BO96+BO98+BO100</f>
        <v>0</v>
      </c>
      <c r="BP94" s="322">
        <f t="shared" si="87"/>
        <v>0</v>
      </c>
      <c r="BQ94" s="285">
        <f>BQ96+BQ98+BQ100</f>
        <v>0</v>
      </c>
      <c r="BR94" s="281">
        <f>BR96+BR98+BR100</f>
        <v>0</v>
      </c>
      <c r="BS94" s="323">
        <f t="shared" si="88"/>
        <v>0</v>
      </c>
      <c r="BT94" s="289">
        <f>BT96+BT98+BT100</f>
        <v>0</v>
      </c>
      <c r="BU94" s="324">
        <f>BU96+BU98+BU100</f>
        <v>0</v>
      </c>
      <c r="BV94" s="323">
        <f t="shared" si="89"/>
        <v>974.32099999999991</v>
      </c>
      <c r="BW94" s="289">
        <f>BW96+BW98+BW100</f>
        <v>0</v>
      </c>
      <c r="BX94" s="324">
        <f>BX96+BX98+BX100</f>
        <v>974.32099999999991</v>
      </c>
      <c r="BY94" s="290">
        <f t="shared" si="95"/>
        <v>0.3240176255404057</v>
      </c>
    </row>
    <row r="95" spans="2:77" ht="18" customHeight="1" x14ac:dyDescent="0.25">
      <c r="B95" s="802" t="s">
        <v>128</v>
      </c>
      <c r="C95" s="794" t="s">
        <v>129</v>
      </c>
      <c r="D95" s="201" t="s">
        <v>52</v>
      </c>
      <c r="E95" s="202">
        <f t="shared" si="64"/>
        <v>0.5</v>
      </c>
      <c r="F95" s="39">
        <f t="shared" si="65"/>
        <v>0.23</v>
      </c>
      <c r="G95" s="40">
        <f t="shared" si="91"/>
        <v>0.46</v>
      </c>
      <c r="H95" s="42">
        <f t="shared" si="66"/>
        <v>0</v>
      </c>
      <c r="I95" s="42">
        <f t="shared" si="67"/>
        <v>0.23</v>
      </c>
      <c r="J95" s="40">
        <f t="shared" si="92"/>
        <v>0.46</v>
      </c>
      <c r="K95" s="42">
        <f t="shared" si="68"/>
        <v>0</v>
      </c>
      <c r="L95" s="42">
        <f t="shared" si="69"/>
        <v>0.23</v>
      </c>
      <c r="M95" s="40">
        <f t="shared" si="93"/>
        <v>0.46</v>
      </c>
      <c r="N95" s="42">
        <f t="shared" si="70"/>
        <v>0</v>
      </c>
      <c r="O95" s="42">
        <f t="shared" si="90"/>
        <v>0.23</v>
      </c>
      <c r="P95" s="40">
        <f t="shared" si="94"/>
        <v>0.46</v>
      </c>
      <c r="Q95" s="80">
        <f t="shared" si="71"/>
        <v>0.5</v>
      </c>
      <c r="R95" s="81">
        <v>0</v>
      </c>
      <c r="S95" s="624">
        <v>0.5</v>
      </c>
      <c r="T95" s="82">
        <f t="shared" si="72"/>
        <v>0.06</v>
      </c>
      <c r="U95" s="83">
        <v>0</v>
      </c>
      <c r="V95" s="84">
        <v>0.06</v>
      </c>
      <c r="W95" s="82">
        <f t="shared" si="73"/>
        <v>0.17</v>
      </c>
      <c r="X95" s="83">
        <v>0</v>
      </c>
      <c r="Y95" s="84">
        <v>0.17</v>
      </c>
      <c r="Z95" s="82">
        <f t="shared" si="74"/>
        <v>0</v>
      </c>
      <c r="AA95" s="83">
        <v>0</v>
      </c>
      <c r="AB95" s="85">
        <v>0</v>
      </c>
      <c r="AC95" s="223">
        <f t="shared" si="75"/>
        <v>0.23</v>
      </c>
      <c r="AD95" s="223">
        <v>0</v>
      </c>
      <c r="AE95" s="207">
        <f t="shared" ref="AE95:AE100" si="103">T95+W95+Z95</f>
        <v>0.23</v>
      </c>
      <c r="AF95" s="223">
        <f t="shared" si="76"/>
        <v>0</v>
      </c>
      <c r="AG95" s="207">
        <v>0</v>
      </c>
      <c r="AH95" s="85">
        <v>0</v>
      </c>
      <c r="AI95" s="223">
        <f t="shared" si="77"/>
        <v>0</v>
      </c>
      <c r="AJ95" s="207">
        <v>0</v>
      </c>
      <c r="AK95" s="85">
        <v>0</v>
      </c>
      <c r="AL95" s="223">
        <f t="shared" si="78"/>
        <v>0</v>
      </c>
      <c r="AM95" s="207">
        <v>0</v>
      </c>
      <c r="AN95" s="84">
        <v>0</v>
      </c>
      <c r="AO95" s="223">
        <f t="shared" si="79"/>
        <v>0</v>
      </c>
      <c r="AP95" s="223">
        <v>0</v>
      </c>
      <c r="AQ95" s="207">
        <f t="shared" ref="AQ95:AQ100" si="104">AF95+AI95+AL95</f>
        <v>0</v>
      </c>
      <c r="AR95" s="223">
        <f t="shared" si="51"/>
        <v>0.23</v>
      </c>
      <c r="AS95" s="223">
        <v>0</v>
      </c>
      <c r="AT95" s="207">
        <f t="shared" ref="AT95:AT100" si="105">AC95+AO95</f>
        <v>0.23</v>
      </c>
      <c r="AU95" s="223">
        <f t="shared" si="80"/>
        <v>0</v>
      </c>
      <c r="AV95" s="207">
        <v>0</v>
      </c>
      <c r="AW95" s="85">
        <v>0</v>
      </c>
      <c r="AX95" s="223">
        <f t="shared" si="81"/>
        <v>0</v>
      </c>
      <c r="AY95" s="207">
        <v>0</v>
      </c>
      <c r="AZ95" s="85">
        <v>0</v>
      </c>
      <c r="BA95" s="223">
        <f t="shared" si="82"/>
        <v>0</v>
      </c>
      <c r="BB95" s="207">
        <v>0</v>
      </c>
      <c r="BC95" s="85">
        <v>0</v>
      </c>
      <c r="BD95" s="223">
        <f t="shared" si="83"/>
        <v>0</v>
      </c>
      <c r="BE95" s="223">
        <v>0</v>
      </c>
      <c r="BF95" s="207">
        <f t="shared" ref="BF95:BF100" si="106">AU95+AX95+BA95</f>
        <v>0</v>
      </c>
      <c r="BG95" s="223">
        <f t="shared" si="84"/>
        <v>0.23</v>
      </c>
      <c r="BH95" s="223">
        <v>0</v>
      </c>
      <c r="BI95" s="207">
        <f t="shared" ref="BI95:BI100" si="107">AR95+BD95</f>
        <v>0.23</v>
      </c>
      <c r="BJ95" s="223">
        <f t="shared" si="85"/>
        <v>0</v>
      </c>
      <c r="BK95" s="207">
        <v>0</v>
      </c>
      <c r="BL95" s="84">
        <v>0</v>
      </c>
      <c r="BM95" s="223">
        <f t="shared" si="86"/>
        <v>0</v>
      </c>
      <c r="BN95" s="207">
        <v>0</v>
      </c>
      <c r="BO95" s="84">
        <v>0</v>
      </c>
      <c r="BP95" s="223">
        <f t="shared" si="87"/>
        <v>0</v>
      </c>
      <c r="BQ95" s="207">
        <v>0</v>
      </c>
      <c r="BR95" s="84">
        <v>0</v>
      </c>
      <c r="BS95" s="225">
        <f t="shared" si="88"/>
        <v>0</v>
      </c>
      <c r="BT95" s="225">
        <v>0</v>
      </c>
      <c r="BU95" s="51">
        <f t="shared" ref="BU95:BU100" si="108">BJ95+BM95+BP95</f>
        <v>0</v>
      </c>
      <c r="BV95" s="225">
        <f t="shared" si="89"/>
        <v>0.23</v>
      </c>
      <c r="BW95" s="225">
        <v>0</v>
      </c>
      <c r="BX95" s="51">
        <f t="shared" ref="BX95:BX100" si="109">BG95+BS95</f>
        <v>0.23</v>
      </c>
      <c r="BY95" s="54">
        <f t="shared" si="95"/>
        <v>0.46</v>
      </c>
    </row>
    <row r="96" spans="2:77" ht="18" customHeight="1" thickBot="1" x14ac:dyDescent="0.3">
      <c r="B96" s="803"/>
      <c r="C96" s="795"/>
      <c r="D96" s="194" t="s">
        <v>32</v>
      </c>
      <c r="E96" s="214">
        <f t="shared" si="64"/>
        <v>100</v>
      </c>
      <c r="F96" s="161">
        <f t="shared" si="65"/>
        <v>49.283999999999999</v>
      </c>
      <c r="G96" s="108">
        <f t="shared" si="91"/>
        <v>0.49284</v>
      </c>
      <c r="H96" s="110">
        <f t="shared" si="66"/>
        <v>0</v>
      </c>
      <c r="I96" s="110">
        <f t="shared" si="67"/>
        <v>49.283999999999999</v>
      </c>
      <c r="J96" s="108">
        <f t="shared" si="92"/>
        <v>0.49284</v>
      </c>
      <c r="K96" s="110">
        <f t="shared" si="68"/>
        <v>0</v>
      </c>
      <c r="L96" s="110">
        <f t="shared" si="69"/>
        <v>49.283999999999999</v>
      </c>
      <c r="M96" s="108">
        <f t="shared" si="93"/>
        <v>0.49284</v>
      </c>
      <c r="N96" s="110">
        <f t="shared" si="70"/>
        <v>0</v>
      </c>
      <c r="O96" s="110">
        <f t="shared" si="90"/>
        <v>49.283999999999999</v>
      </c>
      <c r="P96" s="108">
        <f t="shared" si="94"/>
        <v>0.49284</v>
      </c>
      <c r="Q96" s="230">
        <f t="shared" si="71"/>
        <v>100</v>
      </c>
      <c r="R96" s="231">
        <v>0</v>
      </c>
      <c r="S96" s="632">
        <f>S95*200</f>
        <v>100</v>
      </c>
      <c r="T96" s="232">
        <f t="shared" si="72"/>
        <v>15.545</v>
      </c>
      <c r="U96" s="233">
        <v>0</v>
      </c>
      <c r="V96" s="234">
        <v>15.545</v>
      </c>
      <c r="W96" s="232">
        <f t="shared" si="73"/>
        <v>33.738999999999997</v>
      </c>
      <c r="X96" s="233">
        <v>0</v>
      </c>
      <c r="Y96" s="234">
        <v>33.738999999999997</v>
      </c>
      <c r="Z96" s="232">
        <f t="shared" si="74"/>
        <v>0</v>
      </c>
      <c r="AA96" s="233">
        <v>0</v>
      </c>
      <c r="AB96" s="235">
        <v>0</v>
      </c>
      <c r="AC96" s="198">
        <f t="shared" si="75"/>
        <v>49.283999999999999</v>
      </c>
      <c r="AD96" s="198">
        <v>0</v>
      </c>
      <c r="AE96" s="197">
        <f t="shared" si="103"/>
        <v>49.283999999999999</v>
      </c>
      <c r="AF96" s="198">
        <f t="shared" si="76"/>
        <v>0</v>
      </c>
      <c r="AG96" s="197">
        <v>0</v>
      </c>
      <c r="AH96" s="235">
        <v>0</v>
      </c>
      <c r="AI96" s="198">
        <f t="shared" si="77"/>
        <v>0</v>
      </c>
      <c r="AJ96" s="197">
        <v>0</v>
      </c>
      <c r="AK96" s="235">
        <v>0</v>
      </c>
      <c r="AL96" s="198">
        <f t="shared" si="78"/>
        <v>0</v>
      </c>
      <c r="AM96" s="197">
        <v>0</v>
      </c>
      <c r="AN96" s="234">
        <v>0</v>
      </c>
      <c r="AO96" s="198">
        <f t="shared" si="79"/>
        <v>0</v>
      </c>
      <c r="AP96" s="198">
        <v>0</v>
      </c>
      <c r="AQ96" s="197">
        <f t="shared" si="104"/>
        <v>0</v>
      </c>
      <c r="AR96" s="198">
        <f t="shared" si="51"/>
        <v>49.283999999999999</v>
      </c>
      <c r="AS96" s="198">
        <v>0</v>
      </c>
      <c r="AT96" s="187">
        <f t="shared" si="105"/>
        <v>49.283999999999999</v>
      </c>
      <c r="AU96" s="198">
        <f t="shared" si="80"/>
        <v>0</v>
      </c>
      <c r="AV96" s="197">
        <v>0</v>
      </c>
      <c r="AW96" s="235">
        <v>0</v>
      </c>
      <c r="AX96" s="198">
        <f t="shared" si="81"/>
        <v>0</v>
      </c>
      <c r="AY96" s="197">
        <v>0</v>
      </c>
      <c r="AZ96" s="235">
        <v>0</v>
      </c>
      <c r="BA96" s="198">
        <f t="shared" si="82"/>
        <v>0</v>
      </c>
      <c r="BB96" s="197">
        <v>0</v>
      </c>
      <c r="BC96" s="235">
        <v>0</v>
      </c>
      <c r="BD96" s="198">
        <f t="shared" si="83"/>
        <v>0</v>
      </c>
      <c r="BE96" s="198">
        <v>0</v>
      </c>
      <c r="BF96" s="197">
        <f t="shared" si="106"/>
        <v>0</v>
      </c>
      <c r="BG96" s="198">
        <f t="shared" si="84"/>
        <v>49.283999999999999</v>
      </c>
      <c r="BH96" s="198">
        <v>0</v>
      </c>
      <c r="BI96" s="197">
        <f t="shared" si="107"/>
        <v>49.283999999999999</v>
      </c>
      <c r="BJ96" s="198">
        <f t="shared" si="85"/>
        <v>0</v>
      </c>
      <c r="BK96" s="197">
        <v>0</v>
      </c>
      <c r="BL96" s="234">
        <v>0</v>
      </c>
      <c r="BM96" s="198">
        <f t="shared" si="86"/>
        <v>0</v>
      </c>
      <c r="BN96" s="197">
        <v>0</v>
      </c>
      <c r="BO96" s="234">
        <v>0</v>
      </c>
      <c r="BP96" s="198">
        <f t="shared" si="87"/>
        <v>0</v>
      </c>
      <c r="BQ96" s="197">
        <v>0</v>
      </c>
      <c r="BR96" s="234">
        <v>0</v>
      </c>
      <c r="BS96" s="200">
        <f t="shared" si="88"/>
        <v>0</v>
      </c>
      <c r="BT96" s="200">
        <v>0</v>
      </c>
      <c r="BU96" s="119">
        <f t="shared" si="108"/>
        <v>0</v>
      </c>
      <c r="BV96" s="200">
        <f t="shared" si="89"/>
        <v>49.283999999999999</v>
      </c>
      <c r="BW96" s="200">
        <v>0</v>
      </c>
      <c r="BX96" s="152">
        <f t="shared" si="109"/>
        <v>49.283999999999999</v>
      </c>
      <c r="BY96" s="122">
        <f t="shared" si="95"/>
        <v>0.49284</v>
      </c>
    </row>
    <row r="97" spans="2:78" ht="18" customHeight="1" x14ac:dyDescent="0.25">
      <c r="B97" s="802" t="s">
        <v>130</v>
      </c>
      <c r="C97" s="804" t="s">
        <v>131</v>
      </c>
      <c r="D97" s="325" t="s">
        <v>57</v>
      </c>
      <c r="E97" s="202">
        <f t="shared" si="64"/>
        <v>540</v>
      </c>
      <c r="F97" s="39">
        <f t="shared" si="65"/>
        <v>274</v>
      </c>
      <c r="G97" s="236">
        <f t="shared" si="91"/>
        <v>0.50740740740740742</v>
      </c>
      <c r="H97" s="237">
        <f t="shared" si="66"/>
        <v>0</v>
      </c>
      <c r="I97" s="237">
        <f t="shared" si="67"/>
        <v>274</v>
      </c>
      <c r="J97" s="236">
        <f t="shared" si="92"/>
        <v>0.50740740740740742</v>
      </c>
      <c r="K97" s="237">
        <f t="shared" si="68"/>
        <v>0</v>
      </c>
      <c r="L97" s="237">
        <f t="shared" si="69"/>
        <v>274</v>
      </c>
      <c r="M97" s="236">
        <f t="shared" si="93"/>
        <v>0.50740740740740742</v>
      </c>
      <c r="N97" s="237">
        <f t="shared" si="70"/>
        <v>0</v>
      </c>
      <c r="O97" s="237">
        <f t="shared" si="90"/>
        <v>274</v>
      </c>
      <c r="P97" s="236">
        <f t="shared" si="94"/>
        <v>0.50740740740740742</v>
      </c>
      <c r="Q97" s="44">
        <f t="shared" si="71"/>
        <v>540</v>
      </c>
      <c r="R97" s="45">
        <v>0</v>
      </c>
      <c r="S97" s="622">
        <v>540</v>
      </c>
      <c r="T97" s="46">
        <f t="shared" si="72"/>
        <v>168</v>
      </c>
      <c r="U97" s="47">
        <v>0</v>
      </c>
      <c r="V97" s="48">
        <v>168</v>
      </c>
      <c r="W97" s="46">
        <f t="shared" si="73"/>
        <v>106</v>
      </c>
      <c r="X97" s="47">
        <v>0</v>
      </c>
      <c r="Y97" s="48">
        <v>106</v>
      </c>
      <c r="Z97" s="46">
        <f t="shared" si="74"/>
        <v>0</v>
      </c>
      <c r="AA97" s="47">
        <v>0</v>
      </c>
      <c r="AB97" s="49">
        <v>0</v>
      </c>
      <c r="AC97" s="188">
        <f t="shared" si="75"/>
        <v>274</v>
      </c>
      <c r="AD97" s="188">
        <v>0</v>
      </c>
      <c r="AE97" s="207">
        <f t="shared" si="103"/>
        <v>274</v>
      </c>
      <c r="AF97" s="188">
        <f t="shared" si="76"/>
        <v>0</v>
      </c>
      <c r="AG97" s="187">
        <v>0</v>
      </c>
      <c r="AH97" s="49">
        <v>0</v>
      </c>
      <c r="AI97" s="188">
        <f t="shared" si="77"/>
        <v>0</v>
      </c>
      <c r="AJ97" s="187">
        <v>0</v>
      </c>
      <c r="AK97" s="49">
        <v>0</v>
      </c>
      <c r="AL97" s="188">
        <f t="shared" si="78"/>
        <v>0</v>
      </c>
      <c r="AM97" s="187">
        <v>0</v>
      </c>
      <c r="AN97" s="48">
        <v>0</v>
      </c>
      <c r="AO97" s="188">
        <f t="shared" si="79"/>
        <v>0</v>
      </c>
      <c r="AP97" s="188">
        <v>0</v>
      </c>
      <c r="AQ97" s="207">
        <f t="shared" si="104"/>
        <v>0</v>
      </c>
      <c r="AR97" s="188">
        <f t="shared" si="51"/>
        <v>274</v>
      </c>
      <c r="AS97" s="188">
        <v>0</v>
      </c>
      <c r="AT97" s="207">
        <f t="shared" si="105"/>
        <v>274</v>
      </c>
      <c r="AU97" s="188">
        <f t="shared" si="80"/>
        <v>0</v>
      </c>
      <c r="AV97" s="187">
        <v>0</v>
      </c>
      <c r="AW97" s="49">
        <v>0</v>
      </c>
      <c r="AX97" s="188">
        <f t="shared" si="81"/>
        <v>0</v>
      </c>
      <c r="AY97" s="187">
        <v>0</v>
      </c>
      <c r="AZ97" s="49">
        <v>0</v>
      </c>
      <c r="BA97" s="188">
        <f t="shared" si="82"/>
        <v>0</v>
      </c>
      <c r="BB97" s="187">
        <v>0</v>
      </c>
      <c r="BC97" s="49">
        <v>0</v>
      </c>
      <c r="BD97" s="188">
        <f t="shared" si="83"/>
        <v>0</v>
      </c>
      <c r="BE97" s="188">
        <v>0</v>
      </c>
      <c r="BF97" s="207">
        <f t="shared" si="106"/>
        <v>0</v>
      </c>
      <c r="BG97" s="188">
        <f t="shared" si="84"/>
        <v>274</v>
      </c>
      <c r="BH97" s="188">
        <v>0</v>
      </c>
      <c r="BI97" s="187">
        <f t="shared" si="107"/>
        <v>274</v>
      </c>
      <c r="BJ97" s="188">
        <f t="shared" si="85"/>
        <v>0</v>
      </c>
      <c r="BK97" s="187">
        <v>0</v>
      </c>
      <c r="BL97" s="48">
        <v>0</v>
      </c>
      <c r="BM97" s="188">
        <f t="shared" si="86"/>
        <v>0</v>
      </c>
      <c r="BN97" s="187">
        <v>0</v>
      </c>
      <c r="BO97" s="48">
        <v>0</v>
      </c>
      <c r="BP97" s="188">
        <f t="shared" si="87"/>
        <v>0</v>
      </c>
      <c r="BQ97" s="187">
        <v>0</v>
      </c>
      <c r="BR97" s="48">
        <v>0</v>
      </c>
      <c r="BS97" s="151">
        <f t="shared" si="88"/>
        <v>0</v>
      </c>
      <c r="BT97" s="151">
        <v>0</v>
      </c>
      <c r="BU97" s="51">
        <f t="shared" si="108"/>
        <v>0</v>
      </c>
      <c r="BV97" s="151">
        <f t="shared" si="89"/>
        <v>274</v>
      </c>
      <c r="BW97" s="151">
        <v>0</v>
      </c>
      <c r="BX97" s="51">
        <f t="shared" si="109"/>
        <v>274</v>
      </c>
      <c r="BY97" s="193">
        <f t="shared" si="95"/>
        <v>0.50740740740740742</v>
      </c>
    </row>
    <row r="98" spans="2:78" ht="18" customHeight="1" thickBot="1" x14ac:dyDescent="0.3">
      <c r="B98" s="803"/>
      <c r="C98" s="805"/>
      <c r="D98" s="238" t="s">
        <v>32</v>
      </c>
      <c r="E98" s="214">
        <f t="shared" si="64"/>
        <v>567</v>
      </c>
      <c r="F98" s="161">
        <f t="shared" si="65"/>
        <v>285.27499999999998</v>
      </c>
      <c r="G98" s="108">
        <f t="shared" si="91"/>
        <v>0.5031305114638448</v>
      </c>
      <c r="H98" s="239">
        <f t="shared" si="66"/>
        <v>0</v>
      </c>
      <c r="I98" s="239">
        <f t="shared" si="67"/>
        <v>285.27499999999998</v>
      </c>
      <c r="J98" s="76">
        <f t="shared" si="92"/>
        <v>0.5031305114638448</v>
      </c>
      <c r="K98" s="239">
        <f t="shared" si="68"/>
        <v>0</v>
      </c>
      <c r="L98" s="239">
        <f t="shared" si="69"/>
        <v>285.27499999999998</v>
      </c>
      <c r="M98" s="76">
        <f t="shared" si="93"/>
        <v>0.5031305114638448</v>
      </c>
      <c r="N98" s="239">
        <f t="shared" si="70"/>
        <v>0</v>
      </c>
      <c r="O98" s="239">
        <f t="shared" si="90"/>
        <v>285.27499999999998</v>
      </c>
      <c r="P98" s="76">
        <f t="shared" si="94"/>
        <v>0.5031305114638448</v>
      </c>
      <c r="Q98" s="162">
        <f t="shared" si="71"/>
        <v>567</v>
      </c>
      <c r="R98" s="163">
        <v>0</v>
      </c>
      <c r="S98" s="626">
        <f>S97*1.05</f>
        <v>567</v>
      </c>
      <c r="T98" s="164">
        <f t="shared" si="72"/>
        <v>163.51400000000001</v>
      </c>
      <c r="U98" s="165">
        <v>0</v>
      </c>
      <c r="V98" s="99">
        <v>163.51400000000001</v>
      </c>
      <c r="W98" s="164">
        <f t="shared" si="73"/>
        <v>121.761</v>
      </c>
      <c r="X98" s="165">
        <v>0</v>
      </c>
      <c r="Y98" s="99">
        <v>121.761</v>
      </c>
      <c r="Z98" s="164">
        <f t="shared" si="74"/>
        <v>0</v>
      </c>
      <c r="AA98" s="165">
        <v>0</v>
      </c>
      <c r="AB98" s="100">
        <v>0</v>
      </c>
      <c r="AC98" s="198">
        <f t="shared" si="75"/>
        <v>285.27499999999998</v>
      </c>
      <c r="AD98" s="198">
        <v>0</v>
      </c>
      <c r="AE98" s="197">
        <f t="shared" si="103"/>
        <v>285.27499999999998</v>
      </c>
      <c r="AF98" s="198">
        <f t="shared" si="76"/>
        <v>0</v>
      </c>
      <c r="AG98" s="197">
        <v>0</v>
      </c>
      <c r="AH98" s="100">
        <v>0</v>
      </c>
      <c r="AI98" s="198">
        <f t="shared" si="77"/>
        <v>0</v>
      </c>
      <c r="AJ98" s="197">
        <v>0</v>
      </c>
      <c r="AK98" s="100">
        <v>0</v>
      </c>
      <c r="AL98" s="198">
        <f t="shared" si="78"/>
        <v>0</v>
      </c>
      <c r="AM98" s="197">
        <v>0</v>
      </c>
      <c r="AN98" s="99">
        <v>0</v>
      </c>
      <c r="AO98" s="198">
        <f t="shared" si="79"/>
        <v>0</v>
      </c>
      <c r="AP98" s="198">
        <v>0</v>
      </c>
      <c r="AQ98" s="197">
        <f t="shared" si="104"/>
        <v>0</v>
      </c>
      <c r="AR98" s="198">
        <f t="shared" si="51"/>
        <v>285.27499999999998</v>
      </c>
      <c r="AS98" s="198">
        <v>0</v>
      </c>
      <c r="AT98" s="187">
        <f t="shared" si="105"/>
        <v>285.27499999999998</v>
      </c>
      <c r="AU98" s="198">
        <f t="shared" si="80"/>
        <v>0</v>
      </c>
      <c r="AV98" s="197">
        <v>0</v>
      </c>
      <c r="AW98" s="100">
        <v>0</v>
      </c>
      <c r="AX98" s="198">
        <f t="shared" si="81"/>
        <v>0</v>
      </c>
      <c r="AY98" s="197">
        <v>0</v>
      </c>
      <c r="AZ98" s="100">
        <v>0</v>
      </c>
      <c r="BA98" s="198">
        <f t="shared" si="82"/>
        <v>0</v>
      </c>
      <c r="BB98" s="197">
        <v>0</v>
      </c>
      <c r="BC98" s="100">
        <v>0</v>
      </c>
      <c r="BD98" s="198">
        <f t="shared" si="83"/>
        <v>0</v>
      </c>
      <c r="BE98" s="198">
        <v>0</v>
      </c>
      <c r="BF98" s="197">
        <f t="shared" si="106"/>
        <v>0</v>
      </c>
      <c r="BG98" s="198">
        <f t="shared" si="84"/>
        <v>285.27499999999998</v>
      </c>
      <c r="BH98" s="198">
        <v>0</v>
      </c>
      <c r="BI98" s="199">
        <f t="shared" si="107"/>
        <v>285.27499999999998</v>
      </c>
      <c r="BJ98" s="198">
        <f t="shared" si="85"/>
        <v>0</v>
      </c>
      <c r="BK98" s="197">
        <v>0</v>
      </c>
      <c r="BL98" s="99">
        <v>0</v>
      </c>
      <c r="BM98" s="198">
        <f t="shared" si="86"/>
        <v>0</v>
      </c>
      <c r="BN98" s="197">
        <v>0</v>
      </c>
      <c r="BO98" s="99">
        <v>0</v>
      </c>
      <c r="BP98" s="198">
        <f t="shared" si="87"/>
        <v>0</v>
      </c>
      <c r="BQ98" s="197">
        <v>0</v>
      </c>
      <c r="BR98" s="99">
        <v>0</v>
      </c>
      <c r="BS98" s="200">
        <f t="shared" si="88"/>
        <v>0</v>
      </c>
      <c r="BT98" s="200">
        <v>0</v>
      </c>
      <c r="BU98" s="119">
        <f t="shared" si="108"/>
        <v>0</v>
      </c>
      <c r="BV98" s="200">
        <f t="shared" si="89"/>
        <v>285.27499999999998</v>
      </c>
      <c r="BW98" s="200">
        <v>0</v>
      </c>
      <c r="BX98" s="152">
        <f t="shared" si="109"/>
        <v>285.27499999999998</v>
      </c>
      <c r="BY98" s="228">
        <f t="shared" si="95"/>
        <v>0.5031305114638448</v>
      </c>
    </row>
    <row r="99" spans="2:78" ht="18" customHeight="1" x14ac:dyDescent="0.25">
      <c r="B99" s="796" t="s">
        <v>132</v>
      </c>
      <c r="C99" s="798" t="s">
        <v>133</v>
      </c>
      <c r="D99" s="201" t="s">
        <v>57</v>
      </c>
      <c r="E99" s="186">
        <f t="shared" si="64"/>
        <v>1200</v>
      </c>
      <c r="F99" s="240">
        <f t="shared" si="65"/>
        <v>292</v>
      </c>
      <c r="G99" s="40">
        <f t="shared" si="91"/>
        <v>0.24333333333333335</v>
      </c>
      <c r="H99" s="42">
        <f t="shared" si="66"/>
        <v>0</v>
      </c>
      <c r="I99" s="42">
        <f t="shared" si="67"/>
        <v>292</v>
      </c>
      <c r="J99" s="40">
        <f t="shared" si="92"/>
        <v>0.24333333333333335</v>
      </c>
      <c r="K99" s="42">
        <f t="shared" si="68"/>
        <v>0</v>
      </c>
      <c r="L99" s="42">
        <f t="shared" si="69"/>
        <v>292</v>
      </c>
      <c r="M99" s="40">
        <f t="shared" si="93"/>
        <v>0.24333333333333335</v>
      </c>
      <c r="N99" s="42">
        <f t="shared" si="70"/>
        <v>0</v>
      </c>
      <c r="O99" s="42">
        <f t="shared" si="90"/>
        <v>292</v>
      </c>
      <c r="P99" s="40">
        <f t="shared" si="94"/>
        <v>0.24333333333333335</v>
      </c>
      <c r="Q99" s="80">
        <f t="shared" si="71"/>
        <v>1200</v>
      </c>
      <c r="R99" s="81">
        <v>0</v>
      </c>
      <c r="S99" s="624">
        <v>1200</v>
      </c>
      <c r="T99" s="82">
        <f t="shared" si="72"/>
        <v>194</v>
      </c>
      <c r="U99" s="83">
        <v>0</v>
      </c>
      <c r="V99" s="84">
        <v>194</v>
      </c>
      <c r="W99" s="82">
        <f t="shared" si="73"/>
        <v>98</v>
      </c>
      <c r="X99" s="83">
        <v>0</v>
      </c>
      <c r="Y99" s="84">
        <v>98</v>
      </c>
      <c r="Z99" s="82">
        <f t="shared" si="74"/>
        <v>0</v>
      </c>
      <c r="AA99" s="83">
        <v>0</v>
      </c>
      <c r="AB99" s="85">
        <v>0</v>
      </c>
      <c r="AC99" s="223">
        <f t="shared" si="75"/>
        <v>292</v>
      </c>
      <c r="AD99" s="223">
        <v>0</v>
      </c>
      <c r="AE99" s="207">
        <f t="shared" si="103"/>
        <v>292</v>
      </c>
      <c r="AF99" s="223">
        <f t="shared" si="76"/>
        <v>0</v>
      </c>
      <c r="AG99" s="207">
        <v>0</v>
      </c>
      <c r="AH99" s="85">
        <v>0</v>
      </c>
      <c r="AI99" s="223">
        <f t="shared" si="77"/>
        <v>0</v>
      </c>
      <c r="AJ99" s="207">
        <v>0</v>
      </c>
      <c r="AK99" s="85">
        <v>0</v>
      </c>
      <c r="AL99" s="223">
        <f t="shared" si="78"/>
        <v>0</v>
      </c>
      <c r="AM99" s="207">
        <v>0</v>
      </c>
      <c r="AN99" s="84">
        <v>0</v>
      </c>
      <c r="AO99" s="223">
        <f t="shared" si="79"/>
        <v>0</v>
      </c>
      <c r="AP99" s="223">
        <v>0</v>
      </c>
      <c r="AQ99" s="207">
        <f t="shared" si="104"/>
        <v>0</v>
      </c>
      <c r="AR99" s="223">
        <f t="shared" ref="AR99:AR105" si="110">AS99+AT99</f>
        <v>292</v>
      </c>
      <c r="AS99" s="223">
        <v>0</v>
      </c>
      <c r="AT99" s="207">
        <f t="shared" si="105"/>
        <v>292</v>
      </c>
      <c r="AU99" s="223">
        <f t="shared" si="80"/>
        <v>0</v>
      </c>
      <c r="AV99" s="207">
        <v>0</v>
      </c>
      <c r="AW99" s="85">
        <v>0</v>
      </c>
      <c r="AX99" s="223">
        <f t="shared" si="81"/>
        <v>0</v>
      </c>
      <c r="AY99" s="207">
        <v>0</v>
      </c>
      <c r="AZ99" s="85">
        <v>0</v>
      </c>
      <c r="BA99" s="223">
        <f t="shared" si="82"/>
        <v>0</v>
      </c>
      <c r="BB99" s="207">
        <v>0</v>
      </c>
      <c r="BC99" s="85">
        <v>0</v>
      </c>
      <c r="BD99" s="223">
        <f t="shared" si="83"/>
        <v>0</v>
      </c>
      <c r="BE99" s="223">
        <v>0</v>
      </c>
      <c r="BF99" s="207">
        <f t="shared" si="106"/>
        <v>0</v>
      </c>
      <c r="BG99" s="223">
        <f t="shared" si="84"/>
        <v>292</v>
      </c>
      <c r="BH99" s="223">
        <v>0</v>
      </c>
      <c r="BI99" s="207">
        <f t="shared" si="107"/>
        <v>292</v>
      </c>
      <c r="BJ99" s="223">
        <f t="shared" si="85"/>
        <v>0</v>
      </c>
      <c r="BK99" s="207">
        <v>0</v>
      </c>
      <c r="BL99" s="84">
        <v>0</v>
      </c>
      <c r="BM99" s="223">
        <f t="shared" si="86"/>
        <v>0</v>
      </c>
      <c r="BN99" s="207">
        <v>0</v>
      </c>
      <c r="BO99" s="84">
        <v>0</v>
      </c>
      <c r="BP99" s="223">
        <f t="shared" si="87"/>
        <v>0</v>
      </c>
      <c r="BQ99" s="207">
        <v>0</v>
      </c>
      <c r="BR99" s="84">
        <v>0</v>
      </c>
      <c r="BS99" s="225">
        <f t="shared" si="88"/>
        <v>0</v>
      </c>
      <c r="BT99" s="225">
        <v>0</v>
      </c>
      <c r="BU99" s="51">
        <f t="shared" si="108"/>
        <v>0</v>
      </c>
      <c r="BV99" s="225">
        <f t="shared" si="89"/>
        <v>292</v>
      </c>
      <c r="BW99" s="225">
        <v>0</v>
      </c>
      <c r="BX99" s="51">
        <f t="shared" si="109"/>
        <v>292</v>
      </c>
      <c r="BY99" s="54">
        <f t="shared" si="95"/>
        <v>0.24333333333333335</v>
      </c>
    </row>
    <row r="100" spans="2:78" ht="18" customHeight="1" thickBot="1" x14ac:dyDescent="0.3">
      <c r="B100" s="797"/>
      <c r="C100" s="799"/>
      <c r="D100" s="194" t="s">
        <v>32</v>
      </c>
      <c r="E100" s="316">
        <f t="shared" si="64"/>
        <v>2340</v>
      </c>
      <c r="F100" s="107">
        <f t="shared" si="65"/>
        <v>639.76199999999994</v>
      </c>
      <c r="G100" s="108">
        <f t="shared" si="91"/>
        <v>0.27340256410256408</v>
      </c>
      <c r="H100" s="110">
        <f t="shared" si="66"/>
        <v>0</v>
      </c>
      <c r="I100" s="110">
        <f t="shared" si="67"/>
        <v>639.76199999999994</v>
      </c>
      <c r="J100" s="108">
        <f t="shared" si="92"/>
        <v>0.27340256410256408</v>
      </c>
      <c r="K100" s="110">
        <f t="shared" si="68"/>
        <v>0</v>
      </c>
      <c r="L100" s="110">
        <f t="shared" si="69"/>
        <v>639.76199999999994</v>
      </c>
      <c r="M100" s="108">
        <f t="shared" si="93"/>
        <v>0.27340256410256408</v>
      </c>
      <c r="N100" s="110">
        <f t="shared" si="70"/>
        <v>0</v>
      </c>
      <c r="O100" s="110">
        <f t="shared" si="90"/>
        <v>639.76199999999994</v>
      </c>
      <c r="P100" s="108">
        <f t="shared" si="94"/>
        <v>0.27340256410256408</v>
      </c>
      <c r="Q100" s="230">
        <f t="shared" si="71"/>
        <v>2340</v>
      </c>
      <c r="R100" s="231">
        <v>0</v>
      </c>
      <c r="S100" s="632">
        <f>S99*1.95</f>
        <v>2340</v>
      </c>
      <c r="T100" s="232">
        <f t="shared" si="72"/>
        <v>387.38</v>
      </c>
      <c r="U100" s="233">
        <v>0</v>
      </c>
      <c r="V100" s="234">
        <v>387.38</v>
      </c>
      <c r="W100" s="232">
        <f t="shared" si="73"/>
        <v>252.38200000000001</v>
      </c>
      <c r="X100" s="233">
        <v>0</v>
      </c>
      <c r="Y100" s="234">
        <v>252.38200000000001</v>
      </c>
      <c r="Z100" s="232">
        <f t="shared" si="74"/>
        <v>0</v>
      </c>
      <c r="AA100" s="233">
        <v>0</v>
      </c>
      <c r="AB100" s="235">
        <v>0</v>
      </c>
      <c r="AC100" s="198">
        <f t="shared" si="75"/>
        <v>639.76199999999994</v>
      </c>
      <c r="AD100" s="198">
        <v>0</v>
      </c>
      <c r="AE100" s="197">
        <f t="shared" si="103"/>
        <v>639.76199999999994</v>
      </c>
      <c r="AF100" s="198">
        <f t="shared" si="76"/>
        <v>0</v>
      </c>
      <c r="AG100" s="197">
        <v>0</v>
      </c>
      <c r="AH100" s="235">
        <v>0</v>
      </c>
      <c r="AI100" s="198">
        <f t="shared" si="77"/>
        <v>0</v>
      </c>
      <c r="AJ100" s="197">
        <v>0</v>
      </c>
      <c r="AK100" s="235">
        <v>0</v>
      </c>
      <c r="AL100" s="198">
        <f t="shared" si="78"/>
        <v>0</v>
      </c>
      <c r="AM100" s="197">
        <v>0</v>
      </c>
      <c r="AN100" s="234">
        <v>0</v>
      </c>
      <c r="AO100" s="198">
        <f t="shared" si="79"/>
        <v>0</v>
      </c>
      <c r="AP100" s="198">
        <v>0</v>
      </c>
      <c r="AQ100" s="197">
        <f t="shared" si="104"/>
        <v>0</v>
      </c>
      <c r="AR100" s="198">
        <f t="shared" si="110"/>
        <v>639.76199999999994</v>
      </c>
      <c r="AS100" s="198">
        <v>0</v>
      </c>
      <c r="AT100" s="219">
        <f t="shared" si="105"/>
        <v>639.76199999999994</v>
      </c>
      <c r="AU100" s="198">
        <f t="shared" si="80"/>
        <v>0</v>
      </c>
      <c r="AV100" s="197">
        <v>0</v>
      </c>
      <c r="AW100" s="235">
        <v>0</v>
      </c>
      <c r="AX100" s="198">
        <f t="shared" si="81"/>
        <v>0</v>
      </c>
      <c r="AY100" s="197">
        <v>0</v>
      </c>
      <c r="AZ100" s="235">
        <v>0</v>
      </c>
      <c r="BA100" s="198">
        <f t="shared" si="82"/>
        <v>0</v>
      </c>
      <c r="BB100" s="197">
        <v>0</v>
      </c>
      <c r="BC100" s="235">
        <v>0</v>
      </c>
      <c r="BD100" s="198">
        <f t="shared" si="83"/>
        <v>0</v>
      </c>
      <c r="BE100" s="198">
        <v>0</v>
      </c>
      <c r="BF100" s="197">
        <f t="shared" si="106"/>
        <v>0</v>
      </c>
      <c r="BG100" s="198">
        <f t="shared" si="84"/>
        <v>639.76199999999994</v>
      </c>
      <c r="BH100" s="198">
        <v>0</v>
      </c>
      <c r="BI100" s="197">
        <f t="shared" si="107"/>
        <v>639.76199999999994</v>
      </c>
      <c r="BJ100" s="198">
        <f t="shared" si="85"/>
        <v>0</v>
      </c>
      <c r="BK100" s="197">
        <v>0</v>
      </c>
      <c r="BL100" s="234">
        <v>0</v>
      </c>
      <c r="BM100" s="198">
        <f t="shared" si="86"/>
        <v>0</v>
      </c>
      <c r="BN100" s="197">
        <v>0</v>
      </c>
      <c r="BO100" s="234">
        <v>0</v>
      </c>
      <c r="BP100" s="198">
        <f t="shared" si="87"/>
        <v>0</v>
      </c>
      <c r="BQ100" s="197">
        <v>0</v>
      </c>
      <c r="BR100" s="234">
        <v>0</v>
      </c>
      <c r="BS100" s="200">
        <f t="shared" si="88"/>
        <v>0</v>
      </c>
      <c r="BT100" s="200">
        <v>0</v>
      </c>
      <c r="BU100" s="120">
        <f t="shared" si="108"/>
        <v>0</v>
      </c>
      <c r="BV100" s="158">
        <f t="shared" si="89"/>
        <v>639.76199999999994</v>
      </c>
      <c r="BW100" s="158">
        <v>0</v>
      </c>
      <c r="BX100" s="52">
        <f t="shared" si="109"/>
        <v>639.76199999999994</v>
      </c>
      <c r="BY100" s="228">
        <f t="shared" si="95"/>
        <v>0.27340256410256408</v>
      </c>
    </row>
    <row r="101" spans="2:78" ht="28.2" thickBot="1" x14ac:dyDescent="0.3">
      <c r="B101" s="317" t="s">
        <v>134</v>
      </c>
      <c r="C101" s="326" t="s">
        <v>135</v>
      </c>
      <c r="D101" s="319" t="s">
        <v>32</v>
      </c>
      <c r="E101" s="274">
        <f t="shared" si="64"/>
        <v>0</v>
      </c>
      <c r="F101" s="275">
        <f t="shared" si="65"/>
        <v>0</v>
      </c>
      <c r="G101" s="320" t="e">
        <f t="shared" si="91"/>
        <v>#DIV/0!</v>
      </c>
      <c r="H101" s="321">
        <f t="shared" si="66"/>
        <v>0</v>
      </c>
      <c r="I101" s="321">
        <f t="shared" si="67"/>
        <v>0</v>
      </c>
      <c r="J101" s="320" t="e">
        <f t="shared" si="92"/>
        <v>#DIV/0!</v>
      </c>
      <c r="K101" s="321">
        <f t="shared" si="68"/>
        <v>0</v>
      </c>
      <c r="L101" s="321">
        <f t="shared" si="69"/>
        <v>0</v>
      </c>
      <c r="M101" s="320" t="e">
        <f t="shared" si="93"/>
        <v>#DIV/0!</v>
      </c>
      <c r="N101" s="321">
        <f t="shared" si="70"/>
        <v>0</v>
      </c>
      <c r="O101" s="321">
        <f t="shared" si="90"/>
        <v>0</v>
      </c>
      <c r="P101" s="320"/>
      <c r="Q101" s="277">
        <f t="shared" si="71"/>
        <v>0</v>
      </c>
      <c r="R101" s="278">
        <f>R102+R103</f>
        <v>0</v>
      </c>
      <c r="S101" s="633">
        <f>S102+S103</f>
        <v>0</v>
      </c>
      <c r="T101" s="279">
        <f t="shared" si="72"/>
        <v>0</v>
      </c>
      <c r="U101" s="280">
        <f>U102+U103</f>
        <v>0</v>
      </c>
      <c r="V101" s="281">
        <f>V102+V103</f>
        <v>0</v>
      </c>
      <c r="W101" s="279">
        <f t="shared" si="73"/>
        <v>0</v>
      </c>
      <c r="X101" s="280">
        <f>X102+X103</f>
        <v>0</v>
      </c>
      <c r="Y101" s="281">
        <f>Y102+Y103</f>
        <v>0</v>
      </c>
      <c r="Z101" s="279">
        <f t="shared" si="74"/>
        <v>0</v>
      </c>
      <c r="AA101" s="280">
        <f>AA102+AA103</f>
        <v>0</v>
      </c>
      <c r="AB101" s="282">
        <f>AB102+AB103</f>
        <v>0</v>
      </c>
      <c r="AC101" s="283">
        <f t="shared" si="75"/>
        <v>0</v>
      </c>
      <c r="AD101" s="284">
        <f>AD102+AD103</f>
        <v>0</v>
      </c>
      <c r="AE101" s="285">
        <f>AE102+AE103</f>
        <v>0</v>
      </c>
      <c r="AF101" s="283">
        <f t="shared" si="76"/>
        <v>0</v>
      </c>
      <c r="AG101" s="284">
        <f>AG102+AG103</f>
        <v>0</v>
      </c>
      <c r="AH101" s="282">
        <f>AH102+AH103</f>
        <v>0</v>
      </c>
      <c r="AI101" s="283">
        <f t="shared" si="77"/>
        <v>0</v>
      </c>
      <c r="AJ101" s="284">
        <f>AJ102+AJ103</f>
        <v>0</v>
      </c>
      <c r="AK101" s="282">
        <f>AK102+AK103</f>
        <v>0</v>
      </c>
      <c r="AL101" s="283">
        <f t="shared" si="78"/>
        <v>0</v>
      </c>
      <c r="AM101" s="284">
        <f>AM102+AM103</f>
        <v>0</v>
      </c>
      <c r="AN101" s="281">
        <f>AN102+AN103</f>
        <v>0</v>
      </c>
      <c r="AO101" s="283">
        <f t="shared" si="79"/>
        <v>0</v>
      </c>
      <c r="AP101" s="284">
        <f>AP102+AP103</f>
        <v>0</v>
      </c>
      <c r="AQ101" s="285">
        <f>AQ102+AQ103</f>
        <v>0</v>
      </c>
      <c r="AR101" s="283">
        <f t="shared" si="110"/>
        <v>0</v>
      </c>
      <c r="AS101" s="284">
        <f>AS102+AS103</f>
        <v>0</v>
      </c>
      <c r="AT101" s="285">
        <f>AT102+AT103</f>
        <v>0</v>
      </c>
      <c r="AU101" s="283">
        <f t="shared" si="80"/>
        <v>0</v>
      </c>
      <c r="AV101" s="284">
        <f>AV102+AV103</f>
        <v>0</v>
      </c>
      <c r="AW101" s="282">
        <f>AW102+AW103</f>
        <v>0</v>
      </c>
      <c r="AX101" s="283">
        <f t="shared" si="81"/>
        <v>0</v>
      </c>
      <c r="AY101" s="284">
        <f>AY102+AY103</f>
        <v>0</v>
      </c>
      <c r="AZ101" s="282">
        <f>AZ102+AZ103</f>
        <v>0</v>
      </c>
      <c r="BA101" s="283">
        <f t="shared" si="82"/>
        <v>0</v>
      </c>
      <c r="BB101" s="284">
        <f>BB102+BB103</f>
        <v>0</v>
      </c>
      <c r="BC101" s="282">
        <f>BC102+BC103</f>
        <v>0</v>
      </c>
      <c r="BD101" s="283">
        <f t="shared" si="83"/>
        <v>0</v>
      </c>
      <c r="BE101" s="284">
        <f>BE102+BE103</f>
        <v>0</v>
      </c>
      <c r="BF101" s="285">
        <f>BF102+BF103</f>
        <v>0</v>
      </c>
      <c r="BG101" s="283">
        <f t="shared" si="84"/>
        <v>0</v>
      </c>
      <c r="BH101" s="283">
        <f>BH102+BH103</f>
        <v>0</v>
      </c>
      <c r="BI101" s="285">
        <f>BI102+BI103</f>
        <v>0</v>
      </c>
      <c r="BJ101" s="283">
        <f t="shared" si="85"/>
        <v>0</v>
      </c>
      <c r="BK101" s="284">
        <f>BK102+BK103</f>
        <v>0</v>
      </c>
      <c r="BL101" s="281">
        <f>BL102+BL103</f>
        <v>0</v>
      </c>
      <c r="BM101" s="283">
        <f t="shared" si="86"/>
        <v>0</v>
      </c>
      <c r="BN101" s="284">
        <f>BN102+BN103</f>
        <v>0</v>
      </c>
      <c r="BO101" s="281">
        <f>BO102+BO103</f>
        <v>0</v>
      </c>
      <c r="BP101" s="283">
        <f t="shared" si="87"/>
        <v>0</v>
      </c>
      <c r="BQ101" s="284">
        <f>BQ102+BQ103</f>
        <v>0</v>
      </c>
      <c r="BR101" s="281">
        <f>BR102+BR103</f>
        <v>0</v>
      </c>
      <c r="BS101" s="287">
        <f t="shared" si="88"/>
        <v>0</v>
      </c>
      <c r="BT101" s="288">
        <f>BT102+BT103</f>
        <v>0</v>
      </c>
      <c r="BU101" s="288">
        <f>BU102+BU103</f>
        <v>0</v>
      </c>
      <c r="BV101" s="287">
        <f t="shared" si="89"/>
        <v>0</v>
      </c>
      <c r="BW101" s="288">
        <f>BW102+BW103</f>
        <v>0</v>
      </c>
      <c r="BX101" s="288">
        <f>BX102+BX103</f>
        <v>0</v>
      </c>
      <c r="BY101" s="290" t="e">
        <f t="shared" si="95"/>
        <v>#DIV/0!</v>
      </c>
    </row>
    <row r="102" spans="2:78" ht="22.5" customHeight="1" thickBot="1" x14ac:dyDescent="0.3">
      <c r="B102" s="327" t="s">
        <v>136</v>
      </c>
      <c r="C102" s="328" t="s">
        <v>137</v>
      </c>
      <c r="D102" s="329" t="s">
        <v>32</v>
      </c>
      <c r="E102" s="330">
        <f t="shared" si="64"/>
        <v>0</v>
      </c>
      <c r="F102" s="331">
        <f t="shared" si="65"/>
        <v>0</v>
      </c>
      <c r="G102" s="332"/>
      <c r="H102" s="333">
        <f t="shared" si="66"/>
        <v>0</v>
      </c>
      <c r="I102" s="333">
        <f t="shared" si="67"/>
        <v>0</v>
      </c>
      <c r="J102" s="332"/>
      <c r="K102" s="333">
        <f t="shared" si="68"/>
        <v>0</v>
      </c>
      <c r="L102" s="333">
        <f t="shared" si="69"/>
        <v>0</v>
      </c>
      <c r="M102" s="332"/>
      <c r="N102" s="333">
        <f t="shared" si="70"/>
        <v>0</v>
      </c>
      <c r="O102" s="333">
        <f t="shared" si="90"/>
        <v>0</v>
      </c>
      <c r="P102" s="332"/>
      <c r="Q102" s="334">
        <f t="shared" si="71"/>
        <v>0</v>
      </c>
      <c r="R102" s="335">
        <v>0</v>
      </c>
      <c r="S102" s="636">
        <v>0</v>
      </c>
      <c r="T102" s="336">
        <f t="shared" si="72"/>
        <v>0</v>
      </c>
      <c r="U102" s="337">
        <v>0</v>
      </c>
      <c r="V102" s="338">
        <v>0</v>
      </c>
      <c r="W102" s="336">
        <f t="shared" si="73"/>
        <v>0</v>
      </c>
      <c r="X102" s="337">
        <v>0</v>
      </c>
      <c r="Y102" s="338">
        <v>0</v>
      </c>
      <c r="Z102" s="336">
        <f t="shared" si="74"/>
        <v>0</v>
      </c>
      <c r="AA102" s="337">
        <v>0</v>
      </c>
      <c r="AB102" s="339">
        <v>0</v>
      </c>
      <c r="AC102" s="218">
        <f t="shared" si="75"/>
        <v>0</v>
      </c>
      <c r="AD102" s="219">
        <v>0</v>
      </c>
      <c r="AE102" s="207">
        <f>T102+W102+Z102</f>
        <v>0</v>
      </c>
      <c r="AF102" s="218">
        <f t="shared" si="76"/>
        <v>0</v>
      </c>
      <c r="AG102" s="219">
        <v>0</v>
      </c>
      <c r="AH102" s="339">
        <v>0</v>
      </c>
      <c r="AI102" s="218">
        <f t="shared" si="77"/>
        <v>0</v>
      </c>
      <c r="AJ102" s="219">
        <v>0</v>
      </c>
      <c r="AK102" s="339">
        <v>0</v>
      </c>
      <c r="AL102" s="218">
        <f t="shared" si="78"/>
        <v>0</v>
      </c>
      <c r="AM102" s="219">
        <v>0</v>
      </c>
      <c r="AN102" s="338">
        <v>0</v>
      </c>
      <c r="AO102" s="218">
        <f t="shared" si="79"/>
        <v>0</v>
      </c>
      <c r="AP102" s="219">
        <v>0</v>
      </c>
      <c r="AQ102" s="207">
        <f>AF102+AI102+AL102</f>
        <v>0</v>
      </c>
      <c r="AR102" s="218">
        <f t="shared" si="110"/>
        <v>0</v>
      </c>
      <c r="AS102" s="219">
        <v>0</v>
      </c>
      <c r="AT102" s="207">
        <f>AI102+AL102+AO102</f>
        <v>0</v>
      </c>
      <c r="AU102" s="218">
        <f t="shared" si="80"/>
        <v>0</v>
      </c>
      <c r="AV102" s="219">
        <v>0</v>
      </c>
      <c r="AW102" s="339">
        <v>0</v>
      </c>
      <c r="AX102" s="218">
        <f t="shared" si="81"/>
        <v>0</v>
      </c>
      <c r="AY102" s="219">
        <v>0</v>
      </c>
      <c r="AZ102" s="339">
        <v>0</v>
      </c>
      <c r="BA102" s="218">
        <f t="shared" si="82"/>
        <v>0</v>
      </c>
      <c r="BB102" s="219">
        <v>0</v>
      </c>
      <c r="BC102" s="339">
        <v>0</v>
      </c>
      <c r="BD102" s="218">
        <f t="shared" si="83"/>
        <v>0</v>
      </c>
      <c r="BE102" s="219">
        <v>0</v>
      </c>
      <c r="BF102" s="207">
        <f>AU102+AX102+BA102</f>
        <v>0</v>
      </c>
      <c r="BG102" s="218">
        <f t="shared" si="84"/>
        <v>0</v>
      </c>
      <c r="BH102" s="218">
        <v>0</v>
      </c>
      <c r="BI102" s="207">
        <f>AR102+BD102</f>
        <v>0</v>
      </c>
      <c r="BJ102" s="218">
        <f t="shared" si="85"/>
        <v>0</v>
      </c>
      <c r="BK102" s="219">
        <v>0</v>
      </c>
      <c r="BL102" s="338">
        <v>0</v>
      </c>
      <c r="BM102" s="218">
        <f t="shared" si="86"/>
        <v>0</v>
      </c>
      <c r="BN102" s="219">
        <v>0</v>
      </c>
      <c r="BO102" s="338">
        <v>0</v>
      </c>
      <c r="BP102" s="218">
        <f t="shared" si="87"/>
        <v>0</v>
      </c>
      <c r="BQ102" s="219">
        <v>0</v>
      </c>
      <c r="BR102" s="338">
        <v>0</v>
      </c>
      <c r="BS102" s="221">
        <f t="shared" si="88"/>
        <v>0</v>
      </c>
      <c r="BT102" s="241">
        <v>0</v>
      </c>
      <c r="BU102" s="51">
        <f>BJ102+BM102+BP102</f>
        <v>0</v>
      </c>
      <c r="BV102" s="221">
        <f t="shared" si="89"/>
        <v>0</v>
      </c>
      <c r="BW102" s="241">
        <v>0</v>
      </c>
      <c r="BX102" s="51">
        <f>BG102+BS102</f>
        <v>0</v>
      </c>
      <c r="BY102" s="340"/>
    </row>
    <row r="103" spans="2:78" ht="22.5" customHeight="1" thickBot="1" x14ac:dyDescent="0.3">
      <c r="B103" s="327" t="s">
        <v>138</v>
      </c>
      <c r="C103" s="328" t="s">
        <v>139</v>
      </c>
      <c r="D103" s="329" t="s">
        <v>32</v>
      </c>
      <c r="E103" s="316">
        <f t="shared" si="64"/>
        <v>0</v>
      </c>
      <c r="F103" s="341">
        <f t="shared" si="65"/>
        <v>0</v>
      </c>
      <c r="G103" s="236" t="e">
        <f>F103/E103</f>
        <v>#DIV/0!</v>
      </c>
      <c r="H103" s="342">
        <f t="shared" si="66"/>
        <v>0</v>
      </c>
      <c r="I103" s="342">
        <f t="shared" si="67"/>
        <v>0</v>
      </c>
      <c r="J103" s="236" t="e">
        <f>I103/E103</f>
        <v>#DIV/0!</v>
      </c>
      <c r="K103" s="342">
        <f t="shared" si="68"/>
        <v>0</v>
      </c>
      <c r="L103" s="342">
        <f t="shared" si="69"/>
        <v>0</v>
      </c>
      <c r="M103" s="236" t="e">
        <f>L103/E103</f>
        <v>#DIV/0!</v>
      </c>
      <c r="N103" s="342">
        <f t="shared" si="70"/>
        <v>0</v>
      </c>
      <c r="O103" s="342">
        <f t="shared" si="90"/>
        <v>0</v>
      </c>
      <c r="P103" s="236"/>
      <c r="Q103" s="44">
        <f t="shared" si="71"/>
        <v>0</v>
      </c>
      <c r="R103" s="45">
        <v>0</v>
      </c>
      <c r="S103" s="637"/>
      <c r="T103" s="46">
        <f t="shared" si="72"/>
        <v>0</v>
      </c>
      <c r="U103" s="47">
        <v>0</v>
      </c>
      <c r="V103" s="343">
        <v>0</v>
      </c>
      <c r="W103" s="46">
        <f t="shared" si="73"/>
        <v>0</v>
      </c>
      <c r="X103" s="47">
        <v>0</v>
      </c>
      <c r="Y103" s="343">
        <v>0</v>
      </c>
      <c r="Z103" s="46">
        <f t="shared" si="74"/>
        <v>0</v>
      </c>
      <c r="AA103" s="47">
        <v>0</v>
      </c>
      <c r="AB103" s="344">
        <v>0</v>
      </c>
      <c r="AC103" s="345">
        <f t="shared" si="75"/>
        <v>0</v>
      </c>
      <c r="AD103" s="346">
        <v>0</v>
      </c>
      <c r="AE103" s="207">
        <f>T103+W103+Z103</f>
        <v>0</v>
      </c>
      <c r="AF103" s="345">
        <f t="shared" si="76"/>
        <v>0</v>
      </c>
      <c r="AG103" s="346">
        <v>0</v>
      </c>
      <c r="AH103" s="344">
        <v>0</v>
      </c>
      <c r="AI103" s="345">
        <f t="shared" si="77"/>
        <v>0</v>
      </c>
      <c r="AJ103" s="346">
        <v>0</v>
      </c>
      <c r="AK103" s="344">
        <v>0</v>
      </c>
      <c r="AL103" s="345">
        <f t="shared" si="78"/>
        <v>0</v>
      </c>
      <c r="AM103" s="346">
        <v>0</v>
      </c>
      <c r="AN103" s="343">
        <v>0</v>
      </c>
      <c r="AO103" s="345">
        <f t="shared" si="79"/>
        <v>0</v>
      </c>
      <c r="AP103" s="346">
        <v>0</v>
      </c>
      <c r="AQ103" s="207">
        <f>AF103+AI103+AL103</f>
        <v>0</v>
      </c>
      <c r="AR103" s="345">
        <f t="shared" si="110"/>
        <v>0</v>
      </c>
      <c r="AS103" s="346">
        <v>0</v>
      </c>
      <c r="AT103" s="207">
        <f>AI103+AL103+AO103</f>
        <v>0</v>
      </c>
      <c r="AU103" s="345">
        <f t="shared" si="80"/>
        <v>0</v>
      </c>
      <c r="AV103" s="346">
        <v>0</v>
      </c>
      <c r="AW103" s="344">
        <v>0</v>
      </c>
      <c r="AX103" s="345">
        <f t="shared" si="81"/>
        <v>0</v>
      </c>
      <c r="AY103" s="346">
        <v>0</v>
      </c>
      <c r="AZ103" s="344">
        <v>0</v>
      </c>
      <c r="BA103" s="345">
        <f t="shared" si="82"/>
        <v>0</v>
      </c>
      <c r="BB103" s="346">
        <v>0</v>
      </c>
      <c r="BC103" s="344">
        <v>0</v>
      </c>
      <c r="BD103" s="345">
        <f t="shared" si="83"/>
        <v>0</v>
      </c>
      <c r="BE103" s="346">
        <v>0</v>
      </c>
      <c r="BF103" s="207">
        <f>AU103+AX103+BA103</f>
        <v>0</v>
      </c>
      <c r="BG103" s="345">
        <f t="shared" si="84"/>
        <v>0</v>
      </c>
      <c r="BH103" s="345">
        <v>0</v>
      </c>
      <c r="BI103" s="207">
        <f>AR103+BD103</f>
        <v>0</v>
      </c>
      <c r="BJ103" s="345">
        <f t="shared" si="85"/>
        <v>0</v>
      </c>
      <c r="BK103" s="346">
        <v>0</v>
      </c>
      <c r="BL103" s="343">
        <v>0</v>
      </c>
      <c r="BM103" s="345">
        <f t="shared" si="86"/>
        <v>0</v>
      </c>
      <c r="BN103" s="346">
        <v>0</v>
      </c>
      <c r="BO103" s="343">
        <v>0</v>
      </c>
      <c r="BP103" s="345">
        <f t="shared" si="87"/>
        <v>0</v>
      </c>
      <c r="BQ103" s="346">
        <v>0</v>
      </c>
      <c r="BR103" s="343">
        <v>0</v>
      </c>
      <c r="BS103" s="347">
        <f t="shared" si="88"/>
        <v>0</v>
      </c>
      <c r="BT103" s="348">
        <v>0</v>
      </c>
      <c r="BU103" s="51">
        <f>BJ103+BM103+BP103</f>
        <v>0</v>
      </c>
      <c r="BV103" s="347">
        <f t="shared" si="89"/>
        <v>0</v>
      </c>
      <c r="BW103" s="348">
        <v>0</v>
      </c>
      <c r="BX103" s="51">
        <f>BG103+BS103</f>
        <v>0</v>
      </c>
      <c r="BY103" s="193" t="e">
        <f>BV103/Q103</f>
        <v>#DIV/0!</v>
      </c>
    </row>
    <row r="104" spans="2:78" ht="26.25" customHeight="1" thickBot="1" x14ac:dyDescent="0.3">
      <c r="B104" s="349" t="s">
        <v>140</v>
      </c>
      <c r="C104" s="350" t="s">
        <v>141</v>
      </c>
      <c r="D104" s="351" t="s">
        <v>32</v>
      </c>
      <c r="E104" s="352">
        <f t="shared" si="64"/>
        <v>5678.8720000000003</v>
      </c>
      <c r="F104" s="353">
        <f t="shared" si="65"/>
        <v>1401.1784500000001</v>
      </c>
      <c r="G104" s="354">
        <f>F104/E104</f>
        <v>0.2467353463856907</v>
      </c>
      <c r="H104" s="355">
        <f t="shared" si="66"/>
        <v>0</v>
      </c>
      <c r="I104" s="355">
        <f t="shared" si="67"/>
        <v>1401.1784500000001</v>
      </c>
      <c r="J104" s="354">
        <f>I104/E104</f>
        <v>0.2467353463856907</v>
      </c>
      <c r="K104" s="355">
        <f t="shared" si="68"/>
        <v>0</v>
      </c>
      <c r="L104" s="355">
        <f t="shared" si="69"/>
        <v>1401.1784500000001</v>
      </c>
      <c r="M104" s="354">
        <f>L104/E104</f>
        <v>0.2467353463856907</v>
      </c>
      <c r="N104" s="355">
        <f t="shared" si="70"/>
        <v>-48.261000000000003</v>
      </c>
      <c r="O104" s="355">
        <f t="shared" si="90"/>
        <v>1352.9174500000001</v>
      </c>
      <c r="P104" s="354">
        <f>O104/E104</f>
        <v>0.23823700375708418</v>
      </c>
      <c r="Q104" s="356">
        <f t="shared" si="71"/>
        <v>5678.8720000000003</v>
      </c>
      <c r="R104" s="357">
        <v>0</v>
      </c>
      <c r="S104" s="638">
        <f>5187.444+491.428</f>
        <v>5678.8720000000003</v>
      </c>
      <c r="T104" s="358">
        <f t="shared" si="72"/>
        <v>1164.624</v>
      </c>
      <c r="U104" s="359">
        <v>0</v>
      </c>
      <c r="V104" s="360">
        <v>1164.624</v>
      </c>
      <c r="W104" s="358">
        <f t="shared" si="73"/>
        <v>236.55445</v>
      </c>
      <c r="X104" s="359">
        <v>0</v>
      </c>
      <c r="Y104" s="360">
        <v>236.55445</v>
      </c>
      <c r="Z104" s="358">
        <f t="shared" si="74"/>
        <v>0</v>
      </c>
      <c r="AA104" s="359">
        <v>0</v>
      </c>
      <c r="AB104" s="361">
        <v>0</v>
      </c>
      <c r="AC104" s="362">
        <f t="shared" si="75"/>
        <v>1401.1784500000001</v>
      </c>
      <c r="AD104" s="362">
        <v>0</v>
      </c>
      <c r="AE104" s="172">
        <f>T104+W104+Z104</f>
        <v>1401.1784500000001</v>
      </c>
      <c r="AF104" s="363">
        <f t="shared" si="76"/>
        <v>0</v>
      </c>
      <c r="AG104" s="362">
        <v>0</v>
      </c>
      <c r="AH104" s="361">
        <v>0</v>
      </c>
      <c r="AI104" s="363">
        <f t="shared" si="77"/>
        <v>0</v>
      </c>
      <c r="AJ104" s="362">
        <v>0</v>
      </c>
      <c r="AK104" s="361">
        <v>0</v>
      </c>
      <c r="AL104" s="363">
        <f t="shared" si="78"/>
        <v>0</v>
      </c>
      <c r="AM104" s="362">
        <v>0</v>
      </c>
      <c r="AN104" s="360">
        <v>0</v>
      </c>
      <c r="AO104" s="363">
        <f t="shared" si="79"/>
        <v>0</v>
      </c>
      <c r="AP104" s="362">
        <v>0</v>
      </c>
      <c r="AQ104" s="172">
        <f>AF104+AI104+AL104</f>
        <v>0</v>
      </c>
      <c r="AR104" s="363">
        <f t="shared" si="110"/>
        <v>1401.1784500000001</v>
      </c>
      <c r="AS104" s="362">
        <v>0</v>
      </c>
      <c r="AT104" s="172">
        <f>AC104+AO104</f>
        <v>1401.1784500000001</v>
      </c>
      <c r="AU104" s="363">
        <f t="shared" si="80"/>
        <v>0</v>
      </c>
      <c r="AV104" s="362">
        <v>0</v>
      </c>
      <c r="AW104" s="361">
        <v>0</v>
      </c>
      <c r="AX104" s="363">
        <f t="shared" si="81"/>
        <v>0</v>
      </c>
      <c r="AY104" s="362">
        <v>0</v>
      </c>
      <c r="AZ104" s="361">
        <v>0</v>
      </c>
      <c r="BA104" s="363">
        <f t="shared" si="82"/>
        <v>0</v>
      </c>
      <c r="BB104" s="362">
        <v>0</v>
      </c>
      <c r="BC104" s="361">
        <v>0</v>
      </c>
      <c r="BD104" s="363">
        <f t="shared" si="83"/>
        <v>0</v>
      </c>
      <c r="BE104" s="362">
        <v>0</v>
      </c>
      <c r="BF104" s="172">
        <f>AU104+AX104+BA104</f>
        <v>0</v>
      </c>
      <c r="BG104" s="363">
        <f t="shared" si="84"/>
        <v>1401.1784500000001</v>
      </c>
      <c r="BH104" s="364">
        <v>0</v>
      </c>
      <c r="BI104" s="172">
        <f>AR104+BD104</f>
        <v>1401.1784500000001</v>
      </c>
      <c r="BJ104" s="363">
        <f t="shared" si="85"/>
        <v>0</v>
      </c>
      <c r="BK104" s="362">
        <v>0</v>
      </c>
      <c r="BL104" s="360">
        <v>0</v>
      </c>
      <c r="BM104" s="363">
        <f t="shared" si="86"/>
        <v>0</v>
      </c>
      <c r="BN104" s="362">
        <v>0</v>
      </c>
      <c r="BO104" s="360">
        <v>0</v>
      </c>
      <c r="BP104" s="363">
        <f t="shared" si="87"/>
        <v>0</v>
      </c>
      <c r="BQ104" s="362">
        <v>0</v>
      </c>
      <c r="BR104" s="360">
        <v>0</v>
      </c>
      <c r="BS104" s="365">
        <f t="shared" si="88"/>
        <v>-48.261000000000003</v>
      </c>
      <c r="BT104" s="366">
        <v>0</v>
      </c>
      <c r="BU104" s="137">
        <f>(BJ104+BM104+BP104)-48.261</f>
        <v>-48.261000000000003</v>
      </c>
      <c r="BV104" s="365">
        <f t="shared" si="89"/>
        <v>1352.9174500000001</v>
      </c>
      <c r="BW104" s="366">
        <v>0</v>
      </c>
      <c r="BX104" s="137">
        <f>BG104+BS104</f>
        <v>1352.9174500000001</v>
      </c>
      <c r="BY104" s="367">
        <f>BV104/Q104</f>
        <v>0.23823700375708418</v>
      </c>
    </row>
    <row r="105" spans="2:78" ht="24" customHeight="1" thickBot="1" x14ac:dyDescent="0.3">
      <c r="B105" s="368"/>
      <c r="C105" s="369" t="s">
        <v>142</v>
      </c>
      <c r="D105" s="370" t="s">
        <v>32</v>
      </c>
      <c r="E105" s="274">
        <f t="shared" si="64"/>
        <v>51874.440205000006</v>
      </c>
      <c r="F105" s="275">
        <f t="shared" si="65"/>
        <v>5597.9899400000004</v>
      </c>
      <c r="G105" s="371">
        <f>F105/E105</f>
        <v>0.10791422361142759</v>
      </c>
      <c r="H105" s="372">
        <f t="shared" si="66"/>
        <v>0</v>
      </c>
      <c r="I105" s="372">
        <f t="shared" si="67"/>
        <v>5597.9899400000004</v>
      </c>
      <c r="J105" s="371">
        <f>I105/E105</f>
        <v>0.10791422361142759</v>
      </c>
      <c r="K105" s="372">
        <f t="shared" si="68"/>
        <v>0</v>
      </c>
      <c r="L105" s="372">
        <f t="shared" si="69"/>
        <v>5295.8269399999999</v>
      </c>
      <c r="M105" s="371">
        <f>L105/E105</f>
        <v>0.10208933183802439</v>
      </c>
      <c r="N105" s="372">
        <f t="shared" si="70"/>
        <v>-48.261000000000003</v>
      </c>
      <c r="O105" s="276">
        <f t="shared" si="90"/>
        <v>5247.5659400000004</v>
      </c>
      <c r="P105" s="23">
        <f>O105/E105</f>
        <v>0.10115898926836428</v>
      </c>
      <c r="Q105" s="373">
        <f t="shared" si="71"/>
        <v>51874.440205000006</v>
      </c>
      <c r="R105" s="374">
        <f>R101+R94+R79+R16+R104</f>
        <v>0</v>
      </c>
      <c r="S105" s="639">
        <f>S101+S94+S79+S9+S104</f>
        <v>51874.440205000006</v>
      </c>
      <c r="T105" s="375">
        <f t="shared" si="72"/>
        <v>3530.6630000000005</v>
      </c>
      <c r="U105" s="376">
        <f>U101+U94+U79+U16+U104</f>
        <v>0</v>
      </c>
      <c r="V105" s="377">
        <f>V101+V94+V79+V9+V104</f>
        <v>3530.6630000000005</v>
      </c>
      <c r="W105" s="375">
        <f t="shared" si="73"/>
        <v>2067.3269399999999</v>
      </c>
      <c r="X105" s="376">
        <f>X101+X94+X79+X16+X104</f>
        <v>0</v>
      </c>
      <c r="Y105" s="377">
        <f>Y101+Y94+Y79+Y9+Y104</f>
        <v>2067.3269399999999</v>
      </c>
      <c r="Z105" s="375">
        <f t="shared" si="74"/>
        <v>0</v>
      </c>
      <c r="AA105" s="376">
        <f>AA101+AA94+AA79+AA16+AA104</f>
        <v>0</v>
      </c>
      <c r="AB105" s="378">
        <f>AB101+AB94+AB79+AB9+AB104</f>
        <v>0</v>
      </c>
      <c r="AC105" s="283">
        <f t="shared" si="75"/>
        <v>5597.9899400000004</v>
      </c>
      <c r="AD105" s="284">
        <f>AD101+AD94+AD79+AD9+AD104</f>
        <v>0</v>
      </c>
      <c r="AE105" s="284">
        <f>AE101+AE94+AE79+AE9+AE104</f>
        <v>5597.9899400000004</v>
      </c>
      <c r="AF105" s="283">
        <f t="shared" si="76"/>
        <v>0</v>
      </c>
      <c r="AG105" s="284">
        <f>AG101+AG94+AG79+AG9+AG104</f>
        <v>0</v>
      </c>
      <c r="AH105" s="378">
        <f>AH101+AH94+AH79+AH9+AH104</f>
        <v>0</v>
      </c>
      <c r="AI105" s="283">
        <f t="shared" si="77"/>
        <v>0</v>
      </c>
      <c r="AJ105" s="284">
        <f>AJ101+AJ94+AJ79+AJ9+AJ104</f>
        <v>0</v>
      </c>
      <c r="AK105" s="378">
        <f>AK101+AK94+AK79+AK9+AK104</f>
        <v>0</v>
      </c>
      <c r="AL105" s="283">
        <f t="shared" si="78"/>
        <v>0</v>
      </c>
      <c r="AM105" s="284">
        <f>AM101+AM94+AM79+AM9+AM104</f>
        <v>0</v>
      </c>
      <c r="AN105" s="377">
        <f>AN101+AN94+AN79+AN9+AN104</f>
        <v>0</v>
      </c>
      <c r="AO105" s="283">
        <f t="shared" si="79"/>
        <v>0</v>
      </c>
      <c r="AP105" s="284">
        <f>AP101+AP94+AP79+AP9+AP104</f>
        <v>0</v>
      </c>
      <c r="AQ105" s="284">
        <f>AQ101+AQ94+AQ79+AQ9+AQ104</f>
        <v>0</v>
      </c>
      <c r="AR105" s="283">
        <f t="shared" si="110"/>
        <v>5597.9899400000004</v>
      </c>
      <c r="AS105" s="284">
        <f>AS101+AS94+AS79+AS9+AS104</f>
        <v>0</v>
      </c>
      <c r="AT105" s="284">
        <f>AT101+AT94+AT79+AT9+AT104</f>
        <v>5597.9899400000004</v>
      </c>
      <c r="AU105" s="283">
        <f t="shared" si="80"/>
        <v>0</v>
      </c>
      <c r="AV105" s="284">
        <f>AV101+AV94+AV79+AV9+AV104</f>
        <v>0</v>
      </c>
      <c r="AW105" s="378">
        <f>AW101+AW94+AW79+AW9+AW104</f>
        <v>0</v>
      </c>
      <c r="AX105" s="283">
        <f t="shared" si="81"/>
        <v>0</v>
      </c>
      <c r="AY105" s="284">
        <f>AY101+AY94+AY79+AY9+AY104</f>
        <v>0</v>
      </c>
      <c r="AZ105" s="378">
        <f>AZ101+AZ94+AZ79+AZ9+AZ104</f>
        <v>0</v>
      </c>
      <c r="BA105" s="283">
        <f t="shared" si="82"/>
        <v>0</v>
      </c>
      <c r="BB105" s="284">
        <f>BB101+BB94+BB79+BB9+BB104</f>
        <v>0</v>
      </c>
      <c r="BC105" s="378">
        <f>BC101+BC94+BC79+BC9+BC104</f>
        <v>0</v>
      </c>
      <c r="BD105" s="283">
        <f t="shared" si="83"/>
        <v>0</v>
      </c>
      <c r="BE105" s="284">
        <f>BE101+BE94+BE79+BE9+BE104</f>
        <v>0</v>
      </c>
      <c r="BF105" s="284">
        <f>BF101+BF94+BF79+BF9+BF104</f>
        <v>0</v>
      </c>
      <c r="BG105" s="283">
        <f t="shared" si="84"/>
        <v>5295.8269399999999</v>
      </c>
      <c r="BH105" s="283">
        <f>BH101+BH94+BH79+BH9+BH104</f>
        <v>0</v>
      </c>
      <c r="BI105" s="284">
        <f>BI101+BI94+BI79+BI9+BI104</f>
        <v>5295.8269399999999</v>
      </c>
      <c r="BJ105" s="283">
        <f t="shared" si="85"/>
        <v>0</v>
      </c>
      <c r="BK105" s="284">
        <f>BK101+BK94+BK79+BK9+BK104</f>
        <v>0</v>
      </c>
      <c r="BL105" s="377">
        <f>BL101+BL94+BL79+BL9+BL104</f>
        <v>0</v>
      </c>
      <c r="BM105" s="283">
        <f t="shared" si="86"/>
        <v>0</v>
      </c>
      <c r="BN105" s="284">
        <f>BN101+BN94+BN79+BN9+BN104</f>
        <v>0</v>
      </c>
      <c r="BO105" s="377">
        <f>BO101+BO94+BO79+BO9+BO104</f>
        <v>0</v>
      </c>
      <c r="BP105" s="283">
        <f t="shared" si="87"/>
        <v>0</v>
      </c>
      <c r="BQ105" s="284">
        <f>BQ101+BQ94+BQ79+BQ9+BQ104</f>
        <v>0</v>
      </c>
      <c r="BR105" s="377">
        <f>BR101+BR94+BR79+BR9+BR104</f>
        <v>0</v>
      </c>
      <c r="BS105" s="287">
        <f t="shared" si="88"/>
        <v>-48.261000000000003</v>
      </c>
      <c r="BT105" s="288">
        <f>BT101+BT94+BT79+BT9+BT104</f>
        <v>0</v>
      </c>
      <c r="BU105" s="288">
        <f>BU101+BU94+BU79+BU9+BU104</f>
        <v>-48.261000000000003</v>
      </c>
      <c r="BV105" s="287">
        <f t="shared" si="89"/>
        <v>5247.5659400000004</v>
      </c>
      <c r="BW105" s="288">
        <f>BW101+BW94+BW79+BW9+BW104</f>
        <v>0</v>
      </c>
      <c r="BX105" s="288">
        <f>BX101+BX94+BX79+BX9+BX104</f>
        <v>5247.5659400000004</v>
      </c>
      <c r="BY105" s="290">
        <f>BV105/Q105</f>
        <v>0.10115898926836428</v>
      </c>
      <c r="BZ105" s="4">
        <f>E105-BX105</f>
        <v>46626.874265000006</v>
      </c>
    </row>
    <row r="106" spans="2:78" ht="9.75" customHeight="1" x14ac:dyDescent="0.25">
      <c r="B106" s="379"/>
      <c r="C106" s="380"/>
      <c r="D106" s="379"/>
      <c r="E106" s="381"/>
      <c r="F106" s="382"/>
      <c r="G106" s="383"/>
      <c r="H106" s="382"/>
      <c r="I106" s="382"/>
      <c r="J106" s="383"/>
      <c r="K106" s="382"/>
      <c r="L106" s="382"/>
      <c r="M106" s="383"/>
      <c r="N106" s="382"/>
      <c r="O106" s="382"/>
      <c r="P106" s="383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5"/>
      <c r="BT106" s="385"/>
      <c r="BU106" s="385"/>
      <c r="BV106" s="385"/>
      <c r="BW106" s="385"/>
      <c r="BX106" s="385"/>
      <c r="BY106" s="383"/>
    </row>
    <row r="107" spans="2:78" ht="28.5" customHeight="1" thickBot="1" x14ac:dyDescent="0.3">
      <c r="B107" s="386" t="s">
        <v>143</v>
      </c>
      <c r="C107" s="386"/>
      <c r="D107" s="386"/>
      <c r="E107" s="387"/>
      <c r="F107" s="387"/>
      <c r="G107" s="387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/>
      <c r="AM107" s="388"/>
      <c r="AN107" s="388"/>
      <c r="AO107" s="388"/>
      <c r="AP107" s="388"/>
      <c r="AQ107" s="388"/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9"/>
      <c r="BG107" s="390"/>
      <c r="BH107" s="390"/>
      <c r="BI107" s="390"/>
      <c r="BJ107" s="388"/>
      <c r="BK107" s="388"/>
      <c r="BL107" s="388"/>
      <c r="BM107" s="388"/>
      <c r="BN107" s="388"/>
      <c r="BO107" s="388"/>
      <c r="BP107" s="388"/>
      <c r="BQ107" s="388"/>
      <c r="BR107" s="388"/>
      <c r="BS107" s="391"/>
      <c r="BT107" s="391"/>
      <c r="BU107" s="391"/>
      <c r="BV107" s="392"/>
      <c r="BW107" s="392"/>
      <c r="BX107" s="392"/>
    </row>
    <row r="108" spans="2:78" ht="15.75" customHeight="1" thickBot="1" x14ac:dyDescent="0.3">
      <c r="B108" s="790" t="s">
        <v>144</v>
      </c>
      <c r="C108" s="794" t="s">
        <v>145</v>
      </c>
      <c r="D108" s="393" t="s">
        <v>52</v>
      </c>
      <c r="E108" s="202">
        <f t="shared" ref="E108:E148" si="111">Q108</f>
        <v>0</v>
      </c>
      <c r="F108" s="42">
        <f t="shared" ref="F108:F148" si="112">AC108</f>
        <v>0</v>
      </c>
      <c r="G108" s="40"/>
      <c r="H108" s="42">
        <f t="shared" ref="H108:H148" si="113">AO108</f>
        <v>0</v>
      </c>
      <c r="I108" s="42">
        <f t="shared" ref="I108:I148" si="114">AR108</f>
        <v>0</v>
      </c>
      <c r="J108" s="40"/>
      <c r="K108" s="42">
        <f t="shared" ref="K108:K148" si="115">BD108</f>
        <v>0</v>
      </c>
      <c r="L108" s="43">
        <f t="shared" ref="L108:L148" si="116">BG108</f>
        <v>0</v>
      </c>
      <c r="M108" s="40"/>
      <c r="N108" s="42">
        <f t="shared" ref="N108:N148" si="117">BS108</f>
        <v>0</v>
      </c>
      <c r="O108" s="394">
        <f t="shared" ref="O108:O148" si="118">BV108</f>
        <v>0</v>
      </c>
      <c r="P108" s="40"/>
      <c r="Q108" s="395">
        <f t="shared" ref="Q108:Q119" si="119">R108+S108</f>
        <v>0</v>
      </c>
      <c r="R108" s="395">
        <v>0</v>
      </c>
      <c r="S108" s="640"/>
      <c r="T108" s="396">
        <f t="shared" ref="T108:T119" si="120">U108+V108</f>
        <v>0</v>
      </c>
      <c r="U108" s="396">
        <v>0</v>
      </c>
      <c r="V108" s="397">
        <v>0</v>
      </c>
      <c r="W108" s="396">
        <f t="shared" ref="W108:W119" si="121">X108+Y108</f>
        <v>0</v>
      </c>
      <c r="X108" s="396">
        <v>0</v>
      </c>
      <c r="Y108" s="397">
        <v>0</v>
      </c>
      <c r="Z108" s="396">
        <f t="shared" ref="Z108:Z119" si="122">AA108+AB108</f>
        <v>0</v>
      </c>
      <c r="AA108" s="396">
        <v>0</v>
      </c>
      <c r="AB108" s="398"/>
      <c r="AC108" s="396">
        <f t="shared" ref="AC108:AC119" si="123">AD108+AE108</f>
        <v>0</v>
      </c>
      <c r="AD108" s="396">
        <v>0</v>
      </c>
      <c r="AE108" s="207">
        <f t="shared" ref="AE108:AE130" si="124">T108+W108+Z108</f>
        <v>0</v>
      </c>
      <c r="AF108" s="396">
        <f t="shared" ref="AF108:AF119" si="125">AG108+AH108</f>
        <v>0</v>
      </c>
      <c r="AG108" s="396">
        <v>0</v>
      </c>
      <c r="AH108" s="398"/>
      <c r="AI108" s="396">
        <f t="shared" ref="AI108:AI119" si="126">AJ108+AK108</f>
        <v>0</v>
      </c>
      <c r="AJ108" s="396">
        <v>0</v>
      </c>
      <c r="AK108" s="398"/>
      <c r="AL108" s="396">
        <f t="shared" ref="AL108:AL119" si="127">AM108+AN108</f>
        <v>0</v>
      </c>
      <c r="AM108" s="396">
        <v>0</v>
      </c>
      <c r="AN108" s="398">
        <v>0</v>
      </c>
      <c r="AO108" s="399"/>
      <c r="AP108" s="400"/>
      <c r="AQ108" s="207">
        <f t="shared" ref="AQ108:AQ130" si="128">AF108+AI108+AL108</f>
        <v>0</v>
      </c>
      <c r="AR108" s="207">
        <f t="shared" ref="AR108:AR119" si="129">AS108+AT108</f>
        <v>0</v>
      </c>
      <c r="AS108" s="400"/>
      <c r="AT108" s="207">
        <f t="shared" ref="AT108:AT119" si="130">AC108+AO108</f>
        <v>0</v>
      </c>
      <c r="AU108" s="396">
        <f t="shared" ref="AU108:AU119" si="131">AV108+AW108</f>
        <v>0</v>
      </c>
      <c r="AV108" s="396">
        <v>0</v>
      </c>
      <c r="AW108" s="398">
        <v>0</v>
      </c>
      <c r="AX108" s="401">
        <f t="shared" ref="AX108:AX117" si="132">AY108+AZ108</f>
        <v>0</v>
      </c>
      <c r="AY108" s="400"/>
      <c r="AZ108" s="398">
        <v>0</v>
      </c>
      <c r="BA108" s="396">
        <f t="shared" ref="BA108:BA119" si="133">BB108+BC108</f>
        <v>0</v>
      </c>
      <c r="BB108" s="396">
        <v>0</v>
      </c>
      <c r="BC108" s="398">
        <v>0</v>
      </c>
      <c r="BD108" s="396">
        <f t="shared" ref="BD108:BD119" si="134">BE108+BF108</f>
        <v>0</v>
      </c>
      <c r="BE108" s="396">
        <v>0</v>
      </c>
      <c r="BF108" s="207">
        <f t="shared" ref="BF108:BF130" si="135">AU108+AX108+BA108</f>
        <v>0</v>
      </c>
      <c r="BG108" s="223">
        <f t="shared" ref="BG108:BG119" si="136">BH108+BI108</f>
        <v>0</v>
      </c>
      <c r="BH108" s="223">
        <v>0</v>
      </c>
      <c r="BI108" s="207">
        <f t="shared" ref="BI108:BI119" si="137">AR108+BD108</f>
        <v>0</v>
      </c>
      <c r="BJ108" s="396">
        <f t="shared" ref="BJ108:BJ119" si="138">BK108+BL108</f>
        <v>0</v>
      </c>
      <c r="BK108" s="396">
        <v>0</v>
      </c>
      <c r="BL108" s="397">
        <v>0</v>
      </c>
      <c r="BM108" s="396">
        <f t="shared" ref="BM108:BM119" si="139">BN108+BO108</f>
        <v>0</v>
      </c>
      <c r="BN108" s="396">
        <v>0</v>
      </c>
      <c r="BO108" s="397">
        <v>0</v>
      </c>
      <c r="BP108" s="396">
        <f t="shared" ref="BP108:BP119" si="140">BQ108+BR108</f>
        <v>0</v>
      </c>
      <c r="BQ108" s="396">
        <v>0</v>
      </c>
      <c r="BR108" s="397">
        <v>0</v>
      </c>
      <c r="BS108" s="396">
        <f t="shared" ref="BS108:BS119" si="141">BT108+BU108</f>
        <v>0</v>
      </c>
      <c r="BT108" s="396">
        <v>0</v>
      </c>
      <c r="BU108" s="51">
        <f t="shared" ref="BU108:BU130" si="142">BJ108+BM108+BP108</f>
        <v>0</v>
      </c>
      <c r="BV108" s="225">
        <f t="shared" ref="BV108:BV119" si="143">BW108+BX108</f>
        <v>0</v>
      </c>
      <c r="BW108" s="225">
        <v>0</v>
      </c>
      <c r="BX108" s="51">
        <f t="shared" ref="BX108:BX129" si="144">BG108+BS108</f>
        <v>0</v>
      </c>
      <c r="BY108" s="242"/>
    </row>
    <row r="109" spans="2:78" ht="15.75" customHeight="1" thickBot="1" x14ac:dyDescent="0.3">
      <c r="B109" s="784"/>
      <c r="C109" s="795"/>
      <c r="D109" s="402" t="s">
        <v>146</v>
      </c>
      <c r="E109" s="403">
        <f t="shared" si="111"/>
        <v>0</v>
      </c>
      <c r="F109" s="244">
        <f t="shared" si="112"/>
        <v>0</v>
      </c>
      <c r="G109" s="108"/>
      <c r="H109" s="110">
        <f t="shared" si="113"/>
        <v>0</v>
      </c>
      <c r="I109" s="110">
        <f t="shared" si="114"/>
        <v>0</v>
      </c>
      <c r="J109" s="108"/>
      <c r="K109" s="110">
        <f t="shared" si="115"/>
        <v>0</v>
      </c>
      <c r="L109" s="111">
        <f t="shared" si="116"/>
        <v>0</v>
      </c>
      <c r="M109" s="108"/>
      <c r="N109" s="110">
        <f t="shared" si="117"/>
        <v>0</v>
      </c>
      <c r="O109" s="404">
        <f t="shared" si="118"/>
        <v>0</v>
      </c>
      <c r="P109" s="108"/>
      <c r="Q109" s="405">
        <f t="shared" si="119"/>
        <v>0</v>
      </c>
      <c r="R109" s="405">
        <v>0</v>
      </c>
      <c r="S109" s="641"/>
      <c r="T109" s="406">
        <f t="shared" si="120"/>
        <v>0</v>
      </c>
      <c r="U109" s="406">
        <v>0</v>
      </c>
      <c r="V109" s="407">
        <v>0</v>
      </c>
      <c r="W109" s="406">
        <f t="shared" si="121"/>
        <v>0</v>
      </c>
      <c r="X109" s="406">
        <v>0</v>
      </c>
      <c r="Y109" s="407">
        <v>0</v>
      </c>
      <c r="Z109" s="406">
        <f t="shared" si="122"/>
        <v>0</v>
      </c>
      <c r="AA109" s="406">
        <v>0</v>
      </c>
      <c r="AB109" s="408"/>
      <c r="AC109" s="406">
        <f t="shared" si="123"/>
        <v>0</v>
      </c>
      <c r="AD109" s="406">
        <v>0</v>
      </c>
      <c r="AE109" s="187">
        <f t="shared" si="124"/>
        <v>0</v>
      </c>
      <c r="AF109" s="406">
        <f t="shared" si="125"/>
        <v>0</v>
      </c>
      <c r="AG109" s="406">
        <v>0</v>
      </c>
      <c r="AH109" s="408"/>
      <c r="AI109" s="406">
        <f t="shared" si="126"/>
        <v>0</v>
      </c>
      <c r="AJ109" s="406">
        <v>0</v>
      </c>
      <c r="AK109" s="408"/>
      <c r="AL109" s="406">
        <f t="shared" si="127"/>
        <v>0</v>
      </c>
      <c r="AM109" s="406">
        <v>0</v>
      </c>
      <c r="AN109" s="408">
        <v>0</v>
      </c>
      <c r="AO109" s="409"/>
      <c r="AP109" s="410"/>
      <c r="AQ109" s="187">
        <f t="shared" si="128"/>
        <v>0</v>
      </c>
      <c r="AR109" s="197">
        <f t="shared" si="129"/>
        <v>0</v>
      </c>
      <c r="AS109" s="410"/>
      <c r="AT109" s="187">
        <f t="shared" si="130"/>
        <v>0</v>
      </c>
      <c r="AU109" s="406">
        <f t="shared" si="131"/>
        <v>0</v>
      </c>
      <c r="AV109" s="406">
        <v>0</v>
      </c>
      <c r="AW109" s="408">
        <v>0</v>
      </c>
      <c r="AX109" s="411">
        <f t="shared" si="132"/>
        <v>0</v>
      </c>
      <c r="AY109" s="410"/>
      <c r="AZ109" s="408">
        <v>0</v>
      </c>
      <c r="BA109" s="406">
        <f t="shared" si="133"/>
        <v>0</v>
      </c>
      <c r="BB109" s="406">
        <v>0</v>
      </c>
      <c r="BC109" s="408">
        <v>0</v>
      </c>
      <c r="BD109" s="406">
        <f t="shared" si="134"/>
        <v>0</v>
      </c>
      <c r="BE109" s="406">
        <v>0</v>
      </c>
      <c r="BF109" s="187">
        <f t="shared" si="135"/>
        <v>0</v>
      </c>
      <c r="BG109" s="198">
        <f t="shared" si="136"/>
        <v>0</v>
      </c>
      <c r="BH109" s="198">
        <v>0</v>
      </c>
      <c r="BI109" s="199">
        <f t="shared" si="137"/>
        <v>0</v>
      </c>
      <c r="BJ109" s="406">
        <f t="shared" si="138"/>
        <v>0</v>
      </c>
      <c r="BK109" s="406">
        <v>0</v>
      </c>
      <c r="BL109" s="407">
        <v>0</v>
      </c>
      <c r="BM109" s="406">
        <f t="shared" si="139"/>
        <v>0</v>
      </c>
      <c r="BN109" s="406">
        <v>0</v>
      </c>
      <c r="BO109" s="407">
        <v>0</v>
      </c>
      <c r="BP109" s="406">
        <f t="shared" si="140"/>
        <v>0</v>
      </c>
      <c r="BQ109" s="406">
        <v>0</v>
      </c>
      <c r="BR109" s="407">
        <v>0</v>
      </c>
      <c r="BS109" s="406">
        <f t="shared" si="141"/>
        <v>0</v>
      </c>
      <c r="BT109" s="406">
        <v>0</v>
      </c>
      <c r="BU109" s="152">
        <f t="shared" si="142"/>
        <v>0</v>
      </c>
      <c r="BV109" s="200">
        <f t="shared" si="143"/>
        <v>0</v>
      </c>
      <c r="BW109" s="200">
        <v>0</v>
      </c>
      <c r="BX109" s="152">
        <f t="shared" si="144"/>
        <v>0</v>
      </c>
      <c r="BY109" s="242"/>
    </row>
    <row r="110" spans="2:78" ht="15.75" customHeight="1" x14ac:dyDescent="0.25">
      <c r="B110" s="790" t="s">
        <v>43</v>
      </c>
      <c r="C110" s="794" t="s">
        <v>147</v>
      </c>
      <c r="D110" s="412" t="s">
        <v>148</v>
      </c>
      <c r="E110" s="186">
        <f t="shared" si="111"/>
        <v>146</v>
      </c>
      <c r="F110" s="42">
        <f t="shared" si="112"/>
        <v>49</v>
      </c>
      <c r="G110" s="236"/>
      <c r="H110" s="237">
        <f t="shared" si="113"/>
        <v>0</v>
      </c>
      <c r="I110" s="237">
        <f t="shared" si="114"/>
        <v>49</v>
      </c>
      <c r="J110" s="236"/>
      <c r="K110" s="237">
        <f t="shared" si="115"/>
        <v>45</v>
      </c>
      <c r="L110" s="413">
        <f t="shared" si="116"/>
        <v>94</v>
      </c>
      <c r="M110" s="236"/>
      <c r="N110" s="237">
        <f t="shared" si="117"/>
        <v>56</v>
      </c>
      <c r="O110" s="414">
        <f t="shared" si="118"/>
        <v>150</v>
      </c>
      <c r="P110" s="236"/>
      <c r="Q110" s="395">
        <f t="shared" si="119"/>
        <v>146</v>
      </c>
      <c r="R110" s="395">
        <v>0</v>
      </c>
      <c r="S110" s="640">
        <v>146</v>
      </c>
      <c r="T110" s="396">
        <f t="shared" si="120"/>
        <v>29</v>
      </c>
      <c r="U110" s="396">
        <v>0</v>
      </c>
      <c r="V110" s="397">
        <v>29</v>
      </c>
      <c r="W110" s="396">
        <f t="shared" si="121"/>
        <v>20</v>
      </c>
      <c r="X110" s="396">
        <v>0</v>
      </c>
      <c r="Y110" s="397">
        <v>20</v>
      </c>
      <c r="Z110" s="396">
        <f t="shared" si="122"/>
        <v>0</v>
      </c>
      <c r="AA110" s="396">
        <v>0</v>
      </c>
      <c r="AB110" s="398">
        <v>0</v>
      </c>
      <c r="AC110" s="396">
        <f t="shared" si="123"/>
        <v>49</v>
      </c>
      <c r="AD110" s="396">
        <v>0</v>
      </c>
      <c r="AE110" s="207">
        <f t="shared" si="124"/>
        <v>49</v>
      </c>
      <c r="AF110" s="396">
        <f t="shared" si="125"/>
        <v>0</v>
      </c>
      <c r="AG110" s="396">
        <v>0</v>
      </c>
      <c r="AH110" s="398">
        <v>0</v>
      </c>
      <c r="AI110" s="396">
        <f t="shared" si="126"/>
        <v>0</v>
      </c>
      <c r="AJ110" s="396">
        <v>0</v>
      </c>
      <c r="AK110" s="398">
        <v>0</v>
      </c>
      <c r="AL110" s="396">
        <f t="shared" si="127"/>
        <v>0</v>
      </c>
      <c r="AM110" s="396">
        <v>0</v>
      </c>
      <c r="AN110" s="398">
        <v>0</v>
      </c>
      <c r="AO110" s="415">
        <f t="shared" ref="AO110:AO119" si="145">AP110+AQ110</f>
        <v>0</v>
      </c>
      <c r="AP110" s="400"/>
      <c r="AQ110" s="207">
        <f t="shared" si="128"/>
        <v>0</v>
      </c>
      <c r="AR110" s="188">
        <f t="shared" si="129"/>
        <v>49</v>
      </c>
      <c r="AS110" s="400"/>
      <c r="AT110" s="207">
        <f t="shared" si="130"/>
        <v>49</v>
      </c>
      <c r="AU110" s="396">
        <f t="shared" si="131"/>
        <v>7</v>
      </c>
      <c r="AV110" s="396">
        <v>0</v>
      </c>
      <c r="AW110" s="398">
        <v>7</v>
      </c>
      <c r="AX110" s="401">
        <f t="shared" si="132"/>
        <v>12</v>
      </c>
      <c r="AY110" s="400"/>
      <c r="AZ110" s="398">
        <v>12</v>
      </c>
      <c r="BA110" s="396">
        <f t="shared" si="133"/>
        <v>26</v>
      </c>
      <c r="BB110" s="396">
        <v>0</v>
      </c>
      <c r="BC110" s="398">
        <v>26</v>
      </c>
      <c r="BD110" s="396">
        <f t="shared" si="134"/>
        <v>45</v>
      </c>
      <c r="BE110" s="396">
        <v>0</v>
      </c>
      <c r="BF110" s="207">
        <f t="shared" si="135"/>
        <v>45</v>
      </c>
      <c r="BG110" s="188">
        <f t="shared" si="136"/>
        <v>94</v>
      </c>
      <c r="BH110" s="188">
        <v>0</v>
      </c>
      <c r="BI110" s="207">
        <f t="shared" si="137"/>
        <v>94</v>
      </c>
      <c r="BJ110" s="396">
        <f t="shared" si="138"/>
        <v>20</v>
      </c>
      <c r="BK110" s="396">
        <v>0</v>
      </c>
      <c r="BL110" s="397">
        <v>20</v>
      </c>
      <c r="BM110" s="396">
        <f t="shared" si="139"/>
        <v>15</v>
      </c>
      <c r="BN110" s="396">
        <v>0</v>
      </c>
      <c r="BO110" s="397">
        <v>15</v>
      </c>
      <c r="BP110" s="396">
        <f t="shared" si="140"/>
        <v>21</v>
      </c>
      <c r="BQ110" s="396">
        <v>0</v>
      </c>
      <c r="BR110" s="397">
        <v>21</v>
      </c>
      <c r="BS110" s="396">
        <f t="shared" si="141"/>
        <v>56</v>
      </c>
      <c r="BT110" s="396">
        <v>0</v>
      </c>
      <c r="BU110" s="51">
        <f t="shared" si="142"/>
        <v>56</v>
      </c>
      <c r="BV110" s="225">
        <f t="shared" si="143"/>
        <v>150</v>
      </c>
      <c r="BW110" s="225">
        <v>0</v>
      </c>
      <c r="BX110" s="51">
        <f t="shared" si="144"/>
        <v>150</v>
      </c>
      <c r="BY110" s="242">
        <f>BV110/Q110</f>
        <v>1.0273972602739727</v>
      </c>
    </row>
    <row r="111" spans="2:78" ht="15.75" customHeight="1" thickBot="1" x14ac:dyDescent="0.3">
      <c r="B111" s="784"/>
      <c r="C111" s="795"/>
      <c r="D111" s="402" t="s">
        <v>32</v>
      </c>
      <c r="E111" s="416">
        <f t="shared" si="111"/>
        <v>540.20000000000005</v>
      </c>
      <c r="F111" s="244">
        <f t="shared" si="112"/>
        <v>82.263000000000005</v>
      </c>
      <c r="G111" s="76"/>
      <c r="H111" s="239">
        <f t="shared" si="113"/>
        <v>0</v>
      </c>
      <c r="I111" s="239">
        <f t="shared" si="114"/>
        <v>82.263000000000005</v>
      </c>
      <c r="J111" s="76"/>
      <c r="K111" s="239">
        <f t="shared" si="115"/>
        <v>56.533850000000044</v>
      </c>
      <c r="L111" s="417">
        <f t="shared" si="116"/>
        <v>138.79685000000006</v>
      </c>
      <c r="M111" s="76"/>
      <c r="N111" s="239">
        <f t="shared" si="117"/>
        <v>103.224</v>
      </c>
      <c r="O111" s="418">
        <f t="shared" si="118"/>
        <v>242.02085000000005</v>
      </c>
      <c r="P111" s="76"/>
      <c r="Q111" s="405">
        <f t="shared" si="119"/>
        <v>540.20000000000005</v>
      </c>
      <c r="R111" s="405">
        <v>0</v>
      </c>
      <c r="S111" s="641">
        <f>S110*3.7</f>
        <v>540.20000000000005</v>
      </c>
      <c r="T111" s="406">
        <f t="shared" si="120"/>
        <v>57.932000000000002</v>
      </c>
      <c r="U111" s="406">
        <v>0</v>
      </c>
      <c r="V111" s="407">
        <v>57.932000000000002</v>
      </c>
      <c r="W111" s="406">
        <f t="shared" si="121"/>
        <v>24.331</v>
      </c>
      <c r="X111" s="406">
        <v>0</v>
      </c>
      <c r="Y111" s="407">
        <v>24.331</v>
      </c>
      <c r="Z111" s="406">
        <f t="shared" si="122"/>
        <v>0</v>
      </c>
      <c r="AA111" s="406">
        <v>0</v>
      </c>
      <c r="AB111" s="408">
        <v>0</v>
      </c>
      <c r="AC111" s="406">
        <f t="shared" si="123"/>
        <v>82.263000000000005</v>
      </c>
      <c r="AD111" s="406">
        <v>0</v>
      </c>
      <c r="AE111" s="187">
        <f t="shared" si="124"/>
        <v>82.263000000000005</v>
      </c>
      <c r="AF111" s="406">
        <f t="shared" si="125"/>
        <v>0</v>
      </c>
      <c r="AG111" s="406">
        <v>0</v>
      </c>
      <c r="AH111" s="408">
        <v>0</v>
      </c>
      <c r="AI111" s="406">
        <f t="shared" si="126"/>
        <v>0</v>
      </c>
      <c r="AJ111" s="406">
        <v>0</v>
      </c>
      <c r="AK111" s="408">
        <v>0</v>
      </c>
      <c r="AL111" s="406">
        <f t="shared" si="127"/>
        <v>0</v>
      </c>
      <c r="AM111" s="406">
        <v>0</v>
      </c>
      <c r="AN111" s="408">
        <v>0</v>
      </c>
      <c r="AO111" s="419">
        <f t="shared" si="145"/>
        <v>0</v>
      </c>
      <c r="AP111" s="410"/>
      <c r="AQ111" s="187">
        <f t="shared" si="128"/>
        <v>0</v>
      </c>
      <c r="AR111" s="198">
        <f t="shared" si="129"/>
        <v>82.263000000000005</v>
      </c>
      <c r="AS111" s="410"/>
      <c r="AT111" s="187">
        <f t="shared" si="130"/>
        <v>82.263000000000005</v>
      </c>
      <c r="AU111" s="406">
        <f t="shared" si="131"/>
        <v>10.334</v>
      </c>
      <c r="AV111" s="406">
        <v>0</v>
      </c>
      <c r="AW111" s="408">
        <v>10.334</v>
      </c>
      <c r="AX111" s="411">
        <f t="shared" si="132"/>
        <v>16.075850000000042</v>
      </c>
      <c r="AY111" s="410"/>
      <c r="AZ111" s="408">
        <v>16.075850000000042</v>
      </c>
      <c r="BA111" s="406">
        <f t="shared" si="133"/>
        <v>30.123999999999999</v>
      </c>
      <c r="BB111" s="406">
        <v>0</v>
      </c>
      <c r="BC111" s="408">
        <v>30.123999999999999</v>
      </c>
      <c r="BD111" s="406">
        <f t="shared" si="134"/>
        <v>56.533850000000044</v>
      </c>
      <c r="BE111" s="406">
        <v>0</v>
      </c>
      <c r="BF111" s="187">
        <f t="shared" si="135"/>
        <v>56.533850000000044</v>
      </c>
      <c r="BG111" s="198">
        <f t="shared" si="136"/>
        <v>138.79685000000006</v>
      </c>
      <c r="BH111" s="198">
        <v>0</v>
      </c>
      <c r="BI111" s="197">
        <f t="shared" si="137"/>
        <v>138.79685000000006</v>
      </c>
      <c r="BJ111" s="406">
        <f t="shared" si="138"/>
        <v>24.331</v>
      </c>
      <c r="BK111" s="406">
        <v>0</v>
      </c>
      <c r="BL111" s="407">
        <v>24.331</v>
      </c>
      <c r="BM111" s="406">
        <f t="shared" si="139"/>
        <v>37.182000000000002</v>
      </c>
      <c r="BN111" s="406">
        <v>0</v>
      </c>
      <c r="BO111" s="407">
        <v>37.182000000000002</v>
      </c>
      <c r="BP111" s="406">
        <f t="shared" si="140"/>
        <v>41.710999999999999</v>
      </c>
      <c r="BQ111" s="406">
        <v>0</v>
      </c>
      <c r="BR111" s="407">
        <v>41.710999999999999</v>
      </c>
      <c r="BS111" s="406">
        <f t="shared" si="141"/>
        <v>103.224</v>
      </c>
      <c r="BT111" s="406">
        <v>0</v>
      </c>
      <c r="BU111" s="152">
        <f t="shared" si="142"/>
        <v>103.224</v>
      </c>
      <c r="BV111" s="200">
        <f t="shared" si="143"/>
        <v>242.02085000000005</v>
      </c>
      <c r="BW111" s="200">
        <v>0</v>
      </c>
      <c r="BX111" s="152">
        <f t="shared" si="144"/>
        <v>242.02085000000005</v>
      </c>
      <c r="BY111" s="420">
        <f>BV111/Q111</f>
        <v>0.44802082562014073</v>
      </c>
    </row>
    <row r="112" spans="2:78" ht="15.75" customHeight="1" thickBot="1" x14ac:dyDescent="0.3">
      <c r="B112" s="790" t="s">
        <v>64</v>
      </c>
      <c r="C112" s="794" t="s">
        <v>149</v>
      </c>
      <c r="D112" s="421" t="s">
        <v>57</v>
      </c>
      <c r="E112" s="202">
        <f t="shared" si="111"/>
        <v>0</v>
      </c>
      <c r="F112" s="42">
        <f t="shared" si="112"/>
        <v>0</v>
      </c>
      <c r="G112" s="40"/>
      <c r="H112" s="42">
        <f t="shared" si="113"/>
        <v>0</v>
      </c>
      <c r="I112" s="42">
        <f t="shared" si="114"/>
        <v>0</v>
      </c>
      <c r="J112" s="40"/>
      <c r="K112" s="42">
        <f t="shared" si="115"/>
        <v>0</v>
      </c>
      <c r="L112" s="43">
        <f t="shared" si="116"/>
        <v>0</v>
      </c>
      <c r="M112" s="40"/>
      <c r="N112" s="42">
        <f t="shared" si="117"/>
        <v>0</v>
      </c>
      <c r="O112" s="394">
        <f t="shared" si="118"/>
        <v>0</v>
      </c>
      <c r="P112" s="40"/>
      <c r="Q112" s="395">
        <f t="shared" si="119"/>
        <v>0</v>
      </c>
      <c r="R112" s="395">
        <v>0</v>
      </c>
      <c r="S112" s="640"/>
      <c r="T112" s="396">
        <f t="shared" si="120"/>
        <v>0</v>
      </c>
      <c r="U112" s="396">
        <v>0</v>
      </c>
      <c r="V112" s="397">
        <v>0</v>
      </c>
      <c r="W112" s="396">
        <f t="shared" si="121"/>
        <v>0</v>
      </c>
      <c r="X112" s="396">
        <v>0</v>
      </c>
      <c r="Y112" s="397">
        <v>0</v>
      </c>
      <c r="Z112" s="396">
        <f t="shared" si="122"/>
        <v>0</v>
      </c>
      <c r="AA112" s="396">
        <v>0</v>
      </c>
      <c r="AB112" s="398"/>
      <c r="AC112" s="396">
        <f t="shared" si="123"/>
        <v>0</v>
      </c>
      <c r="AD112" s="396">
        <v>0</v>
      </c>
      <c r="AE112" s="207">
        <f t="shared" si="124"/>
        <v>0</v>
      </c>
      <c r="AF112" s="396">
        <f t="shared" si="125"/>
        <v>0</v>
      </c>
      <c r="AG112" s="396">
        <v>0</v>
      </c>
      <c r="AH112" s="398"/>
      <c r="AI112" s="396">
        <f t="shared" si="126"/>
        <v>0</v>
      </c>
      <c r="AJ112" s="396">
        <v>0</v>
      </c>
      <c r="AK112" s="398"/>
      <c r="AL112" s="396">
        <f t="shared" si="127"/>
        <v>0</v>
      </c>
      <c r="AM112" s="396">
        <v>0</v>
      </c>
      <c r="AN112" s="398">
        <v>0</v>
      </c>
      <c r="AO112" s="415">
        <f t="shared" si="145"/>
        <v>0</v>
      </c>
      <c r="AP112" s="400"/>
      <c r="AQ112" s="207">
        <f t="shared" si="128"/>
        <v>0</v>
      </c>
      <c r="AR112" s="188">
        <f t="shared" si="129"/>
        <v>0</v>
      </c>
      <c r="AS112" s="400"/>
      <c r="AT112" s="207">
        <f t="shared" si="130"/>
        <v>0</v>
      </c>
      <c r="AU112" s="396">
        <f t="shared" si="131"/>
        <v>0</v>
      </c>
      <c r="AV112" s="396">
        <v>0</v>
      </c>
      <c r="AW112" s="398">
        <v>0</v>
      </c>
      <c r="AX112" s="401">
        <f t="shared" si="132"/>
        <v>0</v>
      </c>
      <c r="AY112" s="400"/>
      <c r="AZ112" s="398">
        <v>0</v>
      </c>
      <c r="BA112" s="396">
        <f t="shared" si="133"/>
        <v>0</v>
      </c>
      <c r="BB112" s="396">
        <v>0</v>
      </c>
      <c r="BC112" s="398">
        <v>0</v>
      </c>
      <c r="BD112" s="396">
        <f t="shared" si="134"/>
        <v>0</v>
      </c>
      <c r="BE112" s="396">
        <v>0</v>
      </c>
      <c r="BF112" s="207">
        <f t="shared" si="135"/>
        <v>0</v>
      </c>
      <c r="BG112" s="188">
        <f t="shared" si="136"/>
        <v>0</v>
      </c>
      <c r="BH112" s="188">
        <v>0</v>
      </c>
      <c r="BI112" s="187">
        <f t="shared" si="137"/>
        <v>0</v>
      </c>
      <c r="BJ112" s="396">
        <f t="shared" si="138"/>
        <v>0</v>
      </c>
      <c r="BK112" s="396">
        <v>0</v>
      </c>
      <c r="BL112" s="397">
        <v>0</v>
      </c>
      <c r="BM112" s="396">
        <f t="shared" si="139"/>
        <v>0</v>
      </c>
      <c r="BN112" s="396">
        <v>0</v>
      </c>
      <c r="BO112" s="397">
        <v>0</v>
      </c>
      <c r="BP112" s="396">
        <f t="shared" si="140"/>
        <v>0</v>
      </c>
      <c r="BQ112" s="396">
        <v>0</v>
      </c>
      <c r="BR112" s="397">
        <v>0</v>
      </c>
      <c r="BS112" s="396">
        <f t="shared" si="141"/>
        <v>0</v>
      </c>
      <c r="BT112" s="396">
        <v>0</v>
      </c>
      <c r="BU112" s="51">
        <f t="shared" si="142"/>
        <v>0</v>
      </c>
      <c r="BV112" s="225">
        <f t="shared" si="143"/>
        <v>0</v>
      </c>
      <c r="BW112" s="225">
        <v>0</v>
      </c>
      <c r="BX112" s="51">
        <f t="shared" si="144"/>
        <v>0</v>
      </c>
      <c r="BY112" s="242"/>
    </row>
    <row r="113" spans="2:77" ht="15.75" customHeight="1" thickBot="1" x14ac:dyDescent="0.3">
      <c r="B113" s="784"/>
      <c r="C113" s="795"/>
      <c r="D113" s="422" t="s">
        <v>32</v>
      </c>
      <c r="E113" s="403">
        <f t="shared" si="111"/>
        <v>0</v>
      </c>
      <c r="F113" s="244">
        <f t="shared" si="112"/>
        <v>0</v>
      </c>
      <c r="G113" s="108"/>
      <c r="H113" s="110">
        <f t="shared" si="113"/>
        <v>0</v>
      </c>
      <c r="I113" s="110">
        <f t="shared" si="114"/>
        <v>0</v>
      </c>
      <c r="J113" s="108"/>
      <c r="K113" s="110">
        <f t="shared" si="115"/>
        <v>0</v>
      </c>
      <c r="L113" s="111">
        <f t="shared" si="116"/>
        <v>0</v>
      </c>
      <c r="M113" s="108"/>
      <c r="N113" s="110">
        <f t="shared" si="117"/>
        <v>0</v>
      </c>
      <c r="O113" s="404">
        <f t="shared" si="118"/>
        <v>0</v>
      </c>
      <c r="P113" s="108"/>
      <c r="Q113" s="405">
        <f t="shared" si="119"/>
        <v>0</v>
      </c>
      <c r="R113" s="405">
        <v>0</v>
      </c>
      <c r="S113" s="641"/>
      <c r="T113" s="406">
        <f t="shared" si="120"/>
        <v>0</v>
      </c>
      <c r="U113" s="406">
        <v>0</v>
      </c>
      <c r="V113" s="407">
        <v>0</v>
      </c>
      <c r="W113" s="406">
        <f t="shared" si="121"/>
        <v>0</v>
      </c>
      <c r="X113" s="406">
        <v>0</v>
      </c>
      <c r="Y113" s="407">
        <v>0</v>
      </c>
      <c r="Z113" s="406">
        <f t="shared" si="122"/>
        <v>0</v>
      </c>
      <c r="AA113" s="406">
        <v>0</v>
      </c>
      <c r="AB113" s="408"/>
      <c r="AC113" s="406">
        <f t="shared" si="123"/>
        <v>0</v>
      </c>
      <c r="AD113" s="406">
        <v>0</v>
      </c>
      <c r="AE113" s="187">
        <f t="shared" si="124"/>
        <v>0</v>
      </c>
      <c r="AF113" s="406">
        <f t="shared" si="125"/>
        <v>0</v>
      </c>
      <c r="AG113" s="406">
        <v>0</v>
      </c>
      <c r="AH113" s="408"/>
      <c r="AI113" s="406">
        <f t="shared" si="126"/>
        <v>0</v>
      </c>
      <c r="AJ113" s="406">
        <v>0</v>
      </c>
      <c r="AK113" s="408"/>
      <c r="AL113" s="406">
        <f t="shared" si="127"/>
        <v>0</v>
      </c>
      <c r="AM113" s="406">
        <v>0</v>
      </c>
      <c r="AN113" s="408">
        <v>0</v>
      </c>
      <c r="AO113" s="419">
        <f t="shared" si="145"/>
        <v>0</v>
      </c>
      <c r="AP113" s="410"/>
      <c r="AQ113" s="187">
        <f t="shared" si="128"/>
        <v>0</v>
      </c>
      <c r="AR113" s="198">
        <f t="shared" si="129"/>
        <v>0</v>
      </c>
      <c r="AS113" s="410"/>
      <c r="AT113" s="187">
        <f t="shared" si="130"/>
        <v>0</v>
      </c>
      <c r="AU113" s="406">
        <f t="shared" si="131"/>
        <v>0</v>
      </c>
      <c r="AV113" s="406">
        <v>0</v>
      </c>
      <c r="AW113" s="408">
        <v>0</v>
      </c>
      <c r="AX113" s="411">
        <f t="shared" si="132"/>
        <v>0</v>
      </c>
      <c r="AY113" s="410"/>
      <c r="AZ113" s="408">
        <v>0</v>
      </c>
      <c r="BA113" s="406">
        <f t="shared" si="133"/>
        <v>0</v>
      </c>
      <c r="BB113" s="406">
        <v>0</v>
      </c>
      <c r="BC113" s="408">
        <v>0</v>
      </c>
      <c r="BD113" s="406">
        <f t="shared" si="134"/>
        <v>0</v>
      </c>
      <c r="BE113" s="406">
        <v>0</v>
      </c>
      <c r="BF113" s="187">
        <f t="shared" si="135"/>
        <v>0</v>
      </c>
      <c r="BG113" s="198">
        <f t="shared" si="136"/>
        <v>0</v>
      </c>
      <c r="BH113" s="198">
        <v>0</v>
      </c>
      <c r="BI113" s="199">
        <f t="shared" si="137"/>
        <v>0</v>
      </c>
      <c r="BJ113" s="406">
        <f t="shared" si="138"/>
        <v>0</v>
      </c>
      <c r="BK113" s="406">
        <v>0</v>
      </c>
      <c r="BL113" s="407">
        <v>0</v>
      </c>
      <c r="BM113" s="406">
        <f t="shared" si="139"/>
        <v>0</v>
      </c>
      <c r="BN113" s="406">
        <v>0</v>
      </c>
      <c r="BO113" s="407">
        <v>0</v>
      </c>
      <c r="BP113" s="406">
        <f t="shared" si="140"/>
        <v>0</v>
      </c>
      <c r="BQ113" s="406">
        <v>0</v>
      </c>
      <c r="BR113" s="407">
        <v>0</v>
      </c>
      <c r="BS113" s="406">
        <f t="shared" si="141"/>
        <v>0</v>
      </c>
      <c r="BT113" s="406">
        <v>0</v>
      </c>
      <c r="BU113" s="152">
        <f t="shared" si="142"/>
        <v>0</v>
      </c>
      <c r="BV113" s="200">
        <f t="shared" si="143"/>
        <v>0</v>
      </c>
      <c r="BW113" s="200">
        <v>0</v>
      </c>
      <c r="BX113" s="152">
        <f t="shared" si="144"/>
        <v>0</v>
      </c>
      <c r="BY113" s="242"/>
    </row>
    <row r="114" spans="2:77" ht="15.75" customHeight="1" thickBot="1" x14ac:dyDescent="0.3">
      <c r="B114" s="790" t="s">
        <v>74</v>
      </c>
      <c r="C114" s="794" t="s">
        <v>150</v>
      </c>
      <c r="D114" s="393" t="s">
        <v>151</v>
      </c>
      <c r="E114" s="202">
        <f t="shared" si="111"/>
        <v>0</v>
      </c>
      <c r="F114" s="42">
        <f t="shared" si="112"/>
        <v>0</v>
      </c>
      <c r="G114" s="40"/>
      <c r="H114" s="42">
        <f t="shared" si="113"/>
        <v>0</v>
      </c>
      <c r="I114" s="42">
        <f t="shared" si="114"/>
        <v>0</v>
      </c>
      <c r="J114" s="40"/>
      <c r="K114" s="42">
        <f t="shared" si="115"/>
        <v>0</v>
      </c>
      <c r="L114" s="43">
        <f t="shared" si="116"/>
        <v>0</v>
      </c>
      <c r="M114" s="40"/>
      <c r="N114" s="42">
        <f t="shared" si="117"/>
        <v>0</v>
      </c>
      <c r="O114" s="394">
        <f t="shared" si="118"/>
        <v>0</v>
      </c>
      <c r="P114" s="40"/>
      <c r="Q114" s="395">
        <f t="shared" si="119"/>
        <v>0</v>
      </c>
      <c r="R114" s="395">
        <v>0</v>
      </c>
      <c r="S114" s="640"/>
      <c r="T114" s="396">
        <f t="shared" si="120"/>
        <v>0</v>
      </c>
      <c r="U114" s="396">
        <v>0</v>
      </c>
      <c r="V114" s="397">
        <v>0</v>
      </c>
      <c r="W114" s="396">
        <f t="shared" si="121"/>
        <v>0</v>
      </c>
      <c r="X114" s="396">
        <v>0</v>
      </c>
      <c r="Y114" s="397">
        <v>0</v>
      </c>
      <c r="Z114" s="396">
        <f t="shared" si="122"/>
        <v>0</v>
      </c>
      <c r="AA114" s="396">
        <v>0</v>
      </c>
      <c r="AB114" s="398"/>
      <c r="AC114" s="396">
        <f t="shared" si="123"/>
        <v>0</v>
      </c>
      <c r="AD114" s="396">
        <v>0</v>
      </c>
      <c r="AE114" s="207">
        <f t="shared" si="124"/>
        <v>0</v>
      </c>
      <c r="AF114" s="396">
        <f t="shared" si="125"/>
        <v>0</v>
      </c>
      <c r="AG114" s="396">
        <v>0</v>
      </c>
      <c r="AH114" s="398"/>
      <c r="AI114" s="396">
        <f t="shared" si="126"/>
        <v>0</v>
      </c>
      <c r="AJ114" s="396">
        <v>0</v>
      </c>
      <c r="AK114" s="398"/>
      <c r="AL114" s="396">
        <f t="shared" si="127"/>
        <v>0</v>
      </c>
      <c r="AM114" s="396">
        <v>0</v>
      </c>
      <c r="AN114" s="398">
        <v>0</v>
      </c>
      <c r="AO114" s="415">
        <f t="shared" si="145"/>
        <v>0</v>
      </c>
      <c r="AP114" s="400"/>
      <c r="AQ114" s="207">
        <f t="shared" si="128"/>
        <v>0</v>
      </c>
      <c r="AR114" s="188">
        <f t="shared" si="129"/>
        <v>0</v>
      </c>
      <c r="AS114" s="400"/>
      <c r="AT114" s="207">
        <f t="shared" si="130"/>
        <v>0</v>
      </c>
      <c r="AU114" s="396">
        <f t="shared" si="131"/>
        <v>0</v>
      </c>
      <c r="AV114" s="396">
        <v>0</v>
      </c>
      <c r="AW114" s="398">
        <v>0</v>
      </c>
      <c r="AX114" s="401">
        <f t="shared" si="132"/>
        <v>0</v>
      </c>
      <c r="AY114" s="400"/>
      <c r="AZ114" s="398">
        <v>0</v>
      </c>
      <c r="BA114" s="396">
        <f t="shared" si="133"/>
        <v>0</v>
      </c>
      <c r="BB114" s="396">
        <v>0</v>
      </c>
      <c r="BC114" s="398">
        <v>0</v>
      </c>
      <c r="BD114" s="396">
        <f t="shared" si="134"/>
        <v>0</v>
      </c>
      <c r="BE114" s="396">
        <v>0</v>
      </c>
      <c r="BF114" s="207">
        <f t="shared" si="135"/>
        <v>0</v>
      </c>
      <c r="BG114" s="188">
        <f t="shared" si="136"/>
        <v>0</v>
      </c>
      <c r="BH114" s="188">
        <v>0</v>
      </c>
      <c r="BI114" s="207">
        <f t="shared" si="137"/>
        <v>0</v>
      </c>
      <c r="BJ114" s="396">
        <f t="shared" si="138"/>
        <v>0</v>
      </c>
      <c r="BK114" s="396">
        <v>0</v>
      </c>
      <c r="BL114" s="397">
        <v>0</v>
      </c>
      <c r="BM114" s="396">
        <f t="shared" si="139"/>
        <v>0</v>
      </c>
      <c r="BN114" s="396">
        <v>0</v>
      </c>
      <c r="BO114" s="397">
        <v>0</v>
      </c>
      <c r="BP114" s="396">
        <f t="shared" si="140"/>
        <v>0</v>
      </c>
      <c r="BQ114" s="396">
        <v>0</v>
      </c>
      <c r="BR114" s="397">
        <v>0</v>
      </c>
      <c r="BS114" s="396">
        <f t="shared" si="141"/>
        <v>0</v>
      </c>
      <c r="BT114" s="396">
        <v>0</v>
      </c>
      <c r="BU114" s="51">
        <f t="shared" si="142"/>
        <v>0</v>
      </c>
      <c r="BV114" s="225">
        <f t="shared" si="143"/>
        <v>0</v>
      </c>
      <c r="BW114" s="225">
        <v>0</v>
      </c>
      <c r="BX114" s="51">
        <f t="shared" si="144"/>
        <v>0</v>
      </c>
      <c r="BY114" s="242"/>
    </row>
    <row r="115" spans="2:77" ht="15.75" customHeight="1" thickBot="1" x14ac:dyDescent="0.3">
      <c r="B115" s="784"/>
      <c r="C115" s="795"/>
      <c r="D115" s="402" t="s">
        <v>32</v>
      </c>
      <c r="E115" s="403">
        <f t="shared" si="111"/>
        <v>0</v>
      </c>
      <c r="F115" s="244">
        <f t="shared" si="112"/>
        <v>0</v>
      </c>
      <c r="G115" s="108"/>
      <c r="H115" s="110">
        <f t="shared" si="113"/>
        <v>0</v>
      </c>
      <c r="I115" s="110">
        <f t="shared" si="114"/>
        <v>0</v>
      </c>
      <c r="J115" s="108"/>
      <c r="K115" s="110">
        <f t="shared" si="115"/>
        <v>0</v>
      </c>
      <c r="L115" s="111">
        <f t="shared" si="116"/>
        <v>0</v>
      </c>
      <c r="M115" s="108"/>
      <c r="N115" s="110">
        <f t="shared" si="117"/>
        <v>0</v>
      </c>
      <c r="O115" s="404">
        <f t="shared" si="118"/>
        <v>0</v>
      </c>
      <c r="P115" s="108"/>
      <c r="Q115" s="405">
        <f t="shared" si="119"/>
        <v>0</v>
      </c>
      <c r="R115" s="405">
        <v>0</v>
      </c>
      <c r="S115" s="641"/>
      <c r="T115" s="406">
        <f t="shared" si="120"/>
        <v>0</v>
      </c>
      <c r="U115" s="406">
        <v>0</v>
      </c>
      <c r="V115" s="407">
        <v>0</v>
      </c>
      <c r="W115" s="406">
        <f t="shared" si="121"/>
        <v>0</v>
      </c>
      <c r="X115" s="406">
        <v>0</v>
      </c>
      <c r="Y115" s="407">
        <v>0</v>
      </c>
      <c r="Z115" s="406">
        <f t="shared" si="122"/>
        <v>0</v>
      </c>
      <c r="AA115" s="406">
        <v>0</v>
      </c>
      <c r="AB115" s="408"/>
      <c r="AC115" s="406">
        <f t="shared" si="123"/>
        <v>0</v>
      </c>
      <c r="AD115" s="406">
        <v>0</v>
      </c>
      <c r="AE115" s="187">
        <f t="shared" si="124"/>
        <v>0</v>
      </c>
      <c r="AF115" s="406">
        <f t="shared" si="125"/>
        <v>0</v>
      </c>
      <c r="AG115" s="406">
        <v>0</v>
      </c>
      <c r="AH115" s="408"/>
      <c r="AI115" s="406">
        <f t="shared" si="126"/>
        <v>0</v>
      </c>
      <c r="AJ115" s="406">
        <v>0</v>
      </c>
      <c r="AK115" s="408"/>
      <c r="AL115" s="406">
        <f t="shared" si="127"/>
        <v>0</v>
      </c>
      <c r="AM115" s="406">
        <v>0</v>
      </c>
      <c r="AN115" s="408">
        <v>0</v>
      </c>
      <c r="AO115" s="419">
        <f t="shared" si="145"/>
        <v>0</v>
      </c>
      <c r="AP115" s="410"/>
      <c r="AQ115" s="187">
        <f t="shared" si="128"/>
        <v>0</v>
      </c>
      <c r="AR115" s="198">
        <f t="shared" si="129"/>
        <v>0</v>
      </c>
      <c r="AS115" s="410"/>
      <c r="AT115" s="187">
        <f t="shared" si="130"/>
        <v>0</v>
      </c>
      <c r="AU115" s="406">
        <f t="shared" si="131"/>
        <v>0</v>
      </c>
      <c r="AV115" s="406">
        <v>0</v>
      </c>
      <c r="AW115" s="408">
        <v>0</v>
      </c>
      <c r="AX115" s="411">
        <f t="shared" si="132"/>
        <v>0</v>
      </c>
      <c r="AY115" s="410"/>
      <c r="AZ115" s="408">
        <v>0</v>
      </c>
      <c r="BA115" s="406">
        <f t="shared" si="133"/>
        <v>0</v>
      </c>
      <c r="BB115" s="406">
        <v>0</v>
      </c>
      <c r="BC115" s="408">
        <v>0</v>
      </c>
      <c r="BD115" s="406">
        <f t="shared" si="134"/>
        <v>0</v>
      </c>
      <c r="BE115" s="406">
        <v>0</v>
      </c>
      <c r="BF115" s="187">
        <f t="shared" si="135"/>
        <v>0</v>
      </c>
      <c r="BG115" s="198">
        <f t="shared" si="136"/>
        <v>0</v>
      </c>
      <c r="BH115" s="198">
        <v>0</v>
      </c>
      <c r="BI115" s="197">
        <f t="shared" si="137"/>
        <v>0</v>
      </c>
      <c r="BJ115" s="406">
        <f t="shared" si="138"/>
        <v>0</v>
      </c>
      <c r="BK115" s="406">
        <v>0</v>
      </c>
      <c r="BL115" s="407">
        <v>0</v>
      </c>
      <c r="BM115" s="406">
        <f t="shared" si="139"/>
        <v>0</v>
      </c>
      <c r="BN115" s="406">
        <v>0</v>
      </c>
      <c r="BO115" s="407">
        <v>0</v>
      </c>
      <c r="BP115" s="406">
        <f t="shared" si="140"/>
        <v>0</v>
      </c>
      <c r="BQ115" s="406">
        <v>0</v>
      </c>
      <c r="BR115" s="407">
        <v>0</v>
      </c>
      <c r="BS115" s="406">
        <f t="shared" si="141"/>
        <v>0</v>
      </c>
      <c r="BT115" s="406">
        <v>0</v>
      </c>
      <c r="BU115" s="152">
        <f t="shared" si="142"/>
        <v>0</v>
      </c>
      <c r="BV115" s="200">
        <f t="shared" si="143"/>
        <v>0</v>
      </c>
      <c r="BW115" s="200">
        <v>0</v>
      </c>
      <c r="BX115" s="152">
        <f t="shared" si="144"/>
        <v>0</v>
      </c>
      <c r="BY115" s="242"/>
    </row>
    <row r="116" spans="2:77" ht="30.75" customHeight="1" x14ac:dyDescent="0.25">
      <c r="B116" s="423" t="s">
        <v>77</v>
      </c>
      <c r="C116" s="424" t="s">
        <v>152</v>
      </c>
      <c r="D116" s="393" t="s">
        <v>32</v>
      </c>
      <c r="E116" s="202">
        <f t="shared" si="111"/>
        <v>0</v>
      </c>
      <c r="F116" s="42">
        <f t="shared" si="112"/>
        <v>0</v>
      </c>
      <c r="G116" s="242"/>
      <c r="H116" s="42">
        <f t="shared" si="113"/>
        <v>0</v>
      </c>
      <c r="I116" s="42">
        <f t="shared" si="114"/>
        <v>0</v>
      </c>
      <c r="J116" s="242"/>
      <c r="K116" s="42">
        <f t="shared" si="115"/>
        <v>0</v>
      </c>
      <c r="L116" s="43">
        <f t="shared" si="116"/>
        <v>0</v>
      </c>
      <c r="M116" s="242"/>
      <c r="N116" s="42">
        <f t="shared" si="117"/>
        <v>0</v>
      </c>
      <c r="O116" s="394">
        <f t="shared" si="118"/>
        <v>0</v>
      </c>
      <c r="P116" s="242"/>
      <c r="Q116" s="395">
        <f t="shared" si="119"/>
        <v>0</v>
      </c>
      <c r="R116" s="395">
        <v>0</v>
      </c>
      <c r="S116" s="640"/>
      <c r="T116" s="396">
        <f t="shared" si="120"/>
        <v>0</v>
      </c>
      <c r="U116" s="396">
        <v>0</v>
      </c>
      <c r="V116" s="397">
        <v>0</v>
      </c>
      <c r="W116" s="396">
        <f t="shared" si="121"/>
        <v>0</v>
      </c>
      <c r="X116" s="396">
        <v>0</v>
      </c>
      <c r="Y116" s="397">
        <v>0</v>
      </c>
      <c r="Z116" s="396">
        <f t="shared" si="122"/>
        <v>0</v>
      </c>
      <c r="AA116" s="396">
        <v>0</v>
      </c>
      <c r="AB116" s="398"/>
      <c r="AC116" s="396">
        <f t="shared" si="123"/>
        <v>0</v>
      </c>
      <c r="AD116" s="396">
        <v>0</v>
      </c>
      <c r="AE116" s="207">
        <f t="shared" si="124"/>
        <v>0</v>
      </c>
      <c r="AF116" s="396">
        <f t="shared" si="125"/>
        <v>0</v>
      </c>
      <c r="AG116" s="396">
        <v>0</v>
      </c>
      <c r="AH116" s="398"/>
      <c r="AI116" s="396">
        <f t="shared" si="126"/>
        <v>0</v>
      </c>
      <c r="AJ116" s="396">
        <v>0</v>
      </c>
      <c r="AK116" s="398"/>
      <c r="AL116" s="396">
        <f t="shared" si="127"/>
        <v>0</v>
      </c>
      <c r="AM116" s="396">
        <v>0</v>
      </c>
      <c r="AN116" s="398">
        <v>0</v>
      </c>
      <c r="AO116" s="425">
        <f t="shared" si="145"/>
        <v>0</v>
      </c>
      <c r="AP116" s="400"/>
      <c r="AQ116" s="207">
        <f t="shared" si="128"/>
        <v>0</v>
      </c>
      <c r="AR116" s="223">
        <f t="shared" si="129"/>
        <v>0</v>
      </c>
      <c r="AS116" s="400"/>
      <c r="AT116" s="207">
        <f t="shared" si="130"/>
        <v>0</v>
      </c>
      <c r="AU116" s="396">
        <f t="shared" si="131"/>
        <v>0</v>
      </c>
      <c r="AV116" s="396">
        <v>0</v>
      </c>
      <c r="AW116" s="398">
        <v>0</v>
      </c>
      <c r="AX116" s="401">
        <f t="shared" si="132"/>
        <v>0</v>
      </c>
      <c r="AY116" s="400"/>
      <c r="AZ116" s="398">
        <v>0</v>
      </c>
      <c r="BA116" s="396">
        <f t="shared" si="133"/>
        <v>0</v>
      </c>
      <c r="BB116" s="396">
        <v>0</v>
      </c>
      <c r="BC116" s="398">
        <v>0</v>
      </c>
      <c r="BD116" s="396">
        <f t="shared" si="134"/>
        <v>0</v>
      </c>
      <c r="BE116" s="396">
        <v>0</v>
      </c>
      <c r="BF116" s="207">
        <f t="shared" si="135"/>
        <v>0</v>
      </c>
      <c r="BG116" s="223">
        <f t="shared" si="136"/>
        <v>0</v>
      </c>
      <c r="BH116" s="223">
        <v>0</v>
      </c>
      <c r="BI116" s="207">
        <f t="shared" si="137"/>
        <v>0</v>
      </c>
      <c r="BJ116" s="396">
        <f t="shared" si="138"/>
        <v>0</v>
      </c>
      <c r="BK116" s="396">
        <v>0</v>
      </c>
      <c r="BL116" s="397">
        <v>0</v>
      </c>
      <c r="BM116" s="396">
        <f t="shared" si="139"/>
        <v>0</v>
      </c>
      <c r="BN116" s="396">
        <v>0</v>
      </c>
      <c r="BO116" s="397">
        <v>0</v>
      </c>
      <c r="BP116" s="396">
        <f t="shared" si="140"/>
        <v>0</v>
      </c>
      <c r="BQ116" s="396">
        <v>0</v>
      </c>
      <c r="BR116" s="397">
        <v>0</v>
      </c>
      <c r="BS116" s="396">
        <f t="shared" si="141"/>
        <v>0</v>
      </c>
      <c r="BT116" s="396">
        <v>0</v>
      </c>
      <c r="BU116" s="51">
        <f t="shared" si="142"/>
        <v>0</v>
      </c>
      <c r="BV116" s="225">
        <f t="shared" si="143"/>
        <v>0</v>
      </c>
      <c r="BW116" s="225">
        <v>0</v>
      </c>
      <c r="BX116" s="51">
        <f t="shared" si="144"/>
        <v>0</v>
      </c>
      <c r="BY116" s="242"/>
    </row>
    <row r="117" spans="2:77" ht="15.75" customHeight="1" thickBot="1" x14ac:dyDescent="0.3">
      <c r="B117" s="426" t="s">
        <v>153</v>
      </c>
      <c r="C117" s="427" t="s">
        <v>154</v>
      </c>
      <c r="D117" s="412" t="s">
        <v>32</v>
      </c>
      <c r="E117" s="403">
        <f t="shared" si="111"/>
        <v>0</v>
      </c>
      <c r="F117" s="244">
        <f t="shared" si="112"/>
        <v>0</v>
      </c>
      <c r="G117" s="108"/>
      <c r="H117" s="110">
        <f t="shared" si="113"/>
        <v>0</v>
      </c>
      <c r="I117" s="110">
        <f t="shared" si="114"/>
        <v>0</v>
      </c>
      <c r="J117" s="108"/>
      <c r="K117" s="110">
        <f t="shared" si="115"/>
        <v>0</v>
      </c>
      <c r="L117" s="111">
        <f t="shared" si="116"/>
        <v>0</v>
      </c>
      <c r="M117" s="108"/>
      <c r="N117" s="110">
        <f t="shared" si="117"/>
        <v>0</v>
      </c>
      <c r="O117" s="404">
        <f t="shared" si="118"/>
        <v>0</v>
      </c>
      <c r="P117" s="108"/>
      <c r="Q117" s="405">
        <f t="shared" si="119"/>
        <v>0</v>
      </c>
      <c r="R117" s="405">
        <v>0</v>
      </c>
      <c r="S117" s="641"/>
      <c r="T117" s="406">
        <f t="shared" si="120"/>
        <v>0</v>
      </c>
      <c r="U117" s="406">
        <v>0</v>
      </c>
      <c r="V117" s="407"/>
      <c r="W117" s="406">
        <f t="shared" si="121"/>
        <v>0</v>
      </c>
      <c r="X117" s="406">
        <v>0</v>
      </c>
      <c r="Y117" s="407"/>
      <c r="Z117" s="406">
        <f t="shared" si="122"/>
        <v>0</v>
      </c>
      <c r="AA117" s="406">
        <v>0</v>
      </c>
      <c r="AB117" s="408"/>
      <c r="AC117" s="406">
        <f t="shared" si="123"/>
        <v>0</v>
      </c>
      <c r="AD117" s="406">
        <v>0</v>
      </c>
      <c r="AE117" s="187">
        <f t="shared" si="124"/>
        <v>0</v>
      </c>
      <c r="AF117" s="406">
        <f t="shared" si="125"/>
        <v>0</v>
      </c>
      <c r="AG117" s="406">
        <v>0</v>
      </c>
      <c r="AH117" s="408"/>
      <c r="AI117" s="406">
        <f t="shared" si="126"/>
        <v>0</v>
      </c>
      <c r="AJ117" s="406">
        <v>0</v>
      </c>
      <c r="AK117" s="408"/>
      <c r="AL117" s="406">
        <f t="shared" si="127"/>
        <v>0</v>
      </c>
      <c r="AM117" s="406">
        <v>0</v>
      </c>
      <c r="AN117" s="408"/>
      <c r="AO117" s="419">
        <f t="shared" si="145"/>
        <v>0</v>
      </c>
      <c r="AP117" s="428"/>
      <c r="AQ117" s="187">
        <f t="shared" si="128"/>
        <v>0</v>
      </c>
      <c r="AR117" s="198">
        <f t="shared" si="129"/>
        <v>0</v>
      </c>
      <c r="AS117" s="428"/>
      <c r="AT117" s="187">
        <f t="shared" si="130"/>
        <v>0</v>
      </c>
      <c r="AU117" s="406">
        <f t="shared" si="131"/>
        <v>0</v>
      </c>
      <c r="AV117" s="406">
        <v>0</v>
      </c>
      <c r="AW117" s="408"/>
      <c r="AX117" s="411">
        <f t="shared" si="132"/>
        <v>0</v>
      </c>
      <c r="AY117" s="428"/>
      <c r="AZ117" s="408"/>
      <c r="BA117" s="406">
        <f t="shared" si="133"/>
        <v>0</v>
      </c>
      <c r="BB117" s="406">
        <v>0</v>
      </c>
      <c r="BC117" s="408"/>
      <c r="BD117" s="406">
        <f t="shared" si="134"/>
        <v>0</v>
      </c>
      <c r="BE117" s="406">
        <v>0</v>
      </c>
      <c r="BF117" s="187">
        <f t="shared" si="135"/>
        <v>0</v>
      </c>
      <c r="BG117" s="198">
        <f t="shared" si="136"/>
        <v>0</v>
      </c>
      <c r="BH117" s="198">
        <v>0</v>
      </c>
      <c r="BI117" s="199">
        <f t="shared" si="137"/>
        <v>0</v>
      </c>
      <c r="BJ117" s="406">
        <f t="shared" si="138"/>
        <v>0</v>
      </c>
      <c r="BK117" s="406">
        <v>0</v>
      </c>
      <c r="BL117" s="407"/>
      <c r="BM117" s="406">
        <f t="shared" si="139"/>
        <v>0</v>
      </c>
      <c r="BN117" s="406">
        <v>0</v>
      </c>
      <c r="BO117" s="407"/>
      <c r="BP117" s="406">
        <f t="shared" si="140"/>
        <v>0</v>
      </c>
      <c r="BQ117" s="406">
        <v>0</v>
      </c>
      <c r="BR117" s="407"/>
      <c r="BS117" s="406">
        <f t="shared" si="141"/>
        <v>0</v>
      </c>
      <c r="BT117" s="406">
        <v>0</v>
      </c>
      <c r="BU117" s="152">
        <f t="shared" si="142"/>
        <v>0</v>
      </c>
      <c r="BV117" s="200">
        <f t="shared" si="143"/>
        <v>0</v>
      </c>
      <c r="BW117" s="200">
        <v>0</v>
      </c>
      <c r="BX117" s="152">
        <f t="shared" si="144"/>
        <v>0</v>
      </c>
      <c r="BY117" s="108"/>
    </row>
    <row r="118" spans="2:77" ht="15.75" customHeight="1" thickBot="1" x14ac:dyDescent="0.3">
      <c r="B118" s="429" t="s">
        <v>79</v>
      </c>
      <c r="C118" s="430" t="s">
        <v>155</v>
      </c>
      <c r="D118" s="431" t="s">
        <v>32</v>
      </c>
      <c r="E118" s="330">
        <f t="shared" si="111"/>
        <v>405</v>
      </c>
      <c r="F118" s="342">
        <f t="shared" si="112"/>
        <v>66.385999999999996</v>
      </c>
      <c r="G118" s="236">
        <f>F118/E118</f>
        <v>0.16391604938271603</v>
      </c>
      <c r="H118" s="342">
        <f t="shared" si="113"/>
        <v>99.586200000000005</v>
      </c>
      <c r="I118" s="342">
        <f t="shared" si="114"/>
        <v>165.97219999999999</v>
      </c>
      <c r="J118" s="236">
        <f>I118/E118</f>
        <v>0.4098079012345679</v>
      </c>
      <c r="K118" s="342">
        <f t="shared" si="115"/>
        <v>99.544199999999989</v>
      </c>
      <c r="L118" s="382">
        <f t="shared" si="116"/>
        <v>265.51639999999998</v>
      </c>
      <c r="M118" s="236">
        <f>L118/E118</f>
        <v>0.65559604938271598</v>
      </c>
      <c r="N118" s="342">
        <f t="shared" si="117"/>
        <v>99.58</v>
      </c>
      <c r="O118" s="432">
        <f t="shared" si="118"/>
        <v>365.09639999999996</v>
      </c>
      <c r="P118" s="236">
        <f>O118/E118</f>
        <v>0.90147259259259249</v>
      </c>
      <c r="Q118" s="433">
        <f t="shared" si="119"/>
        <v>405</v>
      </c>
      <c r="R118" s="433">
        <v>0</v>
      </c>
      <c r="S118" s="642">
        <v>405</v>
      </c>
      <c r="T118" s="434">
        <f t="shared" si="120"/>
        <v>33.192999999999998</v>
      </c>
      <c r="U118" s="434">
        <v>0</v>
      </c>
      <c r="V118" s="435">
        <v>33.192999999999998</v>
      </c>
      <c r="W118" s="434">
        <f t="shared" si="121"/>
        <v>33.192999999999998</v>
      </c>
      <c r="X118" s="434">
        <v>0</v>
      </c>
      <c r="Y118" s="435">
        <v>33.192999999999998</v>
      </c>
      <c r="Z118" s="434">
        <f t="shared" si="122"/>
        <v>0</v>
      </c>
      <c r="AA118" s="434">
        <v>0</v>
      </c>
      <c r="AB118" s="436">
        <v>0</v>
      </c>
      <c r="AC118" s="434">
        <f t="shared" si="123"/>
        <v>66.385999999999996</v>
      </c>
      <c r="AD118" s="434">
        <v>0</v>
      </c>
      <c r="AE118" s="208">
        <f t="shared" si="124"/>
        <v>66.385999999999996</v>
      </c>
      <c r="AF118" s="434">
        <f t="shared" si="125"/>
        <v>33.193199999999997</v>
      </c>
      <c r="AG118" s="434">
        <v>0</v>
      </c>
      <c r="AH118" s="436">
        <v>33.193199999999997</v>
      </c>
      <c r="AI118" s="434">
        <f t="shared" si="126"/>
        <v>33.200000000000003</v>
      </c>
      <c r="AJ118" s="434">
        <v>0</v>
      </c>
      <c r="AK118" s="436">
        <v>33.200000000000003</v>
      </c>
      <c r="AL118" s="434">
        <f t="shared" si="127"/>
        <v>33.192999999999998</v>
      </c>
      <c r="AM118" s="434">
        <v>0</v>
      </c>
      <c r="AN118" s="436">
        <v>33.192999999999998</v>
      </c>
      <c r="AO118" s="437">
        <f t="shared" si="145"/>
        <v>99.586200000000005</v>
      </c>
      <c r="AP118" s="438"/>
      <c r="AQ118" s="208">
        <f t="shared" si="128"/>
        <v>99.586200000000005</v>
      </c>
      <c r="AR118" s="437">
        <f t="shared" si="129"/>
        <v>165.97219999999999</v>
      </c>
      <c r="AS118" s="438"/>
      <c r="AT118" s="207">
        <f t="shared" si="130"/>
        <v>165.97219999999999</v>
      </c>
      <c r="AU118" s="434">
        <f t="shared" si="131"/>
        <v>33.19</v>
      </c>
      <c r="AV118" s="434">
        <v>0</v>
      </c>
      <c r="AW118" s="436">
        <v>33.19</v>
      </c>
      <c r="AX118" s="437">
        <f>AY118+AZ118</f>
        <v>33.161000000000001</v>
      </c>
      <c r="AY118" s="438"/>
      <c r="AZ118" s="436">
        <v>33.161000000000001</v>
      </c>
      <c r="BA118" s="434">
        <f t="shared" si="133"/>
        <v>33.193199999999997</v>
      </c>
      <c r="BB118" s="434">
        <v>0</v>
      </c>
      <c r="BC118" s="436">
        <v>33.193199999999997</v>
      </c>
      <c r="BD118" s="434">
        <f t="shared" si="134"/>
        <v>99.544199999999989</v>
      </c>
      <c r="BE118" s="434">
        <v>0</v>
      </c>
      <c r="BF118" s="208">
        <f t="shared" si="135"/>
        <v>99.544199999999989</v>
      </c>
      <c r="BG118" s="437">
        <f t="shared" si="136"/>
        <v>265.51639999999998</v>
      </c>
      <c r="BH118" s="438"/>
      <c r="BI118" s="346">
        <f t="shared" si="137"/>
        <v>265.51639999999998</v>
      </c>
      <c r="BJ118" s="434">
        <f t="shared" si="138"/>
        <v>33.195999999999998</v>
      </c>
      <c r="BK118" s="434">
        <v>0</v>
      </c>
      <c r="BL118" s="435">
        <v>33.195999999999998</v>
      </c>
      <c r="BM118" s="434">
        <f t="shared" si="139"/>
        <v>33.19</v>
      </c>
      <c r="BN118" s="434">
        <v>0</v>
      </c>
      <c r="BO118" s="435">
        <v>33.19</v>
      </c>
      <c r="BP118" s="434">
        <f t="shared" si="140"/>
        <v>33.194000000000003</v>
      </c>
      <c r="BQ118" s="434">
        <v>0</v>
      </c>
      <c r="BR118" s="435">
        <v>33.194000000000003</v>
      </c>
      <c r="BS118" s="434">
        <f t="shared" si="141"/>
        <v>99.58</v>
      </c>
      <c r="BT118" s="434">
        <v>0</v>
      </c>
      <c r="BU118" s="439">
        <f t="shared" si="142"/>
        <v>99.58</v>
      </c>
      <c r="BV118" s="437">
        <f t="shared" si="143"/>
        <v>365.09639999999996</v>
      </c>
      <c r="BW118" s="438"/>
      <c r="BX118" s="51">
        <f t="shared" si="144"/>
        <v>365.09639999999996</v>
      </c>
      <c r="BY118" s="236">
        <f>BV118/Q118</f>
        <v>0.90147259259259249</v>
      </c>
    </row>
    <row r="119" spans="2:77" ht="30.75" customHeight="1" x14ac:dyDescent="0.25">
      <c r="B119" s="440" t="s">
        <v>81</v>
      </c>
      <c r="C119" s="441" t="s">
        <v>156</v>
      </c>
      <c r="D119" s="442" t="s">
        <v>32</v>
      </c>
      <c r="E119" s="202">
        <f t="shared" si="111"/>
        <v>4443</v>
      </c>
      <c r="F119" s="42">
        <f t="shared" si="112"/>
        <v>999.702</v>
      </c>
      <c r="G119" s="40">
        <f>F119/E119</f>
        <v>0.22500607697501687</v>
      </c>
      <c r="H119" s="42">
        <f t="shared" si="113"/>
        <v>971.99</v>
      </c>
      <c r="I119" s="42">
        <f t="shared" si="114"/>
        <v>1971.692</v>
      </c>
      <c r="J119" s="40">
        <f>I119/E119</f>
        <v>0.44377492685122666</v>
      </c>
      <c r="K119" s="42">
        <f t="shared" si="115"/>
        <v>1051.43616</v>
      </c>
      <c r="L119" s="43">
        <f t="shared" si="116"/>
        <v>3023.1281600000002</v>
      </c>
      <c r="M119" s="40">
        <f>L119/E119</f>
        <v>0.68042497411658798</v>
      </c>
      <c r="N119" s="42">
        <f t="shared" si="117"/>
        <v>1229.8619999999999</v>
      </c>
      <c r="O119" s="394">
        <f t="shared" si="118"/>
        <v>4252.9901600000003</v>
      </c>
      <c r="P119" s="40">
        <f>O119/E119</f>
        <v>0.95723388701327938</v>
      </c>
      <c r="Q119" s="443">
        <f t="shared" si="119"/>
        <v>4443</v>
      </c>
      <c r="R119" s="444">
        <v>0</v>
      </c>
      <c r="S119" s="643">
        <v>4443</v>
      </c>
      <c r="T119" s="445">
        <f t="shared" si="120"/>
        <v>427.58699999999999</v>
      </c>
      <c r="U119" s="446">
        <v>0</v>
      </c>
      <c r="V119" s="447">
        <v>427.58699999999999</v>
      </c>
      <c r="W119" s="445">
        <f t="shared" si="121"/>
        <v>572.11500000000001</v>
      </c>
      <c r="X119" s="446">
        <v>0</v>
      </c>
      <c r="Y119" s="447">
        <v>572.11500000000001</v>
      </c>
      <c r="Z119" s="445">
        <f t="shared" si="122"/>
        <v>0</v>
      </c>
      <c r="AA119" s="446">
        <v>0</v>
      </c>
      <c r="AB119" s="448">
        <v>0</v>
      </c>
      <c r="AC119" s="445">
        <f t="shared" si="123"/>
        <v>999.702</v>
      </c>
      <c r="AD119" s="446">
        <v>0</v>
      </c>
      <c r="AE119" s="207">
        <f t="shared" si="124"/>
        <v>999.702</v>
      </c>
      <c r="AF119" s="445">
        <f t="shared" si="125"/>
        <v>331.56599999999997</v>
      </c>
      <c r="AG119" s="446">
        <v>0</v>
      </c>
      <c r="AH119" s="449">
        <v>331.56599999999997</v>
      </c>
      <c r="AI119" s="445">
        <f t="shared" si="126"/>
        <v>324.8</v>
      </c>
      <c r="AJ119" s="446">
        <v>0</v>
      </c>
      <c r="AK119" s="448">
        <v>324.8</v>
      </c>
      <c r="AL119" s="445">
        <f t="shared" si="127"/>
        <v>315.62400000000002</v>
      </c>
      <c r="AM119" s="446">
        <v>0</v>
      </c>
      <c r="AN119" s="448">
        <v>315.62400000000002</v>
      </c>
      <c r="AO119" s="450">
        <f t="shared" si="145"/>
        <v>971.99</v>
      </c>
      <c r="AP119" s="399"/>
      <c r="AQ119" s="207">
        <f t="shared" si="128"/>
        <v>971.99</v>
      </c>
      <c r="AR119" s="450">
        <f t="shared" si="129"/>
        <v>1971.692</v>
      </c>
      <c r="AS119" s="400"/>
      <c r="AT119" s="207">
        <f t="shared" si="130"/>
        <v>1971.692</v>
      </c>
      <c r="AU119" s="445">
        <f t="shared" si="131"/>
        <v>252.79599999999999</v>
      </c>
      <c r="AV119" s="446">
        <v>0</v>
      </c>
      <c r="AW119" s="448">
        <v>252.79599999999999</v>
      </c>
      <c r="AX119" s="450">
        <f>AY119+AZ119</f>
        <v>399.3</v>
      </c>
      <c r="AY119" s="400"/>
      <c r="AZ119" s="448">
        <v>399.3</v>
      </c>
      <c r="BA119" s="445">
        <f t="shared" si="133"/>
        <v>399.34016000000003</v>
      </c>
      <c r="BB119" s="446">
        <v>0</v>
      </c>
      <c r="BC119" s="448">
        <v>399.34016000000003</v>
      </c>
      <c r="BD119" s="445">
        <f t="shared" si="134"/>
        <v>1051.43616</v>
      </c>
      <c r="BE119" s="446">
        <v>0</v>
      </c>
      <c r="BF119" s="207">
        <f t="shared" si="135"/>
        <v>1051.43616</v>
      </c>
      <c r="BG119" s="450">
        <f t="shared" si="136"/>
        <v>3023.1281600000002</v>
      </c>
      <c r="BH119" s="400"/>
      <c r="BI119" s="207">
        <f t="shared" si="137"/>
        <v>3023.1281600000002</v>
      </c>
      <c r="BJ119" s="445">
        <f t="shared" si="138"/>
        <v>399.34</v>
      </c>
      <c r="BK119" s="446">
        <v>0</v>
      </c>
      <c r="BL119" s="447">
        <v>399.34</v>
      </c>
      <c r="BM119" s="445">
        <f t="shared" si="139"/>
        <v>414.28</v>
      </c>
      <c r="BN119" s="446">
        <v>0</v>
      </c>
      <c r="BO119" s="447">
        <v>414.28</v>
      </c>
      <c r="BP119" s="445">
        <f t="shared" si="140"/>
        <v>416.24200000000002</v>
      </c>
      <c r="BQ119" s="446">
        <v>0</v>
      </c>
      <c r="BR119" s="447">
        <v>416.24200000000002</v>
      </c>
      <c r="BS119" s="445">
        <f t="shared" si="141"/>
        <v>1229.8619999999999</v>
      </c>
      <c r="BT119" s="446">
        <v>0</v>
      </c>
      <c r="BU119" s="51">
        <f t="shared" si="142"/>
        <v>1229.8619999999999</v>
      </c>
      <c r="BV119" s="450">
        <f t="shared" si="143"/>
        <v>4252.9901600000003</v>
      </c>
      <c r="BW119" s="400"/>
      <c r="BX119" s="51">
        <f t="shared" si="144"/>
        <v>4252.9901600000003</v>
      </c>
      <c r="BY119" s="242">
        <f>BV119/Q119</f>
        <v>0.95723388701327938</v>
      </c>
    </row>
    <row r="120" spans="2:77" ht="15.75" customHeight="1" x14ac:dyDescent="0.25">
      <c r="B120" s="451" t="s">
        <v>157</v>
      </c>
      <c r="C120" s="452" t="s">
        <v>158</v>
      </c>
      <c r="D120" s="453" t="s">
        <v>146</v>
      </c>
      <c r="E120" s="454">
        <f t="shared" si="111"/>
        <v>0</v>
      </c>
      <c r="F120" s="61">
        <f t="shared" si="112"/>
        <v>0</v>
      </c>
      <c r="G120" s="59"/>
      <c r="H120" s="61">
        <f t="shared" si="113"/>
        <v>0</v>
      </c>
      <c r="I120" s="61">
        <f t="shared" si="114"/>
        <v>0</v>
      </c>
      <c r="J120" s="59"/>
      <c r="K120" s="61">
        <f t="shared" si="115"/>
        <v>0</v>
      </c>
      <c r="L120" s="62">
        <f t="shared" si="116"/>
        <v>0</v>
      </c>
      <c r="M120" s="59"/>
      <c r="N120" s="61">
        <f t="shared" si="117"/>
        <v>0</v>
      </c>
      <c r="O120" s="455">
        <f t="shared" si="118"/>
        <v>0</v>
      </c>
      <c r="P120" s="59"/>
      <c r="Q120" s="456"/>
      <c r="R120" s="456"/>
      <c r="S120" s="644"/>
      <c r="T120" s="457"/>
      <c r="U120" s="457"/>
      <c r="V120" s="458"/>
      <c r="W120" s="457"/>
      <c r="X120" s="457"/>
      <c r="Y120" s="458"/>
      <c r="Z120" s="457"/>
      <c r="AA120" s="457"/>
      <c r="AB120" s="459"/>
      <c r="AC120" s="460"/>
      <c r="AD120" s="460"/>
      <c r="AE120" s="181">
        <f t="shared" si="124"/>
        <v>0</v>
      </c>
      <c r="AF120" s="460"/>
      <c r="AG120" s="461"/>
      <c r="AH120" s="462"/>
      <c r="AI120" s="460"/>
      <c r="AJ120" s="461"/>
      <c r="AK120" s="459"/>
      <c r="AL120" s="460"/>
      <c r="AM120" s="461"/>
      <c r="AN120" s="459"/>
      <c r="AO120" s="460"/>
      <c r="AP120" s="460"/>
      <c r="AQ120" s="181">
        <f t="shared" si="128"/>
        <v>0</v>
      </c>
      <c r="AR120" s="460"/>
      <c r="AS120" s="461"/>
      <c r="AT120" s="463"/>
      <c r="AU120" s="460"/>
      <c r="AV120" s="461"/>
      <c r="AW120" s="459"/>
      <c r="AX120" s="460"/>
      <c r="AY120" s="461"/>
      <c r="AZ120" s="459"/>
      <c r="BA120" s="460"/>
      <c r="BB120" s="461"/>
      <c r="BC120" s="459"/>
      <c r="BD120" s="460"/>
      <c r="BE120" s="460"/>
      <c r="BF120" s="181">
        <f t="shared" si="135"/>
        <v>0</v>
      </c>
      <c r="BG120" s="460"/>
      <c r="BH120" s="461"/>
      <c r="BI120" s="464"/>
      <c r="BJ120" s="460"/>
      <c r="BK120" s="461"/>
      <c r="BL120" s="458"/>
      <c r="BM120" s="460"/>
      <c r="BN120" s="461"/>
      <c r="BO120" s="458"/>
      <c r="BP120" s="460"/>
      <c r="BQ120" s="461"/>
      <c r="BR120" s="458"/>
      <c r="BS120" s="465"/>
      <c r="BT120" s="465"/>
      <c r="BU120" s="145">
        <f t="shared" si="142"/>
        <v>0</v>
      </c>
      <c r="BV120" s="465"/>
      <c r="BW120" s="466"/>
      <c r="BX120" s="136">
        <f t="shared" si="144"/>
        <v>0</v>
      </c>
      <c r="BY120" s="467"/>
    </row>
    <row r="121" spans="2:77" ht="15.75" customHeight="1" x14ac:dyDescent="0.25">
      <c r="B121" s="783" t="s">
        <v>159</v>
      </c>
      <c r="C121" s="785" t="s">
        <v>160</v>
      </c>
      <c r="D121" s="468" t="s">
        <v>57</v>
      </c>
      <c r="E121" s="469">
        <f t="shared" si="111"/>
        <v>0</v>
      </c>
      <c r="F121" s="78">
        <f t="shared" si="112"/>
        <v>0</v>
      </c>
      <c r="G121" s="76"/>
      <c r="H121" s="78">
        <f t="shared" si="113"/>
        <v>0</v>
      </c>
      <c r="I121" s="78">
        <f t="shared" si="114"/>
        <v>0</v>
      </c>
      <c r="J121" s="76"/>
      <c r="K121" s="78">
        <f t="shared" si="115"/>
        <v>0</v>
      </c>
      <c r="L121" s="79">
        <f t="shared" si="116"/>
        <v>0</v>
      </c>
      <c r="M121" s="76"/>
      <c r="N121" s="78">
        <f t="shared" si="117"/>
        <v>0</v>
      </c>
      <c r="O121" s="470">
        <f t="shared" si="118"/>
        <v>0</v>
      </c>
      <c r="P121" s="76"/>
      <c r="Q121" s="443">
        <f t="shared" ref="Q121:Q134" si="146">R121+S121</f>
        <v>0</v>
      </c>
      <c r="R121" s="443">
        <v>0</v>
      </c>
      <c r="S121" s="645"/>
      <c r="T121" s="445">
        <f t="shared" ref="T121:T134" si="147">U121+V121</f>
        <v>0</v>
      </c>
      <c r="U121" s="445">
        <v>0</v>
      </c>
      <c r="V121" s="471">
        <v>0</v>
      </c>
      <c r="W121" s="445">
        <f t="shared" ref="W121:W146" si="148">X121+Y121</f>
        <v>0</v>
      </c>
      <c r="X121" s="445">
        <v>0</v>
      </c>
      <c r="Y121" s="471">
        <v>0</v>
      </c>
      <c r="Z121" s="445">
        <f t="shared" ref="Z121:Z146" si="149">AA121+AB121</f>
        <v>0</v>
      </c>
      <c r="AA121" s="445">
        <v>0</v>
      </c>
      <c r="AB121" s="472"/>
      <c r="AC121" s="473"/>
      <c r="AD121" s="473"/>
      <c r="AE121" s="189">
        <f t="shared" si="124"/>
        <v>0</v>
      </c>
      <c r="AF121" s="473"/>
      <c r="AG121" s="474"/>
      <c r="AH121" s="475"/>
      <c r="AI121" s="473"/>
      <c r="AJ121" s="474"/>
      <c r="AK121" s="472"/>
      <c r="AL121" s="473"/>
      <c r="AM121" s="474"/>
      <c r="AN121" s="472">
        <v>0</v>
      </c>
      <c r="AO121" s="473"/>
      <c r="AP121" s="473"/>
      <c r="AQ121" s="189">
        <f t="shared" si="128"/>
        <v>0</v>
      </c>
      <c r="AR121" s="473"/>
      <c r="AS121" s="474"/>
      <c r="AT121" s="476"/>
      <c r="AU121" s="473"/>
      <c r="AV121" s="474"/>
      <c r="AW121" s="475">
        <v>0</v>
      </c>
      <c r="AX121" s="473"/>
      <c r="AY121" s="474"/>
      <c r="AZ121" s="472">
        <v>0</v>
      </c>
      <c r="BA121" s="473"/>
      <c r="BB121" s="474"/>
      <c r="BC121" s="472">
        <v>0</v>
      </c>
      <c r="BD121" s="473"/>
      <c r="BE121" s="473"/>
      <c r="BF121" s="189">
        <f t="shared" si="135"/>
        <v>0</v>
      </c>
      <c r="BG121" s="473"/>
      <c r="BH121" s="474"/>
      <c r="BI121" s="477"/>
      <c r="BJ121" s="473"/>
      <c r="BK121" s="474"/>
      <c r="BL121" s="471">
        <v>0</v>
      </c>
      <c r="BM121" s="473"/>
      <c r="BN121" s="474"/>
      <c r="BO121" s="471">
        <v>0</v>
      </c>
      <c r="BP121" s="473"/>
      <c r="BQ121" s="474"/>
      <c r="BR121" s="471">
        <v>0</v>
      </c>
      <c r="BS121" s="478"/>
      <c r="BT121" s="478"/>
      <c r="BU121" s="88">
        <f t="shared" si="142"/>
        <v>0</v>
      </c>
      <c r="BV121" s="478"/>
      <c r="BW121" s="479"/>
      <c r="BX121" s="88">
        <f t="shared" si="144"/>
        <v>0</v>
      </c>
      <c r="BY121" s="480"/>
    </row>
    <row r="122" spans="2:77" s="487" customFormat="1" ht="15.75" customHeight="1" x14ac:dyDescent="0.25">
      <c r="B122" s="788"/>
      <c r="C122" s="789"/>
      <c r="D122" s="468" t="s">
        <v>32</v>
      </c>
      <c r="E122" s="469">
        <f t="shared" si="111"/>
        <v>0</v>
      </c>
      <c r="F122" s="78">
        <f t="shared" si="112"/>
        <v>0</v>
      </c>
      <c r="G122" s="480"/>
      <c r="H122" s="78">
        <f t="shared" si="113"/>
        <v>0</v>
      </c>
      <c r="I122" s="78">
        <f t="shared" si="114"/>
        <v>0</v>
      </c>
      <c r="J122" s="480"/>
      <c r="K122" s="78">
        <f t="shared" si="115"/>
        <v>0</v>
      </c>
      <c r="L122" s="79">
        <f t="shared" si="116"/>
        <v>0</v>
      </c>
      <c r="M122" s="480"/>
      <c r="N122" s="78">
        <f t="shared" si="117"/>
        <v>0</v>
      </c>
      <c r="O122" s="470">
        <f t="shared" si="118"/>
        <v>0</v>
      </c>
      <c r="P122" s="480"/>
      <c r="Q122" s="657">
        <f t="shared" si="146"/>
        <v>0</v>
      </c>
      <c r="R122" s="443">
        <v>0</v>
      </c>
      <c r="S122" s="645"/>
      <c r="T122" s="445">
        <f t="shared" si="147"/>
        <v>0</v>
      </c>
      <c r="U122" s="445">
        <v>0</v>
      </c>
      <c r="V122" s="471">
        <v>0</v>
      </c>
      <c r="W122" s="445">
        <f t="shared" si="148"/>
        <v>0</v>
      </c>
      <c r="X122" s="445">
        <v>0</v>
      </c>
      <c r="Y122" s="471">
        <v>0</v>
      </c>
      <c r="Z122" s="445">
        <f t="shared" si="149"/>
        <v>0</v>
      </c>
      <c r="AA122" s="445">
        <v>0</v>
      </c>
      <c r="AB122" s="472"/>
      <c r="AC122" s="473"/>
      <c r="AD122" s="473"/>
      <c r="AE122" s="189">
        <f t="shared" si="124"/>
        <v>0</v>
      </c>
      <c r="AF122" s="473"/>
      <c r="AG122" s="474"/>
      <c r="AH122" s="475"/>
      <c r="AI122" s="473"/>
      <c r="AJ122" s="474"/>
      <c r="AK122" s="472"/>
      <c r="AL122" s="473"/>
      <c r="AM122" s="474"/>
      <c r="AN122" s="472">
        <v>0</v>
      </c>
      <c r="AO122" s="473"/>
      <c r="AP122" s="473"/>
      <c r="AQ122" s="189">
        <f t="shared" si="128"/>
        <v>0</v>
      </c>
      <c r="AR122" s="473"/>
      <c r="AS122" s="474"/>
      <c r="AT122" s="476"/>
      <c r="AU122" s="473"/>
      <c r="AV122" s="474"/>
      <c r="AW122" s="475">
        <v>0</v>
      </c>
      <c r="AX122" s="473"/>
      <c r="AY122" s="474"/>
      <c r="AZ122" s="472">
        <v>0</v>
      </c>
      <c r="BA122" s="473"/>
      <c r="BB122" s="474"/>
      <c r="BC122" s="475">
        <v>0</v>
      </c>
      <c r="BD122" s="473"/>
      <c r="BE122" s="473"/>
      <c r="BF122" s="189">
        <f t="shared" si="135"/>
        <v>0</v>
      </c>
      <c r="BG122" s="473"/>
      <c r="BH122" s="474"/>
      <c r="BI122" s="477"/>
      <c r="BJ122" s="473"/>
      <c r="BK122" s="474"/>
      <c r="BL122" s="471">
        <v>0</v>
      </c>
      <c r="BM122" s="473"/>
      <c r="BN122" s="474"/>
      <c r="BO122" s="471">
        <v>0</v>
      </c>
      <c r="BP122" s="473"/>
      <c r="BQ122" s="474"/>
      <c r="BR122" s="471">
        <v>0</v>
      </c>
      <c r="BS122" s="478"/>
      <c r="BT122" s="478"/>
      <c r="BU122" s="88">
        <f t="shared" si="142"/>
        <v>0</v>
      </c>
      <c r="BV122" s="478"/>
      <c r="BW122" s="479"/>
      <c r="BX122" s="152">
        <f t="shared" si="144"/>
        <v>0</v>
      </c>
      <c r="BY122" s="480"/>
    </row>
    <row r="123" spans="2:77" s="487" customFormat="1" ht="15.75" customHeight="1" x14ac:dyDescent="0.25">
      <c r="B123" s="792" t="s">
        <v>161</v>
      </c>
      <c r="C123" s="793" t="s">
        <v>162</v>
      </c>
      <c r="D123" s="412" t="s">
        <v>57</v>
      </c>
      <c r="E123" s="186">
        <f t="shared" si="111"/>
        <v>0</v>
      </c>
      <c r="F123" s="240">
        <f t="shared" si="112"/>
        <v>0</v>
      </c>
      <c r="G123" s="236"/>
      <c r="H123" s="237">
        <f t="shared" si="113"/>
        <v>0</v>
      </c>
      <c r="I123" s="237">
        <f t="shared" si="114"/>
        <v>0</v>
      </c>
      <c r="J123" s="236"/>
      <c r="K123" s="237">
        <f t="shared" si="115"/>
        <v>0</v>
      </c>
      <c r="L123" s="413">
        <f t="shared" si="116"/>
        <v>0</v>
      </c>
      <c r="M123" s="236"/>
      <c r="N123" s="237">
        <f t="shared" si="117"/>
        <v>0</v>
      </c>
      <c r="O123" s="545">
        <f t="shared" si="118"/>
        <v>0</v>
      </c>
      <c r="P123" s="236"/>
      <c r="Q123" s="444">
        <f t="shared" si="146"/>
        <v>0</v>
      </c>
      <c r="R123" s="444">
        <v>0</v>
      </c>
      <c r="S123" s="643"/>
      <c r="T123" s="446">
        <f t="shared" si="147"/>
        <v>0</v>
      </c>
      <c r="U123" s="446">
        <v>0</v>
      </c>
      <c r="V123" s="471">
        <v>0</v>
      </c>
      <c r="W123" s="446">
        <f t="shared" si="148"/>
        <v>0</v>
      </c>
      <c r="X123" s="446">
        <v>0</v>
      </c>
      <c r="Y123" s="471">
        <v>0</v>
      </c>
      <c r="Z123" s="446">
        <f t="shared" si="149"/>
        <v>0</v>
      </c>
      <c r="AA123" s="446">
        <v>0</v>
      </c>
      <c r="AB123" s="448"/>
      <c r="AC123" s="488"/>
      <c r="AD123" s="488"/>
      <c r="AE123" s="187">
        <f t="shared" si="124"/>
        <v>0</v>
      </c>
      <c r="AF123" s="488"/>
      <c r="AG123" s="489"/>
      <c r="AH123" s="448"/>
      <c r="AI123" s="488"/>
      <c r="AJ123" s="489"/>
      <c r="AK123" s="448"/>
      <c r="AL123" s="488"/>
      <c r="AM123" s="489"/>
      <c r="AN123" s="448">
        <v>0</v>
      </c>
      <c r="AO123" s="488"/>
      <c r="AP123" s="488"/>
      <c r="AQ123" s="187">
        <f t="shared" si="128"/>
        <v>0</v>
      </c>
      <c r="AR123" s="488"/>
      <c r="AS123" s="489"/>
      <c r="AT123" s="490"/>
      <c r="AU123" s="488"/>
      <c r="AV123" s="489"/>
      <c r="AW123" s="448">
        <v>0</v>
      </c>
      <c r="AX123" s="488"/>
      <c r="AY123" s="489"/>
      <c r="AZ123" s="448">
        <v>0</v>
      </c>
      <c r="BA123" s="488"/>
      <c r="BB123" s="489"/>
      <c r="BC123" s="448">
        <v>0</v>
      </c>
      <c r="BD123" s="488"/>
      <c r="BE123" s="488"/>
      <c r="BF123" s="187">
        <f t="shared" si="135"/>
        <v>0</v>
      </c>
      <c r="BG123" s="488"/>
      <c r="BH123" s="489"/>
      <c r="BI123" s="491"/>
      <c r="BJ123" s="488"/>
      <c r="BK123" s="489"/>
      <c r="BL123" s="447">
        <v>0</v>
      </c>
      <c r="BM123" s="488"/>
      <c r="BN123" s="489"/>
      <c r="BO123" s="447">
        <v>0</v>
      </c>
      <c r="BP123" s="488"/>
      <c r="BQ123" s="489"/>
      <c r="BR123" s="447">
        <v>0</v>
      </c>
      <c r="BS123" s="492"/>
      <c r="BT123" s="492"/>
      <c r="BU123" s="152">
        <f t="shared" si="142"/>
        <v>0</v>
      </c>
      <c r="BV123" s="492"/>
      <c r="BW123" s="493"/>
      <c r="BX123" s="152">
        <f t="shared" si="144"/>
        <v>0</v>
      </c>
      <c r="BY123" s="420"/>
    </row>
    <row r="124" spans="2:77" ht="15.75" customHeight="1" x14ac:dyDescent="0.25">
      <c r="B124" s="788"/>
      <c r="C124" s="789"/>
      <c r="D124" s="468" t="s">
        <v>32</v>
      </c>
      <c r="E124" s="469">
        <f t="shared" si="111"/>
        <v>0</v>
      </c>
      <c r="F124" s="75">
        <f t="shared" si="112"/>
        <v>0</v>
      </c>
      <c r="G124" s="76"/>
      <c r="H124" s="78">
        <f t="shared" si="113"/>
        <v>0</v>
      </c>
      <c r="I124" s="78">
        <f t="shared" si="114"/>
        <v>0</v>
      </c>
      <c r="J124" s="76"/>
      <c r="K124" s="78">
        <f t="shared" si="115"/>
        <v>0</v>
      </c>
      <c r="L124" s="79">
        <f t="shared" si="116"/>
        <v>0</v>
      </c>
      <c r="M124" s="76"/>
      <c r="N124" s="78">
        <f t="shared" si="117"/>
        <v>0</v>
      </c>
      <c r="O124" s="470">
        <f t="shared" si="118"/>
        <v>0</v>
      </c>
      <c r="P124" s="76"/>
      <c r="Q124" s="443">
        <f t="shared" si="146"/>
        <v>0</v>
      </c>
      <c r="R124" s="443">
        <v>0</v>
      </c>
      <c r="S124" s="645"/>
      <c r="T124" s="445">
        <f t="shared" si="147"/>
        <v>0</v>
      </c>
      <c r="U124" s="445">
        <v>0</v>
      </c>
      <c r="V124" s="471">
        <v>0</v>
      </c>
      <c r="W124" s="445">
        <f t="shared" si="148"/>
        <v>0</v>
      </c>
      <c r="X124" s="445">
        <v>0</v>
      </c>
      <c r="Y124" s="471">
        <v>0</v>
      </c>
      <c r="Z124" s="445">
        <f t="shared" si="149"/>
        <v>0</v>
      </c>
      <c r="AA124" s="445">
        <v>0</v>
      </c>
      <c r="AB124" s="472"/>
      <c r="AC124" s="473"/>
      <c r="AD124" s="473"/>
      <c r="AE124" s="189">
        <f t="shared" si="124"/>
        <v>0</v>
      </c>
      <c r="AF124" s="473"/>
      <c r="AG124" s="474"/>
      <c r="AH124" s="472"/>
      <c r="AI124" s="473"/>
      <c r="AJ124" s="474"/>
      <c r="AK124" s="472"/>
      <c r="AL124" s="473"/>
      <c r="AM124" s="474"/>
      <c r="AN124" s="472">
        <v>0</v>
      </c>
      <c r="AO124" s="473"/>
      <c r="AP124" s="473"/>
      <c r="AQ124" s="189">
        <f t="shared" si="128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2">
        <v>0</v>
      </c>
      <c r="BA124" s="473"/>
      <c r="BB124" s="474"/>
      <c r="BC124" s="472">
        <v>0</v>
      </c>
      <c r="BD124" s="473"/>
      <c r="BE124" s="473"/>
      <c r="BF124" s="189">
        <f t="shared" si="135"/>
        <v>0</v>
      </c>
      <c r="BG124" s="473"/>
      <c r="BH124" s="474"/>
      <c r="BI124" s="477"/>
      <c r="BJ124" s="473"/>
      <c r="BK124" s="474"/>
      <c r="BL124" s="471">
        <v>0</v>
      </c>
      <c r="BM124" s="473"/>
      <c r="BN124" s="474"/>
      <c r="BO124" s="471">
        <v>0</v>
      </c>
      <c r="BP124" s="473"/>
      <c r="BQ124" s="474"/>
      <c r="BR124" s="471">
        <v>0</v>
      </c>
      <c r="BS124" s="478"/>
      <c r="BT124" s="478"/>
      <c r="BU124" s="88">
        <f t="shared" si="142"/>
        <v>0</v>
      </c>
      <c r="BV124" s="478"/>
      <c r="BW124" s="479"/>
      <c r="BX124" s="152">
        <f t="shared" si="144"/>
        <v>0</v>
      </c>
      <c r="BY124" s="480"/>
    </row>
    <row r="125" spans="2:77" ht="15.75" customHeight="1" x14ac:dyDescent="0.25">
      <c r="B125" s="783" t="s">
        <v>163</v>
      </c>
      <c r="C125" s="785" t="s">
        <v>164</v>
      </c>
      <c r="D125" s="468" t="s">
        <v>57</v>
      </c>
      <c r="E125" s="469">
        <f t="shared" si="111"/>
        <v>0</v>
      </c>
      <c r="F125" s="75">
        <f t="shared" si="112"/>
        <v>0</v>
      </c>
      <c r="G125" s="76"/>
      <c r="H125" s="78">
        <f t="shared" si="113"/>
        <v>0</v>
      </c>
      <c r="I125" s="78">
        <f t="shared" si="114"/>
        <v>0</v>
      </c>
      <c r="J125" s="76"/>
      <c r="K125" s="78">
        <f t="shared" si="115"/>
        <v>0</v>
      </c>
      <c r="L125" s="79">
        <f t="shared" si="116"/>
        <v>0</v>
      </c>
      <c r="M125" s="76"/>
      <c r="N125" s="78">
        <f t="shared" si="117"/>
        <v>0</v>
      </c>
      <c r="O125" s="470">
        <f t="shared" si="118"/>
        <v>0</v>
      </c>
      <c r="P125" s="76"/>
      <c r="Q125" s="443">
        <f t="shared" si="146"/>
        <v>0</v>
      </c>
      <c r="R125" s="443">
        <v>0</v>
      </c>
      <c r="S125" s="645"/>
      <c r="T125" s="445">
        <f t="shared" si="147"/>
        <v>0</v>
      </c>
      <c r="U125" s="445">
        <v>0</v>
      </c>
      <c r="V125" s="471">
        <v>0</v>
      </c>
      <c r="W125" s="445">
        <f t="shared" si="148"/>
        <v>0</v>
      </c>
      <c r="X125" s="445">
        <v>0</v>
      </c>
      <c r="Y125" s="471">
        <v>0</v>
      </c>
      <c r="Z125" s="445">
        <f t="shared" si="149"/>
        <v>0</v>
      </c>
      <c r="AA125" s="445">
        <v>0</v>
      </c>
      <c r="AB125" s="472"/>
      <c r="AC125" s="473"/>
      <c r="AD125" s="473"/>
      <c r="AE125" s="189">
        <f t="shared" si="124"/>
        <v>0</v>
      </c>
      <c r="AF125" s="473"/>
      <c r="AG125" s="474"/>
      <c r="AH125" s="472"/>
      <c r="AI125" s="473"/>
      <c r="AJ125" s="474"/>
      <c r="AK125" s="472"/>
      <c r="AL125" s="473"/>
      <c r="AM125" s="474"/>
      <c r="AN125" s="472">
        <v>0</v>
      </c>
      <c r="AO125" s="473"/>
      <c r="AP125" s="473"/>
      <c r="AQ125" s="189">
        <f t="shared" si="128"/>
        <v>0</v>
      </c>
      <c r="AR125" s="473"/>
      <c r="AS125" s="474"/>
      <c r="AT125" s="476"/>
      <c r="AU125" s="473"/>
      <c r="AV125" s="474"/>
      <c r="AW125" s="472">
        <v>0</v>
      </c>
      <c r="AX125" s="473"/>
      <c r="AY125" s="474"/>
      <c r="AZ125" s="472">
        <v>0</v>
      </c>
      <c r="BA125" s="473"/>
      <c r="BB125" s="474"/>
      <c r="BC125" s="472">
        <v>0</v>
      </c>
      <c r="BD125" s="473"/>
      <c r="BE125" s="473"/>
      <c r="BF125" s="189">
        <f t="shared" si="135"/>
        <v>0</v>
      </c>
      <c r="BG125" s="473"/>
      <c r="BH125" s="474"/>
      <c r="BI125" s="477"/>
      <c r="BJ125" s="473"/>
      <c r="BK125" s="474"/>
      <c r="BL125" s="471">
        <v>0</v>
      </c>
      <c r="BM125" s="473"/>
      <c r="BN125" s="474"/>
      <c r="BO125" s="471">
        <v>0</v>
      </c>
      <c r="BP125" s="473"/>
      <c r="BQ125" s="474"/>
      <c r="BR125" s="471">
        <v>0</v>
      </c>
      <c r="BS125" s="478"/>
      <c r="BT125" s="478"/>
      <c r="BU125" s="88">
        <f t="shared" si="142"/>
        <v>0</v>
      </c>
      <c r="BV125" s="478"/>
      <c r="BW125" s="479"/>
      <c r="BX125" s="152">
        <f t="shared" si="144"/>
        <v>0</v>
      </c>
      <c r="BY125" s="480"/>
    </row>
    <row r="126" spans="2:77" ht="15.75" customHeight="1" x14ac:dyDescent="0.25">
      <c r="B126" s="788"/>
      <c r="C126" s="789"/>
      <c r="D126" s="468" t="s">
        <v>32</v>
      </c>
      <c r="E126" s="469">
        <f t="shared" si="111"/>
        <v>0</v>
      </c>
      <c r="F126" s="75">
        <f t="shared" si="112"/>
        <v>0</v>
      </c>
      <c r="G126" s="76"/>
      <c r="H126" s="78">
        <f t="shared" si="113"/>
        <v>0</v>
      </c>
      <c r="I126" s="78">
        <f t="shared" si="114"/>
        <v>0</v>
      </c>
      <c r="J126" s="76"/>
      <c r="K126" s="78">
        <f t="shared" si="115"/>
        <v>0</v>
      </c>
      <c r="L126" s="79">
        <f t="shared" si="116"/>
        <v>0</v>
      </c>
      <c r="M126" s="76"/>
      <c r="N126" s="78">
        <f t="shared" si="117"/>
        <v>0</v>
      </c>
      <c r="O126" s="470">
        <f t="shared" si="118"/>
        <v>0</v>
      </c>
      <c r="P126" s="76"/>
      <c r="Q126" s="443">
        <f t="shared" si="146"/>
        <v>0</v>
      </c>
      <c r="R126" s="443">
        <v>0</v>
      </c>
      <c r="S126" s="645"/>
      <c r="T126" s="445">
        <f t="shared" si="147"/>
        <v>0</v>
      </c>
      <c r="U126" s="445">
        <v>0</v>
      </c>
      <c r="V126" s="471">
        <v>0</v>
      </c>
      <c r="W126" s="445">
        <f t="shared" si="148"/>
        <v>0</v>
      </c>
      <c r="X126" s="445">
        <v>0</v>
      </c>
      <c r="Y126" s="471">
        <v>0</v>
      </c>
      <c r="Z126" s="445">
        <f t="shared" si="149"/>
        <v>0</v>
      </c>
      <c r="AA126" s="445">
        <v>0</v>
      </c>
      <c r="AB126" s="472"/>
      <c r="AC126" s="473"/>
      <c r="AD126" s="473"/>
      <c r="AE126" s="189">
        <f t="shared" si="124"/>
        <v>0</v>
      </c>
      <c r="AF126" s="473"/>
      <c r="AG126" s="474"/>
      <c r="AH126" s="472"/>
      <c r="AI126" s="473"/>
      <c r="AJ126" s="474"/>
      <c r="AK126" s="472"/>
      <c r="AL126" s="473"/>
      <c r="AM126" s="474"/>
      <c r="AN126" s="472">
        <v>0</v>
      </c>
      <c r="AO126" s="473"/>
      <c r="AP126" s="473"/>
      <c r="AQ126" s="189">
        <f t="shared" si="128"/>
        <v>0</v>
      </c>
      <c r="AR126" s="473"/>
      <c r="AS126" s="474"/>
      <c r="AT126" s="476"/>
      <c r="AU126" s="473"/>
      <c r="AV126" s="474"/>
      <c r="AW126" s="472">
        <v>0</v>
      </c>
      <c r="AX126" s="473"/>
      <c r="AY126" s="474"/>
      <c r="AZ126" s="472">
        <v>0</v>
      </c>
      <c r="BA126" s="473"/>
      <c r="BB126" s="474"/>
      <c r="BC126" s="472">
        <v>0</v>
      </c>
      <c r="BD126" s="473"/>
      <c r="BE126" s="473"/>
      <c r="BF126" s="189">
        <f t="shared" si="135"/>
        <v>0</v>
      </c>
      <c r="BG126" s="473"/>
      <c r="BH126" s="474"/>
      <c r="BI126" s="477"/>
      <c r="BJ126" s="473"/>
      <c r="BK126" s="474"/>
      <c r="BL126" s="471">
        <v>0</v>
      </c>
      <c r="BM126" s="473"/>
      <c r="BN126" s="474"/>
      <c r="BO126" s="471">
        <v>0</v>
      </c>
      <c r="BP126" s="473"/>
      <c r="BQ126" s="474"/>
      <c r="BR126" s="471">
        <v>0</v>
      </c>
      <c r="BS126" s="478"/>
      <c r="BT126" s="478"/>
      <c r="BU126" s="88">
        <f t="shared" si="142"/>
        <v>0</v>
      </c>
      <c r="BV126" s="478"/>
      <c r="BW126" s="479"/>
      <c r="BX126" s="152">
        <f t="shared" si="144"/>
        <v>0</v>
      </c>
      <c r="BY126" s="480"/>
    </row>
    <row r="127" spans="2:77" ht="15.75" customHeight="1" x14ac:dyDescent="0.25">
      <c r="B127" s="783" t="s">
        <v>165</v>
      </c>
      <c r="C127" s="785" t="s">
        <v>166</v>
      </c>
      <c r="D127" s="468" t="s">
        <v>57</v>
      </c>
      <c r="E127" s="469">
        <f t="shared" si="111"/>
        <v>0</v>
      </c>
      <c r="F127" s="75">
        <f t="shared" si="112"/>
        <v>0</v>
      </c>
      <c r="G127" s="76"/>
      <c r="H127" s="78">
        <f t="shared" si="113"/>
        <v>0</v>
      </c>
      <c r="I127" s="78">
        <f t="shared" si="114"/>
        <v>0</v>
      </c>
      <c r="J127" s="76"/>
      <c r="K127" s="78">
        <f t="shared" si="115"/>
        <v>0</v>
      </c>
      <c r="L127" s="79">
        <f t="shared" si="116"/>
        <v>0</v>
      </c>
      <c r="M127" s="76"/>
      <c r="N127" s="78">
        <f t="shared" si="117"/>
        <v>0</v>
      </c>
      <c r="O127" s="470">
        <f t="shared" si="118"/>
        <v>0</v>
      </c>
      <c r="P127" s="76"/>
      <c r="Q127" s="443">
        <f t="shared" si="146"/>
        <v>0</v>
      </c>
      <c r="R127" s="443">
        <v>0</v>
      </c>
      <c r="S127" s="645"/>
      <c r="T127" s="445">
        <f t="shared" si="147"/>
        <v>0</v>
      </c>
      <c r="U127" s="445">
        <v>0</v>
      </c>
      <c r="V127" s="471">
        <v>0</v>
      </c>
      <c r="W127" s="445">
        <f t="shared" si="148"/>
        <v>0</v>
      </c>
      <c r="X127" s="445">
        <v>0</v>
      </c>
      <c r="Y127" s="471">
        <v>0</v>
      </c>
      <c r="Z127" s="445">
        <f t="shared" si="149"/>
        <v>0</v>
      </c>
      <c r="AA127" s="445">
        <v>0</v>
      </c>
      <c r="AB127" s="472"/>
      <c r="AC127" s="473"/>
      <c r="AD127" s="473"/>
      <c r="AE127" s="189">
        <f t="shared" si="124"/>
        <v>0</v>
      </c>
      <c r="AF127" s="473"/>
      <c r="AG127" s="474"/>
      <c r="AH127" s="472"/>
      <c r="AI127" s="473"/>
      <c r="AJ127" s="474"/>
      <c r="AK127" s="472"/>
      <c r="AL127" s="473"/>
      <c r="AM127" s="474"/>
      <c r="AN127" s="472">
        <v>0</v>
      </c>
      <c r="AO127" s="473"/>
      <c r="AP127" s="473"/>
      <c r="AQ127" s="189">
        <f t="shared" si="128"/>
        <v>0</v>
      </c>
      <c r="AR127" s="473"/>
      <c r="AS127" s="474"/>
      <c r="AT127" s="476"/>
      <c r="AU127" s="473"/>
      <c r="AV127" s="474"/>
      <c r="AW127" s="472">
        <v>0</v>
      </c>
      <c r="AX127" s="473"/>
      <c r="AY127" s="474"/>
      <c r="AZ127" s="472">
        <v>0</v>
      </c>
      <c r="BA127" s="473"/>
      <c r="BB127" s="474"/>
      <c r="BC127" s="472">
        <v>0</v>
      </c>
      <c r="BD127" s="473"/>
      <c r="BE127" s="473"/>
      <c r="BF127" s="189">
        <f t="shared" si="135"/>
        <v>0</v>
      </c>
      <c r="BG127" s="473"/>
      <c r="BH127" s="474"/>
      <c r="BI127" s="477"/>
      <c r="BJ127" s="473"/>
      <c r="BK127" s="474"/>
      <c r="BL127" s="471">
        <v>0</v>
      </c>
      <c r="BM127" s="473"/>
      <c r="BN127" s="474"/>
      <c r="BO127" s="471">
        <v>0</v>
      </c>
      <c r="BP127" s="473"/>
      <c r="BQ127" s="474"/>
      <c r="BR127" s="471">
        <v>0</v>
      </c>
      <c r="BS127" s="478"/>
      <c r="BT127" s="478"/>
      <c r="BU127" s="88">
        <f t="shared" si="142"/>
        <v>0</v>
      </c>
      <c r="BV127" s="478"/>
      <c r="BW127" s="479"/>
      <c r="BX127" s="152">
        <f t="shared" si="144"/>
        <v>0</v>
      </c>
      <c r="BY127" s="480"/>
    </row>
    <row r="128" spans="2:77" ht="15.75" customHeight="1" thickBot="1" x14ac:dyDescent="0.3">
      <c r="B128" s="784"/>
      <c r="C128" s="786"/>
      <c r="D128" s="494" t="s">
        <v>32</v>
      </c>
      <c r="E128" s="403">
        <f t="shared" si="111"/>
        <v>0</v>
      </c>
      <c r="F128" s="161">
        <f t="shared" si="112"/>
        <v>0</v>
      </c>
      <c r="G128" s="108"/>
      <c r="H128" s="110">
        <f t="shared" si="113"/>
        <v>0</v>
      </c>
      <c r="I128" s="110">
        <f t="shared" si="114"/>
        <v>0</v>
      </c>
      <c r="J128" s="108"/>
      <c r="K128" s="110">
        <f t="shared" si="115"/>
        <v>0</v>
      </c>
      <c r="L128" s="111">
        <f t="shared" si="116"/>
        <v>0</v>
      </c>
      <c r="M128" s="108"/>
      <c r="N128" s="110">
        <f t="shared" si="117"/>
        <v>0</v>
      </c>
      <c r="O128" s="404">
        <f t="shared" si="118"/>
        <v>0</v>
      </c>
      <c r="P128" s="108"/>
      <c r="Q128" s="495">
        <f t="shared" si="146"/>
        <v>0</v>
      </c>
      <c r="R128" s="495">
        <v>0</v>
      </c>
      <c r="S128" s="646"/>
      <c r="T128" s="496">
        <f t="shared" si="147"/>
        <v>0</v>
      </c>
      <c r="U128" s="496">
        <v>0</v>
      </c>
      <c r="V128" s="497">
        <v>0</v>
      </c>
      <c r="W128" s="496">
        <f t="shared" si="148"/>
        <v>0</v>
      </c>
      <c r="X128" s="496">
        <v>0</v>
      </c>
      <c r="Y128" s="497">
        <v>0</v>
      </c>
      <c r="Z128" s="496">
        <f t="shared" si="149"/>
        <v>0</v>
      </c>
      <c r="AA128" s="496">
        <v>0</v>
      </c>
      <c r="AB128" s="498"/>
      <c r="AC128" s="409"/>
      <c r="AD128" s="409"/>
      <c r="AE128" s="197">
        <f t="shared" si="124"/>
        <v>0</v>
      </c>
      <c r="AF128" s="409"/>
      <c r="AG128" s="410"/>
      <c r="AH128" s="498"/>
      <c r="AI128" s="409"/>
      <c r="AJ128" s="410"/>
      <c r="AK128" s="498"/>
      <c r="AL128" s="409"/>
      <c r="AM128" s="410"/>
      <c r="AN128" s="498">
        <v>0</v>
      </c>
      <c r="AO128" s="409"/>
      <c r="AP128" s="409"/>
      <c r="AQ128" s="197">
        <f t="shared" si="128"/>
        <v>0</v>
      </c>
      <c r="AR128" s="409"/>
      <c r="AS128" s="410"/>
      <c r="AT128" s="482"/>
      <c r="AU128" s="409"/>
      <c r="AV128" s="410"/>
      <c r="AW128" s="498">
        <v>0</v>
      </c>
      <c r="AX128" s="409"/>
      <c r="AY128" s="410"/>
      <c r="AZ128" s="498">
        <v>0</v>
      </c>
      <c r="BA128" s="409"/>
      <c r="BB128" s="410"/>
      <c r="BC128" s="498">
        <v>0</v>
      </c>
      <c r="BD128" s="409"/>
      <c r="BE128" s="409"/>
      <c r="BF128" s="197">
        <f t="shared" si="135"/>
        <v>0</v>
      </c>
      <c r="BG128" s="409"/>
      <c r="BH128" s="410"/>
      <c r="BI128" s="484"/>
      <c r="BJ128" s="409"/>
      <c r="BK128" s="410"/>
      <c r="BL128" s="497">
        <v>0</v>
      </c>
      <c r="BM128" s="409"/>
      <c r="BN128" s="410"/>
      <c r="BO128" s="497">
        <v>0</v>
      </c>
      <c r="BP128" s="409"/>
      <c r="BQ128" s="410"/>
      <c r="BR128" s="497">
        <v>0</v>
      </c>
      <c r="BS128" s="485"/>
      <c r="BT128" s="485"/>
      <c r="BU128" s="119">
        <f t="shared" si="142"/>
        <v>0</v>
      </c>
      <c r="BV128" s="485"/>
      <c r="BW128" s="486"/>
      <c r="BX128" s="152">
        <f t="shared" si="144"/>
        <v>0</v>
      </c>
      <c r="BY128" s="76"/>
    </row>
    <row r="129" spans="2:77" ht="15.75" customHeight="1" x14ac:dyDescent="0.25">
      <c r="B129" s="423" t="s">
        <v>83</v>
      </c>
      <c r="C129" s="499" t="s">
        <v>167</v>
      </c>
      <c r="D129" s="393" t="s">
        <v>32</v>
      </c>
      <c r="E129" s="202">
        <f t="shared" si="111"/>
        <v>1715</v>
      </c>
      <c r="F129" s="42">
        <f t="shared" si="112"/>
        <v>288.58299999999997</v>
      </c>
      <c r="G129" s="40">
        <f>F129/E129</f>
        <v>0.16826997084548104</v>
      </c>
      <c r="H129" s="42">
        <f t="shared" si="113"/>
        <v>0</v>
      </c>
      <c r="I129" s="42">
        <f t="shared" si="114"/>
        <v>288.58299999999997</v>
      </c>
      <c r="J129" s="40">
        <f>I129/E129</f>
        <v>0.16826997084548104</v>
      </c>
      <c r="K129" s="42">
        <f t="shared" si="115"/>
        <v>436.36</v>
      </c>
      <c r="L129" s="43">
        <f t="shared" si="116"/>
        <v>724.94299999999998</v>
      </c>
      <c r="M129" s="40">
        <f>L129/E129</f>
        <v>0.42270728862973761</v>
      </c>
      <c r="N129" s="42">
        <f t="shared" si="117"/>
        <v>364.512</v>
      </c>
      <c r="O129" s="394">
        <f t="shared" si="118"/>
        <v>1089.4549999999999</v>
      </c>
      <c r="P129" s="40">
        <f>O129/E129</f>
        <v>0.63525072886297373</v>
      </c>
      <c r="Q129" s="395">
        <f t="shared" si="146"/>
        <v>1715</v>
      </c>
      <c r="R129" s="395">
        <v>0</v>
      </c>
      <c r="S129" s="640">
        <v>1715</v>
      </c>
      <c r="T129" s="396">
        <f t="shared" si="147"/>
        <v>157.84399999999999</v>
      </c>
      <c r="U129" s="396">
        <v>0</v>
      </c>
      <c r="V129" s="397">
        <v>157.84399999999999</v>
      </c>
      <c r="W129" s="396">
        <f t="shared" si="148"/>
        <v>130.739</v>
      </c>
      <c r="X129" s="396">
        <v>0</v>
      </c>
      <c r="Y129" s="397">
        <v>130.739</v>
      </c>
      <c r="Z129" s="396">
        <f t="shared" si="149"/>
        <v>0</v>
      </c>
      <c r="AA129" s="396">
        <v>0</v>
      </c>
      <c r="AB129" s="398">
        <v>0</v>
      </c>
      <c r="AC129" s="411">
        <f>AD129+AE129</f>
        <v>288.58299999999997</v>
      </c>
      <c r="AD129" s="500">
        <v>0</v>
      </c>
      <c r="AE129" s="207">
        <f t="shared" si="124"/>
        <v>288.58299999999997</v>
      </c>
      <c r="AF129" s="411">
        <f>AG129+AH129</f>
        <v>0</v>
      </c>
      <c r="AG129" s="500">
        <v>0</v>
      </c>
      <c r="AH129" s="398">
        <v>0</v>
      </c>
      <c r="AI129" s="411">
        <f>AJ129+AK129</f>
        <v>0</v>
      </c>
      <c r="AJ129" s="500">
        <v>0</v>
      </c>
      <c r="AK129" s="398">
        <v>0</v>
      </c>
      <c r="AL129" s="411">
        <f>AM129+AN129</f>
        <v>0</v>
      </c>
      <c r="AM129" s="500">
        <v>0</v>
      </c>
      <c r="AN129" s="398">
        <v>0</v>
      </c>
      <c r="AO129" s="411">
        <f>AP129+AQ129</f>
        <v>0</v>
      </c>
      <c r="AP129" s="500">
        <v>0</v>
      </c>
      <c r="AQ129" s="207">
        <f t="shared" si="128"/>
        <v>0</v>
      </c>
      <c r="AR129" s="411">
        <f>AS129+AT129</f>
        <v>288.58299999999997</v>
      </c>
      <c r="AS129" s="500">
        <v>0</v>
      </c>
      <c r="AT129" s="207">
        <f>AC129+AO129</f>
        <v>288.58299999999997</v>
      </c>
      <c r="AU129" s="411">
        <f>AV129+AW129</f>
        <v>187.642</v>
      </c>
      <c r="AV129" s="500">
        <v>0</v>
      </c>
      <c r="AW129" s="398">
        <v>187.642</v>
      </c>
      <c r="AX129" s="411">
        <f>AY129+AZ129</f>
        <v>119.964</v>
      </c>
      <c r="AY129" s="500">
        <v>0</v>
      </c>
      <c r="AZ129" s="398">
        <v>119.964</v>
      </c>
      <c r="BA129" s="411">
        <f>BB129+BC129</f>
        <v>128.75399999999999</v>
      </c>
      <c r="BB129" s="500">
        <v>0</v>
      </c>
      <c r="BC129" s="398">
        <v>128.75399999999999</v>
      </c>
      <c r="BD129" s="411">
        <f>BE129+BF129</f>
        <v>436.36</v>
      </c>
      <c r="BE129" s="500">
        <v>0</v>
      </c>
      <c r="BF129" s="207">
        <f t="shared" si="135"/>
        <v>436.36</v>
      </c>
      <c r="BG129" s="411">
        <f>BH129+BI129</f>
        <v>724.94299999999998</v>
      </c>
      <c r="BH129" s="500">
        <v>0</v>
      </c>
      <c r="BI129" s="207">
        <f>AR129+BD129</f>
        <v>724.94299999999998</v>
      </c>
      <c r="BJ129" s="411">
        <f>BK129+BL129</f>
        <v>128.94</v>
      </c>
      <c r="BK129" s="500">
        <v>0</v>
      </c>
      <c r="BL129" s="397">
        <v>128.94</v>
      </c>
      <c r="BM129" s="411">
        <f>BN129+BO129</f>
        <v>127.842</v>
      </c>
      <c r="BN129" s="500">
        <v>0</v>
      </c>
      <c r="BO129" s="397">
        <v>127.842</v>
      </c>
      <c r="BP129" s="411">
        <f>BQ129+BR129</f>
        <v>107.73</v>
      </c>
      <c r="BQ129" s="500">
        <v>0</v>
      </c>
      <c r="BR129" s="397">
        <v>107.73</v>
      </c>
      <c r="BS129" s="501">
        <f>BT129+BU129</f>
        <v>364.512</v>
      </c>
      <c r="BT129" s="502">
        <v>0</v>
      </c>
      <c r="BU129" s="51">
        <f t="shared" si="142"/>
        <v>364.512</v>
      </c>
      <c r="BV129" s="501">
        <f>BW129+BX129</f>
        <v>1089.4549999999999</v>
      </c>
      <c r="BW129" s="502">
        <v>0</v>
      </c>
      <c r="BX129" s="51">
        <f t="shared" si="144"/>
        <v>1089.4549999999999</v>
      </c>
      <c r="BY129" s="242">
        <f>BV129/Q129</f>
        <v>0.63525072886297373</v>
      </c>
    </row>
    <row r="130" spans="2:77" ht="15.75" customHeight="1" thickBot="1" x14ac:dyDescent="0.3">
      <c r="B130" s="503" t="s">
        <v>168</v>
      </c>
      <c r="C130" s="504" t="s">
        <v>169</v>
      </c>
      <c r="D130" s="494" t="s">
        <v>32</v>
      </c>
      <c r="E130" s="403">
        <f t="shared" si="111"/>
        <v>0</v>
      </c>
      <c r="F130" s="244">
        <f t="shared" si="112"/>
        <v>0</v>
      </c>
      <c r="G130" s="108"/>
      <c r="H130" s="110">
        <f t="shared" si="113"/>
        <v>0</v>
      </c>
      <c r="I130" s="110">
        <f t="shared" si="114"/>
        <v>0</v>
      </c>
      <c r="J130" s="108"/>
      <c r="K130" s="110">
        <f t="shared" si="115"/>
        <v>0</v>
      </c>
      <c r="L130" s="111">
        <f t="shared" si="116"/>
        <v>0</v>
      </c>
      <c r="M130" s="108"/>
      <c r="N130" s="110">
        <f t="shared" si="117"/>
        <v>0</v>
      </c>
      <c r="O130" s="404">
        <f t="shared" si="118"/>
        <v>0</v>
      </c>
      <c r="P130" s="108"/>
      <c r="Q130" s="405">
        <f t="shared" si="146"/>
        <v>0</v>
      </c>
      <c r="R130" s="405">
        <v>0</v>
      </c>
      <c r="S130" s="641"/>
      <c r="T130" s="406">
        <f t="shared" si="147"/>
        <v>0</v>
      </c>
      <c r="U130" s="406">
        <v>0</v>
      </c>
      <c r="V130" s="407"/>
      <c r="W130" s="406">
        <f t="shared" si="148"/>
        <v>0</v>
      </c>
      <c r="X130" s="406">
        <v>0</v>
      </c>
      <c r="Y130" s="407">
        <v>0</v>
      </c>
      <c r="Z130" s="406">
        <f t="shared" si="149"/>
        <v>0</v>
      </c>
      <c r="AA130" s="406">
        <v>0</v>
      </c>
      <c r="AB130" s="408"/>
      <c r="AC130" s="505"/>
      <c r="AD130" s="506">
        <v>0</v>
      </c>
      <c r="AE130" s="187">
        <f t="shared" si="124"/>
        <v>0</v>
      </c>
      <c r="AF130" s="505"/>
      <c r="AG130" s="506">
        <v>0</v>
      </c>
      <c r="AH130" s="408"/>
      <c r="AI130" s="505"/>
      <c r="AJ130" s="506">
        <v>0</v>
      </c>
      <c r="AK130" s="408"/>
      <c r="AL130" s="505"/>
      <c r="AM130" s="506">
        <v>0</v>
      </c>
      <c r="AN130" s="408">
        <v>0</v>
      </c>
      <c r="AO130" s="505"/>
      <c r="AP130" s="506">
        <v>0</v>
      </c>
      <c r="AQ130" s="187">
        <f t="shared" si="128"/>
        <v>0</v>
      </c>
      <c r="AR130" s="505"/>
      <c r="AS130" s="506">
        <v>0</v>
      </c>
      <c r="AT130" s="507"/>
      <c r="AU130" s="505"/>
      <c r="AV130" s="506">
        <v>0</v>
      </c>
      <c r="AW130" s="408">
        <v>0</v>
      </c>
      <c r="AX130" s="505"/>
      <c r="AY130" s="506">
        <v>0</v>
      </c>
      <c r="AZ130" s="408">
        <v>0</v>
      </c>
      <c r="BA130" s="505"/>
      <c r="BB130" s="506">
        <v>0</v>
      </c>
      <c r="BC130" s="408">
        <v>0</v>
      </c>
      <c r="BD130" s="505"/>
      <c r="BE130" s="506">
        <v>0</v>
      </c>
      <c r="BF130" s="187">
        <f t="shared" si="135"/>
        <v>0</v>
      </c>
      <c r="BG130" s="505"/>
      <c r="BH130" s="506">
        <v>0</v>
      </c>
      <c r="BI130" s="508"/>
      <c r="BJ130" s="505"/>
      <c r="BK130" s="506">
        <v>0</v>
      </c>
      <c r="BL130" s="407">
        <v>0</v>
      </c>
      <c r="BM130" s="505"/>
      <c r="BN130" s="506">
        <v>0</v>
      </c>
      <c r="BO130" s="407">
        <v>0</v>
      </c>
      <c r="BP130" s="505"/>
      <c r="BQ130" s="506">
        <v>0</v>
      </c>
      <c r="BR130" s="407"/>
      <c r="BS130" s="509"/>
      <c r="BT130" s="510">
        <v>0</v>
      </c>
      <c r="BU130" s="152">
        <f t="shared" si="142"/>
        <v>0</v>
      </c>
      <c r="BV130" s="509"/>
      <c r="BW130" s="510">
        <v>0</v>
      </c>
      <c r="BX130" s="511"/>
      <c r="BY130" s="108"/>
    </row>
    <row r="131" spans="2:77" ht="15.75" customHeight="1" x14ac:dyDescent="0.25">
      <c r="B131" s="512" t="s">
        <v>85</v>
      </c>
      <c r="C131" s="513" t="s">
        <v>170</v>
      </c>
      <c r="D131" s="514" t="s">
        <v>57</v>
      </c>
      <c r="E131" s="178">
        <f t="shared" si="111"/>
        <v>6840</v>
      </c>
      <c r="F131" s="127">
        <f t="shared" si="112"/>
        <v>1501</v>
      </c>
      <c r="G131" s="126">
        <f>F131/E131</f>
        <v>0.21944444444444444</v>
      </c>
      <c r="H131" s="127">
        <f t="shared" si="113"/>
        <v>0</v>
      </c>
      <c r="I131" s="127">
        <f t="shared" si="114"/>
        <v>1501</v>
      </c>
      <c r="J131" s="170">
        <f>I131/E131</f>
        <v>0.21944444444444444</v>
      </c>
      <c r="K131" s="127">
        <f t="shared" si="115"/>
        <v>0</v>
      </c>
      <c r="L131" s="128">
        <f t="shared" si="116"/>
        <v>1501</v>
      </c>
      <c r="M131" s="170">
        <f>L131/E131</f>
        <v>0.21944444444444444</v>
      </c>
      <c r="N131" s="127">
        <f t="shared" si="117"/>
        <v>0</v>
      </c>
      <c r="O131" s="515">
        <f t="shared" si="118"/>
        <v>1501</v>
      </c>
      <c r="P131" s="126">
        <f>O131/E131</f>
        <v>0.21944444444444444</v>
      </c>
      <c r="Q131" s="516">
        <f t="shared" si="146"/>
        <v>6840</v>
      </c>
      <c r="R131" s="516">
        <f>R133+R135+R137+R139+R141+R143+R145+R147</f>
        <v>0</v>
      </c>
      <c r="S131" s="647">
        <f>S133+S135+S137+S139+S141+S143+S145+S147</f>
        <v>6840</v>
      </c>
      <c r="T131" s="517">
        <f t="shared" si="147"/>
        <v>675</v>
      </c>
      <c r="U131" s="517">
        <f>U133+U135+U137+U139+U141+U143+U145+U147</f>
        <v>0</v>
      </c>
      <c r="V131" s="518">
        <f>V133+V135+V137+V139+V141+V143+V145+V147</f>
        <v>675</v>
      </c>
      <c r="W131" s="517">
        <f t="shared" si="148"/>
        <v>826</v>
      </c>
      <c r="X131" s="517">
        <f>X133+X135+X137+X139+X141+X143+X145+X147</f>
        <v>0</v>
      </c>
      <c r="Y131" s="518">
        <f>Y133+Y135+Y137+Y139+Y141+Y143+Y145+Y147</f>
        <v>826</v>
      </c>
      <c r="Z131" s="517">
        <f t="shared" si="149"/>
        <v>0</v>
      </c>
      <c r="AA131" s="517">
        <f>AA133+AA135+AA137+AA139+AA141+AA143+AA145+AA147</f>
        <v>0</v>
      </c>
      <c r="AB131" s="519">
        <f>AB133+AB135+AB137+AB139+AB141+AB143+AB145+AB147</f>
        <v>0</v>
      </c>
      <c r="AC131" s="520">
        <f>AD131+AE131</f>
        <v>1501</v>
      </c>
      <c r="AD131" s="521">
        <f>AD133+AD135+AD137+AD139+AD141+AD143+AD145+AD147</f>
        <v>0</v>
      </c>
      <c r="AE131" s="522">
        <f>AE133+AE135+AE137+AE139+AE141+AE143+AE145+AE147</f>
        <v>1501</v>
      </c>
      <c r="AF131" s="520">
        <f>AG131+AH131</f>
        <v>0</v>
      </c>
      <c r="AG131" s="521">
        <f>AG133+AG135+AG137+AG139+AG141+AG143+AG145+AG147</f>
        <v>0</v>
      </c>
      <c r="AH131" s="523">
        <f>AH133+AH135+AH137+AH139+AH141+AH143+AH145+AH147</f>
        <v>0</v>
      </c>
      <c r="AI131" s="520">
        <f>AJ131+AK131</f>
        <v>0</v>
      </c>
      <c r="AJ131" s="521">
        <f>AJ133+AJ135+AJ137+AJ139+AJ141+AJ143+AJ145+AJ147</f>
        <v>0</v>
      </c>
      <c r="AK131" s="519">
        <f>AK133+AK135+AK137+AK139+AK141+AK143+AK145+AK147</f>
        <v>0</v>
      </c>
      <c r="AL131" s="520">
        <f>AM131+AN131</f>
        <v>0</v>
      </c>
      <c r="AM131" s="521">
        <f>AM133+AM135+AM137+AM139+AM141+AM143+AM145+AM147</f>
        <v>0</v>
      </c>
      <c r="AN131" s="519">
        <f>AN133+AN135+AN137+AN139+AN141+AN143+AN145+AN147</f>
        <v>0</v>
      </c>
      <c r="AO131" s="520">
        <f>AP131+AQ131</f>
        <v>0</v>
      </c>
      <c r="AP131" s="521">
        <f>AP133+AP135+AP137+AP139+AP141+AP143+AP145+AP147</f>
        <v>0</v>
      </c>
      <c r="AQ131" s="522">
        <f>AQ133+AQ135+AQ137+AQ139+AQ141+AQ143+AQ145+AQ147</f>
        <v>0</v>
      </c>
      <c r="AR131" s="520">
        <f>AS131+AT131</f>
        <v>1501</v>
      </c>
      <c r="AS131" s="521">
        <f>AS133+AS135+AS137+AS139+AS141+AS143+AS145+AS147</f>
        <v>0</v>
      </c>
      <c r="AT131" s="521">
        <f>AT133+AT135+AT137+AT139+AT141+AT143+AT145+AT147</f>
        <v>1501</v>
      </c>
      <c r="AU131" s="520">
        <f>AV131+AW131</f>
        <v>0</v>
      </c>
      <c r="AV131" s="521">
        <f>AV133+AV135+AV137+AV139+AV141+AV143+AV145+AV147</f>
        <v>0</v>
      </c>
      <c r="AW131" s="519">
        <f>AW133+AW135+AW137+AW139+AW141+AW143+AW145+AW147</f>
        <v>0</v>
      </c>
      <c r="AX131" s="520">
        <f>AY131+AZ131</f>
        <v>0</v>
      </c>
      <c r="AY131" s="521">
        <f>AY133+AY135+AY137+AY139+AY141+AY143+AY145+AY147</f>
        <v>0</v>
      </c>
      <c r="AZ131" s="519">
        <f>AZ133+AZ135+AZ137+AZ139+AZ141+AZ143+AZ145+AZ147</f>
        <v>0</v>
      </c>
      <c r="BA131" s="520">
        <f>BB131+BC131</f>
        <v>0</v>
      </c>
      <c r="BB131" s="520">
        <f>BB133+BB135+BB137+BB139+BB141+BB143+BB145+BB147</f>
        <v>0</v>
      </c>
      <c r="BC131" s="523">
        <f>BC133+BC135+BC137+BC139+BC141+BC143+BC145+BC147</f>
        <v>0</v>
      </c>
      <c r="BD131" s="520">
        <f>BE131+BF131</f>
        <v>0</v>
      </c>
      <c r="BE131" s="521">
        <f>BE133+BE135+BE137+BE139+BE141+BE143+BE145+BE147</f>
        <v>0</v>
      </c>
      <c r="BF131" s="522">
        <f>BF133+BF135+BF137+BF139+BF141+BF143+BF145+BF147</f>
        <v>0</v>
      </c>
      <c r="BG131" s="520">
        <f>BH131+BI131</f>
        <v>1501</v>
      </c>
      <c r="BH131" s="521">
        <f>BH133+BH135+BH137+BH139+BH141+BH143+BH145+BH147</f>
        <v>0</v>
      </c>
      <c r="BI131" s="522">
        <f>BI133+BI135+BI137+BI139+BI141+BI143+BI145+BI147</f>
        <v>1501</v>
      </c>
      <c r="BJ131" s="520">
        <f>BK131+BL131</f>
        <v>0</v>
      </c>
      <c r="BK131" s="521">
        <f>BK133+BK135+BK137+BK139+BK141+BK143+BK145+BK147</f>
        <v>0</v>
      </c>
      <c r="BL131" s="518">
        <f>BL133+BL135+BL137+BL139+BL141+BL143+BL145+BL147</f>
        <v>0</v>
      </c>
      <c r="BM131" s="520">
        <f>BN131+BO131</f>
        <v>0</v>
      </c>
      <c r="BN131" s="521">
        <f>BN133+BN135+BN137+BN139+BN141+BN143+BN145+BN147</f>
        <v>0</v>
      </c>
      <c r="BO131" s="518">
        <f>BO133+BO135+BO137+BO139+BO141+BO143+BO145+BO147</f>
        <v>0</v>
      </c>
      <c r="BP131" s="520">
        <f>BQ131+BR131</f>
        <v>0</v>
      </c>
      <c r="BQ131" s="521">
        <f>BQ133+BQ135+BQ137+BQ139+BQ141+BQ143+BQ145+BQ147</f>
        <v>0</v>
      </c>
      <c r="BR131" s="518">
        <f>BR133+BR135+BR137+BR139+BR141+BR143+BR145+BR147</f>
        <v>0</v>
      </c>
      <c r="BS131" s="524">
        <f>BT131+BU131</f>
        <v>0</v>
      </c>
      <c r="BT131" s="525">
        <f>BT133+BT135+BT137+BT139+BT141+BT143+BT145+BT147</f>
        <v>0</v>
      </c>
      <c r="BU131" s="526">
        <f>BU133+BU135+BU137+BU139+BU141+BU143+BU145+BU147</f>
        <v>0</v>
      </c>
      <c r="BV131" s="524">
        <f>BW131+BX131</f>
        <v>1501</v>
      </c>
      <c r="BW131" s="525">
        <f>BW133+BW135+BW137+BW139+BW141+BW143+BW145+BW147</f>
        <v>0</v>
      </c>
      <c r="BX131" s="526">
        <f>BX133+BX135+BX137+BX139+BX141+BX143+BX145+BX147</f>
        <v>1501</v>
      </c>
      <c r="BY131" s="170">
        <f>BV131/Q131</f>
        <v>0.21944444444444444</v>
      </c>
    </row>
    <row r="132" spans="2:77" ht="15.75" customHeight="1" thickBot="1" x14ac:dyDescent="0.3">
      <c r="B132" s="527"/>
      <c r="C132" s="528" t="s">
        <v>171</v>
      </c>
      <c r="D132" s="529" t="s">
        <v>32</v>
      </c>
      <c r="E132" s="530">
        <f t="shared" si="111"/>
        <v>532</v>
      </c>
      <c r="F132" s="668">
        <f t="shared" si="112"/>
        <v>95.018999999999991</v>
      </c>
      <c r="G132" s="533">
        <f>F132/E132</f>
        <v>0.17860714285714285</v>
      </c>
      <c r="H132" s="531">
        <f t="shared" si="113"/>
        <v>0</v>
      </c>
      <c r="I132" s="531">
        <f t="shared" si="114"/>
        <v>95.018999999999991</v>
      </c>
      <c r="J132" s="533">
        <f>I132/E132</f>
        <v>0.17860714285714285</v>
      </c>
      <c r="K132" s="531">
        <f t="shared" si="115"/>
        <v>0</v>
      </c>
      <c r="L132" s="664">
        <f t="shared" si="116"/>
        <v>95.018999999999991</v>
      </c>
      <c r="M132" s="533">
        <f>L132/E132</f>
        <v>0.17860714285714285</v>
      </c>
      <c r="N132" s="531">
        <f t="shared" si="117"/>
        <v>0</v>
      </c>
      <c r="O132" s="532">
        <f t="shared" si="118"/>
        <v>95.018999999999991</v>
      </c>
      <c r="P132" s="533">
        <f>O132/E132</f>
        <v>0.17860714285714285</v>
      </c>
      <c r="Q132" s="665">
        <f t="shared" si="146"/>
        <v>532</v>
      </c>
      <c r="R132" s="665">
        <f>R134+R136+R138+R140+R142+R144+R146+R148</f>
        <v>0</v>
      </c>
      <c r="S132" s="666">
        <f>S134+S136+S138+S140+S142+S144+S146+S148</f>
        <v>532</v>
      </c>
      <c r="T132" s="667">
        <f t="shared" si="147"/>
        <v>44.673999999999999</v>
      </c>
      <c r="U132" s="667">
        <f>U134+U136+U138+U140+U142+U144+U146+U148</f>
        <v>0</v>
      </c>
      <c r="V132" s="534">
        <f>V134+V136+V138+V140+V142+V144+V146+V148</f>
        <v>44.673999999999999</v>
      </c>
      <c r="W132" s="667">
        <f t="shared" si="148"/>
        <v>50.344999999999992</v>
      </c>
      <c r="X132" s="667">
        <f>X134+X136+X138+X140+X142+X144+X146+X148</f>
        <v>0</v>
      </c>
      <c r="Y132" s="534">
        <f>Y134+Y136+Y138+Y140+Y142+Y144+Y146+Y148</f>
        <v>50.344999999999992</v>
      </c>
      <c r="Z132" s="667">
        <f t="shared" si="149"/>
        <v>0</v>
      </c>
      <c r="AA132" s="667">
        <f>AA134+AA136+AA138+AA140+AA142+AA144+AA146+AA148</f>
        <v>0</v>
      </c>
      <c r="AB132" s="540">
        <f>AB134+AB136+AB138+AB140+AB142+AB144+AB146+AB148</f>
        <v>0</v>
      </c>
      <c r="AC132" s="535">
        <f>AD132+AE132</f>
        <v>95.018999999999991</v>
      </c>
      <c r="AD132" s="536">
        <f>AD134+AD136+AD138+AD140+AD142+AD144+AD146+AD148</f>
        <v>0</v>
      </c>
      <c r="AE132" s="537">
        <f>AE134+AE136+AE138+AE140+AE142+AE144+AE146+AE148</f>
        <v>95.018999999999991</v>
      </c>
      <c r="AF132" s="535">
        <f>AG132+AH132</f>
        <v>0</v>
      </c>
      <c r="AG132" s="536">
        <f>AG134+AG136+AG138+AG140+AG142+AG144+AG146+AG148</f>
        <v>0</v>
      </c>
      <c r="AH132" s="538">
        <f>AH134+AH136+AH138+AH140+AH142+AH144+AH146+AH148</f>
        <v>0</v>
      </c>
      <c r="AI132" s="535">
        <f>AJ132+AK132</f>
        <v>0</v>
      </c>
      <c r="AJ132" s="536">
        <f>AJ134+AJ136+AJ138+AJ140+AJ142+AJ144+AJ146+AJ148</f>
        <v>0</v>
      </c>
      <c r="AK132" s="538">
        <f>AK134+AK136+AK138+AK140+AK142+AK144+AK146+AK148</f>
        <v>0</v>
      </c>
      <c r="AL132" s="535">
        <f>AM132+AN132</f>
        <v>0</v>
      </c>
      <c r="AM132" s="536">
        <f>AM134+AM136+AM138+AM140+AM142+AM144+AM146+AM148</f>
        <v>0</v>
      </c>
      <c r="AN132" s="540">
        <f>AN134+AN136+AN138+AN140+AN142+AN144+AN146+AN148</f>
        <v>0</v>
      </c>
      <c r="AO132" s="535">
        <f>AP132+AQ132</f>
        <v>0</v>
      </c>
      <c r="AP132" s="536">
        <f>AP134+AP136+AP138+AP140+AP142+AP144+AP146+AP148</f>
        <v>0</v>
      </c>
      <c r="AQ132" s="537">
        <f>AQ134+AQ136+AQ138+AQ140+AQ142+AQ144+AQ146+AQ148</f>
        <v>0</v>
      </c>
      <c r="AR132" s="535">
        <f>AS132+AT132</f>
        <v>95.018999999999991</v>
      </c>
      <c r="AS132" s="536">
        <f>AS134+AS136+AS138+AS140+AS142+AS144+AS146+AS148</f>
        <v>0</v>
      </c>
      <c r="AT132" s="539">
        <f>AT134+AT136+AT138+AT140+AT142+AT144+AT146+AT148</f>
        <v>95.018999999999991</v>
      </c>
      <c r="AU132" s="535">
        <f>AV132+AW132</f>
        <v>0</v>
      </c>
      <c r="AV132" s="536">
        <f>AV134+AV136+AV138+AV140+AV142+AV144+AV146+AV148</f>
        <v>0</v>
      </c>
      <c r="AW132" s="540">
        <f>AW134+AW136+AW138+AW140+AW142+AW144+AW146+AW148</f>
        <v>0</v>
      </c>
      <c r="AX132" s="535">
        <f>AY132+AZ132</f>
        <v>0</v>
      </c>
      <c r="AY132" s="536">
        <f>AY134+AY136+AY138+AY140+AY142+AY144+AY146+AY148</f>
        <v>0</v>
      </c>
      <c r="AZ132" s="540">
        <f>AZ134+AZ136+AZ138+AZ140+AZ142+AZ144+AZ146+AZ148</f>
        <v>0</v>
      </c>
      <c r="BA132" s="535">
        <f>BB132+BC132</f>
        <v>0</v>
      </c>
      <c r="BB132" s="535">
        <f>BB134+BB136+BB138+BB140+BB142+BB144+BB146+BB148</f>
        <v>0</v>
      </c>
      <c r="BC132" s="538">
        <f>BC134+BC136+BC138+BC140+BC142+BC144+BC146+BC148</f>
        <v>0</v>
      </c>
      <c r="BD132" s="535">
        <f>BE132+BF132</f>
        <v>0</v>
      </c>
      <c r="BE132" s="536">
        <f>BE134+BE136+BE138+BE140+BE142+BE144+BE146+BE148</f>
        <v>0</v>
      </c>
      <c r="BF132" s="537">
        <f>BF134+BF136+BF138+BF140+BF142+BF144+BF146+BF148</f>
        <v>0</v>
      </c>
      <c r="BG132" s="535">
        <f>BH132+BI132</f>
        <v>95.018999999999991</v>
      </c>
      <c r="BH132" s="536">
        <f>BH134+BH136+BH138+BH140+BH142+BH144+BH146+BH148</f>
        <v>0</v>
      </c>
      <c r="BI132" s="537">
        <f>BI134+BI136+BI138+BI140+BI142+BI144+BI146+BI148</f>
        <v>95.018999999999991</v>
      </c>
      <c r="BJ132" s="535">
        <f>BK132+BL132</f>
        <v>0</v>
      </c>
      <c r="BK132" s="536">
        <f>BK134+BK136+BK138+BK140+BK142+BK144+BK146+BK148</f>
        <v>0</v>
      </c>
      <c r="BL132" s="661">
        <f>BL134+BL136+BL138+BL140+BL142+BL144+BL146+BL148</f>
        <v>0</v>
      </c>
      <c r="BM132" s="535">
        <f>BN132+BO132</f>
        <v>0</v>
      </c>
      <c r="BN132" s="536">
        <f>BN134+BN136+BN138+BN140+BN142+BN144+BN146+BN148</f>
        <v>0</v>
      </c>
      <c r="BO132" s="662">
        <f>BO134+BO136+BO138+BO140+BO142+BO144+BO146+BO148</f>
        <v>0</v>
      </c>
      <c r="BP132" s="535">
        <f>BQ132+BR132</f>
        <v>0</v>
      </c>
      <c r="BQ132" s="536">
        <f>BQ134+BQ136+BQ138+BQ140+BQ142+BQ144+BQ146+BQ148</f>
        <v>0</v>
      </c>
      <c r="BR132" s="662">
        <f>BR134+BR136+BR138+BR140+BR142+BR144+BR146+BR148</f>
        <v>0</v>
      </c>
      <c r="BS132" s="541">
        <f>BT132+BU132</f>
        <v>0</v>
      </c>
      <c r="BT132" s="542">
        <f>BT134+BT136+BT138+BT140+BT142+BT144+BT146+BT148</f>
        <v>0</v>
      </c>
      <c r="BU132" s="543">
        <f>BU134+BU136+BU138+BU140+BU142+BU144+BU146+BU148</f>
        <v>0</v>
      </c>
      <c r="BV132" s="541">
        <f>BW132+BX132</f>
        <v>95.018999999999991</v>
      </c>
      <c r="BW132" s="542">
        <f>BW134+BW136+BW138+BW140+BW142+BW144+BW146+BW148</f>
        <v>0</v>
      </c>
      <c r="BX132" s="544">
        <f>BX134+BX136+BX138+BX140+BX142+BX144+BX146+BX148</f>
        <v>95.018999999999991</v>
      </c>
      <c r="BY132" s="533">
        <f>BV132/Q132</f>
        <v>0.17860714285714285</v>
      </c>
    </row>
    <row r="133" spans="2:77" ht="15.75" customHeight="1" x14ac:dyDescent="0.25">
      <c r="B133" s="790" t="s">
        <v>172</v>
      </c>
      <c r="C133" s="791" t="s">
        <v>173</v>
      </c>
      <c r="D133" s="393" t="s">
        <v>57</v>
      </c>
      <c r="E133" s="202">
        <f t="shared" si="111"/>
        <v>90</v>
      </c>
      <c r="F133" s="39">
        <f t="shared" si="112"/>
        <v>31</v>
      </c>
      <c r="G133" s="236">
        <f>F133/E133</f>
        <v>0.34444444444444444</v>
      </c>
      <c r="H133" s="237">
        <f t="shared" si="113"/>
        <v>0</v>
      </c>
      <c r="I133" s="237">
        <f t="shared" si="114"/>
        <v>31</v>
      </c>
      <c r="J133" s="236">
        <f>I133/E133</f>
        <v>0.34444444444444444</v>
      </c>
      <c r="K133" s="237">
        <f t="shared" si="115"/>
        <v>0</v>
      </c>
      <c r="L133" s="413">
        <f t="shared" si="116"/>
        <v>31</v>
      </c>
      <c r="M133" s="236">
        <f>L133/E133</f>
        <v>0.34444444444444444</v>
      </c>
      <c r="N133" s="237">
        <f t="shared" si="117"/>
        <v>0</v>
      </c>
      <c r="O133" s="545">
        <f t="shared" si="118"/>
        <v>31</v>
      </c>
      <c r="P133" s="236">
        <f>O133/E133</f>
        <v>0.34444444444444444</v>
      </c>
      <c r="Q133" s="444">
        <f t="shared" si="146"/>
        <v>90</v>
      </c>
      <c r="R133" s="444">
        <v>0</v>
      </c>
      <c r="S133" s="663">
        <v>90</v>
      </c>
      <c r="T133" s="446">
        <f t="shared" si="147"/>
        <v>26</v>
      </c>
      <c r="U133" s="446">
        <v>0</v>
      </c>
      <c r="V133" s="546">
        <v>26</v>
      </c>
      <c r="W133" s="446">
        <f t="shared" si="148"/>
        <v>5</v>
      </c>
      <c r="X133" s="446">
        <v>0</v>
      </c>
      <c r="Y133" s="546">
        <v>5</v>
      </c>
      <c r="Z133" s="446">
        <f t="shared" si="149"/>
        <v>0</v>
      </c>
      <c r="AA133" s="446">
        <v>0</v>
      </c>
      <c r="AB133" s="551">
        <v>0</v>
      </c>
      <c r="AC133" s="401">
        <f>AD133+AE133</f>
        <v>31</v>
      </c>
      <c r="AD133" s="548">
        <v>0</v>
      </c>
      <c r="AE133" s="207">
        <f t="shared" ref="AE133:AE148" si="150">T133+W133+Z133</f>
        <v>31</v>
      </c>
      <c r="AF133" s="401">
        <f>AG133+AH133</f>
        <v>0</v>
      </c>
      <c r="AG133" s="548">
        <v>0</v>
      </c>
      <c r="AH133" s="549">
        <v>0</v>
      </c>
      <c r="AI133" s="401">
        <f>AJ133+AK133</f>
        <v>0</v>
      </c>
      <c r="AJ133" s="548">
        <v>0</v>
      </c>
      <c r="AK133" s="551">
        <v>0</v>
      </c>
      <c r="AL133" s="500">
        <f>AM133+AN133</f>
        <v>0</v>
      </c>
      <c r="AM133" s="550">
        <v>0</v>
      </c>
      <c r="AN133" s="551">
        <v>0</v>
      </c>
      <c r="AO133" s="401">
        <f>AP133+AQ133</f>
        <v>0</v>
      </c>
      <c r="AP133" s="548">
        <v>0</v>
      </c>
      <c r="AQ133" s="207">
        <f t="shared" ref="AQ133:AQ148" si="151">AF133+AI133+AL133</f>
        <v>0</v>
      </c>
      <c r="AR133" s="401">
        <f>AS133+AT133</f>
        <v>31</v>
      </c>
      <c r="AS133" s="548">
        <v>0</v>
      </c>
      <c r="AT133" s="207">
        <f t="shared" ref="AT133:AT148" si="152">AC133+AO133</f>
        <v>31</v>
      </c>
      <c r="AU133" s="401">
        <f>AV133+AW133</f>
        <v>0</v>
      </c>
      <c r="AV133" s="550">
        <v>0</v>
      </c>
      <c r="AW133" s="551">
        <v>0</v>
      </c>
      <c r="AX133" s="500">
        <f>AY133+AZ133</f>
        <v>0</v>
      </c>
      <c r="AY133" s="550">
        <v>0</v>
      </c>
      <c r="AZ133" s="551">
        <v>0</v>
      </c>
      <c r="BA133" s="401">
        <f>BB133+BC133</f>
        <v>0</v>
      </c>
      <c r="BB133" s="548">
        <v>0</v>
      </c>
      <c r="BC133" s="552">
        <v>0</v>
      </c>
      <c r="BD133" s="401">
        <f>BE133+BF133</f>
        <v>0</v>
      </c>
      <c r="BE133" s="548">
        <v>0</v>
      </c>
      <c r="BF133" s="207">
        <f t="shared" ref="BF133:BF148" si="153">AU133+AX133+BA133</f>
        <v>0</v>
      </c>
      <c r="BG133" s="401">
        <f>BH133+BI133</f>
        <v>31</v>
      </c>
      <c r="BH133" s="548">
        <v>0</v>
      </c>
      <c r="BI133" s="207">
        <f t="shared" ref="BI133:BI146" si="154">AR133+BD133</f>
        <v>31</v>
      </c>
      <c r="BJ133" s="401">
        <f>BK133+BL133</f>
        <v>0</v>
      </c>
      <c r="BK133" s="548">
        <v>0</v>
      </c>
      <c r="BL133" s="660">
        <v>0</v>
      </c>
      <c r="BM133" s="500">
        <f>BN133+BO133</f>
        <v>0</v>
      </c>
      <c r="BN133" s="550">
        <v>0</v>
      </c>
      <c r="BO133" s="660">
        <v>0</v>
      </c>
      <c r="BP133" s="500">
        <f>BQ133+BR133</f>
        <v>0</v>
      </c>
      <c r="BQ133" s="550">
        <v>0</v>
      </c>
      <c r="BR133" s="660">
        <v>0</v>
      </c>
      <c r="BS133" s="553">
        <f>BT133+BU133</f>
        <v>0</v>
      </c>
      <c r="BT133" s="554">
        <v>0</v>
      </c>
      <c r="BU133" s="51">
        <f t="shared" ref="BU133:BU148" si="155">BJ133+BM133+BP133</f>
        <v>0</v>
      </c>
      <c r="BV133" s="553">
        <f>BW133+BX133</f>
        <v>31</v>
      </c>
      <c r="BW133" s="554">
        <v>0</v>
      </c>
      <c r="BX133" s="51">
        <f t="shared" ref="BX133:BX148" si="156">BG133+BS133</f>
        <v>31</v>
      </c>
      <c r="BY133" s="242">
        <f>BV133/Q133</f>
        <v>0.34444444444444444</v>
      </c>
    </row>
    <row r="134" spans="2:77" ht="15.75" customHeight="1" x14ac:dyDescent="0.25">
      <c r="B134" s="788"/>
      <c r="C134" s="789"/>
      <c r="D134" s="468" t="s">
        <v>32</v>
      </c>
      <c r="E134" s="469">
        <f t="shared" si="111"/>
        <v>62.999999999999993</v>
      </c>
      <c r="F134" s="75">
        <f t="shared" si="112"/>
        <v>6.5590000000000002</v>
      </c>
      <c r="G134" s="76">
        <f>F134/E134</f>
        <v>0.10411111111111113</v>
      </c>
      <c r="H134" s="78">
        <f t="shared" si="113"/>
        <v>0</v>
      </c>
      <c r="I134" s="78">
        <f t="shared" si="114"/>
        <v>6.5590000000000002</v>
      </c>
      <c r="J134" s="76">
        <f>I134/E134</f>
        <v>0.10411111111111113</v>
      </c>
      <c r="K134" s="78">
        <f t="shared" si="115"/>
        <v>0</v>
      </c>
      <c r="L134" s="79">
        <f t="shared" si="116"/>
        <v>6.5590000000000002</v>
      </c>
      <c r="M134" s="76">
        <f>L134/E134</f>
        <v>0.10411111111111113</v>
      </c>
      <c r="N134" s="78">
        <f t="shared" si="117"/>
        <v>0</v>
      </c>
      <c r="O134" s="470">
        <f t="shared" si="118"/>
        <v>6.5590000000000002</v>
      </c>
      <c r="P134" s="76">
        <f>O134/E134</f>
        <v>0.10411111111111113</v>
      </c>
      <c r="Q134" s="443">
        <f t="shared" si="146"/>
        <v>62.999999999999993</v>
      </c>
      <c r="R134" s="443">
        <v>0</v>
      </c>
      <c r="S134" s="648">
        <f>S133*0.7</f>
        <v>62.999999999999993</v>
      </c>
      <c r="T134" s="445">
        <f t="shared" si="147"/>
        <v>6.2869999999999999</v>
      </c>
      <c r="U134" s="445">
        <v>0</v>
      </c>
      <c r="V134" s="546">
        <v>6.2869999999999999</v>
      </c>
      <c r="W134" s="445">
        <f t="shared" si="148"/>
        <v>0.27200000000000002</v>
      </c>
      <c r="X134" s="445">
        <v>0</v>
      </c>
      <c r="Y134" s="546">
        <v>0.27200000000000002</v>
      </c>
      <c r="Z134" s="445">
        <f t="shared" si="149"/>
        <v>0</v>
      </c>
      <c r="AA134" s="445">
        <v>0</v>
      </c>
      <c r="AB134" s="547">
        <v>0</v>
      </c>
      <c r="AC134" s="555">
        <f>AD134+AE134</f>
        <v>6.5590000000000002</v>
      </c>
      <c r="AD134" s="556">
        <v>0</v>
      </c>
      <c r="AE134" s="189">
        <f t="shared" si="150"/>
        <v>6.5590000000000002</v>
      </c>
      <c r="AF134" s="555">
        <f>AG134+AH134</f>
        <v>0</v>
      </c>
      <c r="AG134" s="556">
        <v>0</v>
      </c>
      <c r="AH134" s="557">
        <v>0</v>
      </c>
      <c r="AI134" s="555">
        <f>AJ134+AK134</f>
        <v>0</v>
      </c>
      <c r="AJ134" s="556">
        <v>0</v>
      </c>
      <c r="AK134" s="547">
        <v>0</v>
      </c>
      <c r="AL134" s="555">
        <f>AM134+AN134</f>
        <v>0</v>
      </c>
      <c r="AM134" s="556">
        <v>0</v>
      </c>
      <c r="AN134" s="547">
        <v>0</v>
      </c>
      <c r="AO134" s="555">
        <f>AP134+AQ134</f>
        <v>0</v>
      </c>
      <c r="AP134" s="556">
        <v>0</v>
      </c>
      <c r="AQ134" s="189">
        <f t="shared" si="151"/>
        <v>0</v>
      </c>
      <c r="AR134" s="555">
        <f>AS134+AT134</f>
        <v>6.5590000000000002</v>
      </c>
      <c r="AS134" s="556">
        <v>0</v>
      </c>
      <c r="AT134" s="189">
        <f t="shared" si="152"/>
        <v>6.5590000000000002</v>
      </c>
      <c r="AU134" s="555">
        <f>AV134+AW134</f>
        <v>0</v>
      </c>
      <c r="AV134" s="556">
        <v>0</v>
      </c>
      <c r="AW134" s="547">
        <v>0</v>
      </c>
      <c r="AX134" s="555">
        <f>AY134+AZ134</f>
        <v>0</v>
      </c>
      <c r="AY134" s="556">
        <v>0</v>
      </c>
      <c r="AZ134" s="547">
        <v>0</v>
      </c>
      <c r="BA134" s="555">
        <f>BB134+BC134</f>
        <v>0</v>
      </c>
      <c r="BB134" s="556">
        <v>0</v>
      </c>
      <c r="BC134" s="557">
        <v>0</v>
      </c>
      <c r="BD134" s="555">
        <f>BE134+BF134</f>
        <v>0</v>
      </c>
      <c r="BE134" s="556">
        <v>0</v>
      </c>
      <c r="BF134" s="189">
        <f t="shared" si="153"/>
        <v>0</v>
      </c>
      <c r="BG134" s="555">
        <f>BH134+BI134</f>
        <v>6.5590000000000002</v>
      </c>
      <c r="BH134" s="556">
        <v>0</v>
      </c>
      <c r="BI134" s="189">
        <f t="shared" si="154"/>
        <v>6.5590000000000002</v>
      </c>
      <c r="BJ134" s="555">
        <f>BK134+BL134</f>
        <v>0</v>
      </c>
      <c r="BK134" s="556">
        <v>0</v>
      </c>
      <c r="BL134" s="546">
        <v>0</v>
      </c>
      <c r="BM134" s="555">
        <f>BN134+BO134</f>
        <v>0</v>
      </c>
      <c r="BN134" s="556">
        <v>0</v>
      </c>
      <c r="BO134" s="546">
        <v>0</v>
      </c>
      <c r="BP134" s="555">
        <f>BQ134+BR134</f>
        <v>0</v>
      </c>
      <c r="BQ134" s="556">
        <v>0</v>
      </c>
      <c r="BR134" s="546">
        <v>0</v>
      </c>
      <c r="BS134" s="558">
        <f>BT134+BU134</f>
        <v>0</v>
      </c>
      <c r="BT134" s="559">
        <v>0</v>
      </c>
      <c r="BU134" s="88">
        <f t="shared" si="155"/>
        <v>0</v>
      </c>
      <c r="BV134" s="558">
        <f>BW134+BX134</f>
        <v>6.5590000000000002</v>
      </c>
      <c r="BW134" s="559">
        <v>0</v>
      </c>
      <c r="BX134" s="152">
        <f t="shared" si="156"/>
        <v>6.5590000000000002</v>
      </c>
      <c r="BY134" s="480">
        <f>BV134/Q134</f>
        <v>0.10411111111111113</v>
      </c>
    </row>
    <row r="135" spans="2:77" ht="15.75" customHeight="1" x14ac:dyDescent="0.25">
      <c r="B135" s="783" t="s">
        <v>174</v>
      </c>
      <c r="C135" s="785" t="s">
        <v>175</v>
      </c>
      <c r="D135" s="468" t="s">
        <v>57</v>
      </c>
      <c r="E135" s="469">
        <f t="shared" si="111"/>
        <v>0</v>
      </c>
      <c r="F135" s="75">
        <f t="shared" si="112"/>
        <v>0</v>
      </c>
      <c r="G135" s="76"/>
      <c r="H135" s="78">
        <f t="shared" si="113"/>
        <v>0</v>
      </c>
      <c r="I135" s="78">
        <f t="shared" si="114"/>
        <v>0</v>
      </c>
      <c r="J135" s="76"/>
      <c r="K135" s="78">
        <f t="shared" si="115"/>
        <v>0</v>
      </c>
      <c r="L135" s="79">
        <f t="shared" si="116"/>
        <v>0</v>
      </c>
      <c r="M135" s="76"/>
      <c r="N135" s="78">
        <f t="shared" si="117"/>
        <v>0</v>
      </c>
      <c r="O135" s="470">
        <f t="shared" si="118"/>
        <v>0</v>
      </c>
      <c r="P135" s="76"/>
      <c r="Q135" s="443"/>
      <c r="R135" s="443"/>
      <c r="S135" s="648"/>
      <c r="T135" s="445"/>
      <c r="U135" s="445"/>
      <c r="V135" s="546"/>
      <c r="W135" s="445">
        <f t="shared" si="148"/>
        <v>0</v>
      </c>
      <c r="X135" s="445">
        <v>0</v>
      </c>
      <c r="Y135" s="546"/>
      <c r="Z135" s="445">
        <f t="shared" si="149"/>
        <v>0</v>
      </c>
      <c r="AA135" s="445">
        <v>0</v>
      </c>
      <c r="AB135" s="547">
        <v>0</v>
      </c>
      <c r="AC135" s="555"/>
      <c r="AD135" s="556"/>
      <c r="AE135" s="189">
        <f t="shared" si="150"/>
        <v>0</v>
      </c>
      <c r="AF135" s="555"/>
      <c r="AG135" s="556"/>
      <c r="AH135" s="557">
        <v>0</v>
      </c>
      <c r="AI135" s="555"/>
      <c r="AJ135" s="556"/>
      <c r="AK135" s="547"/>
      <c r="AL135" s="555"/>
      <c r="AM135" s="556"/>
      <c r="AN135" s="547">
        <v>0</v>
      </c>
      <c r="AO135" s="555"/>
      <c r="AP135" s="556"/>
      <c r="AQ135" s="189">
        <f t="shared" si="151"/>
        <v>0</v>
      </c>
      <c r="AR135" s="555"/>
      <c r="AS135" s="556"/>
      <c r="AT135" s="189">
        <f t="shared" si="152"/>
        <v>0</v>
      </c>
      <c r="AU135" s="555"/>
      <c r="AV135" s="556"/>
      <c r="AW135" s="547">
        <v>0</v>
      </c>
      <c r="AX135" s="555"/>
      <c r="AY135" s="556"/>
      <c r="AZ135" s="547">
        <v>0</v>
      </c>
      <c r="BA135" s="555"/>
      <c r="BB135" s="556"/>
      <c r="BC135" s="557">
        <v>0</v>
      </c>
      <c r="BD135" s="555"/>
      <c r="BE135" s="556"/>
      <c r="BF135" s="189">
        <f t="shared" si="153"/>
        <v>0</v>
      </c>
      <c r="BG135" s="555"/>
      <c r="BH135" s="556"/>
      <c r="BI135" s="189">
        <f t="shared" si="154"/>
        <v>0</v>
      </c>
      <c r="BJ135" s="555"/>
      <c r="BK135" s="556"/>
      <c r="BL135" s="546">
        <v>0</v>
      </c>
      <c r="BM135" s="555"/>
      <c r="BN135" s="556"/>
      <c r="BO135" s="546">
        <v>0</v>
      </c>
      <c r="BP135" s="555"/>
      <c r="BQ135" s="556"/>
      <c r="BR135" s="546">
        <v>0</v>
      </c>
      <c r="BS135" s="558"/>
      <c r="BT135" s="559"/>
      <c r="BU135" s="88">
        <f t="shared" si="155"/>
        <v>0</v>
      </c>
      <c r="BV135" s="558"/>
      <c r="BW135" s="559"/>
      <c r="BX135" s="152">
        <f t="shared" si="156"/>
        <v>0</v>
      </c>
      <c r="BY135" s="480"/>
    </row>
    <row r="136" spans="2:77" ht="15.75" customHeight="1" x14ac:dyDescent="0.25">
      <c r="B136" s="788"/>
      <c r="C136" s="789"/>
      <c r="D136" s="468" t="s">
        <v>32</v>
      </c>
      <c r="E136" s="469">
        <f t="shared" si="111"/>
        <v>0</v>
      </c>
      <c r="F136" s="75">
        <f t="shared" si="112"/>
        <v>0</v>
      </c>
      <c r="G136" s="76"/>
      <c r="H136" s="78">
        <f t="shared" si="113"/>
        <v>0</v>
      </c>
      <c r="I136" s="78">
        <f t="shared" si="114"/>
        <v>0</v>
      </c>
      <c r="J136" s="76"/>
      <c r="K136" s="78">
        <f t="shared" si="115"/>
        <v>0</v>
      </c>
      <c r="L136" s="79">
        <f t="shared" si="116"/>
        <v>0</v>
      </c>
      <c r="M136" s="76"/>
      <c r="N136" s="78">
        <f t="shared" si="117"/>
        <v>0</v>
      </c>
      <c r="O136" s="470">
        <f t="shared" si="118"/>
        <v>0</v>
      </c>
      <c r="P136" s="76"/>
      <c r="Q136" s="443"/>
      <c r="R136" s="443"/>
      <c r="S136" s="648"/>
      <c r="T136" s="445"/>
      <c r="U136" s="445"/>
      <c r="V136" s="546"/>
      <c r="W136" s="445">
        <f t="shared" si="148"/>
        <v>0</v>
      </c>
      <c r="X136" s="445">
        <v>0</v>
      </c>
      <c r="Y136" s="546"/>
      <c r="Z136" s="445">
        <f t="shared" si="149"/>
        <v>0</v>
      </c>
      <c r="AA136" s="445">
        <v>0</v>
      </c>
      <c r="AB136" s="547">
        <v>0</v>
      </c>
      <c r="AC136" s="555"/>
      <c r="AD136" s="556"/>
      <c r="AE136" s="189">
        <f t="shared" si="150"/>
        <v>0</v>
      </c>
      <c r="AF136" s="555"/>
      <c r="AG136" s="556"/>
      <c r="AH136" s="557">
        <v>0</v>
      </c>
      <c r="AI136" s="555"/>
      <c r="AJ136" s="556"/>
      <c r="AK136" s="547">
        <v>0</v>
      </c>
      <c r="AL136" s="555"/>
      <c r="AM136" s="556"/>
      <c r="AN136" s="547">
        <v>0</v>
      </c>
      <c r="AO136" s="555"/>
      <c r="AP136" s="556"/>
      <c r="AQ136" s="189">
        <f t="shared" si="151"/>
        <v>0</v>
      </c>
      <c r="AR136" s="555"/>
      <c r="AS136" s="556"/>
      <c r="AT136" s="189">
        <f t="shared" si="152"/>
        <v>0</v>
      </c>
      <c r="AU136" s="555"/>
      <c r="AV136" s="556"/>
      <c r="AW136" s="547">
        <v>0</v>
      </c>
      <c r="AX136" s="555"/>
      <c r="AY136" s="556"/>
      <c r="AZ136" s="547">
        <v>0</v>
      </c>
      <c r="BA136" s="555"/>
      <c r="BB136" s="556"/>
      <c r="BC136" s="557">
        <v>0</v>
      </c>
      <c r="BD136" s="555"/>
      <c r="BE136" s="556"/>
      <c r="BF136" s="189">
        <f t="shared" si="153"/>
        <v>0</v>
      </c>
      <c r="BG136" s="555"/>
      <c r="BH136" s="556"/>
      <c r="BI136" s="189">
        <f t="shared" si="154"/>
        <v>0</v>
      </c>
      <c r="BJ136" s="555"/>
      <c r="BK136" s="556"/>
      <c r="BL136" s="546">
        <v>0</v>
      </c>
      <c r="BM136" s="555"/>
      <c r="BN136" s="556"/>
      <c r="BO136" s="546">
        <v>0</v>
      </c>
      <c r="BP136" s="555"/>
      <c r="BQ136" s="556"/>
      <c r="BR136" s="546">
        <v>0</v>
      </c>
      <c r="BS136" s="558"/>
      <c r="BT136" s="559"/>
      <c r="BU136" s="88">
        <f t="shared" si="155"/>
        <v>0</v>
      </c>
      <c r="BV136" s="558"/>
      <c r="BW136" s="559"/>
      <c r="BX136" s="152">
        <f t="shared" si="156"/>
        <v>0</v>
      </c>
      <c r="BY136" s="480"/>
    </row>
    <row r="137" spans="2:77" ht="15.75" customHeight="1" x14ac:dyDescent="0.25">
      <c r="B137" s="783" t="s">
        <v>176</v>
      </c>
      <c r="C137" s="785" t="s">
        <v>177</v>
      </c>
      <c r="D137" s="468" t="s">
        <v>57</v>
      </c>
      <c r="E137" s="469">
        <f t="shared" si="111"/>
        <v>0</v>
      </c>
      <c r="F137" s="75">
        <f t="shared" si="112"/>
        <v>0</v>
      </c>
      <c r="G137" s="76"/>
      <c r="H137" s="78">
        <f t="shared" si="113"/>
        <v>0</v>
      </c>
      <c r="I137" s="78">
        <f t="shared" si="114"/>
        <v>0</v>
      </c>
      <c r="J137" s="76"/>
      <c r="K137" s="78">
        <f t="shared" si="115"/>
        <v>0</v>
      </c>
      <c r="L137" s="79">
        <f t="shared" si="116"/>
        <v>0</v>
      </c>
      <c r="M137" s="76"/>
      <c r="N137" s="78">
        <f t="shared" si="117"/>
        <v>0</v>
      </c>
      <c r="O137" s="470">
        <f t="shared" si="118"/>
        <v>0</v>
      </c>
      <c r="P137" s="76"/>
      <c r="Q137" s="443"/>
      <c r="R137" s="443"/>
      <c r="S137" s="648"/>
      <c r="T137" s="445"/>
      <c r="U137" s="445"/>
      <c r="V137" s="546"/>
      <c r="W137" s="445">
        <f t="shared" si="148"/>
        <v>0</v>
      </c>
      <c r="X137" s="445">
        <v>0</v>
      </c>
      <c r="Y137" s="546"/>
      <c r="Z137" s="445">
        <f t="shared" si="149"/>
        <v>0</v>
      </c>
      <c r="AA137" s="445">
        <v>0</v>
      </c>
      <c r="AB137" s="547">
        <v>0</v>
      </c>
      <c r="AC137" s="555"/>
      <c r="AD137" s="556"/>
      <c r="AE137" s="189">
        <f t="shared" si="150"/>
        <v>0</v>
      </c>
      <c r="AF137" s="555"/>
      <c r="AG137" s="556"/>
      <c r="AH137" s="557">
        <v>0</v>
      </c>
      <c r="AI137" s="555"/>
      <c r="AJ137" s="556"/>
      <c r="AK137" s="547">
        <v>0</v>
      </c>
      <c r="AL137" s="555"/>
      <c r="AM137" s="556"/>
      <c r="AN137" s="547">
        <v>0</v>
      </c>
      <c r="AO137" s="555"/>
      <c r="AP137" s="556"/>
      <c r="AQ137" s="189">
        <f t="shared" si="151"/>
        <v>0</v>
      </c>
      <c r="AR137" s="555"/>
      <c r="AS137" s="556"/>
      <c r="AT137" s="189">
        <f t="shared" si="152"/>
        <v>0</v>
      </c>
      <c r="AU137" s="555"/>
      <c r="AV137" s="556"/>
      <c r="AW137" s="547">
        <v>0</v>
      </c>
      <c r="AX137" s="555"/>
      <c r="AY137" s="556"/>
      <c r="AZ137" s="547">
        <v>0</v>
      </c>
      <c r="BA137" s="555"/>
      <c r="BB137" s="556"/>
      <c r="BC137" s="557">
        <v>0</v>
      </c>
      <c r="BD137" s="555"/>
      <c r="BE137" s="556"/>
      <c r="BF137" s="189">
        <f t="shared" si="153"/>
        <v>0</v>
      </c>
      <c r="BG137" s="555"/>
      <c r="BH137" s="556"/>
      <c r="BI137" s="189">
        <f t="shared" si="154"/>
        <v>0</v>
      </c>
      <c r="BJ137" s="555"/>
      <c r="BK137" s="556"/>
      <c r="BL137" s="546">
        <v>0</v>
      </c>
      <c r="BM137" s="555"/>
      <c r="BN137" s="556"/>
      <c r="BO137" s="546">
        <v>0</v>
      </c>
      <c r="BP137" s="555"/>
      <c r="BQ137" s="556"/>
      <c r="BR137" s="546">
        <v>0</v>
      </c>
      <c r="BS137" s="558"/>
      <c r="BT137" s="559"/>
      <c r="BU137" s="88">
        <f t="shared" si="155"/>
        <v>0</v>
      </c>
      <c r="BV137" s="558"/>
      <c r="BW137" s="559"/>
      <c r="BX137" s="152">
        <f t="shared" si="156"/>
        <v>0</v>
      </c>
      <c r="BY137" s="480"/>
    </row>
    <row r="138" spans="2:77" ht="15.75" customHeight="1" x14ac:dyDescent="0.25">
      <c r="B138" s="788"/>
      <c r="C138" s="789"/>
      <c r="D138" s="468" t="s">
        <v>32</v>
      </c>
      <c r="E138" s="469">
        <f t="shared" si="111"/>
        <v>0</v>
      </c>
      <c r="F138" s="75">
        <f t="shared" si="112"/>
        <v>0</v>
      </c>
      <c r="G138" s="76"/>
      <c r="H138" s="78">
        <f t="shared" si="113"/>
        <v>0</v>
      </c>
      <c r="I138" s="78">
        <f t="shared" si="114"/>
        <v>0</v>
      </c>
      <c r="J138" s="76"/>
      <c r="K138" s="78">
        <f t="shared" si="115"/>
        <v>0</v>
      </c>
      <c r="L138" s="79">
        <f t="shared" si="116"/>
        <v>0</v>
      </c>
      <c r="M138" s="76"/>
      <c r="N138" s="78">
        <f t="shared" si="117"/>
        <v>0</v>
      </c>
      <c r="O138" s="470">
        <f t="shared" si="118"/>
        <v>0</v>
      </c>
      <c r="P138" s="76"/>
      <c r="Q138" s="443"/>
      <c r="R138" s="443"/>
      <c r="S138" s="648"/>
      <c r="T138" s="445"/>
      <c r="U138" s="445"/>
      <c r="V138" s="546"/>
      <c r="W138" s="445">
        <f t="shared" si="148"/>
        <v>0</v>
      </c>
      <c r="X138" s="445">
        <v>0</v>
      </c>
      <c r="Y138" s="546"/>
      <c r="Z138" s="445">
        <f t="shared" si="149"/>
        <v>0</v>
      </c>
      <c r="AA138" s="445">
        <v>0</v>
      </c>
      <c r="AB138" s="547">
        <v>0</v>
      </c>
      <c r="AC138" s="555"/>
      <c r="AD138" s="556"/>
      <c r="AE138" s="189">
        <f t="shared" si="150"/>
        <v>0</v>
      </c>
      <c r="AF138" s="555"/>
      <c r="AG138" s="556"/>
      <c r="AH138" s="557">
        <v>0</v>
      </c>
      <c r="AI138" s="555"/>
      <c r="AJ138" s="556"/>
      <c r="AK138" s="547">
        <v>0</v>
      </c>
      <c r="AL138" s="555"/>
      <c r="AM138" s="556"/>
      <c r="AN138" s="547">
        <v>0</v>
      </c>
      <c r="AO138" s="555"/>
      <c r="AP138" s="556"/>
      <c r="AQ138" s="189">
        <f t="shared" si="151"/>
        <v>0</v>
      </c>
      <c r="AR138" s="555"/>
      <c r="AS138" s="556"/>
      <c r="AT138" s="189">
        <f t="shared" si="152"/>
        <v>0</v>
      </c>
      <c r="AU138" s="555"/>
      <c r="AV138" s="556"/>
      <c r="AW138" s="547">
        <v>0</v>
      </c>
      <c r="AX138" s="555"/>
      <c r="AY138" s="556"/>
      <c r="AZ138" s="547">
        <v>0</v>
      </c>
      <c r="BA138" s="555"/>
      <c r="BB138" s="556"/>
      <c r="BC138" s="557">
        <v>0</v>
      </c>
      <c r="BD138" s="555"/>
      <c r="BE138" s="556"/>
      <c r="BF138" s="189">
        <f t="shared" si="153"/>
        <v>0</v>
      </c>
      <c r="BG138" s="555"/>
      <c r="BH138" s="556"/>
      <c r="BI138" s="189">
        <f t="shared" si="154"/>
        <v>0</v>
      </c>
      <c r="BJ138" s="555"/>
      <c r="BK138" s="556"/>
      <c r="BL138" s="546">
        <v>0</v>
      </c>
      <c r="BM138" s="555"/>
      <c r="BN138" s="556"/>
      <c r="BO138" s="546">
        <v>0</v>
      </c>
      <c r="BP138" s="555"/>
      <c r="BQ138" s="556"/>
      <c r="BR138" s="546">
        <v>0</v>
      </c>
      <c r="BS138" s="558"/>
      <c r="BT138" s="559"/>
      <c r="BU138" s="88">
        <f t="shared" si="155"/>
        <v>0</v>
      </c>
      <c r="BV138" s="558"/>
      <c r="BW138" s="559"/>
      <c r="BX138" s="152">
        <f t="shared" si="156"/>
        <v>0</v>
      </c>
      <c r="BY138" s="480"/>
    </row>
    <row r="139" spans="2:77" ht="15.75" customHeight="1" x14ac:dyDescent="0.25">
      <c r="B139" s="783" t="s">
        <v>178</v>
      </c>
      <c r="C139" s="785" t="s">
        <v>179</v>
      </c>
      <c r="D139" s="468" t="s">
        <v>57</v>
      </c>
      <c r="E139" s="469">
        <f t="shared" si="111"/>
        <v>0</v>
      </c>
      <c r="F139" s="75">
        <f t="shared" si="112"/>
        <v>0</v>
      </c>
      <c r="G139" s="76" t="e">
        <f t="shared" ref="G139:G146" si="157">F139/E139</f>
        <v>#DIV/0!</v>
      </c>
      <c r="H139" s="78">
        <f t="shared" si="113"/>
        <v>0</v>
      </c>
      <c r="I139" s="78">
        <f t="shared" si="114"/>
        <v>0</v>
      </c>
      <c r="J139" s="76" t="e">
        <f t="shared" ref="J139:J146" si="158">I139/E139</f>
        <v>#DIV/0!</v>
      </c>
      <c r="K139" s="78">
        <f t="shared" si="115"/>
        <v>0</v>
      </c>
      <c r="L139" s="79">
        <f t="shared" si="116"/>
        <v>0</v>
      </c>
      <c r="M139" s="76" t="e">
        <f t="shared" ref="M139:M146" si="159">L139/E139</f>
        <v>#DIV/0!</v>
      </c>
      <c r="N139" s="78">
        <f t="shared" si="117"/>
        <v>0</v>
      </c>
      <c r="O139" s="470">
        <f t="shared" si="118"/>
        <v>0</v>
      </c>
      <c r="P139" s="76"/>
      <c r="Q139" s="443">
        <f t="shared" ref="Q139:Q146" si="160">R139+S139</f>
        <v>0</v>
      </c>
      <c r="R139" s="443">
        <v>0</v>
      </c>
      <c r="S139" s="648"/>
      <c r="T139" s="445">
        <f t="shared" ref="T139:T146" si="161">U139+V139</f>
        <v>0</v>
      </c>
      <c r="U139" s="445">
        <v>0</v>
      </c>
      <c r="V139" s="546"/>
      <c r="W139" s="445">
        <f t="shared" si="148"/>
        <v>0</v>
      </c>
      <c r="X139" s="445">
        <v>0</v>
      </c>
      <c r="Y139" s="546"/>
      <c r="Z139" s="445">
        <f t="shared" si="149"/>
        <v>0</v>
      </c>
      <c r="AA139" s="445">
        <v>0</v>
      </c>
      <c r="AB139" s="547">
        <v>0</v>
      </c>
      <c r="AC139" s="555">
        <f t="shared" ref="AC139:AC146" si="162">AD139+AE139</f>
        <v>0</v>
      </c>
      <c r="AD139" s="556">
        <v>0</v>
      </c>
      <c r="AE139" s="189">
        <f t="shared" si="150"/>
        <v>0</v>
      </c>
      <c r="AF139" s="555">
        <f t="shared" ref="AF139:AF146" si="163">AG139+AH139</f>
        <v>0</v>
      </c>
      <c r="AG139" s="556">
        <v>0</v>
      </c>
      <c r="AH139" s="557">
        <v>0</v>
      </c>
      <c r="AI139" s="555">
        <f t="shared" ref="AI139:AI146" si="164">AJ139+AK139</f>
        <v>0</v>
      </c>
      <c r="AJ139" s="556">
        <v>0</v>
      </c>
      <c r="AK139" s="547">
        <v>0</v>
      </c>
      <c r="AL139" s="555">
        <f t="shared" ref="AL139:AL146" si="165">AM139+AN139</f>
        <v>0</v>
      </c>
      <c r="AM139" s="556">
        <v>0</v>
      </c>
      <c r="AN139" s="547">
        <v>0</v>
      </c>
      <c r="AO139" s="555">
        <f t="shared" ref="AO139:AO146" si="166">AP139+AQ139</f>
        <v>0</v>
      </c>
      <c r="AP139" s="556">
        <v>0</v>
      </c>
      <c r="AQ139" s="189">
        <f t="shared" si="151"/>
        <v>0</v>
      </c>
      <c r="AR139" s="555">
        <f t="shared" ref="AR139:AR146" si="167">AS139+AT139</f>
        <v>0</v>
      </c>
      <c r="AS139" s="556">
        <v>0</v>
      </c>
      <c r="AT139" s="189">
        <f t="shared" si="152"/>
        <v>0</v>
      </c>
      <c r="AU139" s="555">
        <f t="shared" ref="AU139:AU146" si="168">AV139+AW139</f>
        <v>0</v>
      </c>
      <c r="AV139" s="556">
        <v>0</v>
      </c>
      <c r="AW139" s="547">
        <v>0</v>
      </c>
      <c r="AX139" s="555">
        <f t="shared" ref="AX139:AX146" si="169">AY139+AZ139</f>
        <v>0</v>
      </c>
      <c r="AY139" s="556">
        <v>0</v>
      </c>
      <c r="AZ139" s="547">
        <v>0</v>
      </c>
      <c r="BA139" s="555">
        <f t="shared" ref="BA139:BA146" si="170">BB139+BC139</f>
        <v>0</v>
      </c>
      <c r="BB139" s="556">
        <v>0</v>
      </c>
      <c r="BC139" s="557">
        <v>0</v>
      </c>
      <c r="BD139" s="555">
        <f t="shared" ref="BD139:BD146" si="171">BE139+BF139</f>
        <v>0</v>
      </c>
      <c r="BE139" s="556">
        <v>0</v>
      </c>
      <c r="BF139" s="189">
        <f t="shared" si="153"/>
        <v>0</v>
      </c>
      <c r="BG139" s="555">
        <f t="shared" ref="BG139:BG146" si="172">BH139+BI139</f>
        <v>0</v>
      </c>
      <c r="BH139" s="556">
        <v>0</v>
      </c>
      <c r="BI139" s="189">
        <f t="shared" si="154"/>
        <v>0</v>
      </c>
      <c r="BJ139" s="555">
        <f t="shared" ref="BJ139:BJ146" si="173">BK139+BL139</f>
        <v>0</v>
      </c>
      <c r="BK139" s="556">
        <v>0</v>
      </c>
      <c r="BL139" s="546">
        <v>0</v>
      </c>
      <c r="BM139" s="555">
        <f t="shared" ref="BM139:BM146" si="174">BN139+BO139</f>
        <v>0</v>
      </c>
      <c r="BN139" s="556">
        <v>0</v>
      </c>
      <c r="BO139" s="546">
        <v>0</v>
      </c>
      <c r="BP139" s="555">
        <f t="shared" ref="BP139:BP146" si="175">BQ139+BR139</f>
        <v>0</v>
      </c>
      <c r="BQ139" s="556">
        <v>0</v>
      </c>
      <c r="BR139" s="546">
        <v>0</v>
      </c>
      <c r="BS139" s="558">
        <f t="shared" ref="BS139:BS146" si="176">BT139+BU139</f>
        <v>0</v>
      </c>
      <c r="BT139" s="559">
        <v>0</v>
      </c>
      <c r="BU139" s="88">
        <f t="shared" si="155"/>
        <v>0</v>
      </c>
      <c r="BV139" s="558">
        <f t="shared" ref="BV139:BV146" si="177">BW139+BX139</f>
        <v>0</v>
      </c>
      <c r="BW139" s="559">
        <v>0</v>
      </c>
      <c r="BX139" s="152">
        <f t="shared" si="156"/>
        <v>0</v>
      </c>
      <c r="BY139" s="480" t="e">
        <f t="shared" ref="BY139:BY146" si="178">BV139/Q139</f>
        <v>#DIV/0!</v>
      </c>
    </row>
    <row r="140" spans="2:77" s="597" customFormat="1" ht="15.75" customHeight="1" x14ac:dyDescent="0.25">
      <c r="B140" s="788"/>
      <c r="C140" s="789"/>
      <c r="D140" s="577" t="s">
        <v>32</v>
      </c>
      <c r="E140" s="578">
        <f t="shared" si="111"/>
        <v>0</v>
      </c>
      <c r="F140" s="579">
        <f t="shared" si="112"/>
        <v>0</v>
      </c>
      <c r="G140" s="580" t="e">
        <f t="shared" si="157"/>
        <v>#DIV/0!</v>
      </c>
      <c r="H140" s="581">
        <f t="shared" si="113"/>
        <v>0</v>
      </c>
      <c r="I140" s="581">
        <f t="shared" si="114"/>
        <v>0</v>
      </c>
      <c r="J140" s="580" t="e">
        <f t="shared" si="158"/>
        <v>#DIV/0!</v>
      </c>
      <c r="K140" s="581">
        <f t="shared" si="115"/>
        <v>0</v>
      </c>
      <c r="L140" s="582">
        <f t="shared" si="116"/>
        <v>0</v>
      </c>
      <c r="M140" s="580" t="e">
        <f t="shared" si="159"/>
        <v>#DIV/0!</v>
      </c>
      <c r="N140" s="581">
        <f t="shared" si="117"/>
        <v>0</v>
      </c>
      <c r="O140" s="583">
        <f t="shared" si="118"/>
        <v>0</v>
      </c>
      <c r="P140" s="580"/>
      <c r="Q140" s="584">
        <f t="shared" si="160"/>
        <v>0</v>
      </c>
      <c r="R140" s="584">
        <v>0</v>
      </c>
      <c r="S140" s="648">
        <f>S139*0.25</f>
        <v>0</v>
      </c>
      <c r="T140" s="585">
        <f t="shared" si="161"/>
        <v>0</v>
      </c>
      <c r="U140" s="585">
        <v>0</v>
      </c>
      <c r="V140" s="546"/>
      <c r="W140" s="585">
        <f t="shared" si="148"/>
        <v>0</v>
      </c>
      <c r="X140" s="585">
        <v>0</v>
      </c>
      <c r="Y140" s="546"/>
      <c r="Z140" s="585">
        <f t="shared" si="149"/>
        <v>0</v>
      </c>
      <c r="AA140" s="585">
        <v>0</v>
      </c>
      <c r="AB140" s="587">
        <v>0</v>
      </c>
      <c r="AC140" s="588">
        <f t="shared" si="162"/>
        <v>0</v>
      </c>
      <c r="AD140" s="589">
        <v>0</v>
      </c>
      <c r="AE140" s="590">
        <f t="shared" si="150"/>
        <v>0</v>
      </c>
      <c r="AF140" s="588">
        <f t="shared" si="163"/>
        <v>0</v>
      </c>
      <c r="AG140" s="589">
        <v>0</v>
      </c>
      <c r="AH140" s="591">
        <v>0</v>
      </c>
      <c r="AI140" s="588">
        <f t="shared" si="164"/>
        <v>0</v>
      </c>
      <c r="AJ140" s="589">
        <v>0</v>
      </c>
      <c r="AK140" s="587">
        <v>0</v>
      </c>
      <c r="AL140" s="588">
        <f t="shared" si="165"/>
        <v>0</v>
      </c>
      <c r="AM140" s="589">
        <v>0</v>
      </c>
      <c r="AN140" s="587">
        <v>0</v>
      </c>
      <c r="AO140" s="588">
        <f t="shared" si="166"/>
        <v>0</v>
      </c>
      <c r="AP140" s="589">
        <v>0</v>
      </c>
      <c r="AQ140" s="590">
        <f t="shared" si="151"/>
        <v>0</v>
      </c>
      <c r="AR140" s="588">
        <f t="shared" si="167"/>
        <v>0</v>
      </c>
      <c r="AS140" s="589">
        <v>0</v>
      </c>
      <c r="AT140" s="590">
        <f t="shared" si="152"/>
        <v>0</v>
      </c>
      <c r="AU140" s="588">
        <f t="shared" si="168"/>
        <v>0</v>
      </c>
      <c r="AV140" s="589">
        <v>0</v>
      </c>
      <c r="AW140" s="587">
        <v>0</v>
      </c>
      <c r="AX140" s="588">
        <f t="shared" si="169"/>
        <v>0</v>
      </c>
      <c r="AY140" s="589">
        <v>0</v>
      </c>
      <c r="AZ140" s="587">
        <v>0</v>
      </c>
      <c r="BA140" s="588">
        <f t="shared" si="170"/>
        <v>0</v>
      </c>
      <c r="BB140" s="589">
        <v>0</v>
      </c>
      <c r="BC140" s="591">
        <v>0</v>
      </c>
      <c r="BD140" s="588">
        <f t="shared" si="171"/>
        <v>0</v>
      </c>
      <c r="BE140" s="589">
        <v>0</v>
      </c>
      <c r="BF140" s="590">
        <f t="shared" si="153"/>
        <v>0</v>
      </c>
      <c r="BG140" s="588">
        <f t="shared" si="172"/>
        <v>0</v>
      </c>
      <c r="BH140" s="589">
        <v>0</v>
      </c>
      <c r="BI140" s="590">
        <f t="shared" si="154"/>
        <v>0</v>
      </c>
      <c r="BJ140" s="588">
        <f t="shared" si="173"/>
        <v>0</v>
      </c>
      <c r="BK140" s="589">
        <v>0</v>
      </c>
      <c r="BL140" s="586">
        <v>0</v>
      </c>
      <c r="BM140" s="588">
        <f t="shared" si="174"/>
        <v>0</v>
      </c>
      <c r="BN140" s="589">
        <v>0</v>
      </c>
      <c r="BO140" s="586">
        <v>0</v>
      </c>
      <c r="BP140" s="588">
        <f t="shared" si="175"/>
        <v>0</v>
      </c>
      <c r="BQ140" s="589">
        <v>0</v>
      </c>
      <c r="BR140" s="586">
        <v>0</v>
      </c>
      <c r="BS140" s="592">
        <f t="shared" si="176"/>
        <v>0</v>
      </c>
      <c r="BT140" s="593">
        <v>0</v>
      </c>
      <c r="BU140" s="594">
        <f t="shared" si="155"/>
        <v>0</v>
      </c>
      <c r="BV140" s="592">
        <f t="shared" si="177"/>
        <v>0</v>
      </c>
      <c r="BW140" s="593">
        <v>0</v>
      </c>
      <c r="BX140" s="595">
        <f t="shared" si="156"/>
        <v>0</v>
      </c>
      <c r="BY140" s="596" t="e">
        <f t="shared" si="178"/>
        <v>#DIV/0!</v>
      </c>
    </row>
    <row r="141" spans="2:77" s="597" customFormat="1" ht="15.75" customHeight="1" x14ac:dyDescent="0.25">
      <c r="B141" s="779" t="s">
        <v>180</v>
      </c>
      <c r="C141" s="781" t="s">
        <v>181</v>
      </c>
      <c r="D141" s="577" t="s">
        <v>57</v>
      </c>
      <c r="E141" s="578">
        <f t="shared" si="111"/>
        <v>5500</v>
      </c>
      <c r="F141" s="579">
        <f t="shared" si="112"/>
        <v>1400</v>
      </c>
      <c r="G141" s="580">
        <f t="shared" si="157"/>
        <v>0.25454545454545452</v>
      </c>
      <c r="H141" s="581">
        <f t="shared" si="113"/>
        <v>0</v>
      </c>
      <c r="I141" s="581">
        <f t="shared" si="114"/>
        <v>1400</v>
      </c>
      <c r="J141" s="580">
        <f t="shared" si="158"/>
        <v>0.25454545454545452</v>
      </c>
      <c r="K141" s="581">
        <f t="shared" si="115"/>
        <v>0</v>
      </c>
      <c r="L141" s="582">
        <f t="shared" si="116"/>
        <v>1400</v>
      </c>
      <c r="M141" s="580">
        <f t="shared" si="159"/>
        <v>0.25454545454545452</v>
      </c>
      <c r="N141" s="581">
        <f t="shared" si="117"/>
        <v>0</v>
      </c>
      <c r="O141" s="583">
        <f t="shared" si="118"/>
        <v>1400</v>
      </c>
      <c r="P141" s="580">
        <f t="shared" ref="P141:P146" si="179">O141/E141</f>
        <v>0.25454545454545452</v>
      </c>
      <c r="Q141" s="584">
        <f t="shared" si="160"/>
        <v>5500</v>
      </c>
      <c r="R141" s="584">
        <v>0</v>
      </c>
      <c r="S141" s="648">
        <v>5500</v>
      </c>
      <c r="T141" s="585">
        <f t="shared" si="161"/>
        <v>594</v>
      </c>
      <c r="U141" s="585">
        <v>0</v>
      </c>
      <c r="V141" s="546">
        <v>594</v>
      </c>
      <c r="W141" s="585">
        <f t="shared" si="148"/>
        <v>806</v>
      </c>
      <c r="X141" s="585">
        <v>0</v>
      </c>
      <c r="Y141" s="546">
        <v>806</v>
      </c>
      <c r="Z141" s="585">
        <f t="shared" si="149"/>
        <v>0</v>
      </c>
      <c r="AA141" s="585">
        <v>0</v>
      </c>
      <c r="AB141" s="587">
        <v>0</v>
      </c>
      <c r="AC141" s="588">
        <f t="shared" si="162"/>
        <v>1400</v>
      </c>
      <c r="AD141" s="589">
        <v>0</v>
      </c>
      <c r="AE141" s="590">
        <f t="shared" si="150"/>
        <v>1400</v>
      </c>
      <c r="AF141" s="588">
        <f t="shared" si="163"/>
        <v>0</v>
      </c>
      <c r="AG141" s="589">
        <v>0</v>
      </c>
      <c r="AH141" s="591">
        <v>0</v>
      </c>
      <c r="AI141" s="588">
        <f t="shared" si="164"/>
        <v>0</v>
      </c>
      <c r="AJ141" s="589">
        <v>0</v>
      </c>
      <c r="AK141" s="587">
        <v>0</v>
      </c>
      <c r="AL141" s="588">
        <f t="shared" si="165"/>
        <v>0</v>
      </c>
      <c r="AM141" s="589">
        <v>0</v>
      </c>
      <c r="AN141" s="587">
        <v>0</v>
      </c>
      <c r="AO141" s="588">
        <f t="shared" si="166"/>
        <v>0</v>
      </c>
      <c r="AP141" s="589">
        <v>0</v>
      </c>
      <c r="AQ141" s="590">
        <f t="shared" si="151"/>
        <v>0</v>
      </c>
      <c r="AR141" s="588">
        <f t="shared" si="167"/>
        <v>1400</v>
      </c>
      <c r="AS141" s="589">
        <v>0</v>
      </c>
      <c r="AT141" s="590">
        <f t="shared" si="152"/>
        <v>1400</v>
      </c>
      <c r="AU141" s="588">
        <f t="shared" si="168"/>
        <v>0</v>
      </c>
      <c r="AV141" s="589">
        <v>0</v>
      </c>
      <c r="AW141" s="587">
        <v>0</v>
      </c>
      <c r="AX141" s="588">
        <f t="shared" si="169"/>
        <v>0</v>
      </c>
      <c r="AY141" s="589">
        <v>0</v>
      </c>
      <c r="AZ141" s="587">
        <v>0</v>
      </c>
      <c r="BA141" s="588">
        <f t="shared" si="170"/>
        <v>0</v>
      </c>
      <c r="BB141" s="589">
        <v>0</v>
      </c>
      <c r="BC141" s="591">
        <v>0</v>
      </c>
      <c r="BD141" s="588">
        <f t="shared" si="171"/>
        <v>0</v>
      </c>
      <c r="BE141" s="589">
        <v>0</v>
      </c>
      <c r="BF141" s="590">
        <f t="shared" si="153"/>
        <v>0</v>
      </c>
      <c r="BG141" s="588">
        <f t="shared" si="172"/>
        <v>1400</v>
      </c>
      <c r="BH141" s="589">
        <v>0</v>
      </c>
      <c r="BI141" s="590">
        <f t="shared" si="154"/>
        <v>1400</v>
      </c>
      <c r="BJ141" s="588">
        <f t="shared" si="173"/>
        <v>0</v>
      </c>
      <c r="BK141" s="589">
        <v>0</v>
      </c>
      <c r="BL141" s="586">
        <v>0</v>
      </c>
      <c r="BM141" s="588">
        <f t="shared" si="174"/>
        <v>0</v>
      </c>
      <c r="BN141" s="589">
        <v>0</v>
      </c>
      <c r="BO141" s="586">
        <v>0</v>
      </c>
      <c r="BP141" s="588">
        <f t="shared" si="175"/>
        <v>0</v>
      </c>
      <c r="BQ141" s="589">
        <v>0</v>
      </c>
      <c r="BR141" s="586">
        <v>0</v>
      </c>
      <c r="BS141" s="592">
        <f t="shared" si="176"/>
        <v>0</v>
      </c>
      <c r="BT141" s="593">
        <v>0</v>
      </c>
      <c r="BU141" s="594">
        <f t="shared" si="155"/>
        <v>0</v>
      </c>
      <c r="BV141" s="592">
        <f t="shared" si="177"/>
        <v>1400</v>
      </c>
      <c r="BW141" s="593">
        <v>0</v>
      </c>
      <c r="BX141" s="595">
        <f t="shared" si="156"/>
        <v>1400</v>
      </c>
      <c r="BY141" s="596">
        <f t="shared" si="178"/>
        <v>0.25454545454545452</v>
      </c>
    </row>
    <row r="142" spans="2:77" s="597" customFormat="1" ht="15.75" customHeight="1" x14ac:dyDescent="0.25">
      <c r="B142" s="780"/>
      <c r="C142" s="782"/>
      <c r="D142" s="577" t="s">
        <v>32</v>
      </c>
      <c r="E142" s="578">
        <f t="shared" si="111"/>
        <v>385.00000000000006</v>
      </c>
      <c r="F142" s="579">
        <f t="shared" si="112"/>
        <v>83.793000000000006</v>
      </c>
      <c r="G142" s="580">
        <f t="shared" si="157"/>
        <v>0.21764415584415583</v>
      </c>
      <c r="H142" s="581">
        <f t="shared" si="113"/>
        <v>0</v>
      </c>
      <c r="I142" s="581">
        <f t="shared" si="114"/>
        <v>83.793000000000006</v>
      </c>
      <c r="J142" s="580">
        <f t="shared" si="158"/>
        <v>0.21764415584415583</v>
      </c>
      <c r="K142" s="581">
        <f t="shared" si="115"/>
        <v>0</v>
      </c>
      <c r="L142" s="582">
        <f t="shared" si="116"/>
        <v>83.793000000000006</v>
      </c>
      <c r="M142" s="580">
        <f t="shared" si="159"/>
        <v>0.21764415584415583</v>
      </c>
      <c r="N142" s="581">
        <f t="shared" si="117"/>
        <v>0</v>
      </c>
      <c r="O142" s="583">
        <f t="shared" si="118"/>
        <v>83.793000000000006</v>
      </c>
      <c r="P142" s="580">
        <f t="shared" si="179"/>
        <v>0.21764415584415583</v>
      </c>
      <c r="Q142" s="584">
        <f t="shared" si="160"/>
        <v>385.00000000000006</v>
      </c>
      <c r="R142" s="584">
        <v>0</v>
      </c>
      <c r="S142" s="648">
        <f>S141*0.07</f>
        <v>385.00000000000006</v>
      </c>
      <c r="T142" s="585">
        <f t="shared" si="161"/>
        <v>35.636000000000003</v>
      </c>
      <c r="U142" s="585">
        <v>0</v>
      </c>
      <c r="V142" s="546">
        <v>35.636000000000003</v>
      </c>
      <c r="W142" s="585">
        <f t="shared" si="148"/>
        <v>48.156999999999996</v>
      </c>
      <c r="X142" s="585">
        <v>0</v>
      </c>
      <c r="Y142" s="546">
        <v>48.156999999999996</v>
      </c>
      <c r="Z142" s="585">
        <f t="shared" si="149"/>
        <v>0</v>
      </c>
      <c r="AA142" s="585">
        <v>0</v>
      </c>
      <c r="AB142" s="587">
        <v>0</v>
      </c>
      <c r="AC142" s="588">
        <f t="shared" si="162"/>
        <v>83.793000000000006</v>
      </c>
      <c r="AD142" s="589">
        <v>0</v>
      </c>
      <c r="AE142" s="590">
        <f t="shared" si="150"/>
        <v>83.793000000000006</v>
      </c>
      <c r="AF142" s="588">
        <f t="shared" si="163"/>
        <v>0</v>
      </c>
      <c r="AG142" s="589">
        <v>0</v>
      </c>
      <c r="AH142" s="591">
        <v>0</v>
      </c>
      <c r="AI142" s="588">
        <f t="shared" si="164"/>
        <v>0</v>
      </c>
      <c r="AJ142" s="589">
        <v>0</v>
      </c>
      <c r="AK142" s="587">
        <v>0</v>
      </c>
      <c r="AL142" s="588">
        <f t="shared" si="165"/>
        <v>0</v>
      </c>
      <c r="AM142" s="589">
        <v>0</v>
      </c>
      <c r="AN142" s="587">
        <v>0</v>
      </c>
      <c r="AO142" s="588">
        <f t="shared" si="166"/>
        <v>0</v>
      </c>
      <c r="AP142" s="589">
        <v>0</v>
      </c>
      <c r="AQ142" s="590">
        <f t="shared" si="151"/>
        <v>0</v>
      </c>
      <c r="AR142" s="588">
        <f t="shared" si="167"/>
        <v>83.793000000000006</v>
      </c>
      <c r="AS142" s="589">
        <v>0</v>
      </c>
      <c r="AT142" s="590">
        <f t="shared" si="152"/>
        <v>83.793000000000006</v>
      </c>
      <c r="AU142" s="588">
        <f t="shared" si="168"/>
        <v>0</v>
      </c>
      <c r="AV142" s="589">
        <v>0</v>
      </c>
      <c r="AW142" s="587">
        <v>0</v>
      </c>
      <c r="AX142" s="588">
        <f t="shared" si="169"/>
        <v>0</v>
      </c>
      <c r="AY142" s="589">
        <v>0</v>
      </c>
      <c r="AZ142" s="587">
        <v>0</v>
      </c>
      <c r="BA142" s="588">
        <f t="shared" si="170"/>
        <v>0</v>
      </c>
      <c r="BB142" s="589">
        <v>0</v>
      </c>
      <c r="BC142" s="591">
        <v>0</v>
      </c>
      <c r="BD142" s="588">
        <f t="shared" si="171"/>
        <v>0</v>
      </c>
      <c r="BE142" s="589">
        <v>0</v>
      </c>
      <c r="BF142" s="590">
        <f t="shared" si="153"/>
        <v>0</v>
      </c>
      <c r="BG142" s="588">
        <f t="shared" si="172"/>
        <v>83.793000000000006</v>
      </c>
      <c r="BH142" s="589">
        <v>0</v>
      </c>
      <c r="BI142" s="590">
        <f t="shared" si="154"/>
        <v>83.793000000000006</v>
      </c>
      <c r="BJ142" s="588">
        <f t="shared" si="173"/>
        <v>0</v>
      </c>
      <c r="BK142" s="589">
        <v>0</v>
      </c>
      <c r="BL142" s="586">
        <v>0</v>
      </c>
      <c r="BM142" s="588">
        <f t="shared" si="174"/>
        <v>0</v>
      </c>
      <c r="BN142" s="589">
        <v>0</v>
      </c>
      <c r="BO142" s="586">
        <v>0</v>
      </c>
      <c r="BP142" s="588">
        <f t="shared" si="175"/>
        <v>0</v>
      </c>
      <c r="BQ142" s="589">
        <v>0</v>
      </c>
      <c r="BR142" s="586">
        <v>0</v>
      </c>
      <c r="BS142" s="592">
        <f t="shared" si="176"/>
        <v>0</v>
      </c>
      <c r="BT142" s="593">
        <v>0</v>
      </c>
      <c r="BU142" s="594">
        <f t="shared" si="155"/>
        <v>0</v>
      </c>
      <c r="BV142" s="592">
        <f t="shared" si="177"/>
        <v>83.793000000000006</v>
      </c>
      <c r="BW142" s="593">
        <v>0</v>
      </c>
      <c r="BX142" s="595">
        <f t="shared" si="156"/>
        <v>83.793000000000006</v>
      </c>
      <c r="BY142" s="596">
        <f t="shared" si="178"/>
        <v>0.21764415584415583</v>
      </c>
    </row>
    <row r="143" spans="2:77" s="597" customFormat="1" ht="15.75" customHeight="1" x14ac:dyDescent="0.25">
      <c r="B143" s="779" t="s">
        <v>182</v>
      </c>
      <c r="C143" s="781" t="s">
        <v>183</v>
      </c>
      <c r="D143" s="577" t="s">
        <v>57</v>
      </c>
      <c r="E143" s="578">
        <f t="shared" si="111"/>
        <v>300</v>
      </c>
      <c r="F143" s="579">
        <f t="shared" si="112"/>
        <v>7</v>
      </c>
      <c r="G143" s="580">
        <f t="shared" si="157"/>
        <v>2.3333333333333334E-2</v>
      </c>
      <c r="H143" s="581">
        <f t="shared" si="113"/>
        <v>0</v>
      </c>
      <c r="I143" s="581">
        <f t="shared" si="114"/>
        <v>7</v>
      </c>
      <c r="J143" s="580">
        <f t="shared" si="158"/>
        <v>2.3333333333333334E-2</v>
      </c>
      <c r="K143" s="581">
        <f t="shared" si="115"/>
        <v>0</v>
      </c>
      <c r="L143" s="582">
        <f t="shared" si="116"/>
        <v>7</v>
      </c>
      <c r="M143" s="580">
        <f t="shared" si="159"/>
        <v>2.3333333333333334E-2</v>
      </c>
      <c r="N143" s="581">
        <f t="shared" si="117"/>
        <v>0</v>
      </c>
      <c r="O143" s="583">
        <f t="shared" si="118"/>
        <v>7</v>
      </c>
      <c r="P143" s="580">
        <f t="shared" si="179"/>
        <v>2.3333333333333334E-2</v>
      </c>
      <c r="Q143" s="584">
        <f t="shared" si="160"/>
        <v>300</v>
      </c>
      <c r="R143" s="584">
        <v>0</v>
      </c>
      <c r="S143" s="648">
        <v>300</v>
      </c>
      <c r="T143" s="585">
        <f t="shared" si="161"/>
        <v>7</v>
      </c>
      <c r="U143" s="585">
        <v>0</v>
      </c>
      <c r="V143" s="546">
        <v>7</v>
      </c>
      <c r="W143" s="585">
        <f t="shared" si="148"/>
        <v>0</v>
      </c>
      <c r="X143" s="585">
        <v>0</v>
      </c>
      <c r="Y143" s="546"/>
      <c r="Z143" s="585">
        <f t="shared" si="149"/>
        <v>0</v>
      </c>
      <c r="AA143" s="585">
        <v>0</v>
      </c>
      <c r="AB143" s="587">
        <v>0</v>
      </c>
      <c r="AC143" s="588">
        <f t="shared" si="162"/>
        <v>7</v>
      </c>
      <c r="AD143" s="589">
        <v>0</v>
      </c>
      <c r="AE143" s="590">
        <f t="shared" si="150"/>
        <v>7</v>
      </c>
      <c r="AF143" s="588">
        <f t="shared" si="163"/>
        <v>0</v>
      </c>
      <c r="AG143" s="589">
        <v>0</v>
      </c>
      <c r="AH143" s="591">
        <v>0</v>
      </c>
      <c r="AI143" s="588">
        <f t="shared" si="164"/>
        <v>0</v>
      </c>
      <c r="AJ143" s="589">
        <v>0</v>
      </c>
      <c r="AK143" s="587">
        <v>0</v>
      </c>
      <c r="AL143" s="588">
        <f t="shared" si="165"/>
        <v>0</v>
      </c>
      <c r="AM143" s="589">
        <v>0</v>
      </c>
      <c r="AN143" s="587">
        <v>0</v>
      </c>
      <c r="AO143" s="588">
        <f t="shared" si="166"/>
        <v>0</v>
      </c>
      <c r="AP143" s="589">
        <v>0</v>
      </c>
      <c r="AQ143" s="590">
        <f t="shared" si="151"/>
        <v>0</v>
      </c>
      <c r="AR143" s="588">
        <f t="shared" si="167"/>
        <v>7</v>
      </c>
      <c r="AS143" s="589">
        <v>0</v>
      </c>
      <c r="AT143" s="590">
        <f t="shared" si="152"/>
        <v>7</v>
      </c>
      <c r="AU143" s="588">
        <f t="shared" si="168"/>
        <v>0</v>
      </c>
      <c r="AV143" s="589">
        <v>0</v>
      </c>
      <c r="AW143" s="587">
        <v>0</v>
      </c>
      <c r="AX143" s="588">
        <f t="shared" si="169"/>
        <v>0</v>
      </c>
      <c r="AY143" s="589">
        <v>0</v>
      </c>
      <c r="AZ143" s="587">
        <v>0</v>
      </c>
      <c r="BA143" s="588">
        <f t="shared" si="170"/>
        <v>0</v>
      </c>
      <c r="BB143" s="589">
        <v>0</v>
      </c>
      <c r="BC143" s="591">
        <v>0</v>
      </c>
      <c r="BD143" s="588">
        <f t="shared" si="171"/>
        <v>0</v>
      </c>
      <c r="BE143" s="589">
        <v>0</v>
      </c>
      <c r="BF143" s="590">
        <f t="shared" si="153"/>
        <v>0</v>
      </c>
      <c r="BG143" s="588">
        <f t="shared" si="172"/>
        <v>7</v>
      </c>
      <c r="BH143" s="589">
        <v>0</v>
      </c>
      <c r="BI143" s="590">
        <f t="shared" si="154"/>
        <v>7</v>
      </c>
      <c r="BJ143" s="588">
        <f t="shared" si="173"/>
        <v>0</v>
      </c>
      <c r="BK143" s="589">
        <v>0</v>
      </c>
      <c r="BL143" s="586">
        <v>0</v>
      </c>
      <c r="BM143" s="588">
        <f t="shared" si="174"/>
        <v>0</v>
      </c>
      <c r="BN143" s="589">
        <v>0</v>
      </c>
      <c r="BO143" s="586">
        <v>0</v>
      </c>
      <c r="BP143" s="588">
        <f t="shared" si="175"/>
        <v>0</v>
      </c>
      <c r="BQ143" s="589">
        <v>0</v>
      </c>
      <c r="BR143" s="586">
        <v>0</v>
      </c>
      <c r="BS143" s="592">
        <f t="shared" si="176"/>
        <v>0</v>
      </c>
      <c r="BT143" s="593">
        <v>0</v>
      </c>
      <c r="BU143" s="594">
        <f t="shared" si="155"/>
        <v>0</v>
      </c>
      <c r="BV143" s="592">
        <f t="shared" si="177"/>
        <v>7</v>
      </c>
      <c r="BW143" s="593">
        <v>0</v>
      </c>
      <c r="BX143" s="595">
        <f t="shared" si="156"/>
        <v>7</v>
      </c>
      <c r="BY143" s="596">
        <f t="shared" si="178"/>
        <v>2.3333333333333334E-2</v>
      </c>
    </row>
    <row r="144" spans="2:77" s="597" customFormat="1" ht="15.75" customHeight="1" x14ac:dyDescent="0.25">
      <c r="B144" s="780"/>
      <c r="C144" s="782"/>
      <c r="D144" s="598" t="s">
        <v>32</v>
      </c>
      <c r="E144" s="578">
        <f t="shared" si="111"/>
        <v>27</v>
      </c>
      <c r="F144" s="579">
        <f t="shared" si="112"/>
        <v>0.20399999999999999</v>
      </c>
      <c r="G144" s="580">
        <f t="shared" si="157"/>
        <v>7.5555555555555549E-3</v>
      </c>
      <c r="H144" s="581">
        <f t="shared" si="113"/>
        <v>0</v>
      </c>
      <c r="I144" s="581">
        <f t="shared" si="114"/>
        <v>0.20399999999999999</v>
      </c>
      <c r="J144" s="580">
        <f t="shared" si="158"/>
        <v>7.5555555555555549E-3</v>
      </c>
      <c r="K144" s="581">
        <f t="shared" si="115"/>
        <v>0</v>
      </c>
      <c r="L144" s="582">
        <f t="shared" si="116"/>
        <v>0.20399999999999999</v>
      </c>
      <c r="M144" s="580">
        <f t="shared" si="159"/>
        <v>7.5555555555555549E-3</v>
      </c>
      <c r="N144" s="581">
        <f t="shared" si="117"/>
        <v>0</v>
      </c>
      <c r="O144" s="583">
        <f t="shared" si="118"/>
        <v>0.20399999999999999</v>
      </c>
      <c r="P144" s="580">
        <f t="shared" si="179"/>
        <v>7.5555555555555549E-3</v>
      </c>
      <c r="Q144" s="584">
        <f t="shared" si="160"/>
        <v>27</v>
      </c>
      <c r="R144" s="584">
        <v>0</v>
      </c>
      <c r="S144" s="648">
        <f>S143*0.09</f>
        <v>27</v>
      </c>
      <c r="T144" s="585">
        <f t="shared" si="161"/>
        <v>0.20399999999999999</v>
      </c>
      <c r="U144" s="585">
        <v>0</v>
      </c>
      <c r="V144" s="546">
        <v>0.20399999999999999</v>
      </c>
      <c r="W144" s="585">
        <f t="shared" si="148"/>
        <v>0</v>
      </c>
      <c r="X144" s="585">
        <v>0</v>
      </c>
      <c r="Y144" s="546"/>
      <c r="Z144" s="585">
        <f t="shared" si="149"/>
        <v>0</v>
      </c>
      <c r="AA144" s="585">
        <v>0</v>
      </c>
      <c r="AB144" s="587">
        <v>0</v>
      </c>
      <c r="AC144" s="599">
        <f t="shared" si="162"/>
        <v>0.20399999999999999</v>
      </c>
      <c r="AD144" s="600">
        <v>0</v>
      </c>
      <c r="AE144" s="590">
        <f t="shared" si="150"/>
        <v>0.20399999999999999</v>
      </c>
      <c r="AF144" s="599">
        <f t="shared" si="163"/>
        <v>0</v>
      </c>
      <c r="AG144" s="600">
        <v>0</v>
      </c>
      <c r="AH144" s="591">
        <v>0</v>
      </c>
      <c r="AI144" s="599">
        <f t="shared" si="164"/>
        <v>0</v>
      </c>
      <c r="AJ144" s="600">
        <v>0</v>
      </c>
      <c r="AK144" s="587">
        <v>0</v>
      </c>
      <c r="AL144" s="599">
        <f t="shared" si="165"/>
        <v>0</v>
      </c>
      <c r="AM144" s="600">
        <v>0</v>
      </c>
      <c r="AN144" s="587">
        <v>0</v>
      </c>
      <c r="AO144" s="599">
        <f t="shared" si="166"/>
        <v>0</v>
      </c>
      <c r="AP144" s="600">
        <v>0</v>
      </c>
      <c r="AQ144" s="590">
        <f t="shared" si="151"/>
        <v>0</v>
      </c>
      <c r="AR144" s="599">
        <f t="shared" si="167"/>
        <v>0.20399999999999999</v>
      </c>
      <c r="AS144" s="600">
        <v>0</v>
      </c>
      <c r="AT144" s="590">
        <f t="shared" si="152"/>
        <v>0.20399999999999999</v>
      </c>
      <c r="AU144" s="599">
        <f t="shared" si="168"/>
        <v>0</v>
      </c>
      <c r="AV144" s="600">
        <v>0</v>
      </c>
      <c r="AW144" s="587">
        <v>0</v>
      </c>
      <c r="AX144" s="599">
        <f t="shared" si="169"/>
        <v>0</v>
      </c>
      <c r="AY144" s="600">
        <v>0</v>
      </c>
      <c r="AZ144" s="587">
        <v>0</v>
      </c>
      <c r="BA144" s="599">
        <f t="shared" si="170"/>
        <v>0</v>
      </c>
      <c r="BB144" s="600">
        <v>0</v>
      </c>
      <c r="BC144" s="591">
        <v>0</v>
      </c>
      <c r="BD144" s="599">
        <f t="shared" si="171"/>
        <v>0</v>
      </c>
      <c r="BE144" s="600">
        <v>0</v>
      </c>
      <c r="BF144" s="590">
        <f t="shared" si="153"/>
        <v>0</v>
      </c>
      <c r="BG144" s="599">
        <f t="shared" si="172"/>
        <v>0.20399999999999999</v>
      </c>
      <c r="BH144" s="600">
        <v>0</v>
      </c>
      <c r="BI144" s="590">
        <f t="shared" si="154"/>
        <v>0.20399999999999999</v>
      </c>
      <c r="BJ144" s="599">
        <f t="shared" si="173"/>
        <v>0</v>
      </c>
      <c r="BK144" s="600">
        <v>0</v>
      </c>
      <c r="BL144" s="586">
        <v>0</v>
      </c>
      <c r="BM144" s="599">
        <f t="shared" si="174"/>
        <v>0</v>
      </c>
      <c r="BN144" s="600">
        <v>0</v>
      </c>
      <c r="BO144" s="586">
        <v>0</v>
      </c>
      <c r="BP144" s="599">
        <f t="shared" si="175"/>
        <v>0</v>
      </c>
      <c r="BQ144" s="600">
        <v>0</v>
      </c>
      <c r="BR144" s="586">
        <v>0</v>
      </c>
      <c r="BS144" s="601">
        <f t="shared" si="176"/>
        <v>0</v>
      </c>
      <c r="BT144" s="602">
        <v>0</v>
      </c>
      <c r="BU144" s="594">
        <f t="shared" si="155"/>
        <v>0</v>
      </c>
      <c r="BV144" s="601">
        <f t="shared" si="177"/>
        <v>0.20399999999999999</v>
      </c>
      <c r="BW144" s="602">
        <v>0</v>
      </c>
      <c r="BX144" s="595">
        <f t="shared" si="156"/>
        <v>0.20399999999999999</v>
      </c>
      <c r="BY144" s="596">
        <f t="shared" si="178"/>
        <v>7.5555555555555549E-3</v>
      </c>
    </row>
    <row r="145" spans="2:77" s="597" customFormat="1" ht="15.75" customHeight="1" x14ac:dyDescent="0.25">
      <c r="B145" s="779" t="s">
        <v>184</v>
      </c>
      <c r="C145" s="781" t="s">
        <v>185</v>
      </c>
      <c r="D145" s="577" t="s">
        <v>57</v>
      </c>
      <c r="E145" s="578">
        <f t="shared" si="111"/>
        <v>950</v>
      </c>
      <c r="F145" s="579">
        <f t="shared" si="112"/>
        <v>63</v>
      </c>
      <c r="G145" s="580">
        <f t="shared" si="157"/>
        <v>6.6315789473684217E-2</v>
      </c>
      <c r="H145" s="581">
        <f t="shared" si="113"/>
        <v>0</v>
      </c>
      <c r="I145" s="581">
        <f t="shared" si="114"/>
        <v>63</v>
      </c>
      <c r="J145" s="580">
        <f t="shared" si="158"/>
        <v>6.6315789473684217E-2</v>
      </c>
      <c r="K145" s="581">
        <f t="shared" si="115"/>
        <v>0</v>
      </c>
      <c r="L145" s="582">
        <f t="shared" si="116"/>
        <v>63</v>
      </c>
      <c r="M145" s="580">
        <f t="shared" si="159"/>
        <v>6.6315789473684217E-2</v>
      </c>
      <c r="N145" s="581">
        <f t="shared" si="117"/>
        <v>0</v>
      </c>
      <c r="O145" s="583">
        <f t="shared" si="118"/>
        <v>63</v>
      </c>
      <c r="P145" s="580">
        <f t="shared" si="179"/>
        <v>6.6315789473684217E-2</v>
      </c>
      <c r="Q145" s="584">
        <f t="shared" si="160"/>
        <v>950</v>
      </c>
      <c r="R145" s="584">
        <v>0</v>
      </c>
      <c r="S145" s="648">
        <v>950</v>
      </c>
      <c r="T145" s="585">
        <f t="shared" si="161"/>
        <v>48</v>
      </c>
      <c r="U145" s="585">
        <v>0</v>
      </c>
      <c r="V145" s="546">
        <v>48</v>
      </c>
      <c r="W145" s="585">
        <f t="shared" si="148"/>
        <v>15</v>
      </c>
      <c r="X145" s="585">
        <v>0</v>
      </c>
      <c r="Y145" s="546">
        <v>15</v>
      </c>
      <c r="Z145" s="585">
        <f t="shared" si="149"/>
        <v>0</v>
      </c>
      <c r="AA145" s="585">
        <v>0</v>
      </c>
      <c r="AB145" s="587">
        <v>0</v>
      </c>
      <c r="AC145" s="588">
        <f t="shared" si="162"/>
        <v>63</v>
      </c>
      <c r="AD145" s="589">
        <v>0</v>
      </c>
      <c r="AE145" s="590">
        <f t="shared" si="150"/>
        <v>63</v>
      </c>
      <c r="AF145" s="588">
        <f t="shared" si="163"/>
        <v>0</v>
      </c>
      <c r="AG145" s="589">
        <v>0</v>
      </c>
      <c r="AH145" s="591">
        <v>0</v>
      </c>
      <c r="AI145" s="588">
        <f t="shared" si="164"/>
        <v>0</v>
      </c>
      <c r="AJ145" s="589">
        <v>0</v>
      </c>
      <c r="AK145" s="587">
        <v>0</v>
      </c>
      <c r="AL145" s="588">
        <f t="shared" si="165"/>
        <v>0</v>
      </c>
      <c r="AM145" s="589">
        <v>0</v>
      </c>
      <c r="AN145" s="587">
        <v>0</v>
      </c>
      <c r="AO145" s="588">
        <f t="shared" si="166"/>
        <v>0</v>
      </c>
      <c r="AP145" s="589">
        <v>0</v>
      </c>
      <c r="AQ145" s="590">
        <f t="shared" si="151"/>
        <v>0</v>
      </c>
      <c r="AR145" s="588">
        <f t="shared" si="167"/>
        <v>63</v>
      </c>
      <c r="AS145" s="589">
        <v>0</v>
      </c>
      <c r="AT145" s="590">
        <f t="shared" si="152"/>
        <v>63</v>
      </c>
      <c r="AU145" s="588">
        <f t="shared" si="168"/>
        <v>0</v>
      </c>
      <c r="AV145" s="589">
        <v>0</v>
      </c>
      <c r="AW145" s="587">
        <v>0</v>
      </c>
      <c r="AX145" s="588">
        <f t="shared" si="169"/>
        <v>0</v>
      </c>
      <c r="AY145" s="589">
        <v>0</v>
      </c>
      <c r="AZ145" s="587">
        <v>0</v>
      </c>
      <c r="BA145" s="588">
        <f t="shared" si="170"/>
        <v>0</v>
      </c>
      <c r="BB145" s="589">
        <v>0</v>
      </c>
      <c r="BC145" s="591">
        <v>0</v>
      </c>
      <c r="BD145" s="588">
        <f t="shared" si="171"/>
        <v>0</v>
      </c>
      <c r="BE145" s="589">
        <v>0</v>
      </c>
      <c r="BF145" s="590">
        <f t="shared" si="153"/>
        <v>0</v>
      </c>
      <c r="BG145" s="588">
        <f t="shared" si="172"/>
        <v>63</v>
      </c>
      <c r="BH145" s="589">
        <v>0</v>
      </c>
      <c r="BI145" s="590">
        <f t="shared" si="154"/>
        <v>63</v>
      </c>
      <c r="BJ145" s="588">
        <f t="shared" si="173"/>
        <v>0</v>
      </c>
      <c r="BK145" s="589">
        <v>0</v>
      </c>
      <c r="BL145" s="586">
        <v>0</v>
      </c>
      <c r="BM145" s="588">
        <f t="shared" si="174"/>
        <v>0</v>
      </c>
      <c r="BN145" s="589">
        <v>0</v>
      </c>
      <c r="BO145" s="586">
        <v>0</v>
      </c>
      <c r="BP145" s="588">
        <f t="shared" si="175"/>
        <v>0</v>
      </c>
      <c r="BQ145" s="589">
        <v>0</v>
      </c>
      <c r="BR145" s="586">
        <v>0</v>
      </c>
      <c r="BS145" s="592">
        <f t="shared" si="176"/>
        <v>0</v>
      </c>
      <c r="BT145" s="593">
        <v>0</v>
      </c>
      <c r="BU145" s="594">
        <f t="shared" si="155"/>
        <v>0</v>
      </c>
      <c r="BV145" s="592">
        <f t="shared" si="177"/>
        <v>63</v>
      </c>
      <c r="BW145" s="593">
        <v>0</v>
      </c>
      <c r="BX145" s="595">
        <f t="shared" si="156"/>
        <v>63</v>
      </c>
      <c r="BY145" s="596">
        <f t="shared" si="178"/>
        <v>6.6315789473684217E-2</v>
      </c>
    </row>
    <row r="146" spans="2:77" s="597" customFormat="1" ht="15.75" customHeight="1" x14ac:dyDescent="0.25">
      <c r="B146" s="780"/>
      <c r="C146" s="782"/>
      <c r="D146" s="577" t="s">
        <v>32</v>
      </c>
      <c r="E146" s="578">
        <f t="shared" si="111"/>
        <v>57</v>
      </c>
      <c r="F146" s="579">
        <f t="shared" si="112"/>
        <v>4.4630000000000001</v>
      </c>
      <c r="G146" s="580">
        <f t="shared" si="157"/>
        <v>7.8298245614035089E-2</v>
      </c>
      <c r="H146" s="581">
        <f t="shared" si="113"/>
        <v>0</v>
      </c>
      <c r="I146" s="581">
        <f t="shared" si="114"/>
        <v>4.4630000000000001</v>
      </c>
      <c r="J146" s="580">
        <f t="shared" si="158"/>
        <v>7.8298245614035089E-2</v>
      </c>
      <c r="K146" s="581">
        <f t="shared" si="115"/>
        <v>0</v>
      </c>
      <c r="L146" s="582">
        <f t="shared" si="116"/>
        <v>4.4630000000000001</v>
      </c>
      <c r="M146" s="580">
        <f t="shared" si="159"/>
        <v>7.8298245614035089E-2</v>
      </c>
      <c r="N146" s="581">
        <f t="shared" si="117"/>
        <v>0</v>
      </c>
      <c r="O146" s="583">
        <f t="shared" si="118"/>
        <v>4.4630000000000001</v>
      </c>
      <c r="P146" s="580">
        <f t="shared" si="179"/>
        <v>7.8298245614035089E-2</v>
      </c>
      <c r="Q146" s="584">
        <f t="shared" si="160"/>
        <v>57</v>
      </c>
      <c r="R146" s="584">
        <v>0</v>
      </c>
      <c r="S146" s="648">
        <f>S145*0.06</f>
        <v>57</v>
      </c>
      <c r="T146" s="585">
        <f t="shared" si="161"/>
        <v>2.5470000000000002</v>
      </c>
      <c r="U146" s="585">
        <v>0</v>
      </c>
      <c r="V146" s="546">
        <v>2.5470000000000002</v>
      </c>
      <c r="W146" s="585">
        <f t="shared" si="148"/>
        <v>1.9159999999999999</v>
      </c>
      <c r="X146" s="585">
        <v>0</v>
      </c>
      <c r="Y146" s="546">
        <v>1.9159999999999999</v>
      </c>
      <c r="Z146" s="585">
        <f t="shared" si="149"/>
        <v>0</v>
      </c>
      <c r="AA146" s="585">
        <v>0</v>
      </c>
      <c r="AB146" s="587">
        <v>0</v>
      </c>
      <c r="AC146" s="588">
        <f t="shared" si="162"/>
        <v>4.4630000000000001</v>
      </c>
      <c r="AD146" s="589">
        <v>0</v>
      </c>
      <c r="AE146" s="590">
        <f t="shared" si="150"/>
        <v>4.4630000000000001</v>
      </c>
      <c r="AF146" s="588">
        <f t="shared" si="163"/>
        <v>0</v>
      </c>
      <c r="AG146" s="589">
        <v>0</v>
      </c>
      <c r="AH146" s="591">
        <v>0</v>
      </c>
      <c r="AI146" s="588">
        <f t="shared" si="164"/>
        <v>0</v>
      </c>
      <c r="AJ146" s="589">
        <v>0</v>
      </c>
      <c r="AK146" s="587">
        <v>0</v>
      </c>
      <c r="AL146" s="588">
        <f t="shared" si="165"/>
        <v>0</v>
      </c>
      <c r="AM146" s="589">
        <v>0</v>
      </c>
      <c r="AN146" s="587">
        <v>0</v>
      </c>
      <c r="AO146" s="588">
        <f t="shared" si="166"/>
        <v>0</v>
      </c>
      <c r="AP146" s="589">
        <v>0</v>
      </c>
      <c r="AQ146" s="590">
        <f t="shared" si="151"/>
        <v>0</v>
      </c>
      <c r="AR146" s="588">
        <f t="shared" si="167"/>
        <v>4.4630000000000001</v>
      </c>
      <c r="AS146" s="589">
        <v>0</v>
      </c>
      <c r="AT146" s="590">
        <f t="shared" si="152"/>
        <v>4.4630000000000001</v>
      </c>
      <c r="AU146" s="588">
        <f t="shared" si="168"/>
        <v>0</v>
      </c>
      <c r="AV146" s="589">
        <v>0</v>
      </c>
      <c r="AW146" s="587">
        <v>0</v>
      </c>
      <c r="AX146" s="588">
        <f t="shared" si="169"/>
        <v>0</v>
      </c>
      <c r="AY146" s="589">
        <v>0</v>
      </c>
      <c r="AZ146" s="587">
        <v>0</v>
      </c>
      <c r="BA146" s="588">
        <f t="shared" si="170"/>
        <v>0</v>
      </c>
      <c r="BB146" s="589">
        <v>0</v>
      </c>
      <c r="BC146" s="591">
        <v>0</v>
      </c>
      <c r="BD146" s="588">
        <f t="shared" si="171"/>
        <v>0</v>
      </c>
      <c r="BE146" s="589">
        <v>0</v>
      </c>
      <c r="BF146" s="590">
        <f t="shared" si="153"/>
        <v>0</v>
      </c>
      <c r="BG146" s="588">
        <f t="shared" si="172"/>
        <v>4.4630000000000001</v>
      </c>
      <c r="BH146" s="589">
        <v>0</v>
      </c>
      <c r="BI146" s="590">
        <f t="shared" si="154"/>
        <v>4.4630000000000001</v>
      </c>
      <c r="BJ146" s="588">
        <f t="shared" si="173"/>
        <v>0</v>
      </c>
      <c r="BK146" s="589">
        <v>0</v>
      </c>
      <c r="BL146" s="586">
        <v>0</v>
      </c>
      <c r="BM146" s="588">
        <f t="shared" si="174"/>
        <v>0</v>
      </c>
      <c r="BN146" s="589">
        <v>0</v>
      </c>
      <c r="BO146" s="586">
        <v>0</v>
      </c>
      <c r="BP146" s="588">
        <f t="shared" si="175"/>
        <v>0</v>
      </c>
      <c r="BQ146" s="589">
        <v>0</v>
      </c>
      <c r="BR146" s="586">
        <v>0</v>
      </c>
      <c r="BS146" s="592">
        <f t="shared" si="176"/>
        <v>0</v>
      </c>
      <c r="BT146" s="593">
        <v>0</v>
      </c>
      <c r="BU146" s="594">
        <f t="shared" si="155"/>
        <v>0</v>
      </c>
      <c r="BV146" s="592">
        <f t="shared" si="177"/>
        <v>4.4630000000000001</v>
      </c>
      <c r="BW146" s="593">
        <v>0</v>
      </c>
      <c r="BX146" s="595">
        <f t="shared" si="156"/>
        <v>4.4630000000000001</v>
      </c>
      <c r="BY146" s="596">
        <f t="shared" si="178"/>
        <v>7.8298245614035089E-2</v>
      </c>
    </row>
    <row r="147" spans="2:77" s="597" customFormat="1" ht="15.75" customHeight="1" x14ac:dyDescent="0.25">
      <c r="B147" s="783" t="s">
        <v>186</v>
      </c>
      <c r="C147" s="785" t="s">
        <v>187</v>
      </c>
      <c r="D147" s="577" t="s">
        <v>57</v>
      </c>
      <c r="E147" s="578">
        <f t="shared" si="111"/>
        <v>0</v>
      </c>
      <c r="F147" s="579">
        <f t="shared" si="112"/>
        <v>0</v>
      </c>
      <c r="G147" s="580"/>
      <c r="H147" s="581">
        <f t="shared" si="113"/>
        <v>0</v>
      </c>
      <c r="I147" s="581">
        <f t="shared" si="114"/>
        <v>0</v>
      </c>
      <c r="J147" s="580"/>
      <c r="K147" s="581">
        <f t="shared" si="115"/>
        <v>0</v>
      </c>
      <c r="L147" s="582">
        <f t="shared" si="116"/>
        <v>0</v>
      </c>
      <c r="M147" s="580"/>
      <c r="N147" s="581">
        <f t="shared" si="117"/>
        <v>0</v>
      </c>
      <c r="O147" s="583">
        <f t="shared" si="118"/>
        <v>0</v>
      </c>
      <c r="P147" s="580"/>
      <c r="Q147" s="606"/>
      <c r="R147" s="606"/>
      <c r="S147" s="648"/>
      <c r="T147" s="607"/>
      <c r="U147" s="607"/>
      <c r="V147" s="546"/>
      <c r="W147" s="607"/>
      <c r="X147" s="607"/>
      <c r="Y147" s="546"/>
      <c r="Z147" s="607"/>
      <c r="AA147" s="607"/>
      <c r="AB147" s="587"/>
      <c r="AC147" s="608"/>
      <c r="AD147" s="609"/>
      <c r="AE147" s="590">
        <f t="shared" si="150"/>
        <v>0</v>
      </c>
      <c r="AF147" s="608"/>
      <c r="AG147" s="609"/>
      <c r="AH147" s="591"/>
      <c r="AI147" s="608"/>
      <c r="AJ147" s="609"/>
      <c r="AK147" s="587"/>
      <c r="AL147" s="608"/>
      <c r="AM147" s="609"/>
      <c r="AN147" s="587">
        <v>0</v>
      </c>
      <c r="AO147" s="608"/>
      <c r="AP147" s="609"/>
      <c r="AQ147" s="590">
        <f t="shared" si="151"/>
        <v>0</v>
      </c>
      <c r="AR147" s="608"/>
      <c r="AS147" s="609"/>
      <c r="AT147" s="590">
        <f t="shared" si="152"/>
        <v>0</v>
      </c>
      <c r="AU147" s="608"/>
      <c r="AV147" s="609"/>
      <c r="AW147" s="587">
        <v>0</v>
      </c>
      <c r="AX147" s="608"/>
      <c r="AY147" s="609"/>
      <c r="AZ147" s="587">
        <v>0</v>
      </c>
      <c r="BA147" s="608"/>
      <c r="BB147" s="609"/>
      <c r="BC147" s="591">
        <v>0</v>
      </c>
      <c r="BD147" s="608"/>
      <c r="BE147" s="609"/>
      <c r="BF147" s="590">
        <f t="shared" si="153"/>
        <v>0</v>
      </c>
      <c r="BG147" s="608"/>
      <c r="BH147" s="609"/>
      <c r="BI147" s="610">
        <v>0</v>
      </c>
      <c r="BJ147" s="608"/>
      <c r="BK147" s="609"/>
      <c r="BL147" s="586">
        <v>0</v>
      </c>
      <c r="BM147" s="608"/>
      <c r="BN147" s="609"/>
      <c r="BO147" s="586"/>
      <c r="BP147" s="608"/>
      <c r="BQ147" s="609"/>
      <c r="BR147" s="586"/>
      <c r="BS147" s="611"/>
      <c r="BT147" s="612"/>
      <c r="BU147" s="594">
        <f t="shared" si="155"/>
        <v>0</v>
      </c>
      <c r="BV147" s="611"/>
      <c r="BW147" s="612"/>
      <c r="BX147" s="595">
        <f t="shared" si="156"/>
        <v>0</v>
      </c>
      <c r="BY147" s="596"/>
    </row>
    <row r="148" spans="2:77" ht="15.75" customHeight="1" thickBot="1" x14ac:dyDescent="0.3">
      <c r="B148" s="784"/>
      <c r="C148" s="786"/>
      <c r="D148" s="402" t="s">
        <v>32</v>
      </c>
      <c r="E148" s="403">
        <f t="shared" si="111"/>
        <v>0</v>
      </c>
      <c r="F148" s="161">
        <f t="shared" si="112"/>
        <v>0</v>
      </c>
      <c r="G148" s="108"/>
      <c r="H148" s="110">
        <f t="shared" si="113"/>
        <v>0</v>
      </c>
      <c r="I148" s="110">
        <f t="shared" si="114"/>
        <v>0</v>
      </c>
      <c r="J148" s="108"/>
      <c r="K148" s="110">
        <f t="shared" si="115"/>
        <v>0</v>
      </c>
      <c r="L148" s="111">
        <f t="shared" si="116"/>
        <v>0</v>
      </c>
      <c r="M148" s="108"/>
      <c r="N148" s="110">
        <f t="shared" si="117"/>
        <v>0</v>
      </c>
      <c r="O148" s="404">
        <f t="shared" si="118"/>
        <v>0</v>
      </c>
      <c r="P148" s="108"/>
      <c r="Q148" s="560"/>
      <c r="R148" s="560"/>
      <c r="S148" s="649"/>
      <c r="T148" s="561"/>
      <c r="U148" s="561"/>
      <c r="V148" s="562"/>
      <c r="W148" s="561"/>
      <c r="X148" s="561"/>
      <c r="Y148" s="562"/>
      <c r="Z148" s="561"/>
      <c r="AA148" s="561"/>
      <c r="AB148" s="483"/>
      <c r="AC148" s="410"/>
      <c r="AD148" s="563"/>
      <c r="AE148" s="197">
        <f t="shared" si="150"/>
        <v>0</v>
      </c>
      <c r="AF148" s="410"/>
      <c r="AG148" s="563"/>
      <c r="AH148" s="481"/>
      <c r="AI148" s="410"/>
      <c r="AJ148" s="563"/>
      <c r="AK148" s="483"/>
      <c r="AL148" s="410"/>
      <c r="AM148" s="563"/>
      <c r="AN148" s="483">
        <v>0</v>
      </c>
      <c r="AO148" s="410"/>
      <c r="AP148" s="563"/>
      <c r="AQ148" s="197">
        <f t="shared" si="151"/>
        <v>0</v>
      </c>
      <c r="AR148" s="410"/>
      <c r="AS148" s="563"/>
      <c r="AT148" s="197">
        <f t="shared" si="152"/>
        <v>0</v>
      </c>
      <c r="AU148" s="410"/>
      <c r="AV148" s="563"/>
      <c r="AW148" s="483">
        <v>0</v>
      </c>
      <c r="AX148" s="410"/>
      <c r="AY148" s="563"/>
      <c r="AZ148" s="483">
        <v>0</v>
      </c>
      <c r="BA148" s="410"/>
      <c r="BB148" s="563"/>
      <c r="BC148" s="481">
        <v>0</v>
      </c>
      <c r="BD148" s="410"/>
      <c r="BE148" s="563"/>
      <c r="BF148" s="197">
        <f t="shared" si="153"/>
        <v>0</v>
      </c>
      <c r="BG148" s="410"/>
      <c r="BH148" s="563"/>
      <c r="BI148" s="482">
        <v>0</v>
      </c>
      <c r="BJ148" s="410"/>
      <c r="BK148" s="563"/>
      <c r="BL148" s="562">
        <v>0</v>
      </c>
      <c r="BM148" s="410"/>
      <c r="BN148" s="563"/>
      <c r="BO148" s="562"/>
      <c r="BP148" s="410"/>
      <c r="BQ148" s="563"/>
      <c r="BR148" s="562"/>
      <c r="BS148" s="486"/>
      <c r="BT148" s="564"/>
      <c r="BU148" s="119">
        <f t="shared" si="155"/>
        <v>0</v>
      </c>
      <c r="BV148" s="486"/>
      <c r="BW148" s="564"/>
      <c r="BX148" s="241">
        <f t="shared" si="156"/>
        <v>0</v>
      </c>
      <c r="BY148" s="108"/>
    </row>
    <row r="149" spans="2:77" ht="54.75" customHeight="1" x14ac:dyDescent="0.3">
      <c r="B149" s="565"/>
      <c r="C149" s="566" t="s">
        <v>188</v>
      </c>
      <c r="D149" s="567" t="s">
        <v>189</v>
      </c>
      <c r="E149" s="568"/>
      <c r="F149" s="569"/>
      <c r="G149" s="387"/>
      <c r="H149" s="570"/>
      <c r="I149" s="571" t="s">
        <v>189</v>
      </c>
      <c r="J149" s="571"/>
      <c r="K149" s="571"/>
      <c r="L149" s="571"/>
      <c r="M149" s="571"/>
      <c r="N149" s="571"/>
      <c r="O149" s="571"/>
      <c r="P149" s="571"/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  <c r="AB149" s="571"/>
      <c r="AC149" s="572"/>
      <c r="AD149" s="572"/>
      <c r="AE149" s="573"/>
    </row>
    <row r="150" spans="2:77" ht="43.5" customHeight="1" x14ac:dyDescent="0.25">
      <c r="C150" s="787" t="s">
        <v>190</v>
      </c>
      <c r="D150" s="787"/>
      <c r="E150" s="787"/>
      <c r="F150" s="787"/>
      <c r="G150" s="787"/>
      <c r="H150" s="787"/>
      <c r="I150" s="787"/>
      <c r="J150" s="787"/>
      <c r="K150" s="787"/>
      <c r="L150" s="787"/>
      <c r="M150" s="787"/>
      <c r="N150" s="787"/>
      <c r="O150" s="787"/>
      <c r="P150" s="787"/>
      <c r="Q150" s="787"/>
      <c r="R150" s="787"/>
      <c r="S150" s="787"/>
      <c r="T150" s="787"/>
      <c r="U150" s="787"/>
      <c r="V150" s="787"/>
      <c r="W150" s="787"/>
      <c r="X150" s="787"/>
      <c r="Y150" s="787"/>
      <c r="Z150" s="787"/>
      <c r="AA150" s="787"/>
      <c r="AB150" s="787"/>
      <c r="AC150" s="787"/>
    </row>
    <row r="151" spans="2:77" ht="68.25" customHeight="1" x14ac:dyDescent="0.25"/>
    <row r="154" spans="2:77" ht="12.75" customHeight="1" x14ac:dyDescent="0.25"/>
    <row r="155" spans="2:77" s="574" customFormat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  <row r="157" spans="2:77" s="574" customFormat="1" ht="6" customHeight="1" x14ac:dyDescent="0.25">
      <c r="B157" s="1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BY157" s="575"/>
    </row>
    <row r="158" spans="2:77" s="574" customFormat="1" hidden="1" x14ac:dyDescent="0.25">
      <c r="B158" s="1"/>
      <c r="C158" s="1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BY158" s="575"/>
    </row>
    <row r="159" spans="2:77" s="574" customFormat="1" hidden="1" x14ac:dyDescent="0.25">
      <c r="B159" s="1"/>
      <c r="C159" s="1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BY159" s="575"/>
    </row>
  </sheetData>
  <mergeCells count="156">
    <mergeCell ref="G6:G8"/>
    <mergeCell ref="H6:H8"/>
    <mergeCell ref="I6:I8"/>
    <mergeCell ref="J6:J8"/>
    <mergeCell ref="K6:K8"/>
    <mergeCell ref="L6:L8"/>
    <mergeCell ref="AD5:AE5"/>
    <mergeCell ref="B6:B8"/>
    <mergeCell ref="C6:C8"/>
    <mergeCell ref="D6:D8"/>
    <mergeCell ref="E6:E8"/>
    <mergeCell ref="F6:F8"/>
    <mergeCell ref="BD6:BF7"/>
    <mergeCell ref="W6:Y7"/>
    <mergeCell ref="Z6:AB7"/>
    <mergeCell ref="AC6:AE7"/>
    <mergeCell ref="AF6:AH7"/>
    <mergeCell ref="AI6:AK7"/>
    <mergeCell ref="AL6:AN7"/>
    <mergeCell ref="M6:M8"/>
    <mergeCell ref="N6:N8"/>
    <mergeCell ref="O6:O8"/>
    <mergeCell ref="P6:P8"/>
    <mergeCell ref="Q6:S7"/>
    <mergeCell ref="T6:V7"/>
    <mergeCell ref="B18:B19"/>
    <mergeCell ref="C18:C19"/>
    <mergeCell ref="B20:B21"/>
    <mergeCell ref="C20:C21"/>
    <mergeCell ref="B22:B23"/>
    <mergeCell ref="C22:C23"/>
    <mergeCell ref="BY6:BY8"/>
    <mergeCell ref="B10:B12"/>
    <mergeCell ref="C11:C12"/>
    <mergeCell ref="B13:B14"/>
    <mergeCell ref="C13:C14"/>
    <mergeCell ref="B15:B16"/>
    <mergeCell ref="C15:C16"/>
    <mergeCell ref="BG6:BI7"/>
    <mergeCell ref="BJ6:BL7"/>
    <mergeCell ref="BM6:BO7"/>
    <mergeCell ref="BP6:BR7"/>
    <mergeCell ref="BS6:BU7"/>
    <mergeCell ref="BV6:BX7"/>
    <mergeCell ref="AO6:AQ7"/>
    <mergeCell ref="AR6:AT7"/>
    <mergeCell ref="AU6:AW7"/>
    <mergeCell ref="AX6:AZ7"/>
    <mergeCell ref="BA6:BC7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42:B43"/>
    <mergeCell ref="C42:C43"/>
    <mergeCell ref="B44:B45"/>
    <mergeCell ref="C44:C45"/>
    <mergeCell ref="B46:B48"/>
    <mergeCell ref="C46:C48"/>
    <mergeCell ref="B36:B37"/>
    <mergeCell ref="C36:C37"/>
    <mergeCell ref="B38:B39"/>
    <mergeCell ref="C38:C39"/>
    <mergeCell ref="B40:B41"/>
    <mergeCell ref="C40:C41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  <mergeCell ref="B80:B81"/>
    <mergeCell ref="C80:C81"/>
    <mergeCell ref="B82:B83"/>
    <mergeCell ref="C82:C83"/>
    <mergeCell ref="B84:B85"/>
    <mergeCell ref="C84:C85"/>
    <mergeCell ref="B73:B74"/>
    <mergeCell ref="C73:C74"/>
    <mergeCell ref="B75:B76"/>
    <mergeCell ref="C75:C76"/>
    <mergeCell ref="B77:B78"/>
    <mergeCell ref="C77:C78"/>
    <mergeCell ref="B92:B93"/>
    <mergeCell ref="C92:C93"/>
    <mergeCell ref="B95:B96"/>
    <mergeCell ref="C95:C96"/>
    <mergeCell ref="B97:B98"/>
    <mergeCell ref="C97:C98"/>
    <mergeCell ref="B86:B87"/>
    <mergeCell ref="C86:C87"/>
    <mergeCell ref="B88:B89"/>
    <mergeCell ref="C88:C89"/>
    <mergeCell ref="B90:B91"/>
    <mergeCell ref="C90:C91"/>
    <mergeCell ref="B112:B113"/>
    <mergeCell ref="C112:C113"/>
    <mergeCell ref="B114:B115"/>
    <mergeCell ref="C114:C115"/>
    <mergeCell ref="B121:B122"/>
    <mergeCell ref="C121:C122"/>
    <mergeCell ref="B99:B100"/>
    <mergeCell ref="C99:C100"/>
    <mergeCell ref="B108:B109"/>
    <mergeCell ref="C108:C109"/>
    <mergeCell ref="B110:B111"/>
    <mergeCell ref="C110:C111"/>
    <mergeCell ref="B133:B134"/>
    <mergeCell ref="C133:C134"/>
    <mergeCell ref="B135:B136"/>
    <mergeCell ref="C135:C136"/>
    <mergeCell ref="B137:B138"/>
    <mergeCell ref="C137:C138"/>
    <mergeCell ref="B123:B124"/>
    <mergeCell ref="C123:C124"/>
    <mergeCell ref="B125:B126"/>
    <mergeCell ref="C125:C126"/>
    <mergeCell ref="B127:B128"/>
    <mergeCell ref="C127:C128"/>
    <mergeCell ref="B145:B146"/>
    <mergeCell ref="C145:C146"/>
    <mergeCell ref="B147:B148"/>
    <mergeCell ref="C147:C148"/>
    <mergeCell ref="C150:AC150"/>
    <mergeCell ref="B139:B140"/>
    <mergeCell ref="C139:C140"/>
    <mergeCell ref="B141:B142"/>
    <mergeCell ref="C141:C142"/>
    <mergeCell ref="B143:B144"/>
    <mergeCell ref="C143:C144"/>
  </mergeCells>
  <pageMargins left="0.23622047244094491" right="0.23622047244094491" top="0.74803149606299213" bottom="0.74803149606299213" header="0.31496062992125984" footer="0.31496062992125984"/>
  <pageSetup paperSize="9" scale="75" fitToHeight="10" orientation="portrait" r:id="rId1"/>
  <headerFooter alignWithMargins="0">
    <oddHeader>&amp;RПлан ТР на  2020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29B2-682B-4204-8B8C-996EDA54C0F9}">
  <sheetPr>
    <tabColor rgb="FF0070C0"/>
    <pageSetUpPr fitToPage="1"/>
  </sheetPr>
  <dimension ref="B1:DP158"/>
  <sheetViews>
    <sheetView view="pageBreakPreview" zoomScaleNormal="90" zoomScaleSheetLayoutView="100" workbookViewId="0">
      <pane xSplit="3" ySplit="8" topLeftCell="D9" activePane="bottomRight" state="frozen"/>
      <selection pane="topRight" activeCell="D1" sqref="D1"/>
      <selection pane="bottomLeft" activeCell="A15" sqref="A15"/>
      <selection pane="bottomRight" activeCell="C12" sqref="C12:C13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7.88671875" style="2" customWidth="1"/>
    <col min="5" max="5" width="16.44140625" style="2" hidden="1" customWidth="1"/>
    <col min="6" max="6" width="15.44140625" style="2" customWidth="1"/>
    <col min="7" max="7" width="9.6640625" style="2" customWidth="1"/>
    <col min="8" max="8" width="15.44140625" style="2" hidden="1" customWidth="1"/>
    <col min="9" max="9" width="15.44140625" style="1" hidden="1" customWidth="1"/>
    <col min="10" max="10" width="9.6640625" style="1" hidden="1" customWidth="1"/>
    <col min="11" max="12" width="15.44140625" style="1" hidden="1" customWidth="1"/>
    <col min="13" max="13" width="9.6640625" style="1" hidden="1" customWidth="1"/>
    <col min="14" max="14" width="12.88671875" style="1" hidden="1" customWidth="1"/>
    <col min="15" max="15" width="15.6640625" style="1" hidden="1" customWidth="1"/>
    <col min="16" max="16" width="12.5546875" style="1" hidden="1" customWidth="1"/>
    <col min="17" max="19" width="15.44140625" style="1" hidden="1" customWidth="1"/>
    <col min="20" max="28" width="15.109375" style="1" hidden="1" customWidth="1"/>
    <col min="29" max="31" width="12.88671875" style="1" customWidth="1"/>
    <col min="32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7" width="12.88671875" style="1" hidden="1" customWidth="1"/>
    <col min="58" max="58" width="13.88671875" style="1" hidden="1" customWidth="1"/>
    <col min="59" max="59" width="12.88671875" style="1" hidden="1" customWidth="1"/>
    <col min="60" max="60" width="11.33203125" style="1" hidden="1" customWidth="1"/>
    <col min="61" max="61" width="15" style="1" hidden="1" customWidth="1"/>
    <col min="62" max="74" width="12.88671875" style="1" hidden="1" customWidth="1"/>
    <col min="75" max="75" width="9.5546875" style="1" hidden="1" customWidth="1"/>
    <col min="76" max="76" width="15.5546875" style="1" hidden="1" customWidth="1"/>
    <col min="77" max="77" width="10.44140625" style="3" hidden="1" customWidth="1"/>
    <col min="78" max="78" width="10.88671875" style="1" customWidth="1"/>
    <col min="79" max="82" width="8.88671875" style="1" customWidth="1"/>
    <col min="83" max="16384" width="8.88671875" style="1"/>
  </cols>
  <sheetData>
    <row r="1" spans="2:120" ht="22.5" customHeight="1" x14ac:dyDescent="0.25"/>
    <row r="2" spans="2:120" hidden="1" x14ac:dyDescent="0.25">
      <c r="B2" s="5"/>
      <c r="C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120" ht="20.25" customHeight="1" x14ac:dyDescent="0.3">
      <c r="B3" s="7" t="s">
        <v>202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7"/>
      <c r="AE3" s="7"/>
      <c r="AO3" s="9"/>
      <c r="AQ3" s="4"/>
      <c r="AR3" s="9">
        <f>AC3+AO3</f>
        <v>0</v>
      </c>
      <c r="AX3" s="605"/>
      <c r="AY3" s="605"/>
      <c r="AZ3" s="605"/>
      <c r="BD3" s="10"/>
      <c r="BG3" s="9"/>
      <c r="BS3" s="11"/>
      <c r="BV3" s="11"/>
    </row>
    <row r="4" spans="2:120" ht="12.75" customHeight="1" thickBot="1" x14ac:dyDescent="0.3">
      <c r="B4" s="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>
        <v>1</v>
      </c>
      <c r="W4" s="12"/>
      <c r="X4" s="12"/>
      <c r="Y4" s="12">
        <v>2</v>
      </c>
      <c r="Z4" s="12"/>
      <c r="AA4" s="12"/>
      <c r="AB4" s="12">
        <v>3</v>
      </c>
      <c r="AC4" s="12"/>
      <c r="AD4" s="874" t="s">
        <v>0</v>
      </c>
      <c r="AE4" s="874"/>
      <c r="AH4" s="1">
        <v>4</v>
      </c>
      <c r="AK4" s="1">
        <v>5</v>
      </c>
      <c r="AN4" s="1">
        <v>6</v>
      </c>
      <c r="AW4" s="1">
        <v>7</v>
      </c>
      <c r="AZ4" s="1">
        <v>8</v>
      </c>
      <c r="BC4" s="1">
        <v>9</v>
      </c>
      <c r="BL4" s="1">
        <v>10</v>
      </c>
      <c r="BO4" s="1">
        <v>11</v>
      </c>
      <c r="BR4" s="1">
        <v>12</v>
      </c>
    </row>
    <row r="5" spans="2:120" ht="42.75" customHeight="1" x14ac:dyDescent="0.25">
      <c r="B5" s="875" t="s">
        <v>1</v>
      </c>
      <c r="C5" s="877" t="s">
        <v>2</v>
      </c>
      <c r="D5" s="879" t="s">
        <v>3</v>
      </c>
      <c r="E5" s="881" t="s">
        <v>191</v>
      </c>
      <c r="F5" s="872" t="s">
        <v>192</v>
      </c>
      <c r="G5" s="869" t="s">
        <v>4</v>
      </c>
      <c r="H5" s="872" t="s">
        <v>193</v>
      </c>
      <c r="I5" s="872" t="s">
        <v>194</v>
      </c>
      <c r="J5" s="869" t="s">
        <v>5</v>
      </c>
      <c r="K5" s="872" t="s">
        <v>195</v>
      </c>
      <c r="L5" s="872" t="s">
        <v>196</v>
      </c>
      <c r="M5" s="869" t="s">
        <v>6</v>
      </c>
      <c r="N5" s="872" t="s">
        <v>197</v>
      </c>
      <c r="O5" s="872" t="s">
        <v>198</v>
      </c>
      <c r="P5" s="869" t="s">
        <v>199</v>
      </c>
      <c r="Q5" s="863" t="s">
        <v>200</v>
      </c>
      <c r="R5" s="864"/>
      <c r="S5" s="865"/>
      <c r="T5" s="863" t="s">
        <v>7</v>
      </c>
      <c r="U5" s="864"/>
      <c r="V5" s="865"/>
      <c r="W5" s="863" t="s">
        <v>8</v>
      </c>
      <c r="X5" s="864"/>
      <c r="Y5" s="865"/>
      <c r="Z5" s="863" t="s">
        <v>9</v>
      </c>
      <c r="AA5" s="864"/>
      <c r="AB5" s="865"/>
      <c r="AC5" s="863" t="s">
        <v>10</v>
      </c>
      <c r="AD5" s="864"/>
      <c r="AE5" s="865"/>
      <c r="AF5" s="863" t="s">
        <v>11</v>
      </c>
      <c r="AG5" s="864"/>
      <c r="AH5" s="865"/>
      <c r="AI5" s="863" t="s">
        <v>12</v>
      </c>
      <c r="AJ5" s="864"/>
      <c r="AK5" s="865"/>
      <c r="AL5" s="863" t="s">
        <v>13</v>
      </c>
      <c r="AM5" s="864"/>
      <c r="AN5" s="865"/>
      <c r="AO5" s="863" t="s">
        <v>14</v>
      </c>
      <c r="AP5" s="864"/>
      <c r="AQ5" s="865"/>
      <c r="AR5" s="863" t="s">
        <v>15</v>
      </c>
      <c r="AS5" s="864"/>
      <c r="AT5" s="865"/>
      <c r="AU5" s="863" t="s">
        <v>16</v>
      </c>
      <c r="AV5" s="864"/>
      <c r="AW5" s="865"/>
      <c r="AX5" s="863" t="s">
        <v>17</v>
      </c>
      <c r="AY5" s="864"/>
      <c r="AZ5" s="865"/>
      <c r="BA5" s="863" t="s">
        <v>18</v>
      </c>
      <c r="BB5" s="864"/>
      <c r="BC5" s="865"/>
      <c r="BD5" s="863" t="s">
        <v>19</v>
      </c>
      <c r="BE5" s="864"/>
      <c r="BF5" s="865"/>
      <c r="BG5" s="857" t="s">
        <v>20</v>
      </c>
      <c r="BH5" s="858"/>
      <c r="BI5" s="859"/>
      <c r="BJ5" s="863" t="s">
        <v>21</v>
      </c>
      <c r="BK5" s="864"/>
      <c r="BL5" s="865"/>
      <c r="BM5" s="863" t="s">
        <v>22</v>
      </c>
      <c r="BN5" s="864"/>
      <c r="BO5" s="865"/>
      <c r="BP5" s="863" t="s">
        <v>23</v>
      </c>
      <c r="BQ5" s="864"/>
      <c r="BR5" s="865"/>
      <c r="BS5" s="863" t="s">
        <v>24</v>
      </c>
      <c r="BT5" s="864"/>
      <c r="BU5" s="865"/>
      <c r="BV5" s="863" t="s">
        <v>25</v>
      </c>
      <c r="BW5" s="864"/>
      <c r="BX5" s="865"/>
      <c r="BY5" s="850" t="s">
        <v>26</v>
      </c>
    </row>
    <row r="6" spans="2:120" ht="21.75" customHeight="1" thickBot="1" x14ac:dyDescent="0.3">
      <c r="B6" s="876"/>
      <c r="C6" s="878"/>
      <c r="D6" s="880"/>
      <c r="E6" s="882"/>
      <c r="F6" s="873"/>
      <c r="G6" s="870"/>
      <c r="H6" s="873"/>
      <c r="I6" s="873"/>
      <c r="J6" s="870"/>
      <c r="K6" s="873"/>
      <c r="L6" s="873"/>
      <c r="M6" s="870"/>
      <c r="N6" s="873"/>
      <c r="O6" s="873"/>
      <c r="P6" s="870"/>
      <c r="Q6" s="866"/>
      <c r="R6" s="867"/>
      <c r="S6" s="868"/>
      <c r="T6" s="866"/>
      <c r="U6" s="867"/>
      <c r="V6" s="868"/>
      <c r="W6" s="866"/>
      <c r="X6" s="867"/>
      <c r="Y6" s="868"/>
      <c r="Z6" s="866"/>
      <c r="AA6" s="867"/>
      <c r="AB6" s="868"/>
      <c r="AC6" s="866"/>
      <c r="AD6" s="867"/>
      <c r="AE6" s="868"/>
      <c r="AF6" s="866"/>
      <c r="AG6" s="867"/>
      <c r="AH6" s="868"/>
      <c r="AI6" s="866"/>
      <c r="AJ6" s="867"/>
      <c r="AK6" s="868"/>
      <c r="AL6" s="866"/>
      <c r="AM6" s="867"/>
      <c r="AN6" s="868"/>
      <c r="AO6" s="866"/>
      <c r="AP6" s="867"/>
      <c r="AQ6" s="868"/>
      <c r="AR6" s="866"/>
      <c r="AS6" s="867"/>
      <c r="AT6" s="868"/>
      <c r="AU6" s="866"/>
      <c r="AV6" s="867"/>
      <c r="AW6" s="868"/>
      <c r="AX6" s="866"/>
      <c r="AY6" s="867"/>
      <c r="AZ6" s="868"/>
      <c r="BA6" s="866"/>
      <c r="BB6" s="867"/>
      <c r="BC6" s="868"/>
      <c r="BD6" s="866"/>
      <c r="BE6" s="867"/>
      <c r="BF6" s="868"/>
      <c r="BG6" s="860"/>
      <c r="BH6" s="861"/>
      <c r="BI6" s="862"/>
      <c r="BJ6" s="866"/>
      <c r="BK6" s="867"/>
      <c r="BL6" s="868"/>
      <c r="BM6" s="866"/>
      <c r="BN6" s="867"/>
      <c r="BO6" s="868"/>
      <c r="BP6" s="866"/>
      <c r="BQ6" s="867"/>
      <c r="BR6" s="868"/>
      <c r="BS6" s="866"/>
      <c r="BT6" s="867"/>
      <c r="BU6" s="868"/>
      <c r="BV6" s="866"/>
      <c r="BW6" s="867"/>
      <c r="BX6" s="868"/>
      <c r="BY6" s="851"/>
    </row>
    <row r="7" spans="2:120" ht="13.5" customHeight="1" thickBot="1" x14ac:dyDescent="0.3">
      <c r="B7" s="876"/>
      <c r="C7" s="878"/>
      <c r="D7" s="880"/>
      <c r="E7" s="882"/>
      <c r="F7" s="873"/>
      <c r="G7" s="871"/>
      <c r="H7" s="873"/>
      <c r="I7" s="873"/>
      <c r="J7" s="871"/>
      <c r="K7" s="873"/>
      <c r="L7" s="873"/>
      <c r="M7" s="871"/>
      <c r="N7" s="873"/>
      <c r="O7" s="873"/>
      <c r="P7" s="871"/>
      <c r="Q7" s="13" t="s">
        <v>27</v>
      </c>
      <c r="R7" s="14" t="s">
        <v>28</v>
      </c>
      <c r="S7" s="14" t="s">
        <v>29</v>
      </c>
      <c r="T7" s="13" t="s">
        <v>27</v>
      </c>
      <c r="U7" s="14" t="s">
        <v>28</v>
      </c>
      <c r="V7" s="14" t="s">
        <v>29</v>
      </c>
      <c r="W7" s="13" t="s">
        <v>27</v>
      </c>
      <c r="X7" s="14" t="s">
        <v>28</v>
      </c>
      <c r="Y7" s="14" t="s">
        <v>29</v>
      </c>
      <c r="Z7" s="13" t="s">
        <v>27</v>
      </c>
      <c r="AA7" s="14" t="s">
        <v>28</v>
      </c>
      <c r="AB7" s="14" t="s">
        <v>29</v>
      </c>
      <c r="AC7" s="13" t="s">
        <v>27</v>
      </c>
      <c r="AD7" s="14" t="s">
        <v>28</v>
      </c>
      <c r="AE7" s="14" t="s">
        <v>29</v>
      </c>
      <c r="AF7" s="13" t="s">
        <v>27</v>
      </c>
      <c r="AG7" s="14" t="s">
        <v>28</v>
      </c>
      <c r="AH7" s="14" t="s">
        <v>29</v>
      </c>
      <c r="AI7" s="13" t="s">
        <v>27</v>
      </c>
      <c r="AJ7" s="14" t="s">
        <v>28</v>
      </c>
      <c r="AK7" s="14" t="s">
        <v>29</v>
      </c>
      <c r="AL7" s="13" t="s">
        <v>27</v>
      </c>
      <c r="AM7" s="14" t="s">
        <v>28</v>
      </c>
      <c r="AN7" s="14" t="s">
        <v>29</v>
      </c>
      <c r="AO7" s="13" t="s">
        <v>27</v>
      </c>
      <c r="AP7" s="14" t="s">
        <v>28</v>
      </c>
      <c r="AQ7" s="14" t="s">
        <v>29</v>
      </c>
      <c r="AR7" s="13" t="s">
        <v>27</v>
      </c>
      <c r="AS7" s="14" t="s">
        <v>28</v>
      </c>
      <c r="AT7" s="14" t="s">
        <v>29</v>
      </c>
      <c r="AU7" s="13" t="s">
        <v>27</v>
      </c>
      <c r="AV7" s="14" t="s">
        <v>28</v>
      </c>
      <c r="AW7" s="14" t="s">
        <v>29</v>
      </c>
      <c r="AX7" s="13" t="s">
        <v>27</v>
      </c>
      <c r="AY7" s="14" t="s">
        <v>28</v>
      </c>
      <c r="AZ7" s="14" t="s">
        <v>29</v>
      </c>
      <c r="BA7" s="13" t="s">
        <v>27</v>
      </c>
      <c r="BB7" s="14" t="s">
        <v>28</v>
      </c>
      <c r="BC7" s="14" t="s">
        <v>29</v>
      </c>
      <c r="BD7" s="13" t="s">
        <v>27</v>
      </c>
      <c r="BE7" s="14" t="s">
        <v>28</v>
      </c>
      <c r="BF7" s="14" t="s">
        <v>29</v>
      </c>
      <c r="BG7" s="13" t="s">
        <v>27</v>
      </c>
      <c r="BH7" s="14" t="s">
        <v>28</v>
      </c>
      <c r="BI7" s="14" t="s">
        <v>29</v>
      </c>
      <c r="BJ7" s="15" t="s">
        <v>27</v>
      </c>
      <c r="BK7" s="16" t="s">
        <v>28</v>
      </c>
      <c r="BL7" s="17" t="s">
        <v>29</v>
      </c>
      <c r="BM7" s="13" t="s">
        <v>27</v>
      </c>
      <c r="BN7" s="14" t="s">
        <v>28</v>
      </c>
      <c r="BO7" s="14" t="s">
        <v>29</v>
      </c>
      <c r="BP7" s="13" t="s">
        <v>27</v>
      </c>
      <c r="BQ7" s="14" t="s">
        <v>28</v>
      </c>
      <c r="BR7" s="14" t="s">
        <v>29</v>
      </c>
      <c r="BS7" s="13" t="s">
        <v>27</v>
      </c>
      <c r="BT7" s="14" t="s">
        <v>28</v>
      </c>
      <c r="BU7" s="14" t="s">
        <v>29</v>
      </c>
      <c r="BV7" s="13" t="s">
        <v>27</v>
      </c>
      <c r="BW7" s="14" t="s">
        <v>28</v>
      </c>
      <c r="BX7" s="14" t="s">
        <v>29</v>
      </c>
      <c r="BY7" s="852"/>
    </row>
    <row r="8" spans="2:120" ht="15" customHeight="1" thickBot="1" x14ac:dyDescent="0.3">
      <c r="B8" s="18" t="s">
        <v>30</v>
      </c>
      <c r="C8" s="19" t="s">
        <v>31</v>
      </c>
      <c r="D8" s="20" t="s">
        <v>32</v>
      </c>
      <c r="E8" s="21">
        <f t="shared" ref="E8:E71" si="0">Q8</f>
        <v>37733.368204999999</v>
      </c>
      <c r="F8" s="22">
        <f t="shared" ref="F8:F71" si="1">AC8</f>
        <v>3017.3484900000003</v>
      </c>
      <c r="G8" s="23">
        <f t="shared" ref="G8:G15" si="2">F8/E8</f>
        <v>7.9964992088890047E-2</v>
      </c>
      <c r="H8" s="24">
        <f t="shared" ref="H8:H71" si="3">AO8</f>
        <v>0</v>
      </c>
      <c r="I8" s="25">
        <f t="shared" ref="I8:I71" si="4">AR8</f>
        <v>3017.3484900000003</v>
      </c>
      <c r="J8" s="23">
        <f t="shared" ref="J8:J15" si="5">I8/E8</f>
        <v>7.9964992088890047E-2</v>
      </c>
      <c r="K8" s="24">
        <f t="shared" ref="K8:K71" si="6">BD8</f>
        <v>0</v>
      </c>
      <c r="L8" s="24">
        <f t="shared" ref="L8:L71" si="7">BG8</f>
        <v>2715.1854900000003</v>
      </c>
      <c r="M8" s="23">
        <f t="shared" ref="M8:M15" si="8">L8/E8</f>
        <v>7.1957146132536731E-2</v>
      </c>
      <c r="N8" s="24">
        <f t="shared" ref="N8:N71" si="9">BS8</f>
        <v>0</v>
      </c>
      <c r="O8" s="24">
        <f>BV8</f>
        <v>2715.1854900000003</v>
      </c>
      <c r="P8" s="23">
        <f>O8/E8</f>
        <v>7.1957146132536731E-2</v>
      </c>
      <c r="Q8" s="26">
        <f t="shared" ref="Q8:Q71" si="10">R8+S8</f>
        <v>37733.368204999999</v>
      </c>
      <c r="R8" s="27">
        <f>R11+R18+R31+R42+R44+R46+R48+R50+R52+R54+R56+R58+R60+R62+R64+R66+R68+R70</f>
        <v>0</v>
      </c>
      <c r="S8" s="621">
        <f>S11+S18+S36+S47+S49+S51+S53+S55+S57+S59+S61+S63+S65+S67+S69+S71+S73+S75+S77</f>
        <v>37733.368204999999</v>
      </c>
      <c r="T8" s="29">
        <f t="shared" ref="T8:T71" si="11">U8+V8</f>
        <v>885.93400000000008</v>
      </c>
      <c r="U8" s="30">
        <f>U11+U18+U31+U42+U44+U46+U48+U50+U52+U54+U56+U58+U60+U62+U64+U66+U68+U70</f>
        <v>0</v>
      </c>
      <c r="V8" s="31">
        <f>V11+V18+V36+V47+V49+V51+V53+V55+V57+V59+V61+V63+V65+V67+V69+V71+V73+V75+V77</f>
        <v>885.93400000000008</v>
      </c>
      <c r="W8" s="29">
        <f t="shared" ref="W8:W71" si="12">X8+Y8</f>
        <v>939.91948999999988</v>
      </c>
      <c r="X8" s="30">
        <f>X11+X18+X31+X42+X44+X46+X48+X50+X52+X54+X56+X58+X60+X62+X64+X66+X68+X70</f>
        <v>0</v>
      </c>
      <c r="Y8" s="31">
        <f>Y11+Y18+Y36+Y47+Y49+Y51+Y53+Y55+Y57+Y59+Y61+Y63+Y65+Y67+Y69+Y71+Y73+Y75+Y77</f>
        <v>939.91948999999988</v>
      </c>
      <c r="Z8" s="29">
        <f t="shared" ref="Z8:Z71" si="13">AA8+AB8</f>
        <v>1191.4949999999999</v>
      </c>
      <c r="AA8" s="30">
        <f>AA11+AA18+AA31+AA42+AA44+AA46+AA48+AA50+AA52+AA54+AA56+AA58+AA60+AA62+AA64+AA66+AA68+AA70</f>
        <v>0</v>
      </c>
      <c r="AB8" s="31">
        <f>AB11+AB18+AB36+AB47+AB49+AB51+AB53+AB55+AB57+AB59+AB61+AB63+AB65+AB67+AB69+AB71+AB73+AB75+AB77</f>
        <v>1191.4949999999999</v>
      </c>
      <c r="AC8" s="32">
        <f t="shared" ref="AC8:AC71" si="14">AD8+AE8</f>
        <v>3017.3484900000003</v>
      </c>
      <c r="AD8" s="33">
        <f>AD11+AD18+AD36+AD47+AD49+AD51+AD53+AD55+AD57+AD59+AD61+AD63+AD65+AD67+AD69+AD71+AD73+AD75</f>
        <v>0</v>
      </c>
      <c r="AE8" s="34">
        <f>AE11+AE18+AE36+AE47+AE49+AE51+AE53+AE55+AE57+AE59+AE61+AE63+AE65+AE67+AE69+AE71+AE73+AE75+AE77</f>
        <v>3017.3484900000003</v>
      </c>
      <c r="AF8" s="32">
        <f t="shared" ref="AF8:AF71" si="15">AG8+AH8</f>
        <v>0</v>
      </c>
      <c r="AG8" s="33">
        <f>AG11+AG18+AG36+AG47+AG49+AG51+AG53+AG55+AG57+AG59+AG61+AG63+AG65+AG67+AG69+AG71+AG73+AG75</f>
        <v>0</v>
      </c>
      <c r="AH8" s="34">
        <f>AH11+AH18+AH36+AH47+AH49+AH51+AH53+AH55+AH57+AH59+AH61+AH63+AH65+AH67+AH69+AH71+AH73+AH75+AH77</f>
        <v>0</v>
      </c>
      <c r="AI8" s="32">
        <f t="shared" ref="AI8:AI71" si="16">AJ8+AK8</f>
        <v>0</v>
      </c>
      <c r="AJ8" s="33">
        <f>AJ11+AJ18+AJ36+AJ47+AJ49+AJ51+AJ53+AJ55+AJ57+AJ59+AJ61+AJ63+AJ65+AJ67+AJ69+AJ71+AJ73+AJ75</f>
        <v>0</v>
      </c>
      <c r="AK8" s="34">
        <f>AK11+AK18+AK36+AK47+AK49+AK51+AK53+AK55+AK57+AK59+AK61+AK63+AK65+AK67+AK69+AK71+AK73+AK75+AK77</f>
        <v>0</v>
      </c>
      <c r="AL8" s="32">
        <f t="shared" ref="AL8:AL71" si="17">AM8+AN8</f>
        <v>0</v>
      </c>
      <c r="AM8" s="33">
        <f>AM11+AM18+AM36+AM47+AM49+AM51+AM53+AM55+AM57+AM59+AM61+AM63+AM65+AM67+AM69+AM71+AM73+AM75</f>
        <v>0</v>
      </c>
      <c r="AN8" s="31">
        <f>AN11+AN18+AN36+AN47+AN49+AN51+AN53+AN55+AN57+AN59+AN61+AN63+AN65+AN67+AN69+AN71+AN73+AN75+AN77</f>
        <v>0</v>
      </c>
      <c r="AO8" s="32">
        <f t="shared" ref="AO8:AO71" si="18">AP8+AQ8</f>
        <v>0</v>
      </c>
      <c r="AP8" s="33">
        <f>AP11+AP18+AP36+AP47+AP49+AP51+AP53+AP55+AP57+AP59+AP61+AP63+AP65+AP67+AP69+AP71+AP73+AP75</f>
        <v>0</v>
      </c>
      <c r="AQ8" s="34">
        <f>AQ11+AQ18+AQ36+AQ47+AQ49+AQ51+AQ53+AQ55+AQ57+AQ59+AQ61+AQ63+AQ65+AQ67+AQ69+AQ71+AQ73+AQ75+AQ77</f>
        <v>0</v>
      </c>
      <c r="AR8" s="32">
        <f t="shared" ref="AR8:AR32" si="19">AS8+AT8</f>
        <v>3017.3484900000003</v>
      </c>
      <c r="AS8" s="33">
        <f>AS11+AS18+AS36+AS47+AS49+AS51+AS53+AS55+AS57+AS59+AS61+AS63+AS65+AS67+AS69+AS71+AS73+AS75</f>
        <v>0</v>
      </c>
      <c r="AT8" s="34">
        <f>AT11+AT18+AT36+AT47+AT49+AT51+AT53+AT55+AT57+AT59+AT61+AT63+AT65+AT67+AT69+AT71+AT73+AT75+AT77</f>
        <v>3017.3484900000003</v>
      </c>
      <c r="AU8" s="32">
        <f t="shared" ref="AU8:AU71" si="20">AV8+AW8</f>
        <v>0</v>
      </c>
      <c r="AV8" s="33">
        <f>AV11+AV18+AV36+AV47+AV49+AV51+AV53+AV55+AV57+AV59+AV61+AV63+AV65+AV67+AV69+AV71+AV73+AV75</f>
        <v>0</v>
      </c>
      <c r="AW8" s="34">
        <f>AW11+AW18+AW36+AW47+AW49+AW51+AW53+AW55+AW57+AW59+AW61+AW63+AW65+AW67+AW69+AW71+AW73+AW75+AW77</f>
        <v>0</v>
      </c>
      <c r="AX8" s="32">
        <f t="shared" ref="AX8:AX71" si="21">AY8+AZ8</f>
        <v>0</v>
      </c>
      <c r="AY8" s="33">
        <f>AY11+AY18+AY36+AY47+AY49+AY51+AY53+AY55+AY57+AY59+AY61+AY63+AY65+AY67+AY69+AY71+AY73+AY75</f>
        <v>0</v>
      </c>
      <c r="AZ8" s="34">
        <f>AZ11+AZ18+AZ36+AZ47+AZ49+AZ51+AZ53+AZ55+AZ57+AZ59+AZ61+AZ63+AZ65+AZ67+AZ69+AZ71+AZ73+AZ75+AZ77</f>
        <v>0</v>
      </c>
      <c r="BA8" s="32">
        <f t="shared" ref="BA8:BA71" si="22">BB8+BC8</f>
        <v>0</v>
      </c>
      <c r="BB8" s="33">
        <f>BB11+BB18+BB36+BB47+BB49+BB51+BB53+BB55+BB57+BB59+BB61+BB63+BB65+BB67+BB69+BB71+BB73+BB75</f>
        <v>0</v>
      </c>
      <c r="BC8" s="34">
        <f>BC11+BC18+BC36+BC47+BC49+BC51+BC53+BC55+BC57+BC59+BC61+BC63+BC65+BC67+BC69+BC71+BC73+BC75+BC77</f>
        <v>0</v>
      </c>
      <c r="BD8" s="32">
        <f t="shared" ref="BD8:BD71" si="23">BE8+BF8</f>
        <v>0</v>
      </c>
      <c r="BE8" s="33">
        <f>BE11+BE18+BE36+BE47+BE49+BE51+BE53+BE55+BE57+BE59+BE61+BE63+BE65+BE67+BE69+BE71+BE73+BE75</f>
        <v>0</v>
      </c>
      <c r="BF8" s="34">
        <f>BF11+BF18+BF36+BF47+BF49+BF51+BF53+BF55+BF57+BF59+BF61+BF63+BF65+BF67+BF69+BF71+BF73+BF75+BF77</f>
        <v>0</v>
      </c>
      <c r="BG8" s="32">
        <f t="shared" ref="BG8:BG71" si="24">BH8+BI8</f>
        <v>2715.1854900000003</v>
      </c>
      <c r="BH8" s="33">
        <f>BH11+BH18+BH36+BH47+BH49+BH51+BH53+BH55+BH57+BH59+BH61+BH63+BH65+BH67+BH69+BH71+BH73+BH75</f>
        <v>0</v>
      </c>
      <c r="BI8" s="34">
        <f>BI11+BI18+BI36+BI47+BI49+BI51+BI53+BI55+BI57+BI59+BI61+BI63+BI65+BI67+BI69+BI71+BI73+BI75+BI77</f>
        <v>2715.1854900000003</v>
      </c>
      <c r="BJ8" s="32">
        <f t="shared" ref="BJ8:BJ71" si="25">BK8+BL8</f>
        <v>0</v>
      </c>
      <c r="BK8" s="33">
        <f>BK11+BK18+BK36+BK47+BK49+BK51+BK53+BK55+BK57+BK59+BK61+BK63+BK65+BK67+BK69+BK71+BK73+BK75</f>
        <v>0</v>
      </c>
      <c r="BL8" s="31">
        <f>BL11+BL18+BL36+BL47+BL49+BL51+BL53+BL55+BL57+BL59+BL61+BL63+BL65+BL67+BL69+BL71+BL73+BL75+BL77</f>
        <v>0</v>
      </c>
      <c r="BM8" s="32">
        <f t="shared" ref="BM8:BM71" si="26">BN8+BO8</f>
        <v>0</v>
      </c>
      <c r="BN8" s="33">
        <f>BN11+BN18+BN36+BN47+BN49+BN51+BN53+BN55+BN57+BN59+BN61+BN63+BN65+BN67+BN69+BN71+BN73+BN75</f>
        <v>0</v>
      </c>
      <c r="BO8" s="31">
        <f>BO11+BO18+BO36+BO47+BO49+BO51+BO53+BO55+BO57+BO59+BO61+BO63+BO65+BO67+BO69+BO71+BO73+BO75+BO77</f>
        <v>0</v>
      </c>
      <c r="BP8" s="32">
        <f t="shared" ref="BP8:BP71" si="27">BQ8+BR8</f>
        <v>0</v>
      </c>
      <c r="BQ8" s="33">
        <f>BQ11+BQ18+BQ36+BQ47+BQ49+BQ51+BQ53+BQ55+BQ57+BQ59+BQ61+BQ63+BQ65+BQ67+BQ69+BQ71+BQ73+BQ75</f>
        <v>0</v>
      </c>
      <c r="BR8" s="31">
        <f>BR11+BR18+BR36+BR47+BR49+BR51+BR53+BR55+BR57+BR59+BR61+BR63+BR65+BR67+BR69+BR71+BR73+BR75+BR77</f>
        <v>0</v>
      </c>
      <c r="BS8" s="32">
        <f t="shared" ref="BS8:BS71" si="28">BT8+BU8</f>
        <v>0</v>
      </c>
      <c r="BT8" s="33">
        <f>BT11+BT18+BT36+BT47+BT49+BT51+BT53+BT55+BT57+BT59+BT61+BT63+BT65+BT67+BT69+BT71+BT73+BT75</f>
        <v>0</v>
      </c>
      <c r="BU8" s="34">
        <f>BU11+BU18+BU36+BU47+BU49+BU51+BU53+BU55+BU57+BU59+BU61+BU63+BU65+BU67+BU69+BU71+BU73+BU75+BU77</f>
        <v>0</v>
      </c>
      <c r="BV8" s="32">
        <f t="shared" ref="BV8:BV71" si="29">BW8+BX8</f>
        <v>2715.1854900000003</v>
      </c>
      <c r="BW8" s="33">
        <f>BW11+BW18+BW36+BW47+BW49+BW51+BW53+BW55+BW57+BW59+BW61+BW63+BW65+BW67+BW69+BW71+BW73+BW75</f>
        <v>0</v>
      </c>
      <c r="BX8" s="34">
        <f>BX11+BX18+BX36+BX47+BX49+BX51+BX53+BX55+BX57+BX59+BX61+BX63+BX65+BX67+BX69+BX71+BX73+BX75+BX77</f>
        <v>2715.1854900000003</v>
      </c>
      <c r="BY8" s="35">
        <f t="shared" ref="BY8:BY15" si="30">BV8/Q8</f>
        <v>7.1957146132536731E-2</v>
      </c>
      <c r="BZ8" s="4"/>
    </row>
    <row r="9" spans="2:120" s="55" customFormat="1" ht="23.25" customHeight="1" x14ac:dyDescent="0.25">
      <c r="B9" s="853">
        <v>1</v>
      </c>
      <c r="C9" s="36" t="s">
        <v>33</v>
      </c>
      <c r="D9" s="37" t="s">
        <v>34</v>
      </c>
      <c r="E9" s="38">
        <f t="shared" si="0"/>
        <v>38</v>
      </c>
      <c r="F9" s="39">
        <f t="shared" si="1"/>
        <v>14</v>
      </c>
      <c r="G9" s="40">
        <f t="shared" si="2"/>
        <v>0.36842105263157893</v>
      </c>
      <c r="H9" s="41">
        <f t="shared" si="3"/>
        <v>0</v>
      </c>
      <c r="I9" s="42">
        <f t="shared" si="4"/>
        <v>14</v>
      </c>
      <c r="J9" s="40">
        <f t="shared" si="5"/>
        <v>0.36842105263157893</v>
      </c>
      <c r="K9" s="42">
        <f t="shared" si="6"/>
        <v>0</v>
      </c>
      <c r="L9" s="42">
        <f t="shared" si="7"/>
        <v>0</v>
      </c>
      <c r="M9" s="40">
        <f t="shared" si="8"/>
        <v>0</v>
      </c>
      <c r="N9" s="43">
        <f t="shared" si="9"/>
        <v>0</v>
      </c>
      <c r="O9" s="42">
        <f t="shared" ref="O9:O72" si="31">BV9</f>
        <v>0</v>
      </c>
      <c r="P9" s="40">
        <f t="shared" ref="P9:P15" si="32">O9/E9</f>
        <v>0</v>
      </c>
      <c r="Q9" s="44">
        <f t="shared" si="10"/>
        <v>38</v>
      </c>
      <c r="R9" s="45">
        <v>0</v>
      </c>
      <c r="S9" s="622">
        <v>38</v>
      </c>
      <c r="T9" s="46">
        <f t="shared" si="11"/>
        <v>9</v>
      </c>
      <c r="U9" s="47">
        <v>0</v>
      </c>
      <c r="V9" s="48">
        <v>9</v>
      </c>
      <c r="W9" s="46">
        <f t="shared" si="12"/>
        <v>5</v>
      </c>
      <c r="X9" s="47">
        <v>0</v>
      </c>
      <c r="Y9" s="48">
        <v>5</v>
      </c>
      <c r="Z9" s="46">
        <f t="shared" si="13"/>
        <v>0</v>
      </c>
      <c r="AA9" s="47">
        <v>0</v>
      </c>
      <c r="AB9" s="48"/>
      <c r="AC9" s="50">
        <f t="shared" si="14"/>
        <v>14</v>
      </c>
      <c r="AD9" s="50">
        <v>0</v>
      </c>
      <c r="AE9" s="51">
        <f>T9+W9+Z9</f>
        <v>14</v>
      </c>
      <c r="AF9" s="50">
        <f t="shared" si="15"/>
        <v>0</v>
      </c>
      <c r="AG9" s="52">
        <v>0</v>
      </c>
      <c r="AH9" s="49">
        <v>0</v>
      </c>
      <c r="AI9" s="50">
        <f t="shared" si="16"/>
        <v>0</v>
      </c>
      <c r="AJ9" s="52">
        <v>0</v>
      </c>
      <c r="AK9" s="49">
        <v>0</v>
      </c>
      <c r="AL9" s="50">
        <f t="shared" si="17"/>
        <v>0</v>
      </c>
      <c r="AM9" s="52">
        <v>0</v>
      </c>
      <c r="AN9" s="48">
        <v>0</v>
      </c>
      <c r="AO9" s="50">
        <f t="shared" si="18"/>
        <v>0</v>
      </c>
      <c r="AP9" s="50">
        <v>0</v>
      </c>
      <c r="AQ9" s="51">
        <f>AF9+AI9+AL9</f>
        <v>0</v>
      </c>
      <c r="AR9" s="50">
        <f t="shared" si="19"/>
        <v>14</v>
      </c>
      <c r="AS9" s="50">
        <v>0</v>
      </c>
      <c r="AT9" s="51">
        <f>AC9+AO9</f>
        <v>14</v>
      </c>
      <c r="AU9" s="50">
        <f t="shared" si="20"/>
        <v>0</v>
      </c>
      <c r="AV9" s="52">
        <v>0</v>
      </c>
      <c r="AW9" s="53">
        <v>0</v>
      </c>
      <c r="AX9" s="50">
        <f t="shared" si="21"/>
        <v>0</v>
      </c>
      <c r="AY9" s="52">
        <v>0</v>
      </c>
      <c r="AZ9" s="49">
        <v>0</v>
      </c>
      <c r="BA9" s="50">
        <f t="shared" si="22"/>
        <v>0</v>
      </c>
      <c r="BB9" s="52">
        <v>0</v>
      </c>
      <c r="BC9" s="49">
        <v>0</v>
      </c>
      <c r="BD9" s="50">
        <f t="shared" si="23"/>
        <v>0</v>
      </c>
      <c r="BE9" s="50">
        <v>0</v>
      </c>
      <c r="BF9" s="51">
        <v>0</v>
      </c>
      <c r="BG9" s="50">
        <f t="shared" si="24"/>
        <v>0</v>
      </c>
      <c r="BH9" s="50">
        <v>0</v>
      </c>
      <c r="BI9" s="51">
        <v>0</v>
      </c>
      <c r="BJ9" s="50">
        <f t="shared" si="25"/>
        <v>0</v>
      </c>
      <c r="BK9" s="52">
        <v>0</v>
      </c>
      <c r="BL9" s="48">
        <v>0</v>
      </c>
      <c r="BM9" s="50">
        <f t="shared" si="26"/>
        <v>0</v>
      </c>
      <c r="BN9" s="52">
        <v>0</v>
      </c>
      <c r="BO9" s="48">
        <v>0</v>
      </c>
      <c r="BP9" s="50">
        <f t="shared" si="27"/>
        <v>0</v>
      </c>
      <c r="BQ9" s="52">
        <v>0</v>
      </c>
      <c r="BR9" s="48">
        <v>0</v>
      </c>
      <c r="BS9" s="50">
        <f t="shared" si="28"/>
        <v>0</v>
      </c>
      <c r="BT9" s="50">
        <v>0</v>
      </c>
      <c r="BU9" s="51">
        <f>BJ9+BM9+BP9</f>
        <v>0</v>
      </c>
      <c r="BV9" s="50">
        <f t="shared" si="29"/>
        <v>0</v>
      </c>
      <c r="BW9" s="50">
        <v>0</v>
      </c>
      <c r="BX9" s="51">
        <v>0</v>
      </c>
      <c r="BY9" s="54">
        <f t="shared" si="30"/>
        <v>0</v>
      </c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15" customHeight="1" x14ac:dyDescent="0.25">
      <c r="B10" s="854"/>
      <c r="C10" s="856" t="s">
        <v>35</v>
      </c>
      <c r="D10" s="56" t="s">
        <v>36</v>
      </c>
      <c r="E10" s="57">
        <f t="shared" si="0"/>
        <v>0.68699999999999994</v>
      </c>
      <c r="F10" s="58">
        <f t="shared" si="1"/>
        <v>0.253</v>
      </c>
      <c r="G10" s="59">
        <f t="shared" si="2"/>
        <v>0.36826783114992723</v>
      </c>
      <c r="H10" s="60">
        <f t="shared" si="3"/>
        <v>0</v>
      </c>
      <c r="I10" s="61">
        <f t="shared" si="4"/>
        <v>0.253</v>
      </c>
      <c r="J10" s="59">
        <f t="shared" si="5"/>
        <v>0.36826783114992723</v>
      </c>
      <c r="K10" s="61">
        <f t="shared" si="6"/>
        <v>0</v>
      </c>
      <c r="L10" s="61">
        <f t="shared" si="7"/>
        <v>0.253</v>
      </c>
      <c r="M10" s="59">
        <f t="shared" si="8"/>
        <v>0.36826783114992723</v>
      </c>
      <c r="N10" s="62">
        <f t="shared" si="9"/>
        <v>0</v>
      </c>
      <c r="O10" s="61">
        <f t="shared" si="31"/>
        <v>0.253</v>
      </c>
      <c r="P10" s="59">
        <f t="shared" si="32"/>
        <v>0.36826783114992723</v>
      </c>
      <c r="Q10" s="63">
        <f t="shared" si="10"/>
        <v>0.68699999999999994</v>
      </c>
      <c r="R10" s="64">
        <f>R12+R14</f>
        <v>0</v>
      </c>
      <c r="S10" s="623">
        <f>S12+S14</f>
        <v>0.68699999999999994</v>
      </c>
      <c r="T10" s="65">
        <f t="shared" si="11"/>
        <v>0.219</v>
      </c>
      <c r="U10" s="66">
        <f>U12+U14</f>
        <v>0</v>
      </c>
      <c r="V10" s="67">
        <f>V12+V14</f>
        <v>0.219</v>
      </c>
      <c r="W10" s="65">
        <f t="shared" si="12"/>
        <v>3.4000000000000002E-2</v>
      </c>
      <c r="X10" s="66">
        <f>X12+X14</f>
        <v>0</v>
      </c>
      <c r="Y10" s="67">
        <f>Y12+Y14</f>
        <v>3.4000000000000002E-2</v>
      </c>
      <c r="Z10" s="65">
        <f t="shared" si="13"/>
        <v>0</v>
      </c>
      <c r="AA10" s="66">
        <f>AA12+AA14</f>
        <v>0</v>
      </c>
      <c r="AB10" s="67">
        <f>AB12+AB14</f>
        <v>0</v>
      </c>
      <c r="AC10" s="69">
        <f t="shared" si="14"/>
        <v>0.253</v>
      </c>
      <c r="AD10" s="69">
        <f>AD12+AD14</f>
        <v>0</v>
      </c>
      <c r="AE10" s="70">
        <f>AE12+AE14</f>
        <v>0.253</v>
      </c>
      <c r="AF10" s="69">
        <f t="shared" si="15"/>
        <v>0</v>
      </c>
      <c r="AG10" s="71">
        <f>AG12+AG14</f>
        <v>0</v>
      </c>
      <c r="AH10" s="68">
        <f>AH12+AH14</f>
        <v>0</v>
      </c>
      <c r="AI10" s="69">
        <f t="shared" si="16"/>
        <v>0</v>
      </c>
      <c r="AJ10" s="71">
        <f>AJ12+AJ14</f>
        <v>0</v>
      </c>
      <c r="AK10" s="68">
        <f>AK12+AK14</f>
        <v>0</v>
      </c>
      <c r="AL10" s="69">
        <f t="shared" si="17"/>
        <v>0</v>
      </c>
      <c r="AM10" s="71">
        <f>AM12+AM14</f>
        <v>0</v>
      </c>
      <c r="AN10" s="67">
        <f>AN12+AN14</f>
        <v>0</v>
      </c>
      <c r="AO10" s="69">
        <f t="shared" si="18"/>
        <v>0</v>
      </c>
      <c r="AP10" s="69">
        <f>AP12+AP14</f>
        <v>0</v>
      </c>
      <c r="AQ10" s="70">
        <f>AQ12+AQ14</f>
        <v>0</v>
      </c>
      <c r="AR10" s="69">
        <f t="shared" si="19"/>
        <v>0.253</v>
      </c>
      <c r="AS10" s="69">
        <f>AS12+AS14</f>
        <v>0</v>
      </c>
      <c r="AT10" s="70">
        <f>AT12+AT14</f>
        <v>0.253</v>
      </c>
      <c r="AU10" s="69">
        <f t="shared" si="20"/>
        <v>0</v>
      </c>
      <c r="AV10" s="71">
        <f>AV12+AV14</f>
        <v>0</v>
      </c>
      <c r="AW10" s="68">
        <f>AW12+AW14</f>
        <v>0</v>
      </c>
      <c r="AX10" s="69">
        <f t="shared" si="21"/>
        <v>0</v>
      </c>
      <c r="AY10" s="71">
        <f>AY12+AY14</f>
        <v>0</v>
      </c>
      <c r="AZ10" s="68">
        <f>AZ12+AZ14</f>
        <v>0</v>
      </c>
      <c r="BA10" s="69">
        <f t="shared" si="22"/>
        <v>0</v>
      </c>
      <c r="BB10" s="71">
        <f>BB12+BB14</f>
        <v>0</v>
      </c>
      <c r="BC10" s="68">
        <f>BC12+BC14</f>
        <v>0</v>
      </c>
      <c r="BD10" s="69">
        <f t="shared" si="23"/>
        <v>0</v>
      </c>
      <c r="BE10" s="69">
        <f>BE12+BE14</f>
        <v>0</v>
      </c>
      <c r="BF10" s="70">
        <f>BF12+BF14</f>
        <v>0</v>
      </c>
      <c r="BG10" s="69">
        <f t="shared" si="24"/>
        <v>0.253</v>
      </c>
      <c r="BH10" s="69">
        <f>BH12+BH14</f>
        <v>0</v>
      </c>
      <c r="BI10" s="70">
        <f>BI12+BI14</f>
        <v>0.253</v>
      </c>
      <c r="BJ10" s="69">
        <f t="shared" si="25"/>
        <v>0</v>
      </c>
      <c r="BK10" s="71">
        <f>BK12+BK14</f>
        <v>0</v>
      </c>
      <c r="BL10" s="67">
        <f>BL12+BL14</f>
        <v>0</v>
      </c>
      <c r="BM10" s="69">
        <f t="shared" si="26"/>
        <v>0</v>
      </c>
      <c r="BN10" s="71">
        <f>BN12+BN14</f>
        <v>0</v>
      </c>
      <c r="BO10" s="67">
        <f>BO12+BO14</f>
        <v>0</v>
      </c>
      <c r="BP10" s="69">
        <f t="shared" si="27"/>
        <v>0</v>
      </c>
      <c r="BQ10" s="71">
        <f>BQ12+BQ14</f>
        <v>0</v>
      </c>
      <c r="BR10" s="67">
        <f>BR12+BR14</f>
        <v>0</v>
      </c>
      <c r="BS10" s="69">
        <f t="shared" si="28"/>
        <v>0</v>
      </c>
      <c r="BT10" s="69">
        <f>BT12+BT14</f>
        <v>0</v>
      </c>
      <c r="BU10" s="70">
        <f>BU12+BU14</f>
        <v>0</v>
      </c>
      <c r="BV10" s="69">
        <f t="shared" si="29"/>
        <v>0.253</v>
      </c>
      <c r="BW10" s="69">
        <f>BW12+BW14</f>
        <v>0</v>
      </c>
      <c r="BX10" s="70">
        <f>BX12+BX14</f>
        <v>0.253</v>
      </c>
      <c r="BY10" s="72">
        <f t="shared" si="30"/>
        <v>0.36826783114992723</v>
      </c>
    </row>
    <row r="11" spans="2:120" ht="13.8" x14ac:dyDescent="0.25">
      <c r="B11" s="855"/>
      <c r="C11" s="813"/>
      <c r="D11" s="56" t="s">
        <v>32</v>
      </c>
      <c r="E11" s="57">
        <f t="shared" si="0"/>
        <v>794.28600000000006</v>
      </c>
      <c r="F11" s="58">
        <f t="shared" si="1"/>
        <v>338.83949000000001</v>
      </c>
      <c r="G11" s="59">
        <f t="shared" si="2"/>
        <v>0.42659632676391124</v>
      </c>
      <c r="H11" s="60">
        <f t="shared" si="3"/>
        <v>0</v>
      </c>
      <c r="I11" s="61">
        <f t="shared" si="4"/>
        <v>338.83949000000001</v>
      </c>
      <c r="J11" s="59">
        <f t="shared" si="5"/>
        <v>0.42659632676391124</v>
      </c>
      <c r="K11" s="61">
        <f t="shared" si="6"/>
        <v>0</v>
      </c>
      <c r="L11" s="61">
        <f t="shared" si="7"/>
        <v>338.83949000000001</v>
      </c>
      <c r="M11" s="59">
        <f t="shared" si="8"/>
        <v>0.42659632676391124</v>
      </c>
      <c r="N11" s="62">
        <f t="shared" si="9"/>
        <v>0</v>
      </c>
      <c r="O11" s="61">
        <f t="shared" si="31"/>
        <v>338.83949000000001</v>
      </c>
      <c r="P11" s="59">
        <f t="shared" si="32"/>
        <v>0.42659632676391124</v>
      </c>
      <c r="Q11" s="63">
        <f t="shared" si="10"/>
        <v>794.28600000000006</v>
      </c>
      <c r="R11" s="64">
        <f>R13+R15+R16</f>
        <v>0</v>
      </c>
      <c r="S11" s="623">
        <f>S13+S15+S16</f>
        <v>794.28600000000006</v>
      </c>
      <c r="T11" s="65">
        <f t="shared" si="11"/>
        <v>309.91399999999999</v>
      </c>
      <c r="U11" s="66">
        <f>U13+U15+U16</f>
        <v>0</v>
      </c>
      <c r="V11" s="67">
        <f>V13+V15+V16</f>
        <v>309.91399999999999</v>
      </c>
      <c r="W11" s="65">
        <f t="shared" si="12"/>
        <v>28.92549</v>
      </c>
      <c r="X11" s="66">
        <f>X13+X15+X16</f>
        <v>0</v>
      </c>
      <c r="Y11" s="67">
        <f>Y13+Y15+Y16</f>
        <v>28.92549</v>
      </c>
      <c r="Z11" s="65">
        <f t="shared" si="13"/>
        <v>0</v>
      </c>
      <c r="AA11" s="66">
        <f>AA13+AA15+AA16</f>
        <v>0</v>
      </c>
      <c r="AB11" s="67">
        <f>AB13+AB15+AB16</f>
        <v>0</v>
      </c>
      <c r="AC11" s="69">
        <f t="shared" si="14"/>
        <v>338.83949000000001</v>
      </c>
      <c r="AD11" s="69">
        <f>AD13+AD15+AD16</f>
        <v>0</v>
      </c>
      <c r="AE11" s="70">
        <f>AE13+AE15+AE16</f>
        <v>338.83949000000001</v>
      </c>
      <c r="AF11" s="69">
        <f t="shared" si="15"/>
        <v>0</v>
      </c>
      <c r="AG11" s="71">
        <f>AG13+AG15+AG16</f>
        <v>0</v>
      </c>
      <c r="AH11" s="68">
        <f>AH13+AH15+AH16</f>
        <v>0</v>
      </c>
      <c r="AI11" s="69">
        <f t="shared" si="16"/>
        <v>0</v>
      </c>
      <c r="AJ11" s="71">
        <f>AJ13+AJ15+AJ16</f>
        <v>0</v>
      </c>
      <c r="AK11" s="68">
        <f>AK13+AK15+AK16</f>
        <v>0</v>
      </c>
      <c r="AL11" s="69">
        <f t="shared" si="17"/>
        <v>0</v>
      </c>
      <c r="AM11" s="71">
        <f>AM13+AM15+AM16</f>
        <v>0</v>
      </c>
      <c r="AN11" s="67">
        <f>AN13+AN15+AN16</f>
        <v>0</v>
      </c>
      <c r="AO11" s="69">
        <f t="shared" si="18"/>
        <v>0</v>
      </c>
      <c r="AP11" s="69">
        <f>AP13+AP15+AP16</f>
        <v>0</v>
      </c>
      <c r="AQ11" s="70">
        <f>AQ13+AQ15+AQ16</f>
        <v>0</v>
      </c>
      <c r="AR11" s="69">
        <f t="shared" si="19"/>
        <v>338.83949000000001</v>
      </c>
      <c r="AS11" s="69">
        <f>AS13+AS15+AS16</f>
        <v>0</v>
      </c>
      <c r="AT11" s="70">
        <f>AT13+AT15+AT16</f>
        <v>338.83949000000001</v>
      </c>
      <c r="AU11" s="69">
        <f t="shared" si="20"/>
        <v>0</v>
      </c>
      <c r="AV11" s="71">
        <f>AV13+AV15+AV16</f>
        <v>0</v>
      </c>
      <c r="AW11" s="68">
        <f>AW13+AW15+AW16</f>
        <v>0</v>
      </c>
      <c r="AX11" s="69">
        <f t="shared" si="21"/>
        <v>0</v>
      </c>
      <c r="AY11" s="71">
        <f>AY13+AY15+AY16</f>
        <v>0</v>
      </c>
      <c r="AZ11" s="68">
        <f>AZ13+AZ15+AZ16</f>
        <v>0</v>
      </c>
      <c r="BA11" s="69">
        <f t="shared" si="22"/>
        <v>0</v>
      </c>
      <c r="BB11" s="71">
        <f>BB13+BB15+BB16</f>
        <v>0</v>
      </c>
      <c r="BC11" s="68">
        <f>BC13+BC15+BC16</f>
        <v>0</v>
      </c>
      <c r="BD11" s="69">
        <f t="shared" si="23"/>
        <v>0</v>
      </c>
      <c r="BE11" s="69">
        <f>BE13+BE15+BE16</f>
        <v>0</v>
      </c>
      <c r="BF11" s="70">
        <f>BF13+BF15+BF16</f>
        <v>0</v>
      </c>
      <c r="BG11" s="69">
        <f t="shared" si="24"/>
        <v>338.83949000000001</v>
      </c>
      <c r="BH11" s="69">
        <f>BH13+BH15+BH16</f>
        <v>0</v>
      </c>
      <c r="BI11" s="70">
        <f>BI13+BI15+BI16</f>
        <v>338.83949000000001</v>
      </c>
      <c r="BJ11" s="69">
        <f t="shared" si="25"/>
        <v>0</v>
      </c>
      <c r="BK11" s="71">
        <f>BK13+BK15+BK16</f>
        <v>0</v>
      </c>
      <c r="BL11" s="67">
        <f>BL13+BL15+BL16</f>
        <v>0</v>
      </c>
      <c r="BM11" s="69">
        <f t="shared" si="26"/>
        <v>0</v>
      </c>
      <c r="BN11" s="71">
        <f>BN13+BN15+BN16</f>
        <v>0</v>
      </c>
      <c r="BO11" s="67">
        <f>BO13+BO15+BO16</f>
        <v>0</v>
      </c>
      <c r="BP11" s="69">
        <f t="shared" si="27"/>
        <v>0</v>
      </c>
      <c r="BQ11" s="71">
        <f>BQ13+BQ15+BQ16</f>
        <v>0</v>
      </c>
      <c r="BR11" s="67">
        <f>BR13+BR15+BR16</f>
        <v>0</v>
      </c>
      <c r="BS11" s="69">
        <f t="shared" si="28"/>
        <v>0</v>
      </c>
      <c r="BT11" s="69">
        <f>BT13+BT15+BT16</f>
        <v>0</v>
      </c>
      <c r="BU11" s="70">
        <f>BU13+BU15+BU16</f>
        <v>0</v>
      </c>
      <c r="BV11" s="69">
        <f t="shared" si="29"/>
        <v>338.83949000000001</v>
      </c>
      <c r="BW11" s="69">
        <f>BW13+BW15+BW16</f>
        <v>0</v>
      </c>
      <c r="BX11" s="73">
        <f>BX13+BX15+BX16</f>
        <v>338.83949000000001</v>
      </c>
      <c r="BY11" s="72">
        <f t="shared" si="30"/>
        <v>0.42659632676391124</v>
      </c>
    </row>
    <row r="12" spans="2:120" ht="15" customHeight="1" x14ac:dyDescent="0.25">
      <c r="B12" s="825" t="s">
        <v>37</v>
      </c>
      <c r="C12" s="808" t="s">
        <v>38</v>
      </c>
      <c r="D12" s="74" t="s">
        <v>36</v>
      </c>
      <c r="E12" s="38">
        <f t="shared" si="0"/>
        <v>8.2000000000000003E-2</v>
      </c>
      <c r="F12" s="75">
        <f t="shared" si="1"/>
        <v>0.18200000000000002</v>
      </c>
      <c r="G12" s="76">
        <f t="shared" si="2"/>
        <v>2.2195121951219514</v>
      </c>
      <c r="H12" s="77">
        <f t="shared" si="3"/>
        <v>0</v>
      </c>
      <c r="I12" s="78">
        <f t="shared" si="4"/>
        <v>0.18200000000000002</v>
      </c>
      <c r="J12" s="76">
        <f t="shared" si="5"/>
        <v>2.2195121951219514</v>
      </c>
      <c r="K12" s="78">
        <f t="shared" si="6"/>
        <v>0</v>
      </c>
      <c r="L12" s="78">
        <f t="shared" si="7"/>
        <v>0.18200000000000002</v>
      </c>
      <c r="M12" s="76">
        <f t="shared" si="8"/>
        <v>2.2195121951219514</v>
      </c>
      <c r="N12" s="79">
        <f t="shared" si="9"/>
        <v>0</v>
      </c>
      <c r="O12" s="78">
        <f t="shared" si="31"/>
        <v>0.18200000000000002</v>
      </c>
      <c r="P12" s="76">
        <f t="shared" si="32"/>
        <v>2.2195121951219514</v>
      </c>
      <c r="Q12" s="80">
        <f t="shared" si="10"/>
        <v>8.2000000000000003E-2</v>
      </c>
      <c r="R12" s="81">
        <v>0</v>
      </c>
      <c r="S12" s="624">
        <v>8.2000000000000003E-2</v>
      </c>
      <c r="T12" s="82">
        <f t="shared" si="11"/>
        <v>0.16800000000000001</v>
      </c>
      <c r="U12" s="83">
        <v>0</v>
      </c>
      <c r="V12" s="84">
        <v>0.16800000000000001</v>
      </c>
      <c r="W12" s="82">
        <f t="shared" si="12"/>
        <v>1.4E-2</v>
      </c>
      <c r="X12" s="83">
        <v>0</v>
      </c>
      <c r="Y12" s="84">
        <v>1.4E-2</v>
      </c>
      <c r="Z12" s="82">
        <f t="shared" si="13"/>
        <v>0</v>
      </c>
      <c r="AA12" s="83">
        <v>0</v>
      </c>
      <c r="AB12" s="84">
        <v>0</v>
      </c>
      <c r="AC12" s="86">
        <f t="shared" si="14"/>
        <v>0.18200000000000002</v>
      </c>
      <c r="AD12" s="87">
        <v>0</v>
      </c>
      <c r="AE12" s="88">
        <f t="shared" ref="AE12:AE17" si="33">T12+W12+Z12</f>
        <v>0.18200000000000002</v>
      </c>
      <c r="AF12" s="86">
        <f t="shared" si="15"/>
        <v>0</v>
      </c>
      <c r="AG12" s="88">
        <v>0</v>
      </c>
      <c r="AH12" s="85">
        <v>0</v>
      </c>
      <c r="AI12" s="86">
        <f t="shared" si="16"/>
        <v>0</v>
      </c>
      <c r="AJ12" s="88">
        <v>0</v>
      </c>
      <c r="AK12" s="85">
        <v>0</v>
      </c>
      <c r="AL12" s="86">
        <f t="shared" si="17"/>
        <v>0</v>
      </c>
      <c r="AM12" s="88">
        <v>0</v>
      </c>
      <c r="AN12" s="84">
        <v>0</v>
      </c>
      <c r="AO12" s="86">
        <f t="shared" si="18"/>
        <v>0</v>
      </c>
      <c r="AP12" s="87">
        <v>0</v>
      </c>
      <c r="AQ12" s="88">
        <f>AF12+AI12+AL12</f>
        <v>0</v>
      </c>
      <c r="AR12" s="86">
        <f t="shared" si="19"/>
        <v>0.18200000000000002</v>
      </c>
      <c r="AS12" s="87">
        <v>0</v>
      </c>
      <c r="AT12" s="88">
        <f>AC12+AO12</f>
        <v>0.18200000000000002</v>
      </c>
      <c r="AU12" s="86">
        <f t="shared" si="20"/>
        <v>0</v>
      </c>
      <c r="AV12" s="88">
        <v>0</v>
      </c>
      <c r="AW12" s="89">
        <v>0</v>
      </c>
      <c r="AX12" s="86">
        <f t="shared" si="21"/>
        <v>0</v>
      </c>
      <c r="AY12" s="88">
        <v>0</v>
      </c>
      <c r="AZ12" s="85">
        <v>0</v>
      </c>
      <c r="BA12" s="86">
        <f t="shared" si="22"/>
        <v>0</v>
      </c>
      <c r="BB12" s="88">
        <v>0</v>
      </c>
      <c r="BC12" s="85">
        <v>0</v>
      </c>
      <c r="BD12" s="86">
        <f t="shared" si="23"/>
        <v>0</v>
      </c>
      <c r="BE12" s="87">
        <v>0</v>
      </c>
      <c r="BF12" s="88">
        <f>AU12+AX12+BA12</f>
        <v>0</v>
      </c>
      <c r="BG12" s="86">
        <f t="shared" si="24"/>
        <v>0.18200000000000002</v>
      </c>
      <c r="BH12" s="87">
        <v>0</v>
      </c>
      <c r="BI12" s="88">
        <f>AR12+BD12</f>
        <v>0.18200000000000002</v>
      </c>
      <c r="BJ12" s="86">
        <f t="shared" si="25"/>
        <v>0</v>
      </c>
      <c r="BK12" s="88">
        <v>0</v>
      </c>
      <c r="BL12" s="84">
        <v>0</v>
      </c>
      <c r="BM12" s="86">
        <f t="shared" si="26"/>
        <v>0</v>
      </c>
      <c r="BN12" s="88">
        <v>0</v>
      </c>
      <c r="BO12" s="84">
        <v>0</v>
      </c>
      <c r="BP12" s="86">
        <f t="shared" si="27"/>
        <v>0</v>
      </c>
      <c r="BQ12" s="88">
        <v>0</v>
      </c>
      <c r="BR12" s="84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0.18200000000000002</v>
      </c>
      <c r="BW12" s="87">
        <v>0</v>
      </c>
      <c r="BX12" s="88">
        <f>BG12+BS12</f>
        <v>0.18200000000000002</v>
      </c>
      <c r="BY12" s="90">
        <f t="shared" si="30"/>
        <v>2.2195121951219514</v>
      </c>
    </row>
    <row r="13" spans="2:120" ht="15" customHeight="1" x14ac:dyDescent="0.25">
      <c r="B13" s="826"/>
      <c r="C13" s="809"/>
      <c r="D13" s="74" t="s">
        <v>32</v>
      </c>
      <c r="E13" s="38">
        <f t="shared" si="0"/>
        <v>67.864000000000004</v>
      </c>
      <c r="F13" s="75">
        <f t="shared" si="1"/>
        <v>241.88348999999999</v>
      </c>
      <c r="G13" s="76">
        <f t="shared" si="2"/>
        <v>3.5642386243074382</v>
      </c>
      <c r="H13" s="77">
        <f t="shared" si="3"/>
        <v>0</v>
      </c>
      <c r="I13" s="78">
        <f t="shared" si="4"/>
        <v>241.88348999999999</v>
      </c>
      <c r="J13" s="76">
        <f t="shared" si="5"/>
        <v>3.5642386243074382</v>
      </c>
      <c r="K13" s="78">
        <f t="shared" si="6"/>
        <v>0</v>
      </c>
      <c r="L13" s="78">
        <f t="shared" si="7"/>
        <v>241.88348999999999</v>
      </c>
      <c r="M13" s="76">
        <f t="shared" si="8"/>
        <v>3.5642386243074382</v>
      </c>
      <c r="N13" s="79">
        <f t="shared" si="9"/>
        <v>0</v>
      </c>
      <c r="O13" s="78">
        <f t="shared" si="31"/>
        <v>241.88348999999999</v>
      </c>
      <c r="P13" s="76">
        <f t="shared" si="32"/>
        <v>3.5642386243074382</v>
      </c>
      <c r="Q13" s="91">
        <f t="shared" si="10"/>
        <v>67.864000000000004</v>
      </c>
      <c r="R13" s="92">
        <v>0</v>
      </c>
      <c r="S13" s="625">
        <v>67.864000000000004</v>
      </c>
      <c r="T13" s="93">
        <f t="shared" si="11"/>
        <v>226.53299999999999</v>
      </c>
      <c r="U13" s="94">
        <v>0</v>
      </c>
      <c r="V13" s="95">
        <v>226.53299999999999</v>
      </c>
      <c r="W13" s="93">
        <f t="shared" si="12"/>
        <v>15.350490000000001</v>
      </c>
      <c r="X13" s="94">
        <v>0</v>
      </c>
      <c r="Y13" s="95">
        <v>15.350490000000001</v>
      </c>
      <c r="Z13" s="93">
        <f t="shared" si="13"/>
        <v>0</v>
      </c>
      <c r="AA13" s="94">
        <v>0</v>
      </c>
      <c r="AB13" s="95">
        <v>0</v>
      </c>
      <c r="AC13" s="86">
        <f t="shared" si="14"/>
        <v>241.88348999999999</v>
      </c>
      <c r="AD13" s="87">
        <v>0</v>
      </c>
      <c r="AE13" s="88">
        <f t="shared" si="33"/>
        <v>241.88348999999999</v>
      </c>
      <c r="AF13" s="86">
        <f t="shared" si="15"/>
        <v>0</v>
      </c>
      <c r="AG13" s="88">
        <v>0</v>
      </c>
      <c r="AH13" s="96">
        <v>0</v>
      </c>
      <c r="AI13" s="86">
        <f t="shared" si="16"/>
        <v>0</v>
      </c>
      <c r="AJ13" s="88">
        <v>0</v>
      </c>
      <c r="AK13" s="96">
        <v>0</v>
      </c>
      <c r="AL13" s="86">
        <f t="shared" si="17"/>
        <v>0</v>
      </c>
      <c r="AM13" s="88">
        <v>0</v>
      </c>
      <c r="AN13" s="95">
        <v>0</v>
      </c>
      <c r="AO13" s="86">
        <f t="shared" si="18"/>
        <v>0</v>
      </c>
      <c r="AP13" s="87">
        <v>0</v>
      </c>
      <c r="AQ13" s="88">
        <f>AF13+AI13+AL13</f>
        <v>0</v>
      </c>
      <c r="AR13" s="86">
        <f t="shared" si="19"/>
        <v>241.88348999999999</v>
      </c>
      <c r="AS13" s="87">
        <v>0</v>
      </c>
      <c r="AT13" s="88">
        <f>AC13+AO13</f>
        <v>241.88348999999999</v>
      </c>
      <c r="AU13" s="86">
        <f t="shared" si="20"/>
        <v>0</v>
      </c>
      <c r="AV13" s="88">
        <v>0</v>
      </c>
      <c r="AW13" s="97">
        <v>0</v>
      </c>
      <c r="AX13" s="86">
        <f t="shared" si="21"/>
        <v>0</v>
      </c>
      <c r="AY13" s="88">
        <v>0</v>
      </c>
      <c r="AZ13" s="96">
        <v>0</v>
      </c>
      <c r="BA13" s="86">
        <f t="shared" si="22"/>
        <v>0</v>
      </c>
      <c r="BB13" s="88">
        <v>0</v>
      </c>
      <c r="BC13" s="96">
        <v>0</v>
      </c>
      <c r="BD13" s="86">
        <f t="shared" si="23"/>
        <v>0</v>
      </c>
      <c r="BE13" s="87">
        <v>0</v>
      </c>
      <c r="BF13" s="88">
        <f>AU13+AX13+BA13</f>
        <v>0</v>
      </c>
      <c r="BG13" s="86">
        <f t="shared" si="24"/>
        <v>241.88348999999999</v>
      </c>
      <c r="BH13" s="87">
        <v>0</v>
      </c>
      <c r="BI13" s="88">
        <f>AR13+BD13</f>
        <v>241.88348999999999</v>
      </c>
      <c r="BJ13" s="86">
        <f t="shared" si="25"/>
        <v>0</v>
      </c>
      <c r="BK13" s="88">
        <v>0</v>
      </c>
      <c r="BL13" s="95">
        <v>0</v>
      </c>
      <c r="BM13" s="86">
        <f t="shared" si="26"/>
        <v>0</v>
      </c>
      <c r="BN13" s="88">
        <v>0</v>
      </c>
      <c r="BO13" s="95">
        <v>0</v>
      </c>
      <c r="BP13" s="86">
        <f t="shared" si="27"/>
        <v>0</v>
      </c>
      <c r="BQ13" s="88">
        <v>0</v>
      </c>
      <c r="BR13" s="95">
        <v>0</v>
      </c>
      <c r="BS13" s="86">
        <f t="shared" si="28"/>
        <v>0</v>
      </c>
      <c r="BT13" s="87">
        <v>0</v>
      </c>
      <c r="BU13" s="88">
        <f>BJ13+BM13+BP13</f>
        <v>0</v>
      </c>
      <c r="BV13" s="86">
        <f t="shared" si="29"/>
        <v>241.88348999999999</v>
      </c>
      <c r="BW13" s="87">
        <v>0</v>
      </c>
      <c r="BX13" s="88">
        <f>BG13+BS13</f>
        <v>241.88348999999999</v>
      </c>
      <c r="BY13" s="90">
        <f t="shared" si="30"/>
        <v>3.5642386243074382</v>
      </c>
    </row>
    <row r="14" spans="2:120" ht="15" customHeight="1" x14ac:dyDescent="0.25">
      <c r="B14" s="825" t="s">
        <v>39</v>
      </c>
      <c r="C14" s="808" t="s">
        <v>40</v>
      </c>
      <c r="D14" s="74" t="s">
        <v>36</v>
      </c>
      <c r="E14" s="38">
        <f t="shared" si="0"/>
        <v>0.60499999999999998</v>
      </c>
      <c r="F14" s="75">
        <f t="shared" si="1"/>
        <v>7.0999999999999994E-2</v>
      </c>
      <c r="G14" s="76">
        <f t="shared" si="2"/>
        <v>0.11735537190082644</v>
      </c>
      <c r="H14" s="77">
        <f t="shared" si="3"/>
        <v>0</v>
      </c>
      <c r="I14" s="78">
        <f t="shared" si="4"/>
        <v>7.0999999999999994E-2</v>
      </c>
      <c r="J14" s="76">
        <f t="shared" si="5"/>
        <v>0.11735537190082644</v>
      </c>
      <c r="K14" s="78">
        <f t="shared" si="6"/>
        <v>0</v>
      </c>
      <c r="L14" s="78">
        <f t="shared" si="7"/>
        <v>7.0999999999999994E-2</v>
      </c>
      <c r="M14" s="76">
        <f t="shared" si="8"/>
        <v>0.11735537190082644</v>
      </c>
      <c r="N14" s="79">
        <f t="shared" si="9"/>
        <v>0</v>
      </c>
      <c r="O14" s="78">
        <f t="shared" si="31"/>
        <v>7.0999999999999994E-2</v>
      </c>
      <c r="P14" s="76">
        <f t="shared" si="32"/>
        <v>0.11735537190082644</v>
      </c>
      <c r="Q14" s="91">
        <f t="shared" si="10"/>
        <v>0.60499999999999998</v>
      </c>
      <c r="R14" s="92">
        <v>0</v>
      </c>
      <c r="S14" s="625">
        <v>0.60499999999999998</v>
      </c>
      <c r="T14" s="93">
        <f t="shared" si="11"/>
        <v>5.0999999999999997E-2</v>
      </c>
      <c r="U14" s="94">
        <v>0</v>
      </c>
      <c r="V14" s="95">
        <v>5.0999999999999997E-2</v>
      </c>
      <c r="W14" s="93">
        <f t="shared" si="12"/>
        <v>0.02</v>
      </c>
      <c r="X14" s="94">
        <v>0</v>
      </c>
      <c r="Y14" s="95">
        <v>0.02</v>
      </c>
      <c r="Z14" s="93">
        <f t="shared" si="13"/>
        <v>0</v>
      </c>
      <c r="AA14" s="94">
        <v>0</v>
      </c>
      <c r="AB14" s="95">
        <v>0</v>
      </c>
      <c r="AC14" s="98">
        <f t="shared" si="14"/>
        <v>7.0999999999999994E-2</v>
      </c>
      <c r="AD14" s="87">
        <v>0</v>
      </c>
      <c r="AE14" s="88">
        <f t="shared" si="33"/>
        <v>7.0999999999999994E-2</v>
      </c>
      <c r="AF14" s="86">
        <f t="shared" si="15"/>
        <v>0</v>
      </c>
      <c r="AG14" s="88">
        <v>0</v>
      </c>
      <c r="AH14" s="96">
        <v>0</v>
      </c>
      <c r="AI14" s="86">
        <f t="shared" si="16"/>
        <v>0</v>
      </c>
      <c r="AJ14" s="88">
        <v>0</v>
      </c>
      <c r="AK14" s="96">
        <v>0</v>
      </c>
      <c r="AL14" s="86">
        <f t="shared" si="17"/>
        <v>0</v>
      </c>
      <c r="AM14" s="88">
        <v>0</v>
      </c>
      <c r="AN14" s="95">
        <v>0</v>
      </c>
      <c r="AO14" s="86">
        <f t="shared" si="18"/>
        <v>0</v>
      </c>
      <c r="AP14" s="87">
        <v>0</v>
      </c>
      <c r="AQ14" s="88">
        <f>AF14+AI14+AL14</f>
        <v>0</v>
      </c>
      <c r="AR14" s="86">
        <f t="shared" si="19"/>
        <v>7.0999999999999994E-2</v>
      </c>
      <c r="AS14" s="87">
        <v>0</v>
      </c>
      <c r="AT14" s="88">
        <f>AC14+AO14</f>
        <v>7.0999999999999994E-2</v>
      </c>
      <c r="AU14" s="86">
        <f t="shared" si="20"/>
        <v>0</v>
      </c>
      <c r="AV14" s="88">
        <v>0</v>
      </c>
      <c r="AW14" s="97">
        <v>0</v>
      </c>
      <c r="AX14" s="86">
        <f t="shared" si="21"/>
        <v>0</v>
      </c>
      <c r="AY14" s="88">
        <v>0</v>
      </c>
      <c r="AZ14" s="96">
        <v>0</v>
      </c>
      <c r="BA14" s="86">
        <f t="shared" si="22"/>
        <v>0</v>
      </c>
      <c r="BB14" s="88">
        <v>0</v>
      </c>
      <c r="BC14" s="96">
        <v>0</v>
      </c>
      <c r="BD14" s="86">
        <f t="shared" si="23"/>
        <v>0</v>
      </c>
      <c r="BE14" s="87">
        <v>0</v>
      </c>
      <c r="BF14" s="88">
        <f>AU14+AX14+BA14</f>
        <v>0</v>
      </c>
      <c r="BG14" s="86">
        <f t="shared" si="24"/>
        <v>7.0999999999999994E-2</v>
      </c>
      <c r="BH14" s="87">
        <v>0</v>
      </c>
      <c r="BI14" s="88">
        <f>AR14+BD14</f>
        <v>7.0999999999999994E-2</v>
      </c>
      <c r="BJ14" s="86">
        <f t="shared" si="25"/>
        <v>0</v>
      </c>
      <c r="BK14" s="88">
        <v>0</v>
      </c>
      <c r="BL14" s="95">
        <v>0</v>
      </c>
      <c r="BM14" s="86">
        <f t="shared" si="26"/>
        <v>0</v>
      </c>
      <c r="BN14" s="88">
        <v>0</v>
      </c>
      <c r="BO14" s="95">
        <v>0</v>
      </c>
      <c r="BP14" s="86">
        <f t="shared" si="27"/>
        <v>0</v>
      </c>
      <c r="BQ14" s="88">
        <v>0</v>
      </c>
      <c r="BR14" s="95">
        <v>0</v>
      </c>
      <c r="BS14" s="86">
        <f t="shared" si="28"/>
        <v>0</v>
      </c>
      <c r="BT14" s="87">
        <v>0</v>
      </c>
      <c r="BU14" s="88">
        <f>BJ14+BM14+BP14</f>
        <v>0</v>
      </c>
      <c r="BV14" s="86">
        <f t="shared" si="29"/>
        <v>7.0999999999999994E-2</v>
      </c>
      <c r="BW14" s="87">
        <v>0</v>
      </c>
      <c r="BX14" s="88">
        <f>BG14+BS14</f>
        <v>7.0999999999999994E-2</v>
      </c>
      <c r="BY14" s="90">
        <f t="shared" si="30"/>
        <v>0.11735537190082644</v>
      </c>
    </row>
    <row r="15" spans="2:120" ht="15" customHeight="1" thickBot="1" x14ac:dyDescent="0.3">
      <c r="B15" s="826"/>
      <c r="C15" s="809"/>
      <c r="D15" s="74" t="s">
        <v>32</v>
      </c>
      <c r="E15" s="38">
        <f t="shared" si="0"/>
        <v>717.90200000000004</v>
      </c>
      <c r="F15" s="75">
        <f t="shared" si="1"/>
        <v>96.956000000000003</v>
      </c>
      <c r="G15" s="76">
        <f t="shared" si="2"/>
        <v>0.13505464534156472</v>
      </c>
      <c r="H15" s="77">
        <f t="shared" si="3"/>
        <v>0</v>
      </c>
      <c r="I15" s="78">
        <f t="shared" si="4"/>
        <v>96.956000000000003</v>
      </c>
      <c r="J15" s="76">
        <f t="shared" si="5"/>
        <v>0.13505464534156472</v>
      </c>
      <c r="K15" s="78">
        <f t="shared" si="6"/>
        <v>0</v>
      </c>
      <c r="L15" s="78">
        <f t="shared" si="7"/>
        <v>96.956000000000003</v>
      </c>
      <c r="M15" s="76">
        <f t="shared" si="8"/>
        <v>0.13505464534156472</v>
      </c>
      <c r="N15" s="79">
        <f t="shared" si="9"/>
        <v>0</v>
      </c>
      <c r="O15" s="78">
        <f t="shared" si="31"/>
        <v>96.956000000000003</v>
      </c>
      <c r="P15" s="76">
        <f t="shared" si="32"/>
        <v>0.13505464534156472</v>
      </c>
      <c r="Q15" s="91">
        <f t="shared" si="10"/>
        <v>717.90200000000004</v>
      </c>
      <c r="R15" s="92">
        <v>0</v>
      </c>
      <c r="S15" s="625">
        <v>717.90200000000004</v>
      </c>
      <c r="T15" s="93">
        <f t="shared" si="11"/>
        <v>83.381</v>
      </c>
      <c r="U15" s="94">
        <v>0</v>
      </c>
      <c r="V15" s="95">
        <v>83.381</v>
      </c>
      <c r="W15" s="93">
        <f t="shared" si="12"/>
        <v>13.574999999999999</v>
      </c>
      <c r="X15" s="94">
        <v>0</v>
      </c>
      <c r="Y15" s="95">
        <v>13.574999999999999</v>
      </c>
      <c r="Z15" s="93">
        <f t="shared" si="13"/>
        <v>0</v>
      </c>
      <c r="AA15" s="94">
        <v>0</v>
      </c>
      <c r="AB15" s="99">
        <v>0</v>
      </c>
      <c r="AC15" s="98">
        <f t="shared" si="14"/>
        <v>96.956000000000003</v>
      </c>
      <c r="AD15" s="87">
        <v>0</v>
      </c>
      <c r="AE15" s="88">
        <f t="shared" si="33"/>
        <v>96.956000000000003</v>
      </c>
      <c r="AF15" s="86">
        <f t="shared" si="15"/>
        <v>0</v>
      </c>
      <c r="AG15" s="88">
        <v>0</v>
      </c>
      <c r="AH15" s="101">
        <v>0</v>
      </c>
      <c r="AI15" s="86">
        <f t="shared" si="16"/>
        <v>0</v>
      </c>
      <c r="AJ15" s="88">
        <v>0</v>
      </c>
      <c r="AK15" s="101">
        <v>0</v>
      </c>
      <c r="AL15" s="86">
        <f t="shared" si="17"/>
        <v>0</v>
      </c>
      <c r="AM15" s="88">
        <v>0</v>
      </c>
      <c r="AN15" s="95">
        <v>0</v>
      </c>
      <c r="AO15" s="86">
        <f t="shared" si="18"/>
        <v>0</v>
      </c>
      <c r="AP15" s="87">
        <v>0</v>
      </c>
      <c r="AQ15" s="88">
        <f>AF15+AI15+AL15</f>
        <v>0</v>
      </c>
      <c r="AR15" s="86">
        <f t="shared" si="19"/>
        <v>96.956000000000003</v>
      </c>
      <c r="AS15" s="87">
        <v>0</v>
      </c>
      <c r="AT15" s="88">
        <f>AC15+AO15</f>
        <v>96.956000000000003</v>
      </c>
      <c r="AU15" s="86">
        <f t="shared" si="20"/>
        <v>0</v>
      </c>
      <c r="AV15" s="88">
        <v>0</v>
      </c>
      <c r="AW15" s="102">
        <v>0</v>
      </c>
      <c r="AX15" s="86">
        <f t="shared" si="21"/>
        <v>0</v>
      </c>
      <c r="AY15" s="88">
        <v>0</v>
      </c>
      <c r="AZ15" s="101">
        <v>0</v>
      </c>
      <c r="BA15" s="86">
        <f t="shared" si="22"/>
        <v>0</v>
      </c>
      <c r="BB15" s="88">
        <v>0</v>
      </c>
      <c r="BC15" s="101">
        <v>0</v>
      </c>
      <c r="BD15" s="86">
        <f t="shared" si="23"/>
        <v>0</v>
      </c>
      <c r="BE15" s="87">
        <v>0</v>
      </c>
      <c r="BF15" s="88">
        <f>AU15+AX15+BA15</f>
        <v>0</v>
      </c>
      <c r="BG15" s="86">
        <f t="shared" si="24"/>
        <v>96.956000000000003</v>
      </c>
      <c r="BH15" s="87">
        <v>0</v>
      </c>
      <c r="BI15" s="88">
        <f>AR15+BD15</f>
        <v>96.956000000000003</v>
      </c>
      <c r="BJ15" s="86">
        <f t="shared" si="25"/>
        <v>0</v>
      </c>
      <c r="BK15" s="88">
        <v>0</v>
      </c>
      <c r="BL15" s="659">
        <v>0</v>
      </c>
      <c r="BM15" s="86">
        <f t="shared" si="26"/>
        <v>0</v>
      </c>
      <c r="BN15" s="88">
        <v>0</v>
      </c>
      <c r="BO15" s="95">
        <v>0</v>
      </c>
      <c r="BP15" s="86">
        <f t="shared" si="27"/>
        <v>0</v>
      </c>
      <c r="BQ15" s="88">
        <v>0</v>
      </c>
      <c r="BR15" s="95">
        <v>0</v>
      </c>
      <c r="BS15" s="86">
        <f t="shared" si="28"/>
        <v>0</v>
      </c>
      <c r="BT15" s="87">
        <v>0</v>
      </c>
      <c r="BU15" s="88">
        <f>BJ15+BM15+BP15</f>
        <v>0</v>
      </c>
      <c r="BV15" s="86">
        <f t="shared" si="29"/>
        <v>96.956000000000003</v>
      </c>
      <c r="BW15" s="87">
        <v>0</v>
      </c>
      <c r="BX15" s="88">
        <f>BG15+BS15</f>
        <v>96.956000000000003</v>
      </c>
      <c r="BY15" s="90">
        <f t="shared" si="30"/>
        <v>0.13505464534156472</v>
      </c>
    </row>
    <row r="16" spans="2:120" ht="14.4" thickBot="1" x14ac:dyDescent="0.3">
      <c r="B16" s="103" t="s">
        <v>41</v>
      </c>
      <c r="C16" s="104" t="s">
        <v>42</v>
      </c>
      <c r="D16" s="105" t="s">
        <v>32</v>
      </c>
      <c r="E16" s="106">
        <f t="shared" si="0"/>
        <v>8.52</v>
      </c>
      <c r="F16" s="107">
        <f t="shared" si="1"/>
        <v>0</v>
      </c>
      <c r="G16" s="108"/>
      <c r="H16" s="109">
        <f t="shared" si="3"/>
        <v>0</v>
      </c>
      <c r="I16" s="110">
        <f t="shared" si="4"/>
        <v>0</v>
      </c>
      <c r="J16" s="108"/>
      <c r="K16" s="110">
        <f t="shared" si="6"/>
        <v>0</v>
      </c>
      <c r="L16" s="110">
        <f t="shared" si="7"/>
        <v>0</v>
      </c>
      <c r="M16" s="108"/>
      <c r="N16" s="111">
        <f t="shared" si="9"/>
        <v>0</v>
      </c>
      <c r="O16" s="110">
        <f t="shared" si="31"/>
        <v>0</v>
      </c>
      <c r="P16" s="108"/>
      <c r="Q16" s="112">
        <f t="shared" si="10"/>
        <v>8.52</v>
      </c>
      <c r="R16" s="113">
        <v>0</v>
      </c>
      <c r="S16" s="627">
        <v>8.52</v>
      </c>
      <c r="T16" s="114">
        <f t="shared" si="11"/>
        <v>0</v>
      </c>
      <c r="U16" s="115">
        <v>0</v>
      </c>
      <c r="V16" s="116">
        <v>0</v>
      </c>
      <c r="W16" s="114">
        <f t="shared" si="12"/>
        <v>0</v>
      </c>
      <c r="X16" s="115">
        <v>0</v>
      </c>
      <c r="Y16" s="116">
        <v>0</v>
      </c>
      <c r="Z16" s="114">
        <f t="shared" si="13"/>
        <v>0</v>
      </c>
      <c r="AA16" s="115">
        <v>0</v>
      </c>
      <c r="AB16" s="116">
        <v>0</v>
      </c>
      <c r="AC16" s="118">
        <f t="shared" si="14"/>
        <v>0</v>
      </c>
      <c r="AD16" s="50">
        <v>0</v>
      </c>
      <c r="AE16" s="119">
        <f t="shared" si="33"/>
        <v>0</v>
      </c>
      <c r="AF16" s="118">
        <f t="shared" si="15"/>
        <v>0</v>
      </c>
      <c r="AG16" s="52">
        <v>0</v>
      </c>
      <c r="AH16" s="117">
        <v>0</v>
      </c>
      <c r="AI16" s="118">
        <f t="shared" si="16"/>
        <v>0</v>
      </c>
      <c r="AJ16" s="52">
        <v>0</v>
      </c>
      <c r="AK16" s="117">
        <v>0</v>
      </c>
      <c r="AL16" s="118">
        <f t="shared" si="17"/>
        <v>0</v>
      </c>
      <c r="AM16" s="52">
        <v>0</v>
      </c>
      <c r="AN16" s="116">
        <v>0</v>
      </c>
      <c r="AO16" s="118">
        <f t="shared" si="18"/>
        <v>0</v>
      </c>
      <c r="AP16" s="50">
        <v>0</v>
      </c>
      <c r="AQ16" s="119">
        <f>AF16+AI16+AL16</f>
        <v>0</v>
      </c>
      <c r="AR16" s="118">
        <f t="shared" si="19"/>
        <v>0</v>
      </c>
      <c r="AS16" s="50">
        <v>0</v>
      </c>
      <c r="AT16" s="120">
        <f>AC16+AO16</f>
        <v>0</v>
      </c>
      <c r="AU16" s="118">
        <f t="shared" si="20"/>
        <v>0</v>
      </c>
      <c r="AV16" s="52">
        <v>0</v>
      </c>
      <c r="AW16" s="121">
        <v>0</v>
      </c>
      <c r="AX16" s="118">
        <f t="shared" si="21"/>
        <v>0</v>
      </c>
      <c r="AY16" s="52">
        <v>0</v>
      </c>
      <c r="AZ16" s="117">
        <v>0</v>
      </c>
      <c r="BA16" s="118">
        <f t="shared" si="22"/>
        <v>0</v>
      </c>
      <c r="BB16" s="52">
        <v>0</v>
      </c>
      <c r="BC16" s="117">
        <v>0</v>
      </c>
      <c r="BD16" s="118">
        <f t="shared" si="23"/>
        <v>0</v>
      </c>
      <c r="BE16" s="50">
        <v>0</v>
      </c>
      <c r="BF16" s="119">
        <f>AU16+AX16+BA16</f>
        <v>0</v>
      </c>
      <c r="BG16" s="118">
        <f t="shared" si="24"/>
        <v>0</v>
      </c>
      <c r="BH16" s="50">
        <v>0</v>
      </c>
      <c r="BI16" s="119">
        <f>AR16+BD16</f>
        <v>0</v>
      </c>
      <c r="BJ16" s="118">
        <f t="shared" si="25"/>
        <v>0</v>
      </c>
      <c r="BK16" s="52">
        <v>0</v>
      </c>
      <c r="BL16" s="116">
        <v>0</v>
      </c>
      <c r="BM16" s="118">
        <f t="shared" si="26"/>
        <v>0</v>
      </c>
      <c r="BN16" s="52">
        <v>0</v>
      </c>
      <c r="BO16" s="116">
        <v>0</v>
      </c>
      <c r="BP16" s="118">
        <f t="shared" si="27"/>
        <v>0</v>
      </c>
      <c r="BQ16" s="52">
        <v>0</v>
      </c>
      <c r="BR16" s="116">
        <v>0</v>
      </c>
      <c r="BS16" s="118">
        <f t="shared" si="28"/>
        <v>0</v>
      </c>
      <c r="BT16" s="50">
        <v>0</v>
      </c>
      <c r="BU16" s="119">
        <f>BJ16+BM16+BP16</f>
        <v>0</v>
      </c>
      <c r="BV16" s="118">
        <f t="shared" si="29"/>
        <v>0</v>
      </c>
      <c r="BW16" s="50">
        <v>0</v>
      </c>
      <c r="BX16" s="120">
        <f>BG16+BS16</f>
        <v>0</v>
      </c>
      <c r="BY16" s="122"/>
    </row>
    <row r="17" spans="2:78" ht="24.75" customHeight="1" x14ac:dyDescent="0.25">
      <c r="B17" s="843" t="s">
        <v>43</v>
      </c>
      <c r="C17" s="845" t="s">
        <v>44</v>
      </c>
      <c r="D17" s="123" t="s">
        <v>34</v>
      </c>
      <c r="E17" s="124">
        <f t="shared" si="0"/>
        <v>32</v>
      </c>
      <c r="F17" s="125">
        <f t="shared" si="1"/>
        <v>13</v>
      </c>
      <c r="G17" s="126">
        <f>F17/E17</f>
        <v>0.40625</v>
      </c>
      <c r="H17" s="125">
        <f t="shared" si="3"/>
        <v>0</v>
      </c>
      <c r="I17" s="127">
        <f t="shared" si="4"/>
        <v>0</v>
      </c>
      <c r="J17" s="126">
        <f>I17/E17</f>
        <v>0</v>
      </c>
      <c r="K17" s="127">
        <f t="shared" si="6"/>
        <v>0</v>
      </c>
      <c r="L17" s="127">
        <f t="shared" si="7"/>
        <v>0</v>
      </c>
      <c r="M17" s="126">
        <f>L17/E17</f>
        <v>0</v>
      </c>
      <c r="N17" s="128">
        <f t="shared" si="9"/>
        <v>0</v>
      </c>
      <c r="O17" s="127">
        <f t="shared" si="31"/>
        <v>0</v>
      </c>
      <c r="P17" s="126">
        <f>O17/E17</f>
        <v>0</v>
      </c>
      <c r="Q17" s="129">
        <f t="shared" si="10"/>
        <v>32</v>
      </c>
      <c r="R17" s="130">
        <v>0</v>
      </c>
      <c r="S17" s="652">
        <v>32</v>
      </c>
      <c r="T17" s="131">
        <f t="shared" si="11"/>
        <v>1</v>
      </c>
      <c r="U17" s="132">
        <v>0</v>
      </c>
      <c r="V17" s="133">
        <v>1</v>
      </c>
      <c r="W17" s="131">
        <f t="shared" si="12"/>
        <v>3</v>
      </c>
      <c r="X17" s="132">
        <v>0</v>
      </c>
      <c r="Y17" s="133">
        <v>3</v>
      </c>
      <c r="Z17" s="131">
        <f t="shared" si="13"/>
        <v>9</v>
      </c>
      <c r="AA17" s="132">
        <v>0</v>
      </c>
      <c r="AB17" s="133">
        <v>9</v>
      </c>
      <c r="AC17" s="135">
        <f t="shared" si="14"/>
        <v>13</v>
      </c>
      <c r="AD17" s="135">
        <v>0</v>
      </c>
      <c r="AE17" s="137">
        <f t="shared" si="33"/>
        <v>13</v>
      </c>
      <c r="AF17" s="135">
        <f t="shared" si="15"/>
        <v>0</v>
      </c>
      <c r="AG17" s="137">
        <v>0</v>
      </c>
      <c r="AH17" s="134">
        <v>0</v>
      </c>
      <c r="AI17" s="135">
        <f t="shared" si="16"/>
        <v>0</v>
      </c>
      <c r="AJ17" s="137">
        <v>0</v>
      </c>
      <c r="AK17" s="134">
        <v>0</v>
      </c>
      <c r="AL17" s="135">
        <f t="shared" si="17"/>
        <v>0</v>
      </c>
      <c r="AM17" s="137">
        <v>0</v>
      </c>
      <c r="AN17" s="654">
        <v>0</v>
      </c>
      <c r="AO17" s="135">
        <f t="shared" si="18"/>
        <v>0</v>
      </c>
      <c r="AP17" s="135">
        <v>0</v>
      </c>
      <c r="AQ17" s="137">
        <v>0</v>
      </c>
      <c r="AR17" s="135">
        <f t="shared" si="19"/>
        <v>0</v>
      </c>
      <c r="AS17" s="135">
        <v>0</v>
      </c>
      <c r="AT17" s="137">
        <v>0</v>
      </c>
      <c r="AU17" s="135">
        <f t="shared" si="20"/>
        <v>0</v>
      </c>
      <c r="AV17" s="137">
        <v>0</v>
      </c>
      <c r="AW17" s="134">
        <v>0</v>
      </c>
      <c r="AX17" s="135">
        <f t="shared" si="21"/>
        <v>0</v>
      </c>
      <c r="AY17" s="137">
        <v>0</v>
      </c>
      <c r="AZ17" s="134">
        <v>0</v>
      </c>
      <c r="BA17" s="135">
        <f t="shared" si="22"/>
        <v>0</v>
      </c>
      <c r="BB17" s="137">
        <v>0</v>
      </c>
      <c r="BC17" s="134">
        <v>0</v>
      </c>
      <c r="BD17" s="135">
        <f t="shared" si="23"/>
        <v>0</v>
      </c>
      <c r="BE17" s="135">
        <v>0</v>
      </c>
      <c r="BF17" s="136">
        <v>0</v>
      </c>
      <c r="BG17" s="135">
        <f t="shared" si="24"/>
        <v>0</v>
      </c>
      <c r="BH17" s="135">
        <v>0</v>
      </c>
      <c r="BI17" s="137">
        <v>0</v>
      </c>
      <c r="BJ17" s="135">
        <f t="shared" si="25"/>
        <v>0</v>
      </c>
      <c r="BK17" s="137">
        <v>0</v>
      </c>
      <c r="BL17" s="654">
        <v>0</v>
      </c>
      <c r="BM17" s="135">
        <f t="shared" si="26"/>
        <v>0</v>
      </c>
      <c r="BN17" s="137">
        <v>0</v>
      </c>
      <c r="BO17" s="654">
        <v>0</v>
      </c>
      <c r="BP17" s="135">
        <f t="shared" si="27"/>
        <v>0</v>
      </c>
      <c r="BQ17" s="137">
        <v>0</v>
      </c>
      <c r="BR17" s="654">
        <v>0</v>
      </c>
      <c r="BS17" s="135">
        <f t="shared" si="28"/>
        <v>0</v>
      </c>
      <c r="BT17" s="135">
        <v>0</v>
      </c>
      <c r="BU17" s="136">
        <v>0</v>
      </c>
      <c r="BV17" s="135">
        <f t="shared" si="29"/>
        <v>0</v>
      </c>
      <c r="BW17" s="135">
        <v>0</v>
      </c>
      <c r="BX17" s="137">
        <v>0</v>
      </c>
      <c r="BY17" s="72">
        <f>BV17/Q17</f>
        <v>0</v>
      </c>
    </row>
    <row r="18" spans="2:78" ht="13.8" x14ac:dyDescent="0.25">
      <c r="B18" s="844"/>
      <c r="C18" s="846"/>
      <c r="D18" s="138" t="s">
        <v>32</v>
      </c>
      <c r="E18" s="57">
        <f t="shared" si="0"/>
        <v>12912.355000000001</v>
      </c>
      <c r="F18" s="58">
        <f t="shared" si="1"/>
        <v>1255.204</v>
      </c>
      <c r="G18" s="670">
        <f>F18/E18</f>
        <v>9.7209533040254842E-2</v>
      </c>
      <c r="H18" s="58">
        <f t="shared" si="3"/>
        <v>0</v>
      </c>
      <c r="I18" s="61">
        <f t="shared" si="4"/>
        <v>1255.204</v>
      </c>
      <c r="J18" s="670">
        <f>I18/E18</f>
        <v>9.7209533040254842E-2</v>
      </c>
      <c r="K18" s="61">
        <f t="shared" si="6"/>
        <v>0</v>
      </c>
      <c r="L18" s="61">
        <f t="shared" si="7"/>
        <v>953.04099999999994</v>
      </c>
      <c r="M18" s="670">
        <f>L18/E18</f>
        <v>7.3808457094000274E-2</v>
      </c>
      <c r="N18" s="62">
        <f t="shared" si="9"/>
        <v>0</v>
      </c>
      <c r="O18" s="61">
        <f t="shared" si="31"/>
        <v>953.04099999999994</v>
      </c>
      <c r="P18" s="670">
        <f>O18/E18</f>
        <v>7.3808457094000274E-2</v>
      </c>
      <c r="Q18" s="139">
        <f t="shared" si="10"/>
        <v>12912.355000000001</v>
      </c>
      <c r="R18" s="140">
        <f>R20+R22+R24+R26+R27</f>
        <v>0</v>
      </c>
      <c r="S18" s="651">
        <f>S20+S22+S24+S26+S28+S30+S32+S34</f>
        <v>12912.355000000001</v>
      </c>
      <c r="T18" s="142">
        <f t="shared" si="11"/>
        <v>302.16300000000001</v>
      </c>
      <c r="U18" s="143">
        <f>U20+U22+U24+U26+U27</f>
        <v>0</v>
      </c>
      <c r="V18" s="656">
        <f>V20+V22+V24+V26+V28+V30+V32+V34</f>
        <v>302.16300000000001</v>
      </c>
      <c r="W18" s="142">
        <f t="shared" si="12"/>
        <v>387.17200000000003</v>
      </c>
      <c r="X18" s="143">
        <f>X20+X22+X24+X26+X27</f>
        <v>0</v>
      </c>
      <c r="Y18" s="656">
        <f>Y20+Y22+Y24+Y26+Y28+Y30+Y32+Y34</f>
        <v>387.17200000000003</v>
      </c>
      <c r="Z18" s="142">
        <f t="shared" si="13"/>
        <v>565.86899999999991</v>
      </c>
      <c r="AA18" s="143">
        <f>AA20+AA22+AA24+AA26+AA27</f>
        <v>0</v>
      </c>
      <c r="AB18" s="656">
        <f>AB20+AB22+AB24+AB26+AB28+AB30+AB32+AB34</f>
        <v>565.86899999999991</v>
      </c>
      <c r="AC18" s="144">
        <f t="shared" si="14"/>
        <v>1255.204</v>
      </c>
      <c r="AD18" s="145">
        <f>AD20+AD22+AD30+AD32+AD34</f>
        <v>0</v>
      </c>
      <c r="AE18" s="141">
        <f>AE20+AE22+AE24+AE26+AE28+AE30+AE32+AE34</f>
        <v>1255.204</v>
      </c>
      <c r="AF18" s="144">
        <f t="shared" si="15"/>
        <v>0</v>
      </c>
      <c r="AG18" s="145">
        <f>AG20+AG22+AG30+AG32+AG34</f>
        <v>0</v>
      </c>
      <c r="AH18" s="145">
        <f>AH20+AH22+AH24+AH26+AH28+AH30+AH32+AH34</f>
        <v>0</v>
      </c>
      <c r="AI18" s="144">
        <f t="shared" si="16"/>
        <v>0</v>
      </c>
      <c r="AJ18" s="145">
        <f>AJ20+AJ22+AJ30+AJ32+AJ34</f>
        <v>0</v>
      </c>
      <c r="AK18" s="141">
        <f>AK20+AK22+AK24+AK26+AK28+AK30+AK32+AK34</f>
        <v>0</v>
      </c>
      <c r="AL18" s="144">
        <f t="shared" si="17"/>
        <v>0</v>
      </c>
      <c r="AM18" s="145">
        <f>AM20+AM22+AM30+AM32+AM34</f>
        <v>0</v>
      </c>
      <c r="AN18" s="141">
        <f>AN20+AN22+AN24+AN26+AN28+AN30+AN32+AN34</f>
        <v>0</v>
      </c>
      <c r="AO18" s="144">
        <f t="shared" si="18"/>
        <v>0</v>
      </c>
      <c r="AP18" s="144">
        <f>AP20+AP22+AP30+AP32+AP34</f>
        <v>0</v>
      </c>
      <c r="AQ18" s="141">
        <f>AQ20+AQ22+AQ24+AQ26+AQ28+AQ30+AQ32+AQ34</f>
        <v>0</v>
      </c>
      <c r="AR18" s="144">
        <f t="shared" si="19"/>
        <v>1255.204</v>
      </c>
      <c r="AS18" s="144">
        <f>AS20+AS22+AS30+AS32+AS34</f>
        <v>0</v>
      </c>
      <c r="AT18" s="141">
        <f>AT20+AT22+AT24+AT26+AT28+AT30+AT32+AT34</f>
        <v>1255.204</v>
      </c>
      <c r="AU18" s="144">
        <f t="shared" si="20"/>
        <v>0</v>
      </c>
      <c r="AV18" s="145">
        <f>AV20+AV22+AV30+AV32+AV34</f>
        <v>0</v>
      </c>
      <c r="AW18" s="141">
        <f>AW20+AW22+AW24+AW26+AW28+AW30+AW32+AW34</f>
        <v>0</v>
      </c>
      <c r="AX18" s="144">
        <f t="shared" si="21"/>
        <v>0</v>
      </c>
      <c r="AY18" s="145">
        <f>AY20+AY22+AY30+AY32+AY34</f>
        <v>0</v>
      </c>
      <c r="AZ18" s="141">
        <f>AZ20+AZ22+AZ24+AZ26+AZ28+AZ30+AZ32+AZ34</f>
        <v>0</v>
      </c>
      <c r="BA18" s="144">
        <f t="shared" si="22"/>
        <v>0</v>
      </c>
      <c r="BB18" s="145">
        <f>BB20+BB22+BB30+BB32+BB34</f>
        <v>0</v>
      </c>
      <c r="BC18" s="141">
        <f>BC20+BC22+BC24+BC26+BC28+BC30+BC32+BC34</f>
        <v>0</v>
      </c>
      <c r="BD18" s="144">
        <f t="shared" si="23"/>
        <v>0</v>
      </c>
      <c r="BE18" s="144">
        <f>BE20+BE22+BE30+BE32+BE34</f>
        <v>0</v>
      </c>
      <c r="BF18" s="141">
        <f>BF20+BF22+BF24+BF26+BF28+BF30+BF32+BF34</f>
        <v>0</v>
      </c>
      <c r="BG18" s="144">
        <f t="shared" si="24"/>
        <v>953.04099999999994</v>
      </c>
      <c r="BH18" s="144">
        <f>BH20+BH22+BH30+BH32+BH34</f>
        <v>0</v>
      </c>
      <c r="BI18" s="141">
        <f>BI20+BI22+BI24+BI26+BI28+BI30+BI32+BI34</f>
        <v>953.04099999999994</v>
      </c>
      <c r="BJ18" s="144">
        <f t="shared" si="25"/>
        <v>0</v>
      </c>
      <c r="BK18" s="145">
        <f>BK20+BK22+BK30+BK32+BK34</f>
        <v>0</v>
      </c>
      <c r="BL18" s="145">
        <f>BL20+BL22+BL24+BL26+BL28+BL30+BL32+BL34</f>
        <v>0</v>
      </c>
      <c r="BM18" s="144">
        <f t="shared" si="26"/>
        <v>0</v>
      </c>
      <c r="BN18" s="145">
        <f>BN20+BN22+BN30+BN32+BN34</f>
        <v>0</v>
      </c>
      <c r="BO18" s="141">
        <f>BO20+BO22+BO24+BO26+BO28+BO30+BO32+BO34</f>
        <v>0</v>
      </c>
      <c r="BP18" s="144">
        <f t="shared" si="27"/>
        <v>0</v>
      </c>
      <c r="BQ18" s="145">
        <f>BQ20+BQ22+BQ30+BQ32+BQ34</f>
        <v>0</v>
      </c>
      <c r="BR18" s="656">
        <f>BR20+BR22+BR24+BR26+BR28+BR30+BR32+BR34</f>
        <v>0</v>
      </c>
      <c r="BS18" s="144">
        <f t="shared" si="28"/>
        <v>0</v>
      </c>
      <c r="BT18" s="144">
        <f>BT20+BT22+BT30+BT32+BT34</f>
        <v>0</v>
      </c>
      <c r="BU18" s="141">
        <f>BU20+BU22+BU24+BU26+BU28+BU30+BU32+BU34</f>
        <v>0</v>
      </c>
      <c r="BV18" s="144">
        <f t="shared" si="29"/>
        <v>953.04099999999994</v>
      </c>
      <c r="BW18" s="144">
        <f>BW20+BW22+BW30+BW32+BW34</f>
        <v>0</v>
      </c>
      <c r="BX18" s="141">
        <f>BX20+BX22+BX24+BX26+BX28+BX30+BX32+BX34</f>
        <v>953.04099999999994</v>
      </c>
      <c r="BY18" s="72">
        <f>BV18/Q18</f>
        <v>7.3808457094000274E-2</v>
      </c>
      <c r="BZ18" s="4"/>
    </row>
    <row r="19" spans="2:78" ht="15.75" customHeight="1" x14ac:dyDescent="0.25">
      <c r="B19" s="883" t="s">
        <v>45</v>
      </c>
      <c r="C19" s="884" t="s">
        <v>46</v>
      </c>
      <c r="D19" s="669" t="s">
        <v>47</v>
      </c>
      <c r="E19" s="38">
        <f t="shared" si="0"/>
        <v>1228.4000000000001</v>
      </c>
      <c r="F19" s="240">
        <f t="shared" si="1"/>
        <v>61.5</v>
      </c>
      <c r="G19" s="236">
        <f>F19/E19</f>
        <v>5.0065125366330183E-2</v>
      </c>
      <c r="H19" s="240">
        <f t="shared" si="3"/>
        <v>0</v>
      </c>
      <c r="I19" s="237">
        <f t="shared" si="4"/>
        <v>61.5</v>
      </c>
      <c r="J19" s="236">
        <f>I19/E19</f>
        <v>5.0065125366330183E-2</v>
      </c>
      <c r="K19" s="237">
        <f t="shared" si="6"/>
        <v>0</v>
      </c>
      <c r="L19" s="237">
        <f t="shared" si="7"/>
        <v>0</v>
      </c>
      <c r="M19" s="236">
        <f>L19/E19</f>
        <v>0</v>
      </c>
      <c r="N19" s="413">
        <f t="shared" si="9"/>
        <v>0</v>
      </c>
      <c r="O19" s="237">
        <f t="shared" si="31"/>
        <v>0</v>
      </c>
      <c r="P19" s="236">
        <f>O19/E19</f>
        <v>0</v>
      </c>
      <c r="Q19" s="80">
        <f t="shared" si="10"/>
        <v>1228.4000000000001</v>
      </c>
      <c r="R19" s="148"/>
      <c r="S19" s="650">
        <v>1228.4000000000001</v>
      </c>
      <c r="T19" s="82">
        <f t="shared" si="11"/>
        <v>61.5</v>
      </c>
      <c r="U19" s="149"/>
      <c r="V19" s="576">
        <v>61.5</v>
      </c>
      <c r="W19" s="82">
        <f t="shared" si="12"/>
        <v>0</v>
      </c>
      <c r="X19" s="149"/>
      <c r="Y19" s="576"/>
      <c r="Z19" s="82">
        <f t="shared" si="13"/>
        <v>0</v>
      </c>
      <c r="AA19" s="149"/>
      <c r="AB19" s="576">
        <v>0</v>
      </c>
      <c r="AC19" s="151">
        <f t="shared" si="14"/>
        <v>61.5</v>
      </c>
      <c r="AD19" s="151">
        <v>0</v>
      </c>
      <c r="AE19" s="152">
        <f t="shared" ref="AE19:AE33" si="34">T19+W19+Z19</f>
        <v>61.5</v>
      </c>
      <c r="AF19" s="151">
        <f t="shared" si="15"/>
        <v>0</v>
      </c>
      <c r="AG19" s="152">
        <v>0</v>
      </c>
      <c r="AH19" s="150">
        <v>0</v>
      </c>
      <c r="AI19" s="151">
        <f t="shared" si="16"/>
        <v>0</v>
      </c>
      <c r="AJ19" s="152">
        <v>0</v>
      </c>
      <c r="AK19" s="150">
        <v>0</v>
      </c>
      <c r="AL19" s="151">
        <f t="shared" si="17"/>
        <v>0</v>
      </c>
      <c r="AM19" s="152">
        <v>0</v>
      </c>
      <c r="AN19" s="576">
        <v>0</v>
      </c>
      <c r="AO19" s="151">
        <f t="shared" si="18"/>
        <v>0</v>
      </c>
      <c r="AP19" s="151">
        <v>0</v>
      </c>
      <c r="AQ19" s="152">
        <f t="shared" ref="AQ19:AQ34" si="35">AF19+AI19+AL19</f>
        <v>0</v>
      </c>
      <c r="AR19" s="151">
        <f t="shared" si="19"/>
        <v>61.5</v>
      </c>
      <c r="AS19" s="151">
        <v>0</v>
      </c>
      <c r="AT19" s="88">
        <f t="shared" ref="AT19:AT34" si="36">AC19+AO19</f>
        <v>61.5</v>
      </c>
      <c r="AU19" s="151">
        <f t="shared" si="20"/>
        <v>0</v>
      </c>
      <c r="AV19" s="152">
        <v>0</v>
      </c>
      <c r="AW19" s="150">
        <v>0</v>
      </c>
      <c r="AX19" s="151">
        <f t="shared" si="21"/>
        <v>0</v>
      </c>
      <c r="AY19" s="152">
        <v>0</v>
      </c>
      <c r="AZ19" s="150">
        <v>0</v>
      </c>
      <c r="BA19" s="151">
        <f t="shared" si="22"/>
        <v>0</v>
      </c>
      <c r="BB19" s="152">
        <v>0</v>
      </c>
      <c r="BC19" s="150">
        <v>0</v>
      </c>
      <c r="BD19" s="151">
        <f t="shared" si="23"/>
        <v>0</v>
      </c>
      <c r="BE19" s="151">
        <v>0</v>
      </c>
      <c r="BF19" s="88">
        <f t="shared" ref="BF19:BF34" si="37">AU19+AX19+BA19</f>
        <v>0</v>
      </c>
      <c r="BG19" s="151">
        <f t="shared" si="24"/>
        <v>0</v>
      </c>
      <c r="BH19" s="151">
        <v>0</v>
      </c>
      <c r="BI19" s="88">
        <v>0</v>
      </c>
      <c r="BJ19" s="151">
        <f t="shared" si="25"/>
        <v>0</v>
      </c>
      <c r="BK19" s="152">
        <v>0</v>
      </c>
      <c r="BL19" s="576">
        <v>0</v>
      </c>
      <c r="BM19" s="151">
        <f t="shared" si="26"/>
        <v>0</v>
      </c>
      <c r="BN19" s="152">
        <v>0</v>
      </c>
      <c r="BO19" s="576"/>
      <c r="BP19" s="151">
        <f t="shared" si="27"/>
        <v>0</v>
      </c>
      <c r="BQ19" s="152">
        <v>0</v>
      </c>
      <c r="BR19" s="576"/>
      <c r="BS19" s="151">
        <f t="shared" si="28"/>
        <v>0</v>
      </c>
      <c r="BT19" s="151">
        <v>0</v>
      </c>
      <c r="BU19" s="88">
        <f t="shared" ref="BU19:BU34" si="38">BJ19+BM19+BP19</f>
        <v>0</v>
      </c>
      <c r="BV19" s="151">
        <f t="shared" si="29"/>
        <v>0</v>
      </c>
      <c r="BW19" s="151">
        <v>0</v>
      </c>
      <c r="BX19" s="88">
        <f t="shared" ref="BX19:BX34" si="39">BG19+BS19</f>
        <v>0</v>
      </c>
      <c r="BY19" s="90">
        <f>BV19/Q19</f>
        <v>0</v>
      </c>
    </row>
    <row r="20" spans="2:78" ht="15.75" customHeight="1" x14ac:dyDescent="0.25">
      <c r="B20" s="837"/>
      <c r="C20" s="841"/>
      <c r="D20" s="153" t="s">
        <v>32</v>
      </c>
      <c r="E20" s="38">
        <f t="shared" si="0"/>
        <v>7899.29</v>
      </c>
      <c r="F20" s="75">
        <f t="shared" si="1"/>
        <v>302.16300000000001</v>
      </c>
      <c r="G20" s="76">
        <f>F20/E20</f>
        <v>3.8251918843339089E-2</v>
      </c>
      <c r="H20" s="75">
        <f t="shared" si="3"/>
        <v>0</v>
      </c>
      <c r="I20" s="78">
        <f t="shared" si="4"/>
        <v>302.16300000000001</v>
      </c>
      <c r="J20" s="76">
        <f>I20/E20</f>
        <v>3.8251918843339089E-2</v>
      </c>
      <c r="K20" s="78">
        <f t="shared" si="6"/>
        <v>0</v>
      </c>
      <c r="L20" s="78">
        <f t="shared" si="7"/>
        <v>0</v>
      </c>
      <c r="M20" s="76">
        <f>L20/E20</f>
        <v>0</v>
      </c>
      <c r="N20" s="79">
        <f t="shared" si="9"/>
        <v>0</v>
      </c>
      <c r="O20" s="78">
        <f t="shared" si="31"/>
        <v>0</v>
      </c>
      <c r="P20" s="76">
        <f>O20/E20</f>
        <v>0</v>
      </c>
      <c r="Q20" s="91">
        <f t="shared" si="10"/>
        <v>7899.29</v>
      </c>
      <c r="R20" s="154"/>
      <c r="S20" s="628">
        <v>7899.29</v>
      </c>
      <c r="T20" s="93">
        <f t="shared" si="11"/>
        <v>302.16300000000001</v>
      </c>
      <c r="U20" s="155"/>
      <c r="V20" s="156">
        <v>302.16300000000001</v>
      </c>
      <c r="W20" s="93">
        <f t="shared" si="12"/>
        <v>0</v>
      </c>
      <c r="X20" s="155"/>
      <c r="Y20" s="156"/>
      <c r="Z20" s="93">
        <f t="shared" si="13"/>
        <v>0</v>
      </c>
      <c r="AA20" s="155"/>
      <c r="AB20" s="156">
        <v>0</v>
      </c>
      <c r="AC20" s="87">
        <f t="shared" si="14"/>
        <v>302.16300000000001</v>
      </c>
      <c r="AD20" s="87">
        <v>0</v>
      </c>
      <c r="AE20" s="88">
        <f t="shared" si="34"/>
        <v>302.16300000000001</v>
      </c>
      <c r="AF20" s="87">
        <f t="shared" si="15"/>
        <v>0</v>
      </c>
      <c r="AG20" s="88">
        <v>0</v>
      </c>
      <c r="AH20" s="157">
        <v>0</v>
      </c>
      <c r="AI20" s="87">
        <f t="shared" si="16"/>
        <v>0</v>
      </c>
      <c r="AJ20" s="88">
        <v>0</v>
      </c>
      <c r="AK20" s="157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302.16300000000001</v>
      </c>
      <c r="AS20" s="87">
        <v>0</v>
      </c>
      <c r="AT20" s="88">
        <f t="shared" si="36"/>
        <v>302.16300000000001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7">
        <v>0</v>
      </c>
      <c r="BA20" s="87">
        <f t="shared" si="22"/>
        <v>0</v>
      </c>
      <c r="BB20" s="88">
        <v>0</v>
      </c>
      <c r="BC20" s="157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/>
      <c r="BP20" s="87">
        <f t="shared" si="27"/>
        <v>0</v>
      </c>
      <c r="BQ20" s="88">
        <v>0</v>
      </c>
      <c r="BR20" s="156"/>
      <c r="BS20" s="87">
        <f t="shared" si="28"/>
        <v>0</v>
      </c>
      <c r="BT20" s="87">
        <v>0</v>
      </c>
      <c r="BU20" s="88">
        <f t="shared" si="38"/>
        <v>0</v>
      </c>
      <c r="BV20" s="87">
        <f t="shared" si="29"/>
        <v>0</v>
      </c>
      <c r="BW20" s="87">
        <v>0</v>
      </c>
      <c r="BX20" s="88">
        <f t="shared" si="39"/>
        <v>0</v>
      </c>
      <c r="BY20" s="90">
        <f>BV20/Q20</f>
        <v>0</v>
      </c>
    </row>
    <row r="21" spans="2:78" ht="18.75" customHeight="1" x14ac:dyDescent="0.25">
      <c r="B21" s="836" t="s">
        <v>48</v>
      </c>
      <c r="C21" s="849" t="s">
        <v>49</v>
      </c>
      <c r="D21" s="153" t="s">
        <v>36</v>
      </c>
      <c r="E21" s="38">
        <f t="shared" si="0"/>
        <v>0</v>
      </c>
      <c r="F21" s="75">
        <f t="shared" si="1"/>
        <v>0</v>
      </c>
      <c r="G21" s="76">
        <v>0</v>
      </c>
      <c r="H21" s="75">
        <f t="shared" si="3"/>
        <v>0</v>
      </c>
      <c r="I21" s="78">
        <f t="shared" si="4"/>
        <v>0</v>
      </c>
      <c r="J21" s="76">
        <v>0</v>
      </c>
      <c r="K21" s="78">
        <f t="shared" si="6"/>
        <v>0</v>
      </c>
      <c r="L21" s="78">
        <f t="shared" si="7"/>
        <v>0</v>
      </c>
      <c r="M21" s="76">
        <v>0</v>
      </c>
      <c r="N21" s="79">
        <f t="shared" si="9"/>
        <v>0</v>
      </c>
      <c r="O21" s="78">
        <f t="shared" si="31"/>
        <v>0</v>
      </c>
      <c r="P21" s="76">
        <v>0</v>
      </c>
      <c r="Q21" s="91">
        <f t="shared" si="10"/>
        <v>0</v>
      </c>
      <c r="R21" s="92">
        <v>0</v>
      </c>
      <c r="S21" s="628">
        <v>0</v>
      </c>
      <c r="T21" s="93">
        <f t="shared" si="11"/>
        <v>0</v>
      </c>
      <c r="U21" s="94">
        <v>0</v>
      </c>
      <c r="V21" s="156"/>
      <c r="W21" s="93">
        <f t="shared" si="12"/>
        <v>0</v>
      </c>
      <c r="X21" s="94">
        <v>0</v>
      </c>
      <c r="Y21" s="156"/>
      <c r="Z21" s="93">
        <f t="shared" si="13"/>
        <v>0</v>
      </c>
      <c r="AA21" s="94">
        <v>0</v>
      </c>
      <c r="AB21" s="156">
        <v>0</v>
      </c>
      <c r="AC21" s="87">
        <f t="shared" si="14"/>
        <v>0</v>
      </c>
      <c r="AD21" s="87">
        <v>0</v>
      </c>
      <c r="AE21" s="88">
        <f t="shared" si="34"/>
        <v>0</v>
      </c>
      <c r="AF21" s="87">
        <f t="shared" si="15"/>
        <v>0</v>
      </c>
      <c r="AG21" s="88">
        <v>0</v>
      </c>
      <c r="AH21" s="157">
        <v>0</v>
      </c>
      <c r="AI21" s="87">
        <f t="shared" si="16"/>
        <v>0</v>
      </c>
      <c r="AJ21" s="88">
        <v>0</v>
      </c>
      <c r="AK21" s="157">
        <v>0</v>
      </c>
      <c r="AL21" s="87">
        <f t="shared" si="17"/>
        <v>0</v>
      </c>
      <c r="AM21" s="88">
        <v>0</v>
      </c>
      <c r="AN21" s="156">
        <v>0</v>
      </c>
      <c r="AO21" s="87">
        <f t="shared" si="18"/>
        <v>0</v>
      </c>
      <c r="AP21" s="87">
        <v>0</v>
      </c>
      <c r="AQ21" s="88">
        <f t="shared" si="35"/>
        <v>0</v>
      </c>
      <c r="AR21" s="87">
        <f t="shared" si="19"/>
        <v>0</v>
      </c>
      <c r="AS21" s="87">
        <v>0</v>
      </c>
      <c r="AT21" s="88">
        <f t="shared" si="36"/>
        <v>0</v>
      </c>
      <c r="AU21" s="87">
        <f t="shared" si="20"/>
        <v>0</v>
      </c>
      <c r="AV21" s="88">
        <v>0</v>
      </c>
      <c r="AW21" s="157">
        <v>0</v>
      </c>
      <c r="AX21" s="87">
        <f t="shared" si="21"/>
        <v>0</v>
      </c>
      <c r="AY21" s="88">
        <v>0</v>
      </c>
      <c r="AZ21" s="157">
        <v>0</v>
      </c>
      <c r="BA21" s="87">
        <f t="shared" si="22"/>
        <v>0</v>
      </c>
      <c r="BB21" s="88">
        <v>0</v>
      </c>
      <c r="BC21" s="157">
        <v>0</v>
      </c>
      <c r="BD21" s="87">
        <f t="shared" si="23"/>
        <v>0</v>
      </c>
      <c r="BE21" s="87">
        <v>0</v>
      </c>
      <c r="BF21" s="88">
        <f t="shared" si="37"/>
        <v>0</v>
      </c>
      <c r="BG21" s="87">
        <f t="shared" si="24"/>
        <v>0</v>
      </c>
      <c r="BH21" s="87">
        <v>0</v>
      </c>
      <c r="BI21" s="88">
        <f t="shared" ref="BI21:BI34" si="40">AR21+BD21</f>
        <v>0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/>
      <c r="BP21" s="87">
        <f t="shared" si="27"/>
        <v>0</v>
      </c>
      <c r="BQ21" s="88">
        <v>0</v>
      </c>
      <c r="BR21" s="156"/>
      <c r="BS21" s="87">
        <f t="shared" si="28"/>
        <v>0</v>
      </c>
      <c r="BT21" s="87">
        <v>0</v>
      </c>
      <c r="BU21" s="88">
        <f t="shared" si="38"/>
        <v>0</v>
      </c>
      <c r="BV21" s="87">
        <f t="shared" si="29"/>
        <v>0</v>
      </c>
      <c r="BW21" s="87">
        <v>0</v>
      </c>
      <c r="BX21" s="88">
        <f t="shared" si="39"/>
        <v>0</v>
      </c>
      <c r="BY21" s="90">
        <v>0</v>
      </c>
    </row>
    <row r="22" spans="2:78" ht="18.75" customHeight="1" x14ac:dyDescent="0.25">
      <c r="B22" s="837"/>
      <c r="C22" s="849"/>
      <c r="D22" s="153" t="s">
        <v>32</v>
      </c>
      <c r="E22" s="38">
        <f t="shared" si="0"/>
        <v>0</v>
      </c>
      <c r="F22" s="75">
        <f t="shared" si="1"/>
        <v>0</v>
      </c>
      <c r="G22" s="76">
        <v>0</v>
      </c>
      <c r="H22" s="75">
        <f t="shared" si="3"/>
        <v>0</v>
      </c>
      <c r="I22" s="78">
        <f t="shared" si="4"/>
        <v>0</v>
      </c>
      <c r="J22" s="76">
        <v>0</v>
      </c>
      <c r="K22" s="78">
        <f t="shared" si="6"/>
        <v>0</v>
      </c>
      <c r="L22" s="78">
        <f t="shared" si="7"/>
        <v>0</v>
      </c>
      <c r="M22" s="76">
        <v>0</v>
      </c>
      <c r="N22" s="79">
        <f t="shared" si="9"/>
        <v>0</v>
      </c>
      <c r="O22" s="78">
        <f t="shared" si="31"/>
        <v>0</v>
      </c>
      <c r="P22" s="76">
        <v>0</v>
      </c>
      <c r="Q22" s="91">
        <f t="shared" si="10"/>
        <v>0</v>
      </c>
      <c r="R22" s="92">
        <v>0</v>
      </c>
      <c r="S22" s="628">
        <v>0</v>
      </c>
      <c r="T22" s="93">
        <f t="shared" si="11"/>
        <v>0</v>
      </c>
      <c r="U22" s="94">
        <v>0</v>
      </c>
      <c r="V22" s="156"/>
      <c r="W22" s="93">
        <f t="shared" si="12"/>
        <v>0</v>
      </c>
      <c r="X22" s="94">
        <v>0</v>
      </c>
      <c r="Y22" s="156"/>
      <c r="Z22" s="93">
        <f t="shared" si="13"/>
        <v>0</v>
      </c>
      <c r="AA22" s="94">
        <v>0</v>
      </c>
      <c r="AB22" s="156">
        <v>0</v>
      </c>
      <c r="AC22" s="87">
        <f t="shared" si="14"/>
        <v>0</v>
      </c>
      <c r="AD22" s="87">
        <v>0</v>
      </c>
      <c r="AE22" s="88">
        <f t="shared" si="34"/>
        <v>0</v>
      </c>
      <c r="AF22" s="87">
        <f t="shared" si="15"/>
        <v>0</v>
      </c>
      <c r="AG22" s="88">
        <v>0</v>
      </c>
      <c r="AH22" s="157">
        <v>0</v>
      </c>
      <c r="AI22" s="87">
        <f t="shared" si="16"/>
        <v>0</v>
      </c>
      <c r="AJ22" s="88">
        <v>0</v>
      </c>
      <c r="AK22" s="157">
        <v>0</v>
      </c>
      <c r="AL22" s="87">
        <f t="shared" si="17"/>
        <v>0</v>
      </c>
      <c r="AM22" s="88">
        <v>0</v>
      </c>
      <c r="AN22" s="156">
        <v>0</v>
      </c>
      <c r="AO22" s="87">
        <f t="shared" si="18"/>
        <v>0</v>
      </c>
      <c r="AP22" s="87">
        <v>0</v>
      </c>
      <c r="AQ22" s="88">
        <f t="shared" si="35"/>
        <v>0</v>
      </c>
      <c r="AR22" s="87">
        <f t="shared" si="19"/>
        <v>0</v>
      </c>
      <c r="AS22" s="87">
        <v>0</v>
      </c>
      <c r="AT22" s="88">
        <f t="shared" si="36"/>
        <v>0</v>
      </c>
      <c r="AU22" s="87">
        <f t="shared" si="20"/>
        <v>0</v>
      </c>
      <c r="AV22" s="88">
        <v>0</v>
      </c>
      <c r="AW22" s="157">
        <v>0</v>
      </c>
      <c r="AX22" s="87">
        <f t="shared" si="21"/>
        <v>0</v>
      </c>
      <c r="AY22" s="88">
        <v>0</v>
      </c>
      <c r="AZ22" s="157">
        <v>0</v>
      </c>
      <c r="BA22" s="87">
        <f t="shared" si="22"/>
        <v>0</v>
      </c>
      <c r="BB22" s="88">
        <v>0</v>
      </c>
      <c r="BC22" s="157">
        <v>0</v>
      </c>
      <c r="BD22" s="87">
        <f t="shared" si="23"/>
        <v>0</v>
      </c>
      <c r="BE22" s="87">
        <v>0</v>
      </c>
      <c r="BF22" s="88">
        <f t="shared" si="37"/>
        <v>0</v>
      </c>
      <c r="BG22" s="87">
        <f t="shared" si="24"/>
        <v>0</v>
      </c>
      <c r="BH22" s="87">
        <v>0</v>
      </c>
      <c r="BI22" s="88">
        <f t="shared" si="40"/>
        <v>0</v>
      </c>
      <c r="BJ22" s="87">
        <f t="shared" si="25"/>
        <v>0</v>
      </c>
      <c r="BK22" s="88">
        <v>0</v>
      </c>
      <c r="BL22" s="156">
        <v>0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</v>
      </c>
      <c r="BT22" s="87">
        <v>0</v>
      </c>
      <c r="BU22" s="88">
        <f t="shared" si="38"/>
        <v>0</v>
      </c>
      <c r="BV22" s="87">
        <f t="shared" si="29"/>
        <v>0</v>
      </c>
      <c r="BW22" s="87">
        <v>0</v>
      </c>
      <c r="BX22" s="88">
        <f t="shared" si="39"/>
        <v>0</v>
      </c>
      <c r="BY22" s="90">
        <v>0</v>
      </c>
    </row>
    <row r="23" spans="2:78" ht="18.75" customHeight="1" x14ac:dyDescent="0.25">
      <c r="B23" s="836" t="s">
        <v>50</v>
      </c>
      <c r="C23" s="838" t="s">
        <v>51</v>
      </c>
      <c r="D23" s="153" t="s">
        <v>52</v>
      </c>
      <c r="E23" s="38">
        <f t="shared" si="0"/>
        <v>2.1739999999999999</v>
      </c>
      <c r="F23" s="75">
        <f t="shared" si="1"/>
        <v>0.6</v>
      </c>
      <c r="G23" s="76">
        <f t="shared" ref="G23:G28" si="41">F23/E23</f>
        <v>0.27598896044158233</v>
      </c>
      <c r="H23" s="75">
        <f t="shared" si="3"/>
        <v>0</v>
      </c>
      <c r="I23" s="78">
        <f t="shared" si="4"/>
        <v>0.6</v>
      </c>
      <c r="J23" s="76">
        <f t="shared" ref="J23:J28" si="42">I23/E23</f>
        <v>0.27598896044158233</v>
      </c>
      <c r="K23" s="78">
        <f t="shared" si="6"/>
        <v>0</v>
      </c>
      <c r="L23" s="78">
        <f t="shared" si="7"/>
        <v>0.6</v>
      </c>
      <c r="M23" s="76">
        <f t="shared" ref="M23:M28" si="43">L23/E23</f>
        <v>0.27598896044158233</v>
      </c>
      <c r="N23" s="79">
        <f t="shared" si="9"/>
        <v>0</v>
      </c>
      <c r="O23" s="78">
        <f t="shared" si="31"/>
        <v>0.6</v>
      </c>
      <c r="P23" s="76">
        <f t="shared" ref="P23:P28" si="44">O23/E23</f>
        <v>0.27598896044158233</v>
      </c>
      <c r="Q23" s="91">
        <f t="shared" si="10"/>
        <v>2.1739999999999999</v>
      </c>
      <c r="R23" s="92">
        <v>0</v>
      </c>
      <c r="S23" s="628">
        <v>2.1739999999999999</v>
      </c>
      <c r="T23" s="93">
        <f t="shared" si="11"/>
        <v>0</v>
      </c>
      <c r="U23" s="94">
        <v>0</v>
      </c>
      <c r="V23" s="156"/>
      <c r="W23" s="93">
        <f t="shared" si="12"/>
        <v>0.34699999999999998</v>
      </c>
      <c r="X23" s="94">
        <v>0</v>
      </c>
      <c r="Y23" s="156">
        <v>0.34699999999999998</v>
      </c>
      <c r="Z23" s="93">
        <f t="shared" si="13"/>
        <v>0.253</v>
      </c>
      <c r="AA23" s="94">
        <v>0</v>
      </c>
      <c r="AB23" s="156">
        <v>0.253</v>
      </c>
      <c r="AC23" s="87">
        <f t="shared" si="14"/>
        <v>0.6</v>
      </c>
      <c r="AD23" s="87">
        <v>0</v>
      </c>
      <c r="AE23" s="88">
        <f t="shared" si="34"/>
        <v>0.6</v>
      </c>
      <c r="AF23" s="87">
        <f t="shared" si="15"/>
        <v>0</v>
      </c>
      <c r="AG23" s="88">
        <v>0</v>
      </c>
      <c r="AH23" s="157">
        <v>0</v>
      </c>
      <c r="AI23" s="87">
        <f t="shared" si="16"/>
        <v>0</v>
      </c>
      <c r="AJ23" s="88">
        <v>0</v>
      </c>
      <c r="AK23" s="157">
        <v>0</v>
      </c>
      <c r="AL23" s="87">
        <f t="shared" si="17"/>
        <v>0</v>
      </c>
      <c r="AM23" s="88">
        <v>0</v>
      </c>
      <c r="AN23" s="156">
        <v>0</v>
      </c>
      <c r="AO23" s="87">
        <f t="shared" si="18"/>
        <v>0</v>
      </c>
      <c r="AP23" s="87">
        <v>0</v>
      </c>
      <c r="AQ23" s="88">
        <f t="shared" si="35"/>
        <v>0</v>
      </c>
      <c r="AR23" s="87">
        <f t="shared" si="19"/>
        <v>0.6</v>
      </c>
      <c r="AS23" s="87">
        <v>0</v>
      </c>
      <c r="AT23" s="88">
        <f t="shared" si="36"/>
        <v>0.6</v>
      </c>
      <c r="AU23" s="87">
        <f t="shared" si="20"/>
        <v>0</v>
      </c>
      <c r="AV23" s="88">
        <v>0</v>
      </c>
      <c r="AW23" s="157">
        <v>0</v>
      </c>
      <c r="AX23" s="87">
        <f t="shared" si="21"/>
        <v>0</v>
      </c>
      <c r="AY23" s="88">
        <v>0</v>
      </c>
      <c r="AZ23" s="157">
        <v>0</v>
      </c>
      <c r="BA23" s="87">
        <f t="shared" si="22"/>
        <v>0</v>
      </c>
      <c r="BB23" s="88">
        <v>0</v>
      </c>
      <c r="BC23" s="157">
        <v>0</v>
      </c>
      <c r="BD23" s="87">
        <f t="shared" si="23"/>
        <v>0</v>
      </c>
      <c r="BE23" s="87">
        <v>0</v>
      </c>
      <c r="BF23" s="88">
        <f t="shared" si="37"/>
        <v>0</v>
      </c>
      <c r="BG23" s="87">
        <f t="shared" si="24"/>
        <v>0.6</v>
      </c>
      <c r="BH23" s="87">
        <v>0</v>
      </c>
      <c r="BI23" s="88">
        <f t="shared" si="40"/>
        <v>0.6</v>
      </c>
      <c r="BJ23" s="87">
        <f t="shared" si="25"/>
        <v>0</v>
      </c>
      <c r="BK23" s="88">
        <v>0</v>
      </c>
      <c r="BL23" s="156">
        <v>0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0</v>
      </c>
      <c r="BT23" s="87">
        <v>0</v>
      </c>
      <c r="BU23" s="88">
        <f t="shared" si="38"/>
        <v>0</v>
      </c>
      <c r="BV23" s="87">
        <f t="shared" si="29"/>
        <v>0.6</v>
      </c>
      <c r="BW23" s="87">
        <v>0</v>
      </c>
      <c r="BX23" s="88">
        <f t="shared" si="39"/>
        <v>0.6</v>
      </c>
      <c r="BY23" s="90">
        <f t="shared" ref="BY23:BY28" si="45">BV23/Q23</f>
        <v>0.27598896044158233</v>
      </c>
      <c r="BZ23" s="4"/>
    </row>
    <row r="24" spans="2:78" ht="18.75" customHeight="1" x14ac:dyDescent="0.25">
      <c r="B24" s="837"/>
      <c r="C24" s="838"/>
      <c r="D24" s="153" t="s">
        <v>32</v>
      </c>
      <c r="E24" s="38">
        <f t="shared" si="0"/>
        <v>1451.8074999999999</v>
      </c>
      <c r="F24" s="75">
        <f t="shared" si="1"/>
        <v>352.40999999999997</v>
      </c>
      <c r="G24" s="76">
        <f t="shared" si="41"/>
        <v>0.24273879284960298</v>
      </c>
      <c r="H24" s="75">
        <f t="shared" si="3"/>
        <v>0</v>
      </c>
      <c r="I24" s="78">
        <f t="shared" si="4"/>
        <v>352.40999999999997</v>
      </c>
      <c r="J24" s="76">
        <f t="shared" si="42"/>
        <v>0.24273879284960298</v>
      </c>
      <c r="K24" s="78">
        <f t="shared" si="6"/>
        <v>0</v>
      </c>
      <c r="L24" s="78">
        <f t="shared" si="7"/>
        <v>352.40999999999997</v>
      </c>
      <c r="M24" s="76">
        <f t="shared" si="43"/>
        <v>0.24273879284960298</v>
      </c>
      <c r="N24" s="79">
        <f t="shared" si="9"/>
        <v>0</v>
      </c>
      <c r="O24" s="78">
        <f t="shared" si="31"/>
        <v>352.40999999999997</v>
      </c>
      <c r="P24" s="76">
        <f t="shared" si="44"/>
        <v>0.24273879284960298</v>
      </c>
      <c r="Q24" s="91">
        <f t="shared" si="10"/>
        <v>1451.8074999999999</v>
      </c>
      <c r="R24" s="92">
        <v>0</v>
      </c>
      <c r="S24" s="628">
        <v>1451.8074999999999</v>
      </c>
      <c r="T24" s="93">
        <f t="shared" si="11"/>
        <v>0</v>
      </c>
      <c r="U24" s="94">
        <v>0</v>
      </c>
      <c r="V24" s="156"/>
      <c r="W24" s="93">
        <f t="shared" si="12"/>
        <v>204.017</v>
      </c>
      <c r="X24" s="94">
        <v>0</v>
      </c>
      <c r="Y24" s="156">
        <v>204.017</v>
      </c>
      <c r="Z24" s="93">
        <f t="shared" si="13"/>
        <v>148.393</v>
      </c>
      <c r="AA24" s="94">
        <v>0</v>
      </c>
      <c r="AB24" s="156">
        <v>148.393</v>
      </c>
      <c r="AC24" s="87">
        <f t="shared" si="14"/>
        <v>352.40999999999997</v>
      </c>
      <c r="AD24" s="87">
        <v>0</v>
      </c>
      <c r="AE24" s="88">
        <f t="shared" si="34"/>
        <v>352.40999999999997</v>
      </c>
      <c r="AF24" s="87">
        <f t="shared" si="15"/>
        <v>0</v>
      </c>
      <c r="AG24" s="88">
        <v>0</v>
      </c>
      <c r="AH24" s="157">
        <v>0</v>
      </c>
      <c r="AI24" s="87">
        <f t="shared" si="16"/>
        <v>0</v>
      </c>
      <c r="AJ24" s="88">
        <v>0</v>
      </c>
      <c r="AK24" s="157">
        <v>0</v>
      </c>
      <c r="AL24" s="87">
        <f t="shared" si="17"/>
        <v>0</v>
      </c>
      <c r="AM24" s="88">
        <v>0</v>
      </c>
      <c r="AN24" s="156">
        <v>0</v>
      </c>
      <c r="AO24" s="87">
        <f t="shared" si="18"/>
        <v>0</v>
      </c>
      <c r="AP24" s="87">
        <v>0</v>
      </c>
      <c r="AQ24" s="88">
        <f t="shared" si="35"/>
        <v>0</v>
      </c>
      <c r="AR24" s="87">
        <f t="shared" si="19"/>
        <v>352.40999999999997</v>
      </c>
      <c r="AS24" s="87">
        <v>0</v>
      </c>
      <c r="AT24" s="88">
        <f t="shared" si="36"/>
        <v>352.40999999999997</v>
      </c>
      <c r="AU24" s="87">
        <f t="shared" si="20"/>
        <v>0</v>
      </c>
      <c r="AV24" s="88">
        <v>0</v>
      </c>
      <c r="AW24" s="157">
        <v>0</v>
      </c>
      <c r="AX24" s="87">
        <f t="shared" si="21"/>
        <v>0</v>
      </c>
      <c r="AY24" s="88">
        <v>0</v>
      </c>
      <c r="AZ24" s="157">
        <v>0</v>
      </c>
      <c r="BA24" s="87">
        <f t="shared" si="22"/>
        <v>0</v>
      </c>
      <c r="BB24" s="88">
        <v>0</v>
      </c>
      <c r="BC24" s="157">
        <v>0</v>
      </c>
      <c r="BD24" s="87">
        <f t="shared" si="23"/>
        <v>0</v>
      </c>
      <c r="BE24" s="87">
        <v>0</v>
      </c>
      <c r="BF24" s="88">
        <f t="shared" si="37"/>
        <v>0</v>
      </c>
      <c r="BG24" s="87">
        <f t="shared" si="24"/>
        <v>352.40999999999997</v>
      </c>
      <c r="BH24" s="87">
        <v>0</v>
      </c>
      <c r="BI24" s="88">
        <f t="shared" si="40"/>
        <v>352.40999999999997</v>
      </c>
      <c r="BJ24" s="87">
        <f t="shared" si="25"/>
        <v>0</v>
      </c>
      <c r="BK24" s="88">
        <v>0</v>
      </c>
      <c r="BL24" s="156">
        <v>0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</v>
      </c>
      <c r="BT24" s="87">
        <v>0</v>
      </c>
      <c r="BU24" s="88">
        <f t="shared" si="38"/>
        <v>0</v>
      </c>
      <c r="BV24" s="87">
        <f t="shared" si="29"/>
        <v>352.40999999999997</v>
      </c>
      <c r="BW24" s="87">
        <v>0</v>
      </c>
      <c r="BX24" s="88">
        <f t="shared" si="39"/>
        <v>352.40999999999997</v>
      </c>
      <c r="BY24" s="90">
        <f t="shared" si="45"/>
        <v>0.24273879284960298</v>
      </c>
      <c r="BZ24" s="4"/>
    </row>
    <row r="25" spans="2:78" ht="18.75" customHeight="1" x14ac:dyDescent="0.25">
      <c r="B25" s="836" t="s">
        <v>53</v>
      </c>
      <c r="C25" s="838" t="s">
        <v>54</v>
      </c>
      <c r="D25" s="153" t="s">
        <v>36</v>
      </c>
      <c r="E25" s="38">
        <f t="shared" si="0"/>
        <v>2.5070000000000001</v>
      </c>
      <c r="F25" s="75">
        <f t="shared" si="1"/>
        <v>0.33400000000000002</v>
      </c>
      <c r="G25" s="76">
        <f t="shared" si="41"/>
        <v>0.13322696449940169</v>
      </c>
      <c r="H25" s="75">
        <f t="shared" si="3"/>
        <v>0</v>
      </c>
      <c r="I25" s="78">
        <f t="shared" si="4"/>
        <v>0.33400000000000002</v>
      </c>
      <c r="J25" s="76">
        <f t="shared" si="42"/>
        <v>0.13322696449940169</v>
      </c>
      <c r="K25" s="78">
        <f t="shared" si="6"/>
        <v>0</v>
      </c>
      <c r="L25" s="78">
        <f t="shared" si="7"/>
        <v>0.33400000000000002</v>
      </c>
      <c r="M25" s="76">
        <f t="shared" si="43"/>
        <v>0.13322696449940169</v>
      </c>
      <c r="N25" s="79">
        <f t="shared" si="9"/>
        <v>0</v>
      </c>
      <c r="O25" s="78">
        <f t="shared" si="31"/>
        <v>0.33400000000000002</v>
      </c>
      <c r="P25" s="76">
        <f t="shared" si="44"/>
        <v>0.13322696449940169</v>
      </c>
      <c r="Q25" s="91">
        <f t="shared" si="10"/>
        <v>2.5070000000000001</v>
      </c>
      <c r="R25" s="92">
        <v>0</v>
      </c>
      <c r="S25" s="628">
        <v>2.5070000000000001</v>
      </c>
      <c r="T25" s="93">
        <f t="shared" si="11"/>
        <v>0</v>
      </c>
      <c r="U25" s="94">
        <v>0</v>
      </c>
      <c r="V25" s="156"/>
      <c r="W25" s="93">
        <f t="shared" si="12"/>
        <v>0.25900000000000001</v>
      </c>
      <c r="X25" s="94">
        <v>0</v>
      </c>
      <c r="Y25" s="156">
        <v>0.25900000000000001</v>
      </c>
      <c r="Z25" s="93">
        <f t="shared" si="13"/>
        <v>7.4999999999999997E-2</v>
      </c>
      <c r="AA25" s="94">
        <v>0</v>
      </c>
      <c r="AB25" s="156">
        <v>7.4999999999999997E-2</v>
      </c>
      <c r="AC25" s="87">
        <f t="shared" si="14"/>
        <v>0.33400000000000002</v>
      </c>
      <c r="AD25" s="87">
        <v>0</v>
      </c>
      <c r="AE25" s="88">
        <f t="shared" si="34"/>
        <v>0.33400000000000002</v>
      </c>
      <c r="AF25" s="87">
        <f t="shared" si="15"/>
        <v>0</v>
      </c>
      <c r="AG25" s="88">
        <v>0</v>
      </c>
      <c r="AH25" s="157">
        <v>0</v>
      </c>
      <c r="AI25" s="87">
        <f t="shared" si="16"/>
        <v>0</v>
      </c>
      <c r="AJ25" s="88">
        <v>0</v>
      </c>
      <c r="AK25" s="157">
        <v>0</v>
      </c>
      <c r="AL25" s="87">
        <f t="shared" si="17"/>
        <v>0</v>
      </c>
      <c r="AM25" s="88">
        <v>0</v>
      </c>
      <c r="AN25" s="156">
        <v>0</v>
      </c>
      <c r="AO25" s="87">
        <f t="shared" si="18"/>
        <v>0</v>
      </c>
      <c r="AP25" s="87">
        <v>0</v>
      </c>
      <c r="AQ25" s="88">
        <f t="shared" si="35"/>
        <v>0</v>
      </c>
      <c r="AR25" s="87">
        <f t="shared" si="19"/>
        <v>0.33400000000000002</v>
      </c>
      <c r="AS25" s="87">
        <v>0</v>
      </c>
      <c r="AT25" s="88">
        <f t="shared" si="36"/>
        <v>0.33400000000000002</v>
      </c>
      <c r="AU25" s="87">
        <f t="shared" si="20"/>
        <v>0</v>
      </c>
      <c r="AV25" s="88">
        <v>0</v>
      </c>
      <c r="AW25" s="157">
        <v>0</v>
      </c>
      <c r="AX25" s="87">
        <f t="shared" si="21"/>
        <v>0</v>
      </c>
      <c r="AY25" s="88">
        <v>0</v>
      </c>
      <c r="AZ25" s="157">
        <v>0</v>
      </c>
      <c r="BA25" s="87">
        <f t="shared" si="22"/>
        <v>0</v>
      </c>
      <c r="BB25" s="88">
        <v>0</v>
      </c>
      <c r="BC25" s="157">
        <v>0</v>
      </c>
      <c r="BD25" s="87">
        <f t="shared" si="23"/>
        <v>0</v>
      </c>
      <c r="BE25" s="87">
        <v>0</v>
      </c>
      <c r="BF25" s="88">
        <f t="shared" si="37"/>
        <v>0</v>
      </c>
      <c r="BG25" s="87">
        <f t="shared" si="24"/>
        <v>0.33400000000000002</v>
      </c>
      <c r="BH25" s="87">
        <v>0</v>
      </c>
      <c r="BI25" s="88">
        <f t="shared" si="40"/>
        <v>0.33400000000000002</v>
      </c>
      <c r="BJ25" s="87">
        <f t="shared" si="25"/>
        <v>0</v>
      </c>
      <c r="BK25" s="88">
        <v>0</v>
      </c>
      <c r="BL25" s="156">
        <v>0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0</v>
      </c>
      <c r="BT25" s="87">
        <v>0</v>
      </c>
      <c r="BU25" s="88">
        <f t="shared" si="38"/>
        <v>0</v>
      </c>
      <c r="BV25" s="87">
        <f t="shared" si="29"/>
        <v>0.33400000000000002</v>
      </c>
      <c r="BW25" s="87">
        <v>0</v>
      </c>
      <c r="BX25" s="88">
        <f t="shared" si="39"/>
        <v>0.33400000000000002</v>
      </c>
      <c r="BY25" s="90">
        <f t="shared" si="45"/>
        <v>0.13322696449940169</v>
      </c>
      <c r="BZ25" s="4"/>
    </row>
    <row r="26" spans="2:78" ht="18.75" customHeight="1" x14ac:dyDescent="0.25">
      <c r="B26" s="837"/>
      <c r="C26" s="838"/>
      <c r="D26" s="153" t="s">
        <v>32</v>
      </c>
      <c r="E26" s="38">
        <f t="shared" si="0"/>
        <v>1581.1555000000001</v>
      </c>
      <c r="F26" s="75">
        <f t="shared" si="1"/>
        <v>236.30099999999999</v>
      </c>
      <c r="G26" s="76">
        <f t="shared" si="41"/>
        <v>0.14944829904459112</v>
      </c>
      <c r="H26" s="75">
        <f t="shared" si="3"/>
        <v>0</v>
      </c>
      <c r="I26" s="78">
        <f t="shared" si="4"/>
        <v>236.30099999999999</v>
      </c>
      <c r="J26" s="76">
        <f t="shared" si="42"/>
        <v>0.14944829904459112</v>
      </c>
      <c r="K26" s="78">
        <f t="shared" si="6"/>
        <v>0</v>
      </c>
      <c r="L26" s="78">
        <f t="shared" si="7"/>
        <v>236.30099999999999</v>
      </c>
      <c r="M26" s="76">
        <f t="shared" si="43"/>
        <v>0.14944829904459112</v>
      </c>
      <c r="N26" s="79">
        <f t="shared" si="9"/>
        <v>0</v>
      </c>
      <c r="O26" s="78">
        <f t="shared" si="31"/>
        <v>236.30099999999999</v>
      </c>
      <c r="P26" s="76">
        <f t="shared" si="44"/>
        <v>0.14944829904459112</v>
      </c>
      <c r="Q26" s="91">
        <f t="shared" si="10"/>
        <v>1581.1555000000001</v>
      </c>
      <c r="R26" s="92">
        <v>0</v>
      </c>
      <c r="S26" s="628">
        <v>1581.1555000000001</v>
      </c>
      <c r="T26" s="93">
        <f t="shared" si="11"/>
        <v>0</v>
      </c>
      <c r="U26" s="94">
        <v>0</v>
      </c>
      <c r="V26" s="156"/>
      <c r="W26" s="93">
        <f t="shared" si="12"/>
        <v>183.155</v>
      </c>
      <c r="X26" s="94">
        <v>0</v>
      </c>
      <c r="Y26" s="156">
        <v>183.155</v>
      </c>
      <c r="Z26" s="93">
        <f t="shared" si="13"/>
        <v>53.146000000000001</v>
      </c>
      <c r="AA26" s="94">
        <v>0</v>
      </c>
      <c r="AB26" s="156">
        <v>53.146000000000001</v>
      </c>
      <c r="AC26" s="87">
        <f t="shared" si="14"/>
        <v>236.30099999999999</v>
      </c>
      <c r="AD26" s="87">
        <v>0</v>
      </c>
      <c r="AE26" s="88">
        <f t="shared" si="34"/>
        <v>236.30099999999999</v>
      </c>
      <c r="AF26" s="87">
        <f t="shared" si="15"/>
        <v>0</v>
      </c>
      <c r="AG26" s="88">
        <v>0</v>
      </c>
      <c r="AH26" s="157">
        <v>0</v>
      </c>
      <c r="AI26" s="87">
        <f t="shared" si="16"/>
        <v>0</v>
      </c>
      <c r="AJ26" s="88">
        <v>0</v>
      </c>
      <c r="AK26" s="157">
        <v>0</v>
      </c>
      <c r="AL26" s="87">
        <f t="shared" si="17"/>
        <v>0</v>
      </c>
      <c r="AM26" s="88">
        <v>0</v>
      </c>
      <c r="AN26" s="156">
        <v>0</v>
      </c>
      <c r="AO26" s="87">
        <f t="shared" si="18"/>
        <v>0</v>
      </c>
      <c r="AP26" s="87">
        <v>0</v>
      </c>
      <c r="AQ26" s="88">
        <f t="shared" si="35"/>
        <v>0</v>
      </c>
      <c r="AR26" s="87">
        <f t="shared" si="19"/>
        <v>236.30099999999999</v>
      </c>
      <c r="AS26" s="87">
        <v>0</v>
      </c>
      <c r="AT26" s="88">
        <f t="shared" si="36"/>
        <v>236.30099999999999</v>
      </c>
      <c r="AU26" s="87">
        <f t="shared" si="20"/>
        <v>0</v>
      </c>
      <c r="AV26" s="88">
        <v>0</v>
      </c>
      <c r="AW26" s="157">
        <v>0</v>
      </c>
      <c r="AX26" s="87">
        <f t="shared" si="21"/>
        <v>0</v>
      </c>
      <c r="AY26" s="88">
        <v>0</v>
      </c>
      <c r="AZ26" s="157">
        <v>0</v>
      </c>
      <c r="BA26" s="87">
        <f t="shared" si="22"/>
        <v>0</v>
      </c>
      <c r="BB26" s="88">
        <v>0</v>
      </c>
      <c r="BC26" s="157">
        <v>0</v>
      </c>
      <c r="BD26" s="87">
        <f>BE26+BF26</f>
        <v>0</v>
      </c>
      <c r="BE26" s="87">
        <v>0</v>
      </c>
      <c r="BF26" s="88">
        <f t="shared" si="37"/>
        <v>0</v>
      </c>
      <c r="BG26" s="87">
        <f t="shared" si="24"/>
        <v>236.30099999999999</v>
      </c>
      <c r="BH26" s="87">
        <v>0</v>
      </c>
      <c r="BI26" s="88">
        <f t="shared" si="40"/>
        <v>236.30099999999999</v>
      </c>
      <c r="BJ26" s="87">
        <f t="shared" si="25"/>
        <v>0</v>
      </c>
      <c r="BK26" s="88">
        <v>0</v>
      </c>
      <c r="BL26" s="156">
        <v>0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0</v>
      </c>
      <c r="BT26" s="87">
        <v>0</v>
      </c>
      <c r="BU26" s="88">
        <f t="shared" si="38"/>
        <v>0</v>
      </c>
      <c r="BV26" s="87">
        <f t="shared" si="29"/>
        <v>236.30099999999999</v>
      </c>
      <c r="BW26" s="87">
        <v>0</v>
      </c>
      <c r="BX26" s="88">
        <f t="shared" si="39"/>
        <v>236.30099999999999</v>
      </c>
      <c r="BY26" s="90">
        <f t="shared" si="45"/>
        <v>0.14944829904459112</v>
      </c>
      <c r="BZ26" s="4"/>
    </row>
    <row r="27" spans="2:78" ht="18.75" customHeight="1" x14ac:dyDescent="0.25">
      <c r="B27" s="836" t="s">
        <v>55</v>
      </c>
      <c r="C27" s="838" t="s">
        <v>56</v>
      </c>
      <c r="D27" s="153" t="s">
        <v>57</v>
      </c>
      <c r="E27" s="38">
        <f t="shared" si="0"/>
        <v>41</v>
      </c>
      <c r="F27" s="75">
        <f t="shared" si="1"/>
        <v>8</v>
      </c>
      <c r="G27" s="76">
        <f t="shared" si="41"/>
        <v>0.1951219512195122</v>
      </c>
      <c r="H27" s="75">
        <f t="shared" si="3"/>
        <v>0</v>
      </c>
      <c r="I27" s="78">
        <f t="shared" si="4"/>
        <v>8</v>
      </c>
      <c r="J27" s="76">
        <f t="shared" si="42"/>
        <v>0.1951219512195122</v>
      </c>
      <c r="K27" s="78">
        <f t="shared" si="6"/>
        <v>0</v>
      </c>
      <c r="L27" s="78">
        <f t="shared" si="7"/>
        <v>8</v>
      </c>
      <c r="M27" s="76">
        <f t="shared" si="43"/>
        <v>0.1951219512195122</v>
      </c>
      <c r="N27" s="79">
        <f t="shared" si="9"/>
        <v>0</v>
      </c>
      <c r="O27" s="78">
        <f t="shared" si="31"/>
        <v>8</v>
      </c>
      <c r="P27" s="76">
        <f t="shared" si="44"/>
        <v>0.1951219512195122</v>
      </c>
      <c r="Q27" s="91">
        <f t="shared" si="10"/>
        <v>41</v>
      </c>
      <c r="R27" s="92">
        <v>0</v>
      </c>
      <c r="S27" s="628">
        <v>41</v>
      </c>
      <c r="T27" s="93">
        <f t="shared" si="11"/>
        <v>0</v>
      </c>
      <c r="U27" s="94">
        <v>0</v>
      </c>
      <c r="V27" s="156"/>
      <c r="W27" s="93">
        <f t="shared" si="12"/>
        <v>0</v>
      </c>
      <c r="X27" s="94">
        <v>0</v>
      </c>
      <c r="Y27" s="156"/>
      <c r="Z27" s="93">
        <f t="shared" si="13"/>
        <v>8</v>
      </c>
      <c r="AA27" s="94">
        <v>0</v>
      </c>
      <c r="AB27" s="156">
        <v>8</v>
      </c>
      <c r="AC27" s="87">
        <f t="shared" si="14"/>
        <v>8</v>
      </c>
      <c r="AD27" s="87">
        <v>0</v>
      </c>
      <c r="AE27" s="88">
        <f t="shared" si="34"/>
        <v>8</v>
      </c>
      <c r="AF27" s="87">
        <f t="shared" si="15"/>
        <v>0</v>
      </c>
      <c r="AG27" s="88">
        <v>0</v>
      </c>
      <c r="AH27" s="157">
        <v>0</v>
      </c>
      <c r="AI27" s="87">
        <f t="shared" si="16"/>
        <v>0</v>
      </c>
      <c r="AJ27" s="88">
        <v>0</v>
      </c>
      <c r="AK27" s="157">
        <v>0</v>
      </c>
      <c r="AL27" s="87">
        <f t="shared" si="17"/>
        <v>0</v>
      </c>
      <c r="AM27" s="88">
        <v>0</v>
      </c>
      <c r="AN27" s="156">
        <v>0</v>
      </c>
      <c r="AO27" s="87">
        <f t="shared" si="18"/>
        <v>0</v>
      </c>
      <c r="AP27" s="87">
        <v>0</v>
      </c>
      <c r="AQ27" s="88">
        <f t="shared" si="35"/>
        <v>0</v>
      </c>
      <c r="AR27" s="87">
        <f t="shared" si="19"/>
        <v>8</v>
      </c>
      <c r="AS27" s="87">
        <v>0</v>
      </c>
      <c r="AT27" s="88">
        <f t="shared" si="36"/>
        <v>8</v>
      </c>
      <c r="AU27" s="87">
        <f t="shared" si="20"/>
        <v>0</v>
      </c>
      <c r="AV27" s="88">
        <v>0</v>
      </c>
      <c r="AW27" s="157">
        <v>0</v>
      </c>
      <c r="AX27" s="87">
        <f t="shared" si="21"/>
        <v>0</v>
      </c>
      <c r="AY27" s="88">
        <v>0</v>
      </c>
      <c r="AZ27" s="157">
        <v>0</v>
      </c>
      <c r="BA27" s="87">
        <f t="shared" si="22"/>
        <v>0</v>
      </c>
      <c r="BB27" s="88">
        <v>0</v>
      </c>
      <c r="BC27" s="157">
        <v>0</v>
      </c>
      <c r="BD27" s="87">
        <f t="shared" si="23"/>
        <v>0</v>
      </c>
      <c r="BE27" s="87">
        <v>0</v>
      </c>
      <c r="BF27" s="88">
        <f t="shared" si="37"/>
        <v>0</v>
      </c>
      <c r="BG27" s="87">
        <f t="shared" si="24"/>
        <v>8</v>
      </c>
      <c r="BH27" s="87">
        <v>0</v>
      </c>
      <c r="BI27" s="88">
        <f t="shared" si="40"/>
        <v>8</v>
      </c>
      <c r="BJ27" s="87">
        <f t="shared" si="25"/>
        <v>0</v>
      </c>
      <c r="BK27" s="88">
        <v>0</v>
      </c>
      <c r="BL27" s="156">
        <v>0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0</v>
      </c>
      <c r="BT27" s="87">
        <v>0</v>
      </c>
      <c r="BU27" s="88">
        <f t="shared" si="38"/>
        <v>0</v>
      </c>
      <c r="BV27" s="87">
        <f t="shared" si="29"/>
        <v>8</v>
      </c>
      <c r="BW27" s="87">
        <v>0</v>
      </c>
      <c r="BX27" s="88">
        <f t="shared" si="39"/>
        <v>8</v>
      </c>
      <c r="BY27" s="90">
        <f t="shared" si="45"/>
        <v>0.1951219512195122</v>
      </c>
      <c r="BZ27" s="4"/>
    </row>
    <row r="28" spans="2:78" ht="18.75" customHeight="1" x14ac:dyDescent="0.25">
      <c r="B28" s="837"/>
      <c r="C28" s="838"/>
      <c r="D28" s="153" t="s">
        <v>32</v>
      </c>
      <c r="E28" s="38">
        <f t="shared" si="0"/>
        <v>801.27800000000002</v>
      </c>
      <c r="F28" s="75">
        <f t="shared" si="1"/>
        <v>122.56</v>
      </c>
      <c r="G28" s="76">
        <f t="shared" si="41"/>
        <v>0.1529556533437833</v>
      </c>
      <c r="H28" s="75">
        <f t="shared" si="3"/>
        <v>0</v>
      </c>
      <c r="I28" s="78">
        <f t="shared" si="4"/>
        <v>122.56</v>
      </c>
      <c r="J28" s="76">
        <f t="shared" si="42"/>
        <v>0.1529556533437833</v>
      </c>
      <c r="K28" s="78">
        <f t="shared" si="6"/>
        <v>0</v>
      </c>
      <c r="L28" s="78">
        <f t="shared" si="7"/>
        <v>122.56</v>
      </c>
      <c r="M28" s="76">
        <f t="shared" si="43"/>
        <v>0.1529556533437833</v>
      </c>
      <c r="N28" s="79">
        <f t="shared" si="9"/>
        <v>0</v>
      </c>
      <c r="O28" s="78">
        <f t="shared" si="31"/>
        <v>122.56</v>
      </c>
      <c r="P28" s="76">
        <f t="shared" si="44"/>
        <v>0.1529556533437833</v>
      </c>
      <c r="Q28" s="91">
        <f t="shared" si="10"/>
        <v>801.27800000000002</v>
      </c>
      <c r="R28" s="92">
        <v>0</v>
      </c>
      <c r="S28" s="628">
        <v>801.27800000000002</v>
      </c>
      <c r="T28" s="93">
        <f t="shared" si="11"/>
        <v>0</v>
      </c>
      <c r="U28" s="94">
        <v>0</v>
      </c>
      <c r="V28" s="156"/>
      <c r="W28" s="93">
        <f t="shared" si="12"/>
        <v>0</v>
      </c>
      <c r="X28" s="94">
        <v>0</v>
      </c>
      <c r="Y28" s="156"/>
      <c r="Z28" s="93">
        <f t="shared" si="13"/>
        <v>122.56</v>
      </c>
      <c r="AA28" s="94">
        <v>0</v>
      </c>
      <c r="AB28" s="156">
        <v>122.56</v>
      </c>
      <c r="AC28" s="87">
        <f t="shared" si="14"/>
        <v>122.56</v>
      </c>
      <c r="AD28" s="87">
        <v>0</v>
      </c>
      <c r="AE28" s="88">
        <f t="shared" si="34"/>
        <v>122.56</v>
      </c>
      <c r="AF28" s="87">
        <f t="shared" si="15"/>
        <v>0</v>
      </c>
      <c r="AG28" s="88">
        <v>0</v>
      </c>
      <c r="AH28" s="157">
        <v>0</v>
      </c>
      <c r="AI28" s="87">
        <f t="shared" si="16"/>
        <v>0</v>
      </c>
      <c r="AJ28" s="88">
        <v>0</v>
      </c>
      <c r="AK28" s="157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122.56</v>
      </c>
      <c r="AS28" s="87">
        <v>0</v>
      </c>
      <c r="AT28" s="88">
        <f t="shared" si="36"/>
        <v>122.56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7">
        <v>0</v>
      </c>
      <c r="BA28" s="87">
        <f t="shared" si="22"/>
        <v>0</v>
      </c>
      <c r="BB28" s="88">
        <v>0</v>
      </c>
      <c r="BC28" s="157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122.56</v>
      </c>
      <c r="BH28" s="87">
        <v>0</v>
      </c>
      <c r="BI28" s="88">
        <f t="shared" si="40"/>
        <v>122.56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/>
      <c r="BP28" s="87">
        <f t="shared" si="27"/>
        <v>0</v>
      </c>
      <c r="BQ28" s="88">
        <v>0</v>
      </c>
      <c r="BR28" s="156"/>
      <c r="BS28" s="87">
        <f t="shared" si="28"/>
        <v>0</v>
      </c>
      <c r="BT28" s="87">
        <v>0</v>
      </c>
      <c r="BU28" s="88">
        <f t="shared" si="38"/>
        <v>0</v>
      </c>
      <c r="BV28" s="87">
        <f t="shared" si="29"/>
        <v>122.56</v>
      </c>
      <c r="BW28" s="87">
        <v>0</v>
      </c>
      <c r="BX28" s="88">
        <f t="shared" si="39"/>
        <v>122.56</v>
      </c>
      <c r="BY28" s="90">
        <f t="shared" si="45"/>
        <v>0.1529556533437833</v>
      </c>
      <c r="BZ28" s="4"/>
    </row>
    <row r="29" spans="2:78" ht="18.75" customHeight="1" x14ac:dyDescent="0.25">
      <c r="B29" s="836" t="s">
        <v>58</v>
      </c>
      <c r="C29" s="838" t="s">
        <v>59</v>
      </c>
      <c r="D29" s="153" t="s">
        <v>57</v>
      </c>
      <c r="E29" s="38">
        <f t="shared" si="0"/>
        <v>4</v>
      </c>
      <c r="F29" s="75">
        <f t="shared" si="1"/>
        <v>0</v>
      </c>
      <c r="G29" s="76">
        <v>0</v>
      </c>
      <c r="H29" s="75">
        <f t="shared" si="3"/>
        <v>0</v>
      </c>
      <c r="I29" s="78">
        <f t="shared" si="4"/>
        <v>0</v>
      </c>
      <c r="J29" s="76">
        <v>0</v>
      </c>
      <c r="K29" s="78">
        <f t="shared" si="6"/>
        <v>0</v>
      </c>
      <c r="L29" s="78">
        <f t="shared" si="7"/>
        <v>0</v>
      </c>
      <c r="M29" s="76">
        <v>0</v>
      </c>
      <c r="N29" s="79">
        <f t="shared" si="9"/>
        <v>0</v>
      </c>
      <c r="O29" s="78">
        <f t="shared" si="31"/>
        <v>0</v>
      </c>
      <c r="P29" s="76">
        <v>0</v>
      </c>
      <c r="Q29" s="93">
        <f t="shared" si="10"/>
        <v>4</v>
      </c>
      <c r="R29" s="94">
        <v>0</v>
      </c>
      <c r="S29" s="156">
        <v>4</v>
      </c>
      <c r="T29" s="93">
        <f t="shared" si="11"/>
        <v>0</v>
      </c>
      <c r="U29" s="94"/>
      <c r="V29" s="156"/>
      <c r="W29" s="93">
        <f t="shared" si="12"/>
        <v>0</v>
      </c>
      <c r="X29" s="94"/>
      <c r="Y29" s="156"/>
      <c r="Z29" s="93">
        <f t="shared" si="13"/>
        <v>0</v>
      </c>
      <c r="AA29" s="94">
        <v>0</v>
      </c>
      <c r="AB29" s="156">
        <v>0</v>
      </c>
      <c r="AC29" s="87">
        <f t="shared" si="14"/>
        <v>0</v>
      </c>
      <c r="AD29" s="87">
        <v>0</v>
      </c>
      <c r="AE29" s="88">
        <f t="shared" si="34"/>
        <v>0</v>
      </c>
      <c r="AF29" s="87">
        <f t="shared" si="15"/>
        <v>0</v>
      </c>
      <c r="AG29" s="88">
        <v>0</v>
      </c>
      <c r="AH29" s="157">
        <v>0</v>
      </c>
      <c r="AI29" s="87">
        <f t="shared" si="16"/>
        <v>0</v>
      </c>
      <c r="AJ29" s="88">
        <v>0</v>
      </c>
      <c r="AK29" s="157">
        <v>0</v>
      </c>
      <c r="AL29" s="87">
        <f t="shared" si="17"/>
        <v>0</v>
      </c>
      <c r="AM29" s="88">
        <v>0</v>
      </c>
      <c r="AN29" s="156">
        <v>0</v>
      </c>
      <c r="AO29" s="87">
        <f t="shared" si="18"/>
        <v>0</v>
      </c>
      <c r="AP29" s="87">
        <v>0</v>
      </c>
      <c r="AQ29" s="88">
        <f t="shared" si="35"/>
        <v>0</v>
      </c>
      <c r="AR29" s="87">
        <f t="shared" si="19"/>
        <v>0</v>
      </c>
      <c r="AS29" s="87">
        <v>0</v>
      </c>
      <c r="AT29" s="88">
        <f t="shared" si="36"/>
        <v>0</v>
      </c>
      <c r="AU29" s="87">
        <f t="shared" si="20"/>
        <v>0</v>
      </c>
      <c r="AV29" s="88">
        <v>0</v>
      </c>
      <c r="AW29" s="157">
        <v>0</v>
      </c>
      <c r="AX29" s="87">
        <f t="shared" si="21"/>
        <v>0</v>
      </c>
      <c r="AY29" s="88">
        <v>0</v>
      </c>
      <c r="AZ29" s="157">
        <v>0</v>
      </c>
      <c r="BA29" s="87">
        <f t="shared" si="22"/>
        <v>0</v>
      </c>
      <c r="BB29" s="88">
        <v>0</v>
      </c>
      <c r="BC29" s="157">
        <v>0</v>
      </c>
      <c r="BD29" s="87">
        <f t="shared" si="23"/>
        <v>0</v>
      </c>
      <c r="BE29" s="87">
        <v>0</v>
      </c>
      <c r="BF29" s="88">
        <f t="shared" si="37"/>
        <v>0</v>
      </c>
      <c r="BG29" s="87">
        <f t="shared" si="24"/>
        <v>0</v>
      </c>
      <c r="BH29" s="87">
        <v>0</v>
      </c>
      <c r="BI29" s="88">
        <f t="shared" si="40"/>
        <v>0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/>
      <c r="BP29" s="87">
        <f t="shared" si="27"/>
        <v>0</v>
      </c>
      <c r="BQ29" s="88">
        <v>0</v>
      </c>
      <c r="BR29" s="156"/>
      <c r="BS29" s="87">
        <f t="shared" si="28"/>
        <v>0</v>
      </c>
      <c r="BT29" s="87">
        <v>0</v>
      </c>
      <c r="BU29" s="88">
        <f t="shared" si="38"/>
        <v>0</v>
      </c>
      <c r="BV29" s="87">
        <f t="shared" si="29"/>
        <v>0</v>
      </c>
      <c r="BW29" s="87">
        <v>0</v>
      </c>
      <c r="BX29" s="88">
        <f t="shared" si="39"/>
        <v>0</v>
      </c>
      <c r="BY29" s="90">
        <v>0</v>
      </c>
      <c r="BZ29" s="4"/>
    </row>
    <row r="30" spans="2:78" ht="18.75" customHeight="1" x14ac:dyDescent="0.25">
      <c r="B30" s="837"/>
      <c r="C30" s="838"/>
      <c r="D30" s="153" t="s">
        <v>32</v>
      </c>
      <c r="E30" s="38">
        <f t="shared" si="0"/>
        <v>6.6239999999999997</v>
      </c>
      <c r="F30" s="75">
        <f t="shared" si="1"/>
        <v>0</v>
      </c>
      <c r="G30" s="76">
        <v>0</v>
      </c>
      <c r="H30" s="75">
        <f t="shared" si="3"/>
        <v>0</v>
      </c>
      <c r="I30" s="78">
        <f t="shared" si="4"/>
        <v>0</v>
      </c>
      <c r="J30" s="76">
        <v>0</v>
      </c>
      <c r="K30" s="78">
        <f t="shared" si="6"/>
        <v>0</v>
      </c>
      <c r="L30" s="78">
        <f t="shared" si="7"/>
        <v>0</v>
      </c>
      <c r="M30" s="76">
        <v>0</v>
      </c>
      <c r="N30" s="79">
        <f t="shared" si="9"/>
        <v>0</v>
      </c>
      <c r="O30" s="78">
        <f t="shared" si="31"/>
        <v>0</v>
      </c>
      <c r="P30" s="76">
        <v>0</v>
      </c>
      <c r="Q30" s="93">
        <f t="shared" si="10"/>
        <v>6.6239999999999997</v>
      </c>
      <c r="R30" s="94">
        <v>0</v>
      </c>
      <c r="S30" s="156">
        <v>6.6239999999999997</v>
      </c>
      <c r="T30" s="93">
        <f t="shared" si="11"/>
        <v>0</v>
      </c>
      <c r="U30" s="94"/>
      <c r="V30" s="156"/>
      <c r="W30" s="93">
        <f t="shared" si="12"/>
        <v>0</v>
      </c>
      <c r="X30" s="94"/>
      <c r="Y30" s="156"/>
      <c r="Z30" s="93">
        <f t="shared" si="13"/>
        <v>0</v>
      </c>
      <c r="AA30" s="94">
        <v>0</v>
      </c>
      <c r="AB30" s="156">
        <v>0</v>
      </c>
      <c r="AC30" s="87">
        <f t="shared" si="14"/>
        <v>0</v>
      </c>
      <c r="AD30" s="87">
        <v>0</v>
      </c>
      <c r="AE30" s="88">
        <f t="shared" si="34"/>
        <v>0</v>
      </c>
      <c r="AF30" s="87">
        <f t="shared" si="15"/>
        <v>0</v>
      </c>
      <c r="AG30" s="88">
        <v>0</v>
      </c>
      <c r="AH30" s="157">
        <v>0</v>
      </c>
      <c r="AI30" s="87">
        <f t="shared" si="16"/>
        <v>0</v>
      </c>
      <c r="AJ30" s="88">
        <v>0</v>
      </c>
      <c r="AK30" s="157">
        <v>0</v>
      </c>
      <c r="AL30" s="87">
        <f t="shared" si="17"/>
        <v>0</v>
      </c>
      <c r="AM30" s="88">
        <v>0</v>
      </c>
      <c r="AN30" s="156">
        <v>0</v>
      </c>
      <c r="AO30" s="87">
        <f t="shared" si="18"/>
        <v>0</v>
      </c>
      <c r="AP30" s="87">
        <v>0</v>
      </c>
      <c r="AQ30" s="88">
        <f t="shared" si="35"/>
        <v>0</v>
      </c>
      <c r="AR30" s="87">
        <f t="shared" si="19"/>
        <v>0</v>
      </c>
      <c r="AS30" s="87">
        <v>0</v>
      </c>
      <c r="AT30" s="88">
        <f t="shared" si="36"/>
        <v>0</v>
      </c>
      <c r="AU30" s="87">
        <f t="shared" si="20"/>
        <v>0</v>
      </c>
      <c r="AV30" s="88">
        <v>0</v>
      </c>
      <c r="AW30" s="157">
        <v>0</v>
      </c>
      <c r="AX30" s="87">
        <f t="shared" si="21"/>
        <v>0</v>
      </c>
      <c r="AY30" s="88">
        <v>0</v>
      </c>
      <c r="AZ30" s="157">
        <v>0</v>
      </c>
      <c r="BA30" s="87">
        <f t="shared" si="22"/>
        <v>0</v>
      </c>
      <c r="BB30" s="88">
        <v>0</v>
      </c>
      <c r="BC30" s="157">
        <v>0</v>
      </c>
      <c r="BD30" s="87">
        <f t="shared" si="23"/>
        <v>0</v>
      </c>
      <c r="BE30" s="87">
        <v>0</v>
      </c>
      <c r="BF30" s="88">
        <f t="shared" si="37"/>
        <v>0</v>
      </c>
      <c r="BG30" s="87">
        <f t="shared" si="24"/>
        <v>0</v>
      </c>
      <c r="BH30" s="87">
        <v>0</v>
      </c>
      <c r="BI30" s="88">
        <f t="shared" si="40"/>
        <v>0</v>
      </c>
      <c r="BJ30" s="87">
        <f t="shared" si="25"/>
        <v>0</v>
      </c>
      <c r="BK30" s="88">
        <v>0</v>
      </c>
      <c r="BL30" s="156">
        <v>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0</v>
      </c>
      <c r="BT30" s="87">
        <v>0</v>
      </c>
      <c r="BU30" s="88">
        <f t="shared" si="38"/>
        <v>0</v>
      </c>
      <c r="BV30" s="87">
        <f t="shared" si="29"/>
        <v>0</v>
      </c>
      <c r="BW30" s="87">
        <v>0</v>
      </c>
      <c r="BX30" s="88">
        <f t="shared" si="39"/>
        <v>0</v>
      </c>
      <c r="BY30" s="90">
        <v>0</v>
      </c>
      <c r="BZ30" s="4"/>
    </row>
    <row r="31" spans="2:78" ht="15.75" customHeight="1" x14ac:dyDescent="0.25">
      <c r="B31" s="836" t="s">
        <v>60</v>
      </c>
      <c r="C31" s="839" t="s">
        <v>61</v>
      </c>
      <c r="D31" s="153" t="s">
        <v>57</v>
      </c>
      <c r="E31" s="38">
        <f t="shared" si="0"/>
        <v>160</v>
      </c>
      <c r="F31" s="75">
        <f t="shared" si="1"/>
        <v>32</v>
      </c>
      <c r="G31" s="76">
        <f t="shared" ref="G31:G53" si="46">F31/E31</f>
        <v>0.2</v>
      </c>
      <c r="H31" s="75">
        <f t="shared" si="3"/>
        <v>0</v>
      </c>
      <c r="I31" s="78">
        <f t="shared" si="4"/>
        <v>32</v>
      </c>
      <c r="J31" s="76">
        <f t="shared" ref="J31:J53" si="47">I31/E31</f>
        <v>0.2</v>
      </c>
      <c r="K31" s="78">
        <f t="shared" si="6"/>
        <v>0</v>
      </c>
      <c r="L31" s="78">
        <f t="shared" si="7"/>
        <v>32</v>
      </c>
      <c r="M31" s="76">
        <f t="shared" ref="M31:M53" si="48">L31/E31</f>
        <v>0.2</v>
      </c>
      <c r="N31" s="79">
        <f t="shared" si="9"/>
        <v>0</v>
      </c>
      <c r="O31" s="78">
        <f t="shared" si="31"/>
        <v>32</v>
      </c>
      <c r="P31" s="76">
        <f t="shared" ref="P31:P53" si="49">O31/E31</f>
        <v>0.2</v>
      </c>
      <c r="Q31" s="91">
        <f t="shared" si="10"/>
        <v>160</v>
      </c>
      <c r="R31" s="92">
        <v>0</v>
      </c>
      <c r="S31" s="628">
        <v>160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32</v>
      </c>
      <c r="AA31" s="94">
        <v>0</v>
      </c>
      <c r="AB31" s="156">
        <v>32</v>
      </c>
      <c r="AC31" s="87">
        <f t="shared" si="14"/>
        <v>32</v>
      </c>
      <c r="AD31" s="87">
        <v>0</v>
      </c>
      <c r="AE31" s="88">
        <f t="shared" si="34"/>
        <v>32</v>
      </c>
      <c r="AF31" s="87">
        <f t="shared" si="15"/>
        <v>0</v>
      </c>
      <c r="AG31" s="88">
        <v>0</v>
      </c>
      <c r="AH31" s="157">
        <v>0</v>
      </c>
      <c r="AI31" s="87">
        <f t="shared" si="16"/>
        <v>0</v>
      </c>
      <c r="AJ31" s="88">
        <v>0</v>
      </c>
      <c r="AK31" s="157">
        <v>0</v>
      </c>
      <c r="AL31" s="87">
        <f t="shared" si="17"/>
        <v>0</v>
      </c>
      <c r="AM31" s="88">
        <v>0</v>
      </c>
      <c r="AN31" s="156">
        <v>0</v>
      </c>
      <c r="AO31" s="87">
        <f t="shared" si="18"/>
        <v>0</v>
      </c>
      <c r="AP31" s="87">
        <v>0</v>
      </c>
      <c r="AQ31" s="88">
        <f t="shared" si="35"/>
        <v>0</v>
      </c>
      <c r="AR31" s="87">
        <f t="shared" si="19"/>
        <v>32</v>
      </c>
      <c r="AS31" s="87">
        <v>0</v>
      </c>
      <c r="AT31" s="88">
        <f t="shared" si="36"/>
        <v>32</v>
      </c>
      <c r="AU31" s="87">
        <f t="shared" si="20"/>
        <v>0</v>
      </c>
      <c r="AV31" s="88">
        <v>0</v>
      </c>
      <c r="AW31" s="157">
        <v>0</v>
      </c>
      <c r="AX31" s="87">
        <f t="shared" si="21"/>
        <v>0</v>
      </c>
      <c r="AY31" s="88">
        <v>0</v>
      </c>
      <c r="AZ31" s="157">
        <v>0</v>
      </c>
      <c r="BA31" s="87">
        <f t="shared" si="22"/>
        <v>0</v>
      </c>
      <c r="BB31" s="88">
        <v>0</v>
      </c>
      <c r="BC31" s="157">
        <v>0</v>
      </c>
      <c r="BD31" s="87">
        <f t="shared" si="23"/>
        <v>0</v>
      </c>
      <c r="BE31" s="87">
        <v>0</v>
      </c>
      <c r="BF31" s="88">
        <f t="shared" si="37"/>
        <v>0</v>
      </c>
      <c r="BG31" s="87">
        <f t="shared" si="24"/>
        <v>32</v>
      </c>
      <c r="BH31" s="87">
        <v>0</v>
      </c>
      <c r="BI31" s="88">
        <f t="shared" si="40"/>
        <v>32</v>
      </c>
      <c r="BJ31" s="87">
        <f t="shared" si="25"/>
        <v>0</v>
      </c>
      <c r="BK31" s="88">
        <v>0</v>
      </c>
      <c r="BL31" s="156">
        <v>0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0</v>
      </c>
      <c r="BT31" s="87">
        <v>0</v>
      </c>
      <c r="BU31" s="88">
        <f t="shared" si="38"/>
        <v>0</v>
      </c>
      <c r="BV31" s="87">
        <f t="shared" si="29"/>
        <v>32</v>
      </c>
      <c r="BW31" s="87">
        <v>0</v>
      </c>
      <c r="BX31" s="88">
        <f t="shared" si="39"/>
        <v>32</v>
      </c>
      <c r="BY31" s="90">
        <f t="shared" ref="BY31:BY53" si="50">BV31/Q31</f>
        <v>0.2</v>
      </c>
      <c r="BZ31" s="4"/>
    </row>
    <row r="32" spans="2:78" ht="15.75" customHeight="1" x14ac:dyDescent="0.25">
      <c r="B32" s="837"/>
      <c r="C32" s="839"/>
      <c r="D32" s="153" t="s">
        <v>32</v>
      </c>
      <c r="E32" s="38">
        <f t="shared" si="0"/>
        <v>1056.96</v>
      </c>
      <c r="F32" s="75">
        <f t="shared" si="1"/>
        <v>203.73400000000001</v>
      </c>
      <c r="G32" s="76">
        <f t="shared" si="46"/>
        <v>0.19275469270360279</v>
      </c>
      <c r="H32" s="75">
        <f t="shared" si="3"/>
        <v>0</v>
      </c>
      <c r="I32" s="78">
        <f t="shared" si="4"/>
        <v>203.73400000000001</v>
      </c>
      <c r="J32" s="76">
        <f t="shared" si="47"/>
        <v>0.19275469270360279</v>
      </c>
      <c r="K32" s="78">
        <f t="shared" si="6"/>
        <v>0</v>
      </c>
      <c r="L32" s="78">
        <f t="shared" si="7"/>
        <v>203.73400000000001</v>
      </c>
      <c r="M32" s="76">
        <f t="shared" si="48"/>
        <v>0.19275469270360279</v>
      </c>
      <c r="N32" s="79">
        <f t="shared" si="9"/>
        <v>0</v>
      </c>
      <c r="O32" s="78">
        <f t="shared" si="31"/>
        <v>203.73400000000001</v>
      </c>
      <c r="P32" s="76">
        <f t="shared" si="49"/>
        <v>0.19275469270360279</v>
      </c>
      <c r="Q32" s="91">
        <f t="shared" si="10"/>
        <v>1056.96</v>
      </c>
      <c r="R32" s="92">
        <v>0</v>
      </c>
      <c r="S32" s="628">
        <v>1056.96</v>
      </c>
      <c r="T32" s="93">
        <f t="shared" si="11"/>
        <v>0</v>
      </c>
      <c r="U32" s="94">
        <v>0</v>
      </c>
      <c r="V32" s="156"/>
      <c r="W32" s="93">
        <f t="shared" si="12"/>
        <v>0</v>
      </c>
      <c r="X32" s="94">
        <v>0</v>
      </c>
      <c r="Y32" s="156"/>
      <c r="Z32" s="93">
        <f t="shared" si="13"/>
        <v>203.73400000000001</v>
      </c>
      <c r="AA32" s="94">
        <v>0</v>
      </c>
      <c r="AB32" s="156">
        <v>203.73400000000001</v>
      </c>
      <c r="AC32" s="87">
        <f t="shared" si="14"/>
        <v>203.73400000000001</v>
      </c>
      <c r="AD32" s="87">
        <v>0</v>
      </c>
      <c r="AE32" s="88">
        <f t="shared" si="34"/>
        <v>203.73400000000001</v>
      </c>
      <c r="AF32" s="87">
        <f t="shared" si="15"/>
        <v>0</v>
      </c>
      <c r="AG32" s="88">
        <v>0</v>
      </c>
      <c r="AH32" s="157">
        <v>0</v>
      </c>
      <c r="AI32" s="87">
        <f t="shared" si="16"/>
        <v>0</v>
      </c>
      <c r="AJ32" s="88">
        <v>0</v>
      </c>
      <c r="AK32" s="157">
        <v>0</v>
      </c>
      <c r="AL32" s="87">
        <f t="shared" si="17"/>
        <v>0</v>
      </c>
      <c r="AM32" s="88">
        <v>0</v>
      </c>
      <c r="AN32" s="156">
        <v>0</v>
      </c>
      <c r="AO32" s="87">
        <f t="shared" si="18"/>
        <v>0</v>
      </c>
      <c r="AP32" s="87">
        <v>0</v>
      </c>
      <c r="AQ32" s="88">
        <f t="shared" si="35"/>
        <v>0</v>
      </c>
      <c r="AR32" s="87">
        <f t="shared" si="19"/>
        <v>203.73400000000001</v>
      </c>
      <c r="AS32" s="87">
        <v>0</v>
      </c>
      <c r="AT32" s="88">
        <f t="shared" si="36"/>
        <v>203.73400000000001</v>
      </c>
      <c r="AU32" s="87">
        <f t="shared" si="20"/>
        <v>0</v>
      </c>
      <c r="AV32" s="88">
        <v>0</v>
      </c>
      <c r="AW32" s="157">
        <v>0</v>
      </c>
      <c r="AX32" s="87">
        <f t="shared" si="21"/>
        <v>0</v>
      </c>
      <c r="AY32" s="88">
        <v>0</v>
      </c>
      <c r="AZ32" s="157">
        <v>0</v>
      </c>
      <c r="BA32" s="87">
        <f t="shared" si="22"/>
        <v>0</v>
      </c>
      <c r="BB32" s="88">
        <v>0</v>
      </c>
      <c r="BC32" s="157">
        <v>0</v>
      </c>
      <c r="BD32" s="87">
        <f t="shared" si="23"/>
        <v>0</v>
      </c>
      <c r="BE32" s="87">
        <v>0</v>
      </c>
      <c r="BF32" s="88">
        <f t="shared" si="37"/>
        <v>0</v>
      </c>
      <c r="BG32" s="87">
        <f t="shared" si="24"/>
        <v>203.73400000000001</v>
      </c>
      <c r="BH32" s="87">
        <v>0</v>
      </c>
      <c r="BI32" s="88">
        <f t="shared" si="40"/>
        <v>203.73400000000001</v>
      </c>
      <c r="BJ32" s="87">
        <f t="shared" si="25"/>
        <v>0</v>
      </c>
      <c r="BK32" s="88">
        <v>0</v>
      </c>
      <c r="BL32" s="156">
        <v>0</v>
      </c>
      <c r="BM32" s="87">
        <f t="shared" si="26"/>
        <v>0</v>
      </c>
      <c r="BN32" s="88">
        <v>0</v>
      </c>
      <c r="BO32" s="156"/>
      <c r="BP32" s="87">
        <f t="shared" si="27"/>
        <v>0</v>
      </c>
      <c r="BQ32" s="88">
        <v>0</v>
      </c>
      <c r="BR32" s="156"/>
      <c r="BS32" s="87">
        <f t="shared" si="28"/>
        <v>0</v>
      </c>
      <c r="BT32" s="87">
        <v>0</v>
      </c>
      <c r="BU32" s="88">
        <f t="shared" si="38"/>
        <v>0</v>
      </c>
      <c r="BV32" s="87">
        <f t="shared" si="29"/>
        <v>203.73400000000001</v>
      </c>
      <c r="BW32" s="87">
        <v>0</v>
      </c>
      <c r="BX32" s="88">
        <f t="shared" si="39"/>
        <v>203.73400000000001</v>
      </c>
      <c r="BY32" s="90">
        <f t="shared" si="50"/>
        <v>0.19275469270360279</v>
      </c>
      <c r="BZ32" s="4"/>
    </row>
    <row r="33" spans="2:78" ht="15.75" customHeight="1" x14ac:dyDescent="0.25">
      <c r="B33" s="836" t="s">
        <v>62</v>
      </c>
      <c r="C33" s="841" t="s">
        <v>63</v>
      </c>
      <c r="D33" s="153" t="s">
        <v>52</v>
      </c>
      <c r="E33" s="38">
        <f t="shared" si="0"/>
        <v>8.6999999999999994E-2</v>
      </c>
      <c r="F33" s="75">
        <f t="shared" si="1"/>
        <v>0.03</v>
      </c>
      <c r="G33" s="76">
        <f t="shared" si="46"/>
        <v>0.34482758620689657</v>
      </c>
      <c r="H33" s="75">
        <f t="shared" si="3"/>
        <v>0</v>
      </c>
      <c r="I33" s="78">
        <f t="shared" si="4"/>
        <v>0</v>
      </c>
      <c r="J33" s="76">
        <f t="shared" si="47"/>
        <v>0</v>
      </c>
      <c r="K33" s="78">
        <f t="shared" si="6"/>
        <v>0</v>
      </c>
      <c r="L33" s="78">
        <f t="shared" si="7"/>
        <v>0</v>
      </c>
      <c r="M33" s="76">
        <f t="shared" si="48"/>
        <v>0</v>
      </c>
      <c r="N33" s="79">
        <f t="shared" si="9"/>
        <v>0</v>
      </c>
      <c r="O33" s="78">
        <f t="shared" si="31"/>
        <v>0</v>
      </c>
      <c r="P33" s="76">
        <f t="shared" si="49"/>
        <v>0</v>
      </c>
      <c r="Q33" s="91">
        <f t="shared" si="10"/>
        <v>8.6999999999999994E-2</v>
      </c>
      <c r="R33" s="92">
        <v>0</v>
      </c>
      <c r="S33" s="628">
        <v>8.6999999999999994E-2</v>
      </c>
      <c r="T33" s="93">
        <f t="shared" si="11"/>
        <v>0</v>
      </c>
      <c r="U33" s="94">
        <v>0</v>
      </c>
      <c r="V33" s="156"/>
      <c r="W33" s="93">
        <f t="shared" si="12"/>
        <v>0</v>
      </c>
      <c r="X33" s="94">
        <v>0</v>
      </c>
      <c r="Y33" s="156"/>
      <c r="Z33" s="93">
        <f t="shared" si="13"/>
        <v>0.03</v>
      </c>
      <c r="AA33" s="94">
        <v>0</v>
      </c>
      <c r="AB33" s="156">
        <v>0.03</v>
      </c>
      <c r="AC33" s="87">
        <f t="shared" si="14"/>
        <v>0.03</v>
      </c>
      <c r="AD33" s="158"/>
      <c r="AE33" s="88">
        <f t="shared" si="34"/>
        <v>0.03</v>
      </c>
      <c r="AF33" s="87">
        <f t="shared" si="15"/>
        <v>0</v>
      </c>
      <c r="AG33" s="120"/>
      <c r="AH33" s="157">
        <v>0</v>
      </c>
      <c r="AI33" s="87">
        <f t="shared" si="16"/>
        <v>0</v>
      </c>
      <c r="AJ33" s="120"/>
      <c r="AK33" s="157">
        <v>0</v>
      </c>
      <c r="AL33" s="87">
        <f t="shared" si="17"/>
        <v>0</v>
      </c>
      <c r="AM33" s="120"/>
      <c r="AN33" s="156">
        <v>0</v>
      </c>
      <c r="AO33" s="87">
        <f t="shared" si="18"/>
        <v>0</v>
      </c>
      <c r="AP33" s="158"/>
      <c r="AQ33" s="88">
        <f t="shared" si="35"/>
        <v>0</v>
      </c>
      <c r="AR33" s="158"/>
      <c r="AS33" s="87">
        <v>0</v>
      </c>
      <c r="AT33" s="88">
        <f t="shared" si="36"/>
        <v>0.03</v>
      </c>
      <c r="AU33" s="87">
        <f t="shared" si="20"/>
        <v>0</v>
      </c>
      <c r="AV33" s="88">
        <v>0</v>
      </c>
      <c r="AW33" s="157">
        <v>0</v>
      </c>
      <c r="AX33" s="87">
        <f t="shared" si="21"/>
        <v>0</v>
      </c>
      <c r="AY33" s="88">
        <v>0</v>
      </c>
      <c r="AZ33" s="157">
        <v>0</v>
      </c>
      <c r="BA33" s="87">
        <f t="shared" si="22"/>
        <v>0</v>
      </c>
      <c r="BB33" s="88">
        <v>0</v>
      </c>
      <c r="BC33" s="157">
        <v>0</v>
      </c>
      <c r="BD33" s="87">
        <f t="shared" si="23"/>
        <v>0</v>
      </c>
      <c r="BE33" s="87">
        <v>0</v>
      </c>
      <c r="BF33" s="88">
        <f t="shared" si="37"/>
        <v>0</v>
      </c>
      <c r="BG33" s="87">
        <f t="shared" si="24"/>
        <v>0</v>
      </c>
      <c r="BH33" s="87">
        <v>0</v>
      </c>
      <c r="BI33" s="88">
        <f t="shared" si="40"/>
        <v>0</v>
      </c>
      <c r="BJ33" s="87">
        <f t="shared" si="25"/>
        <v>0</v>
      </c>
      <c r="BK33" s="88">
        <v>0</v>
      </c>
      <c r="BL33" s="156">
        <v>0</v>
      </c>
      <c r="BM33" s="87">
        <f t="shared" si="26"/>
        <v>0</v>
      </c>
      <c r="BN33" s="88">
        <v>0</v>
      </c>
      <c r="BO33" s="156"/>
      <c r="BP33" s="87">
        <f t="shared" si="27"/>
        <v>0</v>
      </c>
      <c r="BQ33" s="88">
        <v>0</v>
      </c>
      <c r="BR33" s="156"/>
      <c r="BS33" s="87">
        <f t="shared" si="28"/>
        <v>0</v>
      </c>
      <c r="BT33" s="87">
        <v>0</v>
      </c>
      <c r="BU33" s="88">
        <f t="shared" si="38"/>
        <v>0</v>
      </c>
      <c r="BV33" s="613">
        <f t="shared" si="29"/>
        <v>0</v>
      </c>
      <c r="BW33" s="87">
        <v>0</v>
      </c>
      <c r="BX33" s="88">
        <f t="shared" si="39"/>
        <v>0</v>
      </c>
      <c r="BY33" s="90">
        <f t="shared" si="50"/>
        <v>0</v>
      </c>
      <c r="BZ33" s="4"/>
    </row>
    <row r="34" spans="2:78" ht="18" customHeight="1" thickBot="1" x14ac:dyDescent="0.3">
      <c r="B34" s="840"/>
      <c r="C34" s="842"/>
      <c r="D34" s="159" t="s">
        <v>32</v>
      </c>
      <c r="E34" s="160">
        <f t="shared" si="0"/>
        <v>115.24</v>
      </c>
      <c r="F34" s="161">
        <f t="shared" si="1"/>
        <v>38.036000000000001</v>
      </c>
      <c r="G34" s="108">
        <f t="shared" si="46"/>
        <v>0.33005900728913573</v>
      </c>
      <c r="H34" s="161">
        <f t="shared" si="3"/>
        <v>0</v>
      </c>
      <c r="I34" s="110">
        <f t="shared" si="4"/>
        <v>38.036000000000001</v>
      </c>
      <c r="J34" s="108">
        <f t="shared" si="47"/>
        <v>0.33005900728913573</v>
      </c>
      <c r="K34" s="110">
        <f t="shared" si="6"/>
        <v>0</v>
      </c>
      <c r="L34" s="110">
        <f t="shared" si="7"/>
        <v>38.036000000000001</v>
      </c>
      <c r="M34" s="108">
        <f t="shared" si="48"/>
        <v>0.33005900728913573</v>
      </c>
      <c r="N34" s="111">
        <f t="shared" si="9"/>
        <v>0</v>
      </c>
      <c r="O34" s="110">
        <f t="shared" si="31"/>
        <v>38.036000000000001</v>
      </c>
      <c r="P34" s="108">
        <f t="shared" si="49"/>
        <v>0.33005900728913573</v>
      </c>
      <c r="Q34" s="162">
        <f t="shared" si="10"/>
        <v>115.24</v>
      </c>
      <c r="R34" s="163">
        <v>0</v>
      </c>
      <c r="S34" s="629">
        <v>115.24</v>
      </c>
      <c r="T34" s="164">
        <f t="shared" si="11"/>
        <v>0</v>
      </c>
      <c r="U34" s="165">
        <v>0</v>
      </c>
      <c r="V34" s="166"/>
      <c r="W34" s="164">
        <f t="shared" si="12"/>
        <v>0</v>
      </c>
      <c r="X34" s="165">
        <v>0</v>
      </c>
      <c r="Y34" s="166"/>
      <c r="Z34" s="164">
        <f t="shared" si="13"/>
        <v>38.036000000000001</v>
      </c>
      <c r="AA34" s="165">
        <v>0</v>
      </c>
      <c r="AB34" s="156">
        <v>38.036000000000001</v>
      </c>
      <c r="AC34" s="158">
        <f t="shared" si="14"/>
        <v>38.036000000000001</v>
      </c>
      <c r="AD34" s="158">
        <v>0</v>
      </c>
      <c r="AE34" s="119">
        <f>T34+W34+Z34</f>
        <v>38.036000000000001</v>
      </c>
      <c r="AF34" s="158">
        <f t="shared" si="15"/>
        <v>0</v>
      </c>
      <c r="AG34" s="120">
        <v>0</v>
      </c>
      <c r="AH34" s="167">
        <v>0</v>
      </c>
      <c r="AI34" s="158">
        <f t="shared" si="16"/>
        <v>0</v>
      </c>
      <c r="AJ34" s="120">
        <v>0</v>
      </c>
      <c r="AK34" s="167">
        <v>0</v>
      </c>
      <c r="AL34" s="158">
        <f t="shared" si="17"/>
        <v>0</v>
      </c>
      <c r="AM34" s="120">
        <v>0</v>
      </c>
      <c r="AN34" s="166">
        <v>0</v>
      </c>
      <c r="AO34" s="158">
        <f t="shared" si="18"/>
        <v>0</v>
      </c>
      <c r="AP34" s="158">
        <v>0</v>
      </c>
      <c r="AQ34" s="119">
        <f t="shared" si="35"/>
        <v>0</v>
      </c>
      <c r="AR34" s="158">
        <f t="shared" ref="AR34:AR97" si="51">AS34+AT34</f>
        <v>38.036000000000001</v>
      </c>
      <c r="AS34" s="158">
        <v>0</v>
      </c>
      <c r="AT34" s="120">
        <f t="shared" si="36"/>
        <v>38.036000000000001</v>
      </c>
      <c r="AU34" s="158">
        <f t="shared" si="20"/>
        <v>0</v>
      </c>
      <c r="AV34" s="120">
        <v>0</v>
      </c>
      <c r="AW34" s="167">
        <v>0</v>
      </c>
      <c r="AX34" s="158">
        <f t="shared" si="21"/>
        <v>0</v>
      </c>
      <c r="AY34" s="120">
        <v>0</v>
      </c>
      <c r="AZ34" s="167">
        <v>0</v>
      </c>
      <c r="BA34" s="158">
        <f t="shared" si="22"/>
        <v>0</v>
      </c>
      <c r="BB34" s="120">
        <v>0</v>
      </c>
      <c r="BC34" s="167">
        <v>0</v>
      </c>
      <c r="BD34" s="158">
        <f t="shared" si="23"/>
        <v>0</v>
      </c>
      <c r="BE34" s="158">
        <v>0</v>
      </c>
      <c r="BF34" s="119">
        <f t="shared" si="37"/>
        <v>0</v>
      </c>
      <c r="BG34" s="158">
        <f t="shared" si="24"/>
        <v>38.036000000000001</v>
      </c>
      <c r="BH34" s="158">
        <v>0</v>
      </c>
      <c r="BI34" s="119">
        <f t="shared" si="40"/>
        <v>38.036000000000001</v>
      </c>
      <c r="BJ34" s="158">
        <f t="shared" si="25"/>
        <v>0</v>
      </c>
      <c r="BK34" s="120">
        <v>0</v>
      </c>
      <c r="BL34" s="166">
        <v>0</v>
      </c>
      <c r="BM34" s="158">
        <f t="shared" si="26"/>
        <v>0</v>
      </c>
      <c r="BN34" s="120">
        <v>0</v>
      </c>
      <c r="BO34" s="166"/>
      <c r="BP34" s="158">
        <f t="shared" si="27"/>
        <v>0</v>
      </c>
      <c r="BQ34" s="120">
        <v>0</v>
      </c>
      <c r="BR34" s="166"/>
      <c r="BS34" s="158">
        <f t="shared" si="28"/>
        <v>0</v>
      </c>
      <c r="BT34" s="158">
        <v>0</v>
      </c>
      <c r="BU34" s="119">
        <f t="shared" si="38"/>
        <v>0</v>
      </c>
      <c r="BV34" s="158">
        <f t="shared" si="29"/>
        <v>38.036000000000001</v>
      </c>
      <c r="BW34" s="158">
        <v>0</v>
      </c>
      <c r="BX34" s="120">
        <f t="shared" si="39"/>
        <v>38.036000000000001</v>
      </c>
      <c r="BY34" s="122">
        <f t="shared" si="50"/>
        <v>0.33005900728913573</v>
      </c>
      <c r="BZ34" s="4"/>
    </row>
    <row r="35" spans="2:78" ht="23.25" customHeight="1" x14ac:dyDescent="0.25">
      <c r="B35" s="796" t="s">
        <v>64</v>
      </c>
      <c r="C35" s="812" t="s">
        <v>65</v>
      </c>
      <c r="D35" s="168" t="s">
        <v>34</v>
      </c>
      <c r="E35" s="169">
        <f t="shared" si="0"/>
        <v>51</v>
      </c>
      <c r="F35" s="125">
        <f t="shared" si="1"/>
        <v>0</v>
      </c>
      <c r="G35" s="126">
        <f t="shared" si="46"/>
        <v>0</v>
      </c>
      <c r="H35" s="127">
        <f t="shared" si="3"/>
        <v>0</v>
      </c>
      <c r="I35" s="127">
        <f t="shared" si="4"/>
        <v>0</v>
      </c>
      <c r="J35" s="126">
        <f t="shared" si="47"/>
        <v>0</v>
      </c>
      <c r="K35" s="127">
        <f t="shared" si="6"/>
        <v>0</v>
      </c>
      <c r="L35" s="127">
        <f t="shared" si="7"/>
        <v>0</v>
      </c>
      <c r="M35" s="126">
        <f t="shared" si="48"/>
        <v>0</v>
      </c>
      <c r="N35" s="127">
        <f t="shared" si="9"/>
        <v>0</v>
      </c>
      <c r="O35" s="61">
        <f t="shared" si="31"/>
        <v>0</v>
      </c>
      <c r="P35" s="170">
        <f>O35/E35</f>
        <v>0</v>
      </c>
      <c r="Q35" s="129">
        <f t="shared" si="10"/>
        <v>51</v>
      </c>
      <c r="R35" s="130">
        <v>0</v>
      </c>
      <c r="S35" s="653">
        <v>51</v>
      </c>
      <c r="T35" s="131">
        <f t="shared" si="11"/>
        <v>3</v>
      </c>
      <c r="U35" s="132">
        <v>0</v>
      </c>
      <c r="V35" s="48">
        <v>3</v>
      </c>
      <c r="W35" s="131">
        <f t="shared" si="12"/>
        <v>3</v>
      </c>
      <c r="X35" s="132">
        <v>0</v>
      </c>
      <c r="Y35" s="48">
        <v>3</v>
      </c>
      <c r="Z35" s="131">
        <f t="shared" si="13"/>
        <v>0</v>
      </c>
      <c r="AA35" s="132">
        <v>0</v>
      </c>
      <c r="AB35" s="48">
        <v>0</v>
      </c>
      <c r="AC35" s="172">
        <f t="shared" si="14"/>
        <v>0</v>
      </c>
      <c r="AD35" s="172">
        <v>0</v>
      </c>
      <c r="AE35" s="173">
        <v>0</v>
      </c>
      <c r="AF35" s="174">
        <f t="shared" si="15"/>
        <v>0</v>
      </c>
      <c r="AG35" s="172">
        <v>0</v>
      </c>
      <c r="AH35" s="171">
        <v>0</v>
      </c>
      <c r="AI35" s="174">
        <f t="shared" si="16"/>
        <v>0</v>
      </c>
      <c r="AJ35" s="172">
        <v>0</v>
      </c>
      <c r="AK35" s="171">
        <v>0</v>
      </c>
      <c r="AL35" s="174">
        <f t="shared" si="17"/>
        <v>0</v>
      </c>
      <c r="AM35" s="172">
        <v>0</v>
      </c>
      <c r="AN35" s="655">
        <v>0</v>
      </c>
      <c r="AO35" s="174">
        <f>AP35+AQ35</f>
        <v>0</v>
      </c>
      <c r="AP35" s="172">
        <v>0</v>
      </c>
      <c r="AQ35" s="173">
        <v>0</v>
      </c>
      <c r="AR35" s="174">
        <f t="shared" si="51"/>
        <v>0</v>
      </c>
      <c r="AS35" s="175">
        <v>0</v>
      </c>
      <c r="AT35" s="172">
        <v>0</v>
      </c>
      <c r="AU35" s="174">
        <f t="shared" si="20"/>
        <v>0</v>
      </c>
      <c r="AV35" s="172">
        <v>0</v>
      </c>
      <c r="AW35" s="171">
        <v>0</v>
      </c>
      <c r="AX35" s="174">
        <f t="shared" si="21"/>
        <v>0</v>
      </c>
      <c r="AY35" s="172">
        <v>0</v>
      </c>
      <c r="AZ35" s="171">
        <v>0</v>
      </c>
      <c r="BA35" s="174">
        <f t="shared" si="22"/>
        <v>0</v>
      </c>
      <c r="BB35" s="172">
        <v>0</v>
      </c>
      <c r="BC35" s="171">
        <v>0</v>
      </c>
      <c r="BD35" s="174">
        <f t="shared" si="23"/>
        <v>0</v>
      </c>
      <c r="BE35" s="172">
        <v>0</v>
      </c>
      <c r="BF35" s="173">
        <v>0</v>
      </c>
      <c r="BG35" s="174">
        <f t="shared" si="24"/>
        <v>0</v>
      </c>
      <c r="BH35" s="175">
        <v>0</v>
      </c>
      <c r="BI35" s="172">
        <v>0</v>
      </c>
      <c r="BJ35" s="174">
        <f t="shared" si="25"/>
        <v>0</v>
      </c>
      <c r="BK35" s="172">
        <v>0</v>
      </c>
      <c r="BL35" s="655">
        <v>0</v>
      </c>
      <c r="BM35" s="174">
        <f t="shared" si="26"/>
        <v>0</v>
      </c>
      <c r="BN35" s="172">
        <v>0</v>
      </c>
      <c r="BO35" s="655">
        <v>0</v>
      </c>
      <c r="BP35" s="174">
        <f t="shared" si="27"/>
        <v>0</v>
      </c>
      <c r="BQ35" s="172">
        <v>0</v>
      </c>
      <c r="BR35" s="655">
        <v>0</v>
      </c>
      <c r="BS35" s="176">
        <f t="shared" si="28"/>
        <v>0</v>
      </c>
      <c r="BT35" s="137">
        <v>0</v>
      </c>
      <c r="BU35" s="136">
        <f>BL35+BO35+BR35</f>
        <v>0</v>
      </c>
      <c r="BV35" s="176">
        <f t="shared" si="29"/>
        <v>0</v>
      </c>
      <c r="BW35" s="135">
        <v>0</v>
      </c>
      <c r="BX35" s="137">
        <v>0</v>
      </c>
      <c r="BY35" s="177">
        <f t="shared" si="50"/>
        <v>0</v>
      </c>
    </row>
    <row r="36" spans="2:78" ht="17.25" customHeight="1" thickBot="1" x14ac:dyDescent="0.3">
      <c r="B36" s="807"/>
      <c r="C36" s="813"/>
      <c r="D36" s="56" t="s">
        <v>32</v>
      </c>
      <c r="E36" s="178">
        <f t="shared" si="0"/>
        <v>12974.609999999999</v>
      </c>
      <c r="F36" s="58">
        <f t="shared" si="1"/>
        <v>43.646999999999998</v>
      </c>
      <c r="G36" s="59">
        <f t="shared" si="46"/>
        <v>3.3640317512433904E-3</v>
      </c>
      <c r="H36" s="61">
        <f t="shared" si="3"/>
        <v>0</v>
      </c>
      <c r="I36" s="61">
        <f t="shared" si="4"/>
        <v>43.646999999999998</v>
      </c>
      <c r="J36" s="59">
        <f t="shared" si="47"/>
        <v>3.3640317512433904E-3</v>
      </c>
      <c r="K36" s="61">
        <f t="shared" si="6"/>
        <v>0</v>
      </c>
      <c r="L36" s="61">
        <f t="shared" si="7"/>
        <v>43.646999999999998</v>
      </c>
      <c r="M36" s="59">
        <f t="shared" si="48"/>
        <v>3.3640317512433904E-3</v>
      </c>
      <c r="N36" s="61">
        <f t="shared" si="9"/>
        <v>0</v>
      </c>
      <c r="O36" s="61">
        <f t="shared" si="31"/>
        <v>43.646999999999998</v>
      </c>
      <c r="P36" s="179">
        <f t="shared" si="49"/>
        <v>3.3640317512433904E-3</v>
      </c>
      <c r="Q36" s="139">
        <f t="shared" si="10"/>
        <v>12974.609999999999</v>
      </c>
      <c r="R36" s="140">
        <v>0</v>
      </c>
      <c r="S36" s="651">
        <f>S38+S40+S42+S44</f>
        <v>12974.609999999999</v>
      </c>
      <c r="T36" s="142">
        <f t="shared" si="11"/>
        <v>24.686</v>
      </c>
      <c r="U36" s="143">
        <v>0</v>
      </c>
      <c r="V36" s="656">
        <f>V38+V40+V42+V44</f>
        <v>24.686</v>
      </c>
      <c r="W36" s="142">
        <f t="shared" si="12"/>
        <v>18.960999999999999</v>
      </c>
      <c r="X36" s="143">
        <v>0</v>
      </c>
      <c r="Y36" s="656">
        <f>Y38+Y40+Y42+Y44</f>
        <v>18.960999999999999</v>
      </c>
      <c r="Z36" s="142">
        <f t="shared" si="13"/>
        <v>0</v>
      </c>
      <c r="AA36" s="143">
        <v>0</v>
      </c>
      <c r="AB36" s="146">
        <f>AB38+AB40+AB42+AB44</f>
        <v>0</v>
      </c>
      <c r="AC36" s="181">
        <f t="shared" si="14"/>
        <v>43.646999999999998</v>
      </c>
      <c r="AD36" s="181">
        <v>0</v>
      </c>
      <c r="AE36" s="181">
        <f>AE38+AE40+AE42+AE44</f>
        <v>43.646999999999998</v>
      </c>
      <c r="AF36" s="182">
        <f t="shared" si="15"/>
        <v>0</v>
      </c>
      <c r="AG36" s="183">
        <v>0</v>
      </c>
      <c r="AH36" s="180">
        <f>AH38+AH40+AH42+AH44</f>
        <v>0</v>
      </c>
      <c r="AI36" s="182">
        <f t="shared" si="16"/>
        <v>0</v>
      </c>
      <c r="AJ36" s="181">
        <v>0</v>
      </c>
      <c r="AK36" s="184">
        <f>AK38+AK40+AK42+AK44</f>
        <v>0</v>
      </c>
      <c r="AL36" s="182">
        <f t="shared" si="17"/>
        <v>0</v>
      </c>
      <c r="AM36" s="181">
        <v>0</v>
      </c>
      <c r="AN36" s="658">
        <f>AN38+AN40+AN42+AN44</f>
        <v>0</v>
      </c>
      <c r="AO36" s="182">
        <f t="shared" si="18"/>
        <v>0</v>
      </c>
      <c r="AP36" s="181">
        <v>0</v>
      </c>
      <c r="AQ36" s="181">
        <f>AQ38+AQ40+AQ42+AQ44</f>
        <v>0</v>
      </c>
      <c r="AR36" s="182">
        <f t="shared" si="51"/>
        <v>43.646999999999998</v>
      </c>
      <c r="AS36" s="183">
        <v>0</v>
      </c>
      <c r="AT36" s="181">
        <f>AT38+AT40+AT42+AT44</f>
        <v>43.646999999999998</v>
      </c>
      <c r="AU36" s="182">
        <f t="shared" si="20"/>
        <v>0</v>
      </c>
      <c r="AV36" s="181">
        <v>0</v>
      </c>
      <c r="AW36" s="184">
        <f>AW38+AW40+AW42+AW44</f>
        <v>0</v>
      </c>
      <c r="AX36" s="182">
        <f t="shared" si="21"/>
        <v>0</v>
      </c>
      <c r="AY36" s="181">
        <v>0</v>
      </c>
      <c r="AZ36" s="184">
        <f>AZ38+AZ40+AZ42+AZ44</f>
        <v>0</v>
      </c>
      <c r="BA36" s="182">
        <f t="shared" si="22"/>
        <v>0</v>
      </c>
      <c r="BB36" s="181">
        <v>0</v>
      </c>
      <c r="BC36" s="184">
        <f>BC38+BC40+BC42+BC44</f>
        <v>0</v>
      </c>
      <c r="BD36" s="182">
        <f t="shared" si="23"/>
        <v>0</v>
      </c>
      <c r="BE36" s="181">
        <v>0</v>
      </c>
      <c r="BF36" s="181">
        <f>BF38+BF40+BF42+BF44</f>
        <v>0</v>
      </c>
      <c r="BG36" s="182">
        <f t="shared" si="24"/>
        <v>43.646999999999998</v>
      </c>
      <c r="BH36" s="183">
        <v>0</v>
      </c>
      <c r="BI36" s="181">
        <f>BI38+BI40+BI42+BI44</f>
        <v>43.646999999999998</v>
      </c>
      <c r="BJ36" s="182">
        <f t="shared" si="25"/>
        <v>0</v>
      </c>
      <c r="BK36" s="181">
        <v>0</v>
      </c>
      <c r="BL36" s="146">
        <f>BL38+BL40+BL42+BL44</f>
        <v>0</v>
      </c>
      <c r="BM36" s="182">
        <f t="shared" si="26"/>
        <v>0</v>
      </c>
      <c r="BN36" s="181">
        <v>0</v>
      </c>
      <c r="BO36" s="146">
        <f>BO38+BO40+BO42+BO44</f>
        <v>0</v>
      </c>
      <c r="BP36" s="182">
        <f t="shared" si="27"/>
        <v>0</v>
      </c>
      <c r="BQ36" s="181">
        <v>0</v>
      </c>
      <c r="BR36" s="146">
        <f>BR38+BR40+BR42+BR44</f>
        <v>0</v>
      </c>
      <c r="BS36" s="185">
        <f t="shared" si="28"/>
        <v>0</v>
      </c>
      <c r="BT36" s="145">
        <v>0</v>
      </c>
      <c r="BU36" s="145">
        <f>BU38+BU40+BU42+BU44</f>
        <v>0</v>
      </c>
      <c r="BV36" s="185">
        <f t="shared" si="29"/>
        <v>43.646999999999998</v>
      </c>
      <c r="BW36" s="144">
        <v>0</v>
      </c>
      <c r="BX36" s="145">
        <f>BX38+BX40+BX42+BX44</f>
        <v>43.646999999999998</v>
      </c>
      <c r="BY36" s="72">
        <f t="shared" si="50"/>
        <v>3.3640317512433904E-3</v>
      </c>
      <c r="BZ36" s="4"/>
    </row>
    <row r="37" spans="2:78" ht="15" customHeight="1" x14ac:dyDescent="0.25">
      <c r="B37" s="825" t="s">
        <v>66</v>
      </c>
      <c r="C37" s="827" t="s">
        <v>67</v>
      </c>
      <c r="D37" s="74" t="s">
        <v>36</v>
      </c>
      <c r="E37" s="186">
        <f t="shared" si="0"/>
        <v>10.243</v>
      </c>
      <c r="F37" s="75">
        <f t="shared" si="1"/>
        <v>1.4999999999999999E-2</v>
      </c>
      <c r="G37" s="76">
        <f t="shared" si="46"/>
        <v>1.4644147222493409E-3</v>
      </c>
      <c r="H37" s="78">
        <f t="shared" si="3"/>
        <v>0</v>
      </c>
      <c r="I37" s="78">
        <f t="shared" si="4"/>
        <v>1.4999999999999999E-2</v>
      </c>
      <c r="J37" s="76">
        <f t="shared" si="47"/>
        <v>1.4644147222493409E-3</v>
      </c>
      <c r="K37" s="78">
        <f t="shared" si="6"/>
        <v>0</v>
      </c>
      <c r="L37" s="78">
        <f t="shared" si="7"/>
        <v>1.4999999999999999E-2</v>
      </c>
      <c r="M37" s="76">
        <f t="shared" si="48"/>
        <v>1.4644147222493409E-3</v>
      </c>
      <c r="N37" s="78">
        <f t="shared" si="9"/>
        <v>0</v>
      </c>
      <c r="O37" s="78">
        <f t="shared" si="31"/>
        <v>1.4999999999999999E-2</v>
      </c>
      <c r="P37" s="76">
        <f t="shared" si="49"/>
        <v>1.4644147222493409E-3</v>
      </c>
      <c r="Q37" s="80">
        <f t="shared" si="10"/>
        <v>10.243</v>
      </c>
      <c r="R37" s="81">
        <v>0</v>
      </c>
      <c r="S37" s="624">
        <v>10.243</v>
      </c>
      <c r="T37" s="82">
        <f t="shared" si="11"/>
        <v>3.0000000000000001E-3</v>
      </c>
      <c r="U37" s="83">
        <v>0</v>
      </c>
      <c r="V37" s="84">
        <v>3.0000000000000001E-3</v>
      </c>
      <c r="W37" s="82">
        <f t="shared" si="12"/>
        <v>1.2E-2</v>
      </c>
      <c r="X37" s="83">
        <v>0</v>
      </c>
      <c r="Y37" s="84">
        <v>1.2E-2</v>
      </c>
      <c r="Z37" s="82">
        <f t="shared" si="13"/>
        <v>0</v>
      </c>
      <c r="AA37" s="83">
        <v>0</v>
      </c>
      <c r="AB37" s="48">
        <v>0</v>
      </c>
      <c r="AC37" s="187">
        <f t="shared" si="14"/>
        <v>1.4999999999999999E-2</v>
      </c>
      <c r="AD37" s="188"/>
      <c r="AE37" s="187">
        <f t="shared" ref="AE37:AE77" si="52">T37+W37+Z37</f>
        <v>1.4999999999999999E-2</v>
      </c>
      <c r="AF37" s="188">
        <f t="shared" si="15"/>
        <v>0</v>
      </c>
      <c r="AG37" s="187">
        <v>0</v>
      </c>
      <c r="AH37" s="85">
        <v>0</v>
      </c>
      <c r="AI37" s="188">
        <f t="shared" si="16"/>
        <v>0</v>
      </c>
      <c r="AJ37" s="187">
        <v>0</v>
      </c>
      <c r="AK37" s="85">
        <v>0</v>
      </c>
      <c r="AL37" s="188">
        <f t="shared" si="17"/>
        <v>0</v>
      </c>
      <c r="AM37" s="187">
        <v>0</v>
      </c>
      <c r="AN37" s="84">
        <v>0</v>
      </c>
      <c r="AO37" s="188">
        <f t="shared" si="18"/>
        <v>0</v>
      </c>
      <c r="AP37" s="188"/>
      <c r="AQ37" s="187">
        <f t="shared" ref="AQ37:AQ77" si="53">AF37+AI37+AL37</f>
        <v>0</v>
      </c>
      <c r="AR37" s="188">
        <f t="shared" si="51"/>
        <v>1.4999999999999999E-2</v>
      </c>
      <c r="AS37" s="188"/>
      <c r="AT37" s="187">
        <f t="shared" ref="AT37:AT77" si="54">AC37+AO37</f>
        <v>1.4999999999999999E-2</v>
      </c>
      <c r="AU37" s="188">
        <f t="shared" si="20"/>
        <v>0</v>
      </c>
      <c r="AV37" s="187">
        <v>0</v>
      </c>
      <c r="AW37" s="85">
        <v>0</v>
      </c>
      <c r="AX37" s="188">
        <f t="shared" si="21"/>
        <v>0</v>
      </c>
      <c r="AY37" s="187">
        <v>0</v>
      </c>
      <c r="AZ37" s="85">
        <v>0</v>
      </c>
      <c r="BA37" s="188">
        <f t="shared" si="22"/>
        <v>0</v>
      </c>
      <c r="BB37" s="187">
        <v>0</v>
      </c>
      <c r="BC37" s="85">
        <v>0</v>
      </c>
      <c r="BD37" s="188">
        <f t="shared" si="23"/>
        <v>0</v>
      </c>
      <c r="BE37" s="188"/>
      <c r="BF37" s="187">
        <f t="shared" ref="BF37:BF77" si="55">AU37+AX37+BA37</f>
        <v>0</v>
      </c>
      <c r="BG37" s="188">
        <f t="shared" si="24"/>
        <v>1.4999999999999999E-2</v>
      </c>
      <c r="BH37" s="188"/>
      <c r="BI37" s="189">
        <f t="shared" ref="BI37:BI77" si="56">AR37+BD37</f>
        <v>1.4999999999999999E-2</v>
      </c>
      <c r="BJ37" s="188">
        <f t="shared" si="25"/>
        <v>0</v>
      </c>
      <c r="BK37" s="187">
        <v>0</v>
      </c>
      <c r="BL37" s="48">
        <v>0</v>
      </c>
      <c r="BM37" s="188">
        <f t="shared" si="26"/>
        <v>0</v>
      </c>
      <c r="BN37" s="187">
        <v>0</v>
      </c>
      <c r="BO37" s="48">
        <v>0</v>
      </c>
      <c r="BP37" s="188">
        <f t="shared" si="27"/>
        <v>0</v>
      </c>
      <c r="BQ37" s="187">
        <v>0</v>
      </c>
      <c r="BR37" s="48">
        <v>0</v>
      </c>
      <c r="BS37" s="151">
        <f t="shared" si="28"/>
        <v>0</v>
      </c>
      <c r="BT37" s="151"/>
      <c r="BU37" s="152">
        <f t="shared" ref="BU37:BU77" si="57">BJ37+BM37+BP37</f>
        <v>0</v>
      </c>
      <c r="BV37" s="151">
        <f t="shared" si="29"/>
        <v>1.4999999999999999E-2</v>
      </c>
      <c r="BW37" s="151"/>
      <c r="BX37" s="88">
        <f t="shared" ref="BX37:BX77" si="58">BG37+BS37</f>
        <v>1.4999999999999999E-2</v>
      </c>
      <c r="BY37" s="90">
        <f t="shared" si="50"/>
        <v>1.4644147222493409E-3</v>
      </c>
    </row>
    <row r="38" spans="2:78" ht="15" customHeight="1" x14ac:dyDescent="0.25">
      <c r="B38" s="826"/>
      <c r="C38" s="828"/>
      <c r="D38" s="74" t="s">
        <v>32</v>
      </c>
      <c r="E38" s="186">
        <f t="shared" si="0"/>
        <v>9942.6579999999994</v>
      </c>
      <c r="F38" s="75">
        <f t="shared" si="1"/>
        <v>32.930999999999997</v>
      </c>
      <c r="G38" s="76">
        <f t="shared" si="46"/>
        <v>3.3120921990880104E-3</v>
      </c>
      <c r="H38" s="78">
        <f t="shared" si="3"/>
        <v>0</v>
      </c>
      <c r="I38" s="78">
        <f t="shared" si="4"/>
        <v>32.930999999999997</v>
      </c>
      <c r="J38" s="76">
        <f t="shared" si="47"/>
        <v>3.3120921990880104E-3</v>
      </c>
      <c r="K38" s="78">
        <f t="shared" si="6"/>
        <v>0</v>
      </c>
      <c r="L38" s="78">
        <f t="shared" si="7"/>
        <v>32.930999999999997</v>
      </c>
      <c r="M38" s="76">
        <f t="shared" si="48"/>
        <v>3.3120921990880104E-3</v>
      </c>
      <c r="N38" s="78">
        <f t="shared" si="9"/>
        <v>0</v>
      </c>
      <c r="O38" s="78">
        <f t="shared" si="31"/>
        <v>32.930999999999997</v>
      </c>
      <c r="P38" s="76">
        <f t="shared" si="49"/>
        <v>3.3120921990880104E-3</v>
      </c>
      <c r="Q38" s="91">
        <f t="shared" si="10"/>
        <v>9942.6579999999994</v>
      </c>
      <c r="R38" s="92">
        <v>0</v>
      </c>
      <c r="S38" s="625">
        <v>9942.6579999999994</v>
      </c>
      <c r="T38" s="93">
        <f t="shared" si="11"/>
        <v>13.97</v>
      </c>
      <c r="U38" s="94">
        <v>0</v>
      </c>
      <c r="V38" s="95">
        <v>13.97</v>
      </c>
      <c r="W38" s="93">
        <f t="shared" si="12"/>
        <v>18.960999999999999</v>
      </c>
      <c r="X38" s="94">
        <v>0</v>
      </c>
      <c r="Y38" s="95">
        <v>18.960999999999999</v>
      </c>
      <c r="Z38" s="93">
        <f t="shared" si="13"/>
        <v>0</v>
      </c>
      <c r="AA38" s="94">
        <v>0</v>
      </c>
      <c r="AB38" s="95">
        <v>0</v>
      </c>
      <c r="AC38" s="189">
        <f t="shared" si="14"/>
        <v>32.930999999999997</v>
      </c>
      <c r="AD38" s="190"/>
      <c r="AE38" s="189">
        <f t="shared" si="52"/>
        <v>32.930999999999997</v>
      </c>
      <c r="AF38" s="190">
        <f t="shared" si="15"/>
        <v>0</v>
      </c>
      <c r="AG38" s="189">
        <v>0</v>
      </c>
      <c r="AH38" s="96">
        <v>0</v>
      </c>
      <c r="AI38" s="190">
        <f t="shared" si="16"/>
        <v>0</v>
      </c>
      <c r="AJ38" s="189">
        <v>0</v>
      </c>
      <c r="AK38" s="96">
        <v>0</v>
      </c>
      <c r="AL38" s="190">
        <f t="shared" si="17"/>
        <v>0</v>
      </c>
      <c r="AM38" s="189">
        <v>0</v>
      </c>
      <c r="AN38" s="95">
        <v>0</v>
      </c>
      <c r="AO38" s="190">
        <f t="shared" si="18"/>
        <v>0</v>
      </c>
      <c r="AP38" s="190"/>
      <c r="AQ38" s="189">
        <f t="shared" si="53"/>
        <v>0</v>
      </c>
      <c r="AR38" s="190">
        <f t="shared" si="51"/>
        <v>32.930999999999997</v>
      </c>
      <c r="AS38" s="190"/>
      <c r="AT38" s="189">
        <f t="shared" si="54"/>
        <v>32.930999999999997</v>
      </c>
      <c r="AU38" s="190">
        <f t="shared" si="20"/>
        <v>0</v>
      </c>
      <c r="AV38" s="189">
        <v>0</v>
      </c>
      <c r="AW38" s="96">
        <v>0</v>
      </c>
      <c r="AX38" s="190">
        <f t="shared" si="21"/>
        <v>0</v>
      </c>
      <c r="AY38" s="189">
        <v>0</v>
      </c>
      <c r="AZ38" s="96">
        <v>0</v>
      </c>
      <c r="BA38" s="190">
        <f t="shared" si="22"/>
        <v>0</v>
      </c>
      <c r="BB38" s="189">
        <v>0</v>
      </c>
      <c r="BC38" s="96">
        <v>0</v>
      </c>
      <c r="BD38" s="190">
        <f t="shared" si="23"/>
        <v>0</v>
      </c>
      <c r="BE38" s="190"/>
      <c r="BF38" s="189">
        <f t="shared" si="55"/>
        <v>0</v>
      </c>
      <c r="BG38" s="190">
        <f t="shared" si="24"/>
        <v>32.930999999999997</v>
      </c>
      <c r="BH38" s="190"/>
      <c r="BI38" s="189">
        <f t="shared" si="56"/>
        <v>32.930999999999997</v>
      </c>
      <c r="BJ38" s="190">
        <f t="shared" si="25"/>
        <v>0</v>
      </c>
      <c r="BK38" s="189">
        <v>0</v>
      </c>
      <c r="BL38" s="95">
        <v>0</v>
      </c>
      <c r="BM38" s="190">
        <f t="shared" si="26"/>
        <v>0</v>
      </c>
      <c r="BN38" s="189">
        <v>0</v>
      </c>
      <c r="BO38" s="95">
        <v>0</v>
      </c>
      <c r="BP38" s="190">
        <f t="shared" si="27"/>
        <v>0</v>
      </c>
      <c r="BQ38" s="189">
        <v>0</v>
      </c>
      <c r="BR38" s="95">
        <v>0</v>
      </c>
      <c r="BS38" s="87">
        <f t="shared" si="28"/>
        <v>0</v>
      </c>
      <c r="BT38" s="87"/>
      <c r="BU38" s="88">
        <f t="shared" si="57"/>
        <v>0</v>
      </c>
      <c r="BV38" s="87">
        <f t="shared" si="29"/>
        <v>32.930999999999997</v>
      </c>
      <c r="BW38" s="87"/>
      <c r="BX38" s="88">
        <f t="shared" si="58"/>
        <v>32.930999999999997</v>
      </c>
      <c r="BY38" s="90">
        <f t="shared" si="50"/>
        <v>3.3120921990880104E-3</v>
      </c>
    </row>
    <row r="39" spans="2:78" ht="23.25" customHeight="1" x14ac:dyDescent="0.25">
      <c r="B39" s="825" t="s">
        <v>68</v>
      </c>
      <c r="C39" s="834" t="s">
        <v>69</v>
      </c>
      <c r="D39" s="74" t="s">
        <v>36</v>
      </c>
      <c r="E39" s="186">
        <f t="shared" si="0"/>
        <v>0.30499999999999999</v>
      </c>
      <c r="F39" s="75">
        <f t="shared" si="1"/>
        <v>5.0000000000000001E-3</v>
      </c>
      <c r="G39" s="76">
        <f t="shared" si="46"/>
        <v>1.6393442622950821E-2</v>
      </c>
      <c r="H39" s="78">
        <f t="shared" si="3"/>
        <v>0</v>
      </c>
      <c r="I39" s="78">
        <f t="shared" si="4"/>
        <v>5.0000000000000001E-3</v>
      </c>
      <c r="J39" s="76">
        <f t="shared" si="47"/>
        <v>1.6393442622950821E-2</v>
      </c>
      <c r="K39" s="78">
        <f t="shared" si="6"/>
        <v>0</v>
      </c>
      <c r="L39" s="78">
        <f t="shared" si="7"/>
        <v>5.0000000000000001E-3</v>
      </c>
      <c r="M39" s="76">
        <f t="shared" si="48"/>
        <v>1.6393442622950821E-2</v>
      </c>
      <c r="N39" s="78">
        <f t="shared" si="9"/>
        <v>0</v>
      </c>
      <c r="O39" s="78">
        <f t="shared" si="31"/>
        <v>5.0000000000000001E-3</v>
      </c>
      <c r="P39" s="76">
        <f t="shared" si="49"/>
        <v>1.6393442622950821E-2</v>
      </c>
      <c r="Q39" s="91">
        <f t="shared" si="10"/>
        <v>0.30499999999999999</v>
      </c>
      <c r="R39" s="92">
        <v>0</v>
      </c>
      <c r="S39" s="625">
        <v>0.30499999999999999</v>
      </c>
      <c r="T39" s="93">
        <f t="shared" si="11"/>
        <v>5.0000000000000001E-3</v>
      </c>
      <c r="U39" s="94">
        <v>0</v>
      </c>
      <c r="V39" s="95">
        <v>5.0000000000000001E-3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5.0000000000000001E-3</v>
      </c>
      <c r="AD39" s="190"/>
      <c r="AE39" s="189">
        <f t="shared" si="52"/>
        <v>5.0000000000000001E-3</v>
      </c>
      <c r="AF39" s="190">
        <f t="shared" si="15"/>
        <v>0</v>
      </c>
      <c r="AG39" s="189">
        <v>0</v>
      </c>
      <c r="AH39" s="96">
        <v>0</v>
      </c>
      <c r="AI39" s="190">
        <f t="shared" si="16"/>
        <v>0</v>
      </c>
      <c r="AJ39" s="189">
        <v>0</v>
      </c>
      <c r="AK39" s="96">
        <v>0</v>
      </c>
      <c r="AL39" s="190">
        <f t="shared" si="17"/>
        <v>0</v>
      </c>
      <c r="AM39" s="189">
        <v>0</v>
      </c>
      <c r="AN39" s="95">
        <v>0</v>
      </c>
      <c r="AO39" s="190">
        <f t="shared" si="18"/>
        <v>0</v>
      </c>
      <c r="AP39" s="190"/>
      <c r="AQ39" s="189">
        <f t="shared" si="53"/>
        <v>0</v>
      </c>
      <c r="AR39" s="190">
        <f t="shared" si="51"/>
        <v>5.0000000000000001E-3</v>
      </c>
      <c r="AS39" s="190"/>
      <c r="AT39" s="189">
        <f t="shared" si="54"/>
        <v>5.0000000000000001E-3</v>
      </c>
      <c r="AU39" s="190">
        <f t="shared" si="20"/>
        <v>0</v>
      </c>
      <c r="AV39" s="189">
        <v>0</v>
      </c>
      <c r="AW39" s="96">
        <v>0</v>
      </c>
      <c r="AX39" s="190">
        <f t="shared" si="21"/>
        <v>0</v>
      </c>
      <c r="AY39" s="189">
        <v>0</v>
      </c>
      <c r="AZ39" s="96">
        <v>0</v>
      </c>
      <c r="BA39" s="190">
        <f t="shared" si="22"/>
        <v>0</v>
      </c>
      <c r="BB39" s="189">
        <v>0</v>
      </c>
      <c r="BC39" s="96">
        <v>0</v>
      </c>
      <c r="BD39" s="190">
        <f t="shared" si="23"/>
        <v>0</v>
      </c>
      <c r="BE39" s="190"/>
      <c r="BF39" s="189">
        <f t="shared" si="55"/>
        <v>0</v>
      </c>
      <c r="BG39" s="190">
        <f t="shared" si="24"/>
        <v>5.0000000000000001E-3</v>
      </c>
      <c r="BH39" s="190"/>
      <c r="BI39" s="189">
        <f t="shared" si="56"/>
        <v>5.0000000000000001E-3</v>
      </c>
      <c r="BJ39" s="190">
        <f t="shared" si="25"/>
        <v>0</v>
      </c>
      <c r="BK39" s="189">
        <v>0</v>
      </c>
      <c r="BL39" s="95">
        <v>0</v>
      </c>
      <c r="BM39" s="190">
        <f t="shared" si="26"/>
        <v>0</v>
      </c>
      <c r="BN39" s="189">
        <v>0</v>
      </c>
      <c r="BO39" s="95">
        <v>0</v>
      </c>
      <c r="BP39" s="190">
        <f t="shared" si="27"/>
        <v>0</v>
      </c>
      <c r="BQ39" s="189">
        <v>0</v>
      </c>
      <c r="BR39" s="95">
        <v>0</v>
      </c>
      <c r="BS39" s="87">
        <f t="shared" si="28"/>
        <v>0</v>
      </c>
      <c r="BT39" s="87"/>
      <c r="BU39" s="88">
        <f t="shared" si="57"/>
        <v>0</v>
      </c>
      <c r="BV39" s="87">
        <f t="shared" si="29"/>
        <v>5.0000000000000001E-3</v>
      </c>
      <c r="BW39" s="87"/>
      <c r="BX39" s="88">
        <f t="shared" si="58"/>
        <v>5.0000000000000001E-3</v>
      </c>
      <c r="BY39" s="90">
        <f t="shared" si="50"/>
        <v>1.6393442622950821E-2</v>
      </c>
    </row>
    <row r="40" spans="2:78" ht="23.25" customHeight="1" x14ac:dyDescent="0.25">
      <c r="B40" s="826"/>
      <c r="C40" s="835"/>
      <c r="D40" s="74" t="s">
        <v>32</v>
      </c>
      <c r="E40" s="186">
        <f t="shared" si="0"/>
        <v>333.33</v>
      </c>
      <c r="F40" s="75">
        <f t="shared" si="1"/>
        <v>10.715999999999999</v>
      </c>
      <c r="G40" s="76">
        <f t="shared" si="46"/>
        <v>3.214832148321483E-2</v>
      </c>
      <c r="H40" s="78">
        <f t="shared" si="3"/>
        <v>0</v>
      </c>
      <c r="I40" s="78">
        <f t="shared" si="4"/>
        <v>10.715999999999999</v>
      </c>
      <c r="J40" s="76">
        <f t="shared" si="47"/>
        <v>3.214832148321483E-2</v>
      </c>
      <c r="K40" s="78">
        <f t="shared" si="6"/>
        <v>0</v>
      </c>
      <c r="L40" s="78">
        <f t="shared" si="7"/>
        <v>10.715999999999999</v>
      </c>
      <c r="M40" s="76">
        <f t="shared" si="48"/>
        <v>3.214832148321483E-2</v>
      </c>
      <c r="N40" s="78">
        <f t="shared" si="9"/>
        <v>0</v>
      </c>
      <c r="O40" s="78">
        <f t="shared" si="31"/>
        <v>10.715999999999999</v>
      </c>
      <c r="P40" s="76">
        <f t="shared" si="49"/>
        <v>3.214832148321483E-2</v>
      </c>
      <c r="Q40" s="91">
        <f t="shared" si="10"/>
        <v>333.33</v>
      </c>
      <c r="R40" s="92">
        <v>0</v>
      </c>
      <c r="S40" s="625">
        <v>333.33</v>
      </c>
      <c r="T40" s="93">
        <f t="shared" si="11"/>
        <v>10.715999999999999</v>
      </c>
      <c r="U40" s="94">
        <v>0</v>
      </c>
      <c r="V40" s="95">
        <v>10.715999999999999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10.715999999999999</v>
      </c>
      <c r="AD40" s="190"/>
      <c r="AE40" s="189">
        <f t="shared" si="52"/>
        <v>10.715999999999999</v>
      </c>
      <c r="AF40" s="190">
        <f t="shared" si="15"/>
        <v>0</v>
      </c>
      <c r="AG40" s="189">
        <v>0</v>
      </c>
      <c r="AH40" s="96">
        <v>0</v>
      </c>
      <c r="AI40" s="190">
        <f t="shared" si="16"/>
        <v>0</v>
      </c>
      <c r="AJ40" s="189">
        <v>0</v>
      </c>
      <c r="AK40" s="96">
        <v>0</v>
      </c>
      <c r="AL40" s="190">
        <f t="shared" si="17"/>
        <v>0</v>
      </c>
      <c r="AM40" s="189">
        <v>0</v>
      </c>
      <c r="AN40" s="95">
        <v>0</v>
      </c>
      <c r="AO40" s="190">
        <f t="shared" si="18"/>
        <v>0</v>
      </c>
      <c r="AP40" s="190"/>
      <c r="AQ40" s="189">
        <f t="shared" si="53"/>
        <v>0</v>
      </c>
      <c r="AR40" s="190">
        <f t="shared" si="51"/>
        <v>10.715999999999999</v>
      </c>
      <c r="AS40" s="190"/>
      <c r="AT40" s="189">
        <f t="shared" si="54"/>
        <v>10.715999999999999</v>
      </c>
      <c r="AU40" s="190">
        <f t="shared" si="20"/>
        <v>0</v>
      </c>
      <c r="AV40" s="189">
        <v>0</v>
      </c>
      <c r="AW40" s="96">
        <v>0</v>
      </c>
      <c r="AX40" s="190">
        <f t="shared" si="21"/>
        <v>0</v>
      </c>
      <c r="AY40" s="189">
        <v>0</v>
      </c>
      <c r="AZ40" s="96">
        <v>0</v>
      </c>
      <c r="BA40" s="190">
        <f t="shared" si="22"/>
        <v>0</v>
      </c>
      <c r="BB40" s="189">
        <v>0</v>
      </c>
      <c r="BC40" s="96">
        <v>0</v>
      </c>
      <c r="BD40" s="190">
        <f t="shared" si="23"/>
        <v>0</v>
      </c>
      <c r="BE40" s="190"/>
      <c r="BF40" s="189">
        <f t="shared" si="55"/>
        <v>0</v>
      </c>
      <c r="BG40" s="190">
        <f t="shared" si="24"/>
        <v>10.715999999999999</v>
      </c>
      <c r="BH40" s="190"/>
      <c r="BI40" s="189">
        <f t="shared" si="56"/>
        <v>10.715999999999999</v>
      </c>
      <c r="BJ40" s="190">
        <f t="shared" si="25"/>
        <v>0</v>
      </c>
      <c r="BK40" s="189">
        <v>0</v>
      </c>
      <c r="BL40" s="95">
        <v>0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</v>
      </c>
      <c r="BQ40" s="189">
        <v>0</v>
      </c>
      <c r="BR40" s="95">
        <v>0</v>
      </c>
      <c r="BS40" s="87">
        <f t="shared" si="28"/>
        <v>0</v>
      </c>
      <c r="BT40" s="87"/>
      <c r="BU40" s="88">
        <f t="shared" si="57"/>
        <v>0</v>
      </c>
      <c r="BV40" s="87">
        <f t="shared" si="29"/>
        <v>10.715999999999999</v>
      </c>
      <c r="BW40" s="87"/>
      <c r="BX40" s="88">
        <f t="shared" si="58"/>
        <v>10.715999999999999</v>
      </c>
      <c r="BY40" s="90">
        <f t="shared" si="50"/>
        <v>3.214832148321483E-2</v>
      </c>
    </row>
    <row r="41" spans="2:78" ht="15.75" customHeight="1" x14ac:dyDescent="0.25">
      <c r="B41" s="825" t="s">
        <v>70</v>
      </c>
      <c r="C41" s="827" t="s">
        <v>71</v>
      </c>
      <c r="D41" s="74" t="s">
        <v>52</v>
      </c>
      <c r="E41" s="186">
        <f t="shared" si="0"/>
        <v>5.5309999999999997</v>
      </c>
      <c r="F41" s="75">
        <f t="shared" si="1"/>
        <v>0</v>
      </c>
      <c r="G41" s="76">
        <f t="shared" si="46"/>
        <v>0</v>
      </c>
      <c r="H41" s="78">
        <f t="shared" si="3"/>
        <v>0</v>
      </c>
      <c r="I41" s="78">
        <f t="shared" si="4"/>
        <v>0</v>
      </c>
      <c r="J41" s="76">
        <f t="shared" si="47"/>
        <v>0</v>
      </c>
      <c r="K41" s="78">
        <f t="shared" si="6"/>
        <v>0</v>
      </c>
      <c r="L41" s="78">
        <f t="shared" si="7"/>
        <v>0</v>
      </c>
      <c r="M41" s="76">
        <f t="shared" si="48"/>
        <v>0</v>
      </c>
      <c r="N41" s="78">
        <f t="shared" si="9"/>
        <v>0</v>
      </c>
      <c r="O41" s="78">
        <f t="shared" si="31"/>
        <v>0</v>
      </c>
      <c r="P41" s="76">
        <f t="shared" si="49"/>
        <v>0</v>
      </c>
      <c r="Q41" s="91">
        <f t="shared" si="10"/>
        <v>5.5309999999999997</v>
      </c>
      <c r="R41" s="92">
        <v>0</v>
      </c>
      <c r="S41" s="625">
        <v>5.5309999999999997</v>
      </c>
      <c r="T41" s="93">
        <f t="shared" si="11"/>
        <v>0</v>
      </c>
      <c r="U41" s="94">
        <v>0</v>
      </c>
      <c r="V41" s="95">
        <v>0</v>
      </c>
      <c r="W41" s="93">
        <f t="shared" si="12"/>
        <v>0</v>
      </c>
      <c r="X41" s="94">
        <v>0</v>
      </c>
      <c r="Y41" s="95"/>
      <c r="Z41" s="93">
        <f t="shared" si="13"/>
        <v>0</v>
      </c>
      <c r="AA41" s="94">
        <v>0</v>
      </c>
      <c r="AB41" s="95"/>
      <c r="AC41" s="189">
        <f t="shared" si="14"/>
        <v>0</v>
      </c>
      <c r="AD41" s="190">
        <v>0</v>
      </c>
      <c r="AE41" s="189">
        <f t="shared" si="52"/>
        <v>0</v>
      </c>
      <c r="AF41" s="190">
        <f t="shared" si="15"/>
        <v>0</v>
      </c>
      <c r="AG41" s="189">
        <v>0</v>
      </c>
      <c r="AH41" s="96">
        <v>0</v>
      </c>
      <c r="AI41" s="190">
        <f t="shared" si="16"/>
        <v>0</v>
      </c>
      <c r="AJ41" s="189">
        <v>0</v>
      </c>
      <c r="AK41" s="96">
        <v>0</v>
      </c>
      <c r="AL41" s="190">
        <f t="shared" si="17"/>
        <v>0</v>
      </c>
      <c r="AM41" s="189">
        <v>0</v>
      </c>
      <c r="AN41" s="95">
        <v>0</v>
      </c>
      <c r="AO41" s="190">
        <f t="shared" si="18"/>
        <v>0</v>
      </c>
      <c r="AP41" s="190">
        <v>0</v>
      </c>
      <c r="AQ41" s="189">
        <f t="shared" si="53"/>
        <v>0</v>
      </c>
      <c r="AR41" s="190">
        <f t="shared" si="51"/>
        <v>0</v>
      </c>
      <c r="AS41" s="190">
        <v>0</v>
      </c>
      <c r="AT41" s="189">
        <f t="shared" si="54"/>
        <v>0</v>
      </c>
      <c r="AU41" s="190">
        <f t="shared" si="20"/>
        <v>0</v>
      </c>
      <c r="AV41" s="189">
        <v>0</v>
      </c>
      <c r="AW41" s="96">
        <v>0</v>
      </c>
      <c r="AX41" s="190">
        <f t="shared" si="21"/>
        <v>0</v>
      </c>
      <c r="AY41" s="189">
        <v>0</v>
      </c>
      <c r="AZ41" s="96">
        <v>0</v>
      </c>
      <c r="BA41" s="190">
        <f t="shared" si="22"/>
        <v>0</v>
      </c>
      <c r="BB41" s="189">
        <v>0</v>
      </c>
      <c r="BC41" s="96">
        <v>0</v>
      </c>
      <c r="BD41" s="190">
        <f t="shared" si="23"/>
        <v>0</v>
      </c>
      <c r="BE41" s="190">
        <v>0</v>
      </c>
      <c r="BF41" s="189">
        <f t="shared" si="55"/>
        <v>0</v>
      </c>
      <c r="BG41" s="190">
        <f t="shared" si="24"/>
        <v>0</v>
      </c>
      <c r="BH41" s="190">
        <v>0</v>
      </c>
      <c r="BI41" s="189">
        <f t="shared" si="56"/>
        <v>0</v>
      </c>
      <c r="BJ41" s="190">
        <f t="shared" si="25"/>
        <v>0</v>
      </c>
      <c r="BK41" s="189">
        <v>0</v>
      </c>
      <c r="BL41" s="95">
        <v>0</v>
      </c>
      <c r="BM41" s="190">
        <f t="shared" si="26"/>
        <v>0</v>
      </c>
      <c r="BN41" s="189">
        <v>0</v>
      </c>
      <c r="BO41" s="95">
        <v>0</v>
      </c>
      <c r="BP41" s="190">
        <f t="shared" si="27"/>
        <v>0</v>
      </c>
      <c r="BQ41" s="189">
        <v>0</v>
      </c>
      <c r="BR41" s="95">
        <v>0</v>
      </c>
      <c r="BS41" s="87">
        <f t="shared" si="28"/>
        <v>0</v>
      </c>
      <c r="BT41" s="87">
        <v>0</v>
      </c>
      <c r="BU41" s="88">
        <f t="shared" si="57"/>
        <v>0</v>
      </c>
      <c r="BV41" s="87">
        <f t="shared" si="29"/>
        <v>0</v>
      </c>
      <c r="BW41" s="87">
        <v>0</v>
      </c>
      <c r="BX41" s="88">
        <f t="shared" si="58"/>
        <v>0</v>
      </c>
      <c r="BY41" s="90">
        <f t="shared" si="50"/>
        <v>0</v>
      </c>
    </row>
    <row r="42" spans="2:78" ht="15.75" customHeight="1" x14ac:dyDescent="0.25">
      <c r="B42" s="826"/>
      <c r="C42" s="828"/>
      <c r="D42" s="74" t="s">
        <v>32</v>
      </c>
      <c r="E42" s="186">
        <f t="shared" si="0"/>
        <v>2599.7220000000002</v>
      </c>
      <c r="F42" s="75">
        <f t="shared" si="1"/>
        <v>0</v>
      </c>
      <c r="G42" s="76">
        <f t="shared" si="46"/>
        <v>0</v>
      </c>
      <c r="H42" s="78">
        <f t="shared" si="3"/>
        <v>0</v>
      </c>
      <c r="I42" s="78">
        <f t="shared" si="4"/>
        <v>0</v>
      </c>
      <c r="J42" s="76">
        <f t="shared" si="47"/>
        <v>0</v>
      </c>
      <c r="K42" s="78">
        <f t="shared" si="6"/>
        <v>0</v>
      </c>
      <c r="L42" s="78">
        <f t="shared" si="7"/>
        <v>0</v>
      </c>
      <c r="M42" s="76">
        <f t="shared" si="48"/>
        <v>0</v>
      </c>
      <c r="N42" s="78">
        <f t="shared" si="9"/>
        <v>0</v>
      </c>
      <c r="O42" s="78">
        <f t="shared" si="31"/>
        <v>0</v>
      </c>
      <c r="P42" s="76">
        <f t="shared" si="49"/>
        <v>0</v>
      </c>
      <c r="Q42" s="91">
        <f t="shared" si="10"/>
        <v>2599.7220000000002</v>
      </c>
      <c r="R42" s="92">
        <v>0</v>
      </c>
      <c r="S42" s="625">
        <v>2599.7220000000002</v>
      </c>
      <c r="T42" s="93">
        <f t="shared" si="11"/>
        <v>0</v>
      </c>
      <c r="U42" s="94">
        <v>0</v>
      </c>
      <c r="V42" s="95">
        <v>0</v>
      </c>
      <c r="W42" s="93">
        <f t="shared" si="12"/>
        <v>0</v>
      </c>
      <c r="X42" s="94">
        <v>0</v>
      </c>
      <c r="Y42" s="95"/>
      <c r="Z42" s="93">
        <f t="shared" si="13"/>
        <v>0</v>
      </c>
      <c r="AA42" s="94">
        <v>0</v>
      </c>
      <c r="AB42" s="95"/>
      <c r="AC42" s="189">
        <f t="shared" si="14"/>
        <v>0</v>
      </c>
      <c r="AD42" s="190">
        <v>0</v>
      </c>
      <c r="AE42" s="189">
        <f t="shared" si="52"/>
        <v>0</v>
      </c>
      <c r="AF42" s="190">
        <f t="shared" si="15"/>
        <v>0</v>
      </c>
      <c r="AG42" s="189">
        <v>0</v>
      </c>
      <c r="AH42" s="96">
        <v>0</v>
      </c>
      <c r="AI42" s="190">
        <f t="shared" si="16"/>
        <v>0</v>
      </c>
      <c r="AJ42" s="189">
        <v>0</v>
      </c>
      <c r="AK42" s="96">
        <v>0</v>
      </c>
      <c r="AL42" s="190">
        <f t="shared" si="17"/>
        <v>0</v>
      </c>
      <c r="AM42" s="189">
        <v>0</v>
      </c>
      <c r="AN42" s="95">
        <v>0</v>
      </c>
      <c r="AO42" s="190">
        <f t="shared" si="18"/>
        <v>0</v>
      </c>
      <c r="AP42" s="190">
        <v>0</v>
      </c>
      <c r="AQ42" s="189">
        <f t="shared" si="53"/>
        <v>0</v>
      </c>
      <c r="AR42" s="190">
        <f t="shared" si="51"/>
        <v>0</v>
      </c>
      <c r="AS42" s="190">
        <v>0</v>
      </c>
      <c r="AT42" s="189">
        <f t="shared" si="54"/>
        <v>0</v>
      </c>
      <c r="AU42" s="190">
        <f t="shared" si="20"/>
        <v>0</v>
      </c>
      <c r="AV42" s="189">
        <v>0</v>
      </c>
      <c r="AW42" s="96">
        <v>0</v>
      </c>
      <c r="AX42" s="190">
        <f t="shared" si="21"/>
        <v>0</v>
      </c>
      <c r="AY42" s="189">
        <v>0</v>
      </c>
      <c r="AZ42" s="96">
        <v>0</v>
      </c>
      <c r="BA42" s="190">
        <f t="shared" si="22"/>
        <v>0</v>
      </c>
      <c r="BB42" s="189">
        <v>0</v>
      </c>
      <c r="BC42" s="96">
        <v>0</v>
      </c>
      <c r="BD42" s="190">
        <f t="shared" si="23"/>
        <v>0</v>
      </c>
      <c r="BE42" s="190">
        <v>0</v>
      </c>
      <c r="BF42" s="189">
        <f t="shared" si="55"/>
        <v>0</v>
      </c>
      <c r="BG42" s="190">
        <f t="shared" si="24"/>
        <v>0</v>
      </c>
      <c r="BH42" s="190">
        <v>0</v>
      </c>
      <c r="BI42" s="189">
        <f t="shared" si="56"/>
        <v>0</v>
      </c>
      <c r="BJ42" s="190">
        <f t="shared" si="25"/>
        <v>0</v>
      </c>
      <c r="BK42" s="189">
        <v>0</v>
      </c>
      <c r="BL42" s="95">
        <v>0</v>
      </c>
      <c r="BM42" s="190">
        <f t="shared" si="26"/>
        <v>0</v>
      </c>
      <c r="BN42" s="189">
        <v>0</v>
      </c>
      <c r="BO42" s="95">
        <v>0</v>
      </c>
      <c r="BP42" s="190">
        <f t="shared" si="27"/>
        <v>0</v>
      </c>
      <c r="BQ42" s="189">
        <v>0</v>
      </c>
      <c r="BR42" s="95">
        <v>0</v>
      </c>
      <c r="BS42" s="87">
        <f t="shared" si="28"/>
        <v>0</v>
      </c>
      <c r="BT42" s="87">
        <v>0</v>
      </c>
      <c r="BU42" s="88">
        <f t="shared" si="57"/>
        <v>0</v>
      </c>
      <c r="BV42" s="87">
        <f t="shared" si="29"/>
        <v>0</v>
      </c>
      <c r="BW42" s="87">
        <v>0</v>
      </c>
      <c r="BX42" s="88">
        <f t="shared" si="58"/>
        <v>0</v>
      </c>
      <c r="BY42" s="191">
        <f t="shared" si="50"/>
        <v>0</v>
      </c>
    </row>
    <row r="43" spans="2:78" ht="15.75" customHeight="1" x14ac:dyDescent="0.25">
      <c r="B43" s="825" t="s">
        <v>72</v>
      </c>
      <c r="C43" s="830" t="s">
        <v>73</v>
      </c>
      <c r="D43" s="74" t="s">
        <v>57</v>
      </c>
      <c r="E43" s="186">
        <f t="shared" si="0"/>
        <v>8</v>
      </c>
      <c r="F43" s="75">
        <f t="shared" si="1"/>
        <v>0</v>
      </c>
      <c r="G43" s="76">
        <f t="shared" si="46"/>
        <v>0</v>
      </c>
      <c r="H43" s="78">
        <f t="shared" si="3"/>
        <v>0</v>
      </c>
      <c r="I43" s="78">
        <f t="shared" si="4"/>
        <v>0</v>
      </c>
      <c r="J43" s="76">
        <f t="shared" si="47"/>
        <v>0</v>
      </c>
      <c r="K43" s="78">
        <f t="shared" si="6"/>
        <v>0</v>
      </c>
      <c r="L43" s="78">
        <f t="shared" si="7"/>
        <v>0</v>
      </c>
      <c r="M43" s="76">
        <f t="shared" si="48"/>
        <v>0</v>
      </c>
      <c r="N43" s="78">
        <f t="shared" si="9"/>
        <v>0</v>
      </c>
      <c r="O43" s="78">
        <f t="shared" si="31"/>
        <v>0</v>
      </c>
      <c r="P43" s="76">
        <f t="shared" si="49"/>
        <v>0</v>
      </c>
      <c r="Q43" s="91">
        <f t="shared" si="10"/>
        <v>8</v>
      </c>
      <c r="R43" s="92">
        <v>0</v>
      </c>
      <c r="S43" s="630">
        <v>8</v>
      </c>
      <c r="T43" s="93">
        <f t="shared" si="11"/>
        <v>0</v>
      </c>
      <c r="U43" s="94">
        <v>0</v>
      </c>
      <c r="V43" s="192"/>
      <c r="W43" s="93">
        <f t="shared" si="12"/>
        <v>0</v>
      </c>
      <c r="X43" s="94">
        <v>0</v>
      </c>
      <c r="Y43" s="192"/>
      <c r="Z43" s="93">
        <f t="shared" si="13"/>
        <v>0</v>
      </c>
      <c r="AA43" s="94">
        <v>0</v>
      </c>
      <c r="AB43" s="192"/>
      <c r="AC43" s="189">
        <f t="shared" si="14"/>
        <v>0</v>
      </c>
      <c r="AD43" s="190"/>
      <c r="AE43" s="189">
        <f t="shared" si="52"/>
        <v>0</v>
      </c>
      <c r="AF43" s="190">
        <f t="shared" si="15"/>
        <v>0</v>
      </c>
      <c r="AG43" s="189">
        <v>0</v>
      </c>
      <c r="AH43" s="97">
        <v>0</v>
      </c>
      <c r="AI43" s="190">
        <f t="shared" si="16"/>
        <v>0</v>
      </c>
      <c r="AJ43" s="189">
        <v>0</v>
      </c>
      <c r="AK43" s="97">
        <v>0</v>
      </c>
      <c r="AL43" s="190">
        <f t="shared" si="17"/>
        <v>0</v>
      </c>
      <c r="AM43" s="189">
        <v>0</v>
      </c>
      <c r="AN43" s="192">
        <v>0</v>
      </c>
      <c r="AO43" s="190">
        <f t="shared" si="18"/>
        <v>0</v>
      </c>
      <c r="AP43" s="190"/>
      <c r="AQ43" s="189">
        <f t="shared" si="53"/>
        <v>0</v>
      </c>
      <c r="AR43" s="190">
        <f t="shared" si="51"/>
        <v>0</v>
      </c>
      <c r="AS43" s="190"/>
      <c r="AT43" s="189">
        <f t="shared" si="54"/>
        <v>0</v>
      </c>
      <c r="AU43" s="190">
        <f t="shared" si="20"/>
        <v>0</v>
      </c>
      <c r="AV43" s="189">
        <v>0</v>
      </c>
      <c r="AW43" s="97">
        <v>0</v>
      </c>
      <c r="AX43" s="190">
        <f t="shared" si="21"/>
        <v>0</v>
      </c>
      <c r="AY43" s="189">
        <v>0</v>
      </c>
      <c r="AZ43" s="97">
        <v>0</v>
      </c>
      <c r="BA43" s="190">
        <f t="shared" si="22"/>
        <v>0</v>
      </c>
      <c r="BB43" s="189">
        <v>0</v>
      </c>
      <c r="BC43" s="97">
        <v>0</v>
      </c>
      <c r="BD43" s="190">
        <f t="shared" si="23"/>
        <v>0</v>
      </c>
      <c r="BE43" s="190"/>
      <c r="BF43" s="189">
        <f t="shared" si="55"/>
        <v>0</v>
      </c>
      <c r="BG43" s="190">
        <f t="shared" si="24"/>
        <v>0</v>
      </c>
      <c r="BH43" s="190"/>
      <c r="BI43" s="189">
        <f t="shared" si="56"/>
        <v>0</v>
      </c>
      <c r="BJ43" s="190">
        <f t="shared" si="25"/>
        <v>0</v>
      </c>
      <c r="BK43" s="189">
        <v>0</v>
      </c>
      <c r="BL43" s="192">
        <v>0</v>
      </c>
      <c r="BM43" s="190">
        <f t="shared" si="26"/>
        <v>0</v>
      </c>
      <c r="BN43" s="189">
        <v>0</v>
      </c>
      <c r="BO43" s="192"/>
      <c r="BP43" s="190">
        <f t="shared" si="27"/>
        <v>0</v>
      </c>
      <c r="BQ43" s="189">
        <v>0</v>
      </c>
      <c r="BR43" s="192"/>
      <c r="BS43" s="87">
        <f t="shared" si="28"/>
        <v>0</v>
      </c>
      <c r="BT43" s="87"/>
      <c r="BU43" s="88">
        <f t="shared" si="57"/>
        <v>0</v>
      </c>
      <c r="BV43" s="87">
        <f t="shared" si="29"/>
        <v>0</v>
      </c>
      <c r="BW43" s="87"/>
      <c r="BX43" s="88">
        <f t="shared" si="58"/>
        <v>0</v>
      </c>
      <c r="BY43" s="193">
        <f t="shared" si="50"/>
        <v>0</v>
      </c>
    </row>
    <row r="44" spans="2:78" ht="15.75" customHeight="1" thickBot="1" x14ac:dyDescent="0.3">
      <c r="B44" s="829"/>
      <c r="C44" s="831"/>
      <c r="D44" s="617" t="s">
        <v>32</v>
      </c>
      <c r="E44" s="186">
        <f t="shared" si="0"/>
        <v>98.9</v>
      </c>
      <c r="F44" s="75">
        <f t="shared" si="1"/>
        <v>0</v>
      </c>
      <c r="G44" s="76">
        <f t="shared" si="46"/>
        <v>0</v>
      </c>
      <c r="H44" s="78">
        <f t="shared" si="3"/>
        <v>0</v>
      </c>
      <c r="I44" s="78">
        <f t="shared" si="4"/>
        <v>0</v>
      </c>
      <c r="J44" s="76">
        <f t="shared" si="47"/>
        <v>0</v>
      </c>
      <c r="K44" s="78">
        <f t="shared" si="6"/>
        <v>0</v>
      </c>
      <c r="L44" s="78">
        <f t="shared" si="7"/>
        <v>0</v>
      </c>
      <c r="M44" s="76">
        <f t="shared" si="48"/>
        <v>0</v>
      </c>
      <c r="N44" s="78">
        <f t="shared" si="9"/>
        <v>0</v>
      </c>
      <c r="O44" s="78">
        <f t="shared" si="31"/>
        <v>0</v>
      </c>
      <c r="P44" s="76">
        <f t="shared" si="49"/>
        <v>0</v>
      </c>
      <c r="Q44" s="162">
        <f t="shared" si="10"/>
        <v>98.9</v>
      </c>
      <c r="R44" s="163">
        <v>0</v>
      </c>
      <c r="S44" s="631">
        <v>98.9</v>
      </c>
      <c r="T44" s="164">
        <f t="shared" si="11"/>
        <v>0</v>
      </c>
      <c r="U44" s="165">
        <v>0</v>
      </c>
      <c r="V44" s="195"/>
      <c r="W44" s="164">
        <f t="shared" si="12"/>
        <v>0</v>
      </c>
      <c r="X44" s="165">
        <v>0</v>
      </c>
      <c r="Y44" s="195"/>
      <c r="Z44" s="164">
        <f t="shared" si="13"/>
        <v>0</v>
      </c>
      <c r="AA44" s="165">
        <v>0</v>
      </c>
      <c r="AB44" s="195"/>
      <c r="AC44" s="197">
        <f t="shared" si="14"/>
        <v>0</v>
      </c>
      <c r="AD44" s="198"/>
      <c r="AE44" s="199">
        <f t="shared" si="52"/>
        <v>0</v>
      </c>
      <c r="AF44" s="198">
        <f t="shared" si="15"/>
        <v>0</v>
      </c>
      <c r="AG44" s="197"/>
      <c r="AH44" s="196">
        <v>0</v>
      </c>
      <c r="AI44" s="198">
        <f t="shared" si="16"/>
        <v>0</v>
      </c>
      <c r="AJ44" s="197"/>
      <c r="AK44" s="196">
        <v>0</v>
      </c>
      <c r="AL44" s="198">
        <f t="shared" si="17"/>
        <v>0</v>
      </c>
      <c r="AM44" s="197"/>
      <c r="AN44" s="195">
        <v>0</v>
      </c>
      <c r="AO44" s="198">
        <f t="shared" si="18"/>
        <v>0</v>
      </c>
      <c r="AP44" s="198"/>
      <c r="AQ44" s="189">
        <f t="shared" si="53"/>
        <v>0</v>
      </c>
      <c r="AR44" s="198">
        <f t="shared" si="51"/>
        <v>0</v>
      </c>
      <c r="AS44" s="198"/>
      <c r="AT44" s="199">
        <f t="shared" si="54"/>
        <v>0</v>
      </c>
      <c r="AU44" s="198">
        <f t="shared" si="20"/>
        <v>0</v>
      </c>
      <c r="AV44" s="197"/>
      <c r="AW44" s="196">
        <v>0</v>
      </c>
      <c r="AX44" s="198">
        <f t="shared" si="21"/>
        <v>0</v>
      </c>
      <c r="AY44" s="197"/>
      <c r="AZ44" s="196">
        <v>0</v>
      </c>
      <c r="BA44" s="198">
        <f t="shared" si="22"/>
        <v>0</v>
      </c>
      <c r="BB44" s="197"/>
      <c r="BC44" s="196">
        <v>0</v>
      </c>
      <c r="BD44" s="198">
        <f t="shared" si="23"/>
        <v>0</v>
      </c>
      <c r="BE44" s="198"/>
      <c r="BF44" s="199">
        <f t="shared" si="55"/>
        <v>0</v>
      </c>
      <c r="BG44" s="198">
        <f t="shared" si="24"/>
        <v>0</v>
      </c>
      <c r="BH44" s="198"/>
      <c r="BI44" s="197">
        <f t="shared" si="56"/>
        <v>0</v>
      </c>
      <c r="BJ44" s="198">
        <f t="shared" si="25"/>
        <v>0</v>
      </c>
      <c r="BK44" s="197"/>
      <c r="BL44" s="195">
        <v>0</v>
      </c>
      <c r="BM44" s="198">
        <f t="shared" si="26"/>
        <v>0</v>
      </c>
      <c r="BN44" s="197"/>
      <c r="BO44" s="195"/>
      <c r="BP44" s="198">
        <f t="shared" si="27"/>
        <v>0</v>
      </c>
      <c r="BQ44" s="197"/>
      <c r="BR44" s="195"/>
      <c r="BS44" s="200">
        <f t="shared" si="28"/>
        <v>0</v>
      </c>
      <c r="BT44" s="200"/>
      <c r="BU44" s="120">
        <f t="shared" si="57"/>
        <v>0</v>
      </c>
      <c r="BV44" s="200">
        <f t="shared" si="29"/>
        <v>0</v>
      </c>
      <c r="BW44" s="200"/>
      <c r="BX44" s="120">
        <f t="shared" si="58"/>
        <v>0</v>
      </c>
      <c r="BY44" s="122">
        <f t="shared" si="50"/>
        <v>0</v>
      </c>
    </row>
    <row r="45" spans="2:78" ht="12" customHeight="1" x14ac:dyDescent="0.25">
      <c r="B45" s="796" t="s">
        <v>74</v>
      </c>
      <c r="C45" s="823" t="s">
        <v>75</v>
      </c>
      <c r="D45" s="616" t="s">
        <v>36</v>
      </c>
      <c r="E45" s="202">
        <f t="shared" si="0"/>
        <v>5.9939999999999998</v>
      </c>
      <c r="F45" s="39">
        <f t="shared" si="1"/>
        <v>0.23499999999999999</v>
      </c>
      <c r="G45" s="40">
        <f t="shared" si="46"/>
        <v>3.920587253920587E-2</v>
      </c>
      <c r="H45" s="42">
        <f t="shared" si="3"/>
        <v>0</v>
      </c>
      <c r="I45" s="42">
        <f t="shared" si="4"/>
        <v>0.23499999999999999</v>
      </c>
      <c r="J45" s="40">
        <f t="shared" si="47"/>
        <v>3.920587253920587E-2</v>
      </c>
      <c r="K45" s="42">
        <f t="shared" si="6"/>
        <v>0</v>
      </c>
      <c r="L45" s="42">
        <f t="shared" si="7"/>
        <v>0.23499999999999999</v>
      </c>
      <c r="M45" s="40">
        <f t="shared" si="48"/>
        <v>3.920587253920587E-2</v>
      </c>
      <c r="N45" s="42">
        <f t="shared" si="9"/>
        <v>0</v>
      </c>
      <c r="O45" s="42">
        <f t="shared" si="31"/>
        <v>0.23499999999999999</v>
      </c>
      <c r="P45" s="40">
        <f t="shared" si="49"/>
        <v>3.920587253920587E-2</v>
      </c>
      <c r="Q45" s="203">
        <f t="shared" si="10"/>
        <v>5.9939999999999998</v>
      </c>
      <c r="R45" s="45">
        <v>0</v>
      </c>
      <c r="S45" s="622">
        <v>5.9939999999999998</v>
      </c>
      <c r="T45" s="204">
        <f t="shared" si="11"/>
        <v>0</v>
      </c>
      <c r="U45" s="47">
        <v>0</v>
      </c>
      <c r="V45" s="48"/>
      <c r="W45" s="204">
        <f t="shared" si="12"/>
        <v>0</v>
      </c>
      <c r="X45" s="47">
        <v>0</v>
      </c>
      <c r="Y45" s="48"/>
      <c r="Z45" s="204">
        <f t="shared" si="13"/>
        <v>0.23499999999999999</v>
      </c>
      <c r="AA45" s="47">
        <v>0</v>
      </c>
      <c r="AB45" s="48">
        <v>0.23499999999999999</v>
      </c>
      <c r="AC45" s="205">
        <f t="shared" si="14"/>
        <v>0.23499999999999999</v>
      </c>
      <c r="AD45" s="206">
        <v>0</v>
      </c>
      <c r="AE45" s="207">
        <f t="shared" si="52"/>
        <v>0.23499999999999999</v>
      </c>
      <c r="AF45" s="205">
        <f t="shared" si="15"/>
        <v>0</v>
      </c>
      <c r="AG45" s="208">
        <v>0</v>
      </c>
      <c r="AH45" s="49">
        <v>0</v>
      </c>
      <c r="AI45" s="205">
        <f t="shared" si="16"/>
        <v>0</v>
      </c>
      <c r="AJ45" s="208">
        <v>0</v>
      </c>
      <c r="AK45" s="49">
        <v>0</v>
      </c>
      <c r="AL45" s="205">
        <f t="shared" si="17"/>
        <v>0</v>
      </c>
      <c r="AM45" s="208">
        <v>0</v>
      </c>
      <c r="AN45" s="48">
        <v>0</v>
      </c>
      <c r="AO45" s="205">
        <f t="shared" si="18"/>
        <v>0</v>
      </c>
      <c r="AP45" s="206">
        <v>0</v>
      </c>
      <c r="AQ45" s="207">
        <f t="shared" si="53"/>
        <v>0</v>
      </c>
      <c r="AR45" s="205">
        <f t="shared" si="51"/>
        <v>0.23499999999999999</v>
      </c>
      <c r="AS45" s="206">
        <v>0</v>
      </c>
      <c r="AT45" s="207">
        <f t="shared" si="54"/>
        <v>0.23499999999999999</v>
      </c>
      <c r="AU45" s="205">
        <f t="shared" si="20"/>
        <v>0</v>
      </c>
      <c r="AV45" s="208">
        <v>0</v>
      </c>
      <c r="AW45" s="49">
        <v>0</v>
      </c>
      <c r="AX45" s="205">
        <f t="shared" si="21"/>
        <v>0</v>
      </c>
      <c r="AY45" s="208">
        <v>0</v>
      </c>
      <c r="AZ45" s="49">
        <v>0</v>
      </c>
      <c r="BA45" s="205">
        <f t="shared" si="22"/>
        <v>0</v>
      </c>
      <c r="BB45" s="208">
        <v>0</v>
      </c>
      <c r="BC45" s="49">
        <v>0</v>
      </c>
      <c r="BD45" s="205">
        <f t="shared" si="23"/>
        <v>0</v>
      </c>
      <c r="BE45" s="206">
        <v>0</v>
      </c>
      <c r="BF45" s="207">
        <f t="shared" si="55"/>
        <v>0</v>
      </c>
      <c r="BG45" s="205">
        <f t="shared" si="24"/>
        <v>0.23499999999999999</v>
      </c>
      <c r="BH45" s="206">
        <v>0</v>
      </c>
      <c r="BI45" s="207">
        <f t="shared" si="56"/>
        <v>0.23499999999999999</v>
      </c>
      <c r="BJ45" s="205">
        <f t="shared" si="25"/>
        <v>0</v>
      </c>
      <c r="BK45" s="208">
        <v>0</v>
      </c>
      <c r="BL45" s="48">
        <v>0</v>
      </c>
      <c r="BM45" s="205">
        <f t="shared" si="26"/>
        <v>0</v>
      </c>
      <c r="BN45" s="208">
        <v>0</v>
      </c>
      <c r="BO45" s="48">
        <v>0</v>
      </c>
      <c r="BP45" s="205">
        <f t="shared" si="27"/>
        <v>0</v>
      </c>
      <c r="BQ45" s="208">
        <v>0</v>
      </c>
      <c r="BR45" s="48">
        <v>0</v>
      </c>
      <c r="BS45" s="209">
        <f t="shared" si="28"/>
        <v>0</v>
      </c>
      <c r="BT45" s="210">
        <v>0</v>
      </c>
      <c r="BU45" s="51">
        <f t="shared" si="57"/>
        <v>0</v>
      </c>
      <c r="BV45" s="209">
        <f t="shared" si="29"/>
        <v>0.23499999999999999</v>
      </c>
      <c r="BW45" s="210">
        <v>0</v>
      </c>
      <c r="BX45" s="51">
        <f t="shared" si="58"/>
        <v>0.23499999999999999</v>
      </c>
      <c r="BY45" s="54">
        <f t="shared" si="50"/>
        <v>3.920587253920587E-2</v>
      </c>
    </row>
    <row r="46" spans="2:78" ht="12" customHeight="1" x14ac:dyDescent="0.25">
      <c r="B46" s="832"/>
      <c r="C46" s="833"/>
      <c r="D46" s="74" t="s">
        <v>76</v>
      </c>
      <c r="E46" s="186">
        <f t="shared" si="0"/>
        <v>48</v>
      </c>
      <c r="F46" s="75">
        <f t="shared" si="1"/>
        <v>3</v>
      </c>
      <c r="G46" s="76">
        <f t="shared" si="46"/>
        <v>6.25E-2</v>
      </c>
      <c r="H46" s="78">
        <f t="shared" si="3"/>
        <v>0</v>
      </c>
      <c r="I46" s="78">
        <f t="shared" si="4"/>
        <v>3</v>
      </c>
      <c r="J46" s="76">
        <f t="shared" si="47"/>
        <v>6.25E-2</v>
      </c>
      <c r="K46" s="78">
        <f t="shared" si="6"/>
        <v>0</v>
      </c>
      <c r="L46" s="78">
        <f t="shared" si="7"/>
        <v>3</v>
      </c>
      <c r="M46" s="76">
        <f t="shared" si="48"/>
        <v>6.25E-2</v>
      </c>
      <c r="N46" s="78">
        <f t="shared" si="9"/>
        <v>0</v>
      </c>
      <c r="O46" s="78">
        <f t="shared" si="31"/>
        <v>3</v>
      </c>
      <c r="P46" s="76">
        <f t="shared" si="49"/>
        <v>6.25E-2</v>
      </c>
      <c r="Q46" s="211">
        <f t="shared" si="10"/>
        <v>48</v>
      </c>
      <c r="R46" s="92">
        <v>0</v>
      </c>
      <c r="S46" s="625">
        <v>48</v>
      </c>
      <c r="T46" s="212">
        <f t="shared" si="11"/>
        <v>0</v>
      </c>
      <c r="U46" s="94">
        <v>0</v>
      </c>
      <c r="V46" s="95"/>
      <c r="W46" s="212">
        <f t="shared" si="12"/>
        <v>0</v>
      </c>
      <c r="X46" s="94">
        <v>0</v>
      </c>
      <c r="Y46" s="95"/>
      <c r="Z46" s="212">
        <f t="shared" si="13"/>
        <v>3</v>
      </c>
      <c r="AA46" s="94">
        <v>0</v>
      </c>
      <c r="AB46" s="95">
        <v>3</v>
      </c>
      <c r="AC46" s="213">
        <f t="shared" si="14"/>
        <v>3</v>
      </c>
      <c r="AD46" s="190">
        <v>0</v>
      </c>
      <c r="AE46" s="189">
        <f t="shared" si="52"/>
        <v>3</v>
      </c>
      <c r="AF46" s="213">
        <f t="shared" si="15"/>
        <v>0</v>
      </c>
      <c r="AG46" s="189">
        <v>0</v>
      </c>
      <c r="AH46" s="96">
        <v>0</v>
      </c>
      <c r="AI46" s="213">
        <f t="shared" si="16"/>
        <v>0</v>
      </c>
      <c r="AJ46" s="189">
        <v>0</v>
      </c>
      <c r="AK46" s="96">
        <v>0</v>
      </c>
      <c r="AL46" s="213">
        <f t="shared" si="17"/>
        <v>0</v>
      </c>
      <c r="AM46" s="189">
        <v>0</v>
      </c>
      <c r="AN46" s="95">
        <v>0</v>
      </c>
      <c r="AO46" s="213">
        <f>AP46+AQ46</f>
        <v>0</v>
      </c>
      <c r="AP46" s="190">
        <v>0</v>
      </c>
      <c r="AQ46" s="189">
        <f t="shared" si="53"/>
        <v>0</v>
      </c>
      <c r="AR46" s="213">
        <f t="shared" si="51"/>
        <v>3</v>
      </c>
      <c r="AS46" s="190">
        <v>0</v>
      </c>
      <c r="AT46" s="189">
        <f t="shared" si="54"/>
        <v>3</v>
      </c>
      <c r="AU46" s="213">
        <f t="shared" si="20"/>
        <v>0</v>
      </c>
      <c r="AV46" s="189">
        <v>0</v>
      </c>
      <c r="AW46" s="96">
        <v>0</v>
      </c>
      <c r="AX46" s="213">
        <f t="shared" si="21"/>
        <v>0</v>
      </c>
      <c r="AY46" s="189">
        <v>0</v>
      </c>
      <c r="AZ46" s="96">
        <v>0</v>
      </c>
      <c r="BA46" s="213">
        <f t="shared" si="22"/>
        <v>0</v>
      </c>
      <c r="BB46" s="189">
        <v>0</v>
      </c>
      <c r="BC46" s="96">
        <v>0</v>
      </c>
      <c r="BD46" s="213">
        <f t="shared" si="23"/>
        <v>0</v>
      </c>
      <c r="BE46" s="190">
        <v>0</v>
      </c>
      <c r="BF46" s="189">
        <f t="shared" si="55"/>
        <v>0</v>
      </c>
      <c r="BG46" s="213">
        <f t="shared" si="24"/>
        <v>3</v>
      </c>
      <c r="BH46" s="190">
        <v>0</v>
      </c>
      <c r="BI46" s="189">
        <f t="shared" si="56"/>
        <v>3</v>
      </c>
      <c r="BJ46" s="213">
        <f t="shared" si="25"/>
        <v>0</v>
      </c>
      <c r="BK46" s="189">
        <v>0</v>
      </c>
      <c r="BL46" s="95">
        <v>0</v>
      </c>
      <c r="BM46" s="213">
        <f t="shared" si="26"/>
        <v>0</v>
      </c>
      <c r="BN46" s="189">
        <v>0</v>
      </c>
      <c r="BO46" s="95">
        <v>0</v>
      </c>
      <c r="BP46" s="213">
        <f t="shared" si="27"/>
        <v>0</v>
      </c>
      <c r="BQ46" s="189">
        <v>0</v>
      </c>
      <c r="BR46" s="95">
        <v>0</v>
      </c>
      <c r="BS46" s="86">
        <f t="shared" si="28"/>
        <v>0</v>
      </c>
      <c r="BT46" s="87">
        <v>0</v>
      </c>
      <c r="BU46" s="88">
        <f t="shared" si="57"/>
        <v>0</v>
      </c>
      <c r="BV46" s="86">
        <f t="shared" si="29"/>
        <v>3</v>
      </c>
      <c r="BW46" s="87">
        <v>0</v>
      </c>
      <c r="BX46" s="88">
        <f t="shared" si="58"/>
        <v>3</v>
      </c>
      <c r="BY46" s="90">
        <f t="shared" si="50"/>
        <v>6.25E-2</v>
      </c>
    </row>
    <row r="47" spans="2:78" ht="12" customHeight="1" thickBot="1" x14ac:dyDescent="0.3">
      <c r="B47" s="797"/>
      <c r="C47" s="824"/>
      <c r="D47" s="617" t="s">
        <v>32</v>
      </c>
      <c r="E47" s="214">
        <f t="shared" si="0"/>
        <v>8610.58</v>
      </c>
      <c r="F47" s="161">
        <f t="shared" si="1"/>
        <v>318.33499999999998</v>
      </c>
      <c r="G47" s="108">
        <f t="shared" si="46"/>
        <v>3.6970215711369034E-2</v>
      </c>
      <c r="H47" s="110">
        <f t="shared" si="3"/>
        <v>0</v>
      </c>
      <c r="I47" s="110">
        <f t="shared" si="4"/>
        <v>318.33499999999998</v>
      </c>
      <c r="J47" s="108">
        <f t="shared" si="47"/>
        <v>3.6970215711369034E-2</v>
      </c>
      <c r="K47" s="110">
        <f t="shared" si="6"/>
        <v>0</v>
      </c>
      <c r="L47" s="110">
        <f t="shared" si="7"/>
        <v>318.33499999999998</v>
      </c>
      <c r="M47" s="108">
        <f t="shared" si="48"/>
        <v>3.6970215711369034E-2</v>
      </c>
      <c r="N47" s="110">
        <f t="shared" si="9"/>
        <v>0</v>
      </c>
      <c r="O47" s="110">
        <f t="shared" si="31"/>
        <v>318.33499999999998</v>
      </c>
      <c r="P47" s="108">
        <f t="shared" si="49"/>
        <v>3.6970215711369034E-2</v>
      </c>
      <c r="Q47" s="215">
        <f t="shared" si="10"/>
        <v>8610.58</v>
      </c>
      <c r="R47" s="163">
        <v>0</v>
      </c>
      <c r="S47" s="626">
        <v>8610.58</v>
      </c>
      <c r="T47" s="216">
        <f t="shared" si="11"/>
        <v>0</v>
      </c>
      <c r="U47" s="165">
        <v>0</v>
      </c>
      <c r="V47" s="99"/>
      <c r="W47" s="216">
        <f t="shared" si="12"/>
        <v>0</v>
      </c>
      <c r="X47" s="165">
        <v>0</v>
      </c>
      <c r="Y47" s="99"/>
      <c r="Z47" s="216">
        <f t="shared" si="13"/>
        <v>318.33499999999998</v>
      </c>
      <c r="AA47" s="165">
        <v>0</v>
      </c>
      <c r="AB47" s="99">
        <v>318.33499999999998</v>
      </c>
      <c r="AC47" s="217">
        <f t="shared" si="14"/>
        <v>318.33499999999998</v>
      </c>
      <c r="AD47" s="218">
        <v>0</v>
      </c>
      <c r="AE47" s="199">
        <f t="shared" si="52"/>
        <v>318.33499999999998</v>
      </c>
      <c r="AF47" s="217">
        <f t="shared" si="15"/>
        <v>0</v>
      </c>
      <c r="AG47" s="219">
        <v>0</v>
      </c>
      <c r="AH47" s="100">
        <v>0</v>
      </c>
      <c r="AI47" s="217">
        <f t="shared" si="16"/>
        <v>0</v>
      </c>
      <c r="AJ47" s="219">
        <v>0</v>
      </c>
      <c r="AK47" s="100">
        <v>0</v>
      </c>
      <c r="AL47" s="217">
        <f t="shared" si="17"/>
        <v>0</v>
      </c>
      <c r="AM47" s="219">
        <v>0</v>
      </c>
      <c r="AN47" s="99">
        <v>0</v>
      </c>
      <c r="AO47" s="217">
        <f t="shared" si="18"/>
        <v>0</v>
      </c>
      <c r="AP47" s="218">
        <v>0</v>
      </c>
      <c r="AQ47" s="199">
        <f t="shared" si="53"/>
        <v>0</v>
      </c>
      <c r="AR47" s="217">
        <f t="shared" si="51"/>
        <v>318.33499999999998</v>
      </c>
      <c r="AS47" s="218">
        <v>0</v>
      </c>
      <c r="AT47" s="199">
        <f t="shared" si="54"/>
        <v>318.33499999999998</v>
      </c>
      <c r="AU47" s="217">
        <f t="shared" si="20"/>
        <v>0</v>
      </c>
      <c r="AV47" s="219">
        <v>0</v>
      </c>
      <c r="AW47" s="100">
        <v>0</v>
      </c>
      <c r="AX47" s="217">
        <f t="shared" si="21"/>
        <v>0</v>
      </c>
      <c r="AY47" s="219">
        <v>0</v>
      </c>
      <c r="AZ47" s="100">
        <v>0</v>
      </c>
      <c r="BA47" s="217">
        <f t="shared" si="22"/>
        <v>0</v>
      </c>
      <c r="BB47" s="219">
        <v>0</v>
      </c>
      <c r="BC47" s="100">
        <v>0</v>
      </c>
      <c r="BD47" s="217">
        <f t="shared" si="23"/>
        <v>0</v>
      </c>
      <c r="BE47" s="218">
        <v>0</v>
      </c>
      <c r="BF47" s="199">
        <f t="shared" si="55"/>
        <v>0</v>
      </c>
      <c r="BG47" s="217">
        <f t="shared" si="24"/>
        <v>318.33499999999998</v>
      </c>
      <c r="BH47" s="218">
        <v>0</v>
      </c>
      <c r="BI47" s="199">
        <f t="shared" si="56"/>
        <v>318.33499999999998</v>
      </c>
      <c r="BJ47" s="217">
        <f t="shared" si="25"/>
        <v>0</v>
      </c>
      <c r="BK47" s="219">
        <v>0</v>
      </c>
      <c r="BL47" s="99">
        <v>0</v>
      </c>
      <c r="BM47" s="217">
        <f t="shared" si="26"/>
        <v>0</v>
      </c>
      <c r="BN47" s="219">
        <v>0</v>
      </c>
      <c r="BO47" s="99">
        <v>0</v>
      </c>
      <c r="BP47" s="217">
        <f t="shared" si="27"/>
        <v>0</v>
      </c>
      <c r="BQ47" s="219">
        <v>0</v>
      </c>
      <c r="BR47" s="99">
        <v>0</v>
      </c>
      <c r="BS47" s="220">
        <f t="shared" si="28"/>
        <v>0</v>
      </c>
      <c r="BT47" s="221">
        <v>0</v>
      </c>
      <c r="BU47" s="120">
        <f t="shared" si="57"/>
        <v>0</v>
      </c>
      <c r="BV47" s="220">
        <f t="shared" si="29"/>
        <v>318.33499999999998</v>
      </c>
      <c r="BW47" s="221">
        <v>0</v>
      </c>
      <c r="BX47" s="119">
        <f t="shared" si="58"/>
        <v>318.33499999999998</v>
      </c>
      <c r="BY47" s="122">
        <f t="shared" si="50"/>
        <v>3.6970215711369034E-2</v>
      </c>
      <c r="BZ47" s="4"/>
    </row>
    <row r="48" spans="2:78" ht="21" customHeight="1" x14ac:dyDescent="0.25">
      <c r="B48" s="796" t="s">
        <v>77</v>
      </c>
      <c r="C48" s="819" t="s">
        <v>78</v>
      </c>
      <c r="D48" s="616" t="s">
        <v>36</v>
      </c>
      <c r="E48" s="202">
        <f t="shared" si="0"/>
        <v>0</v>
      </c>
      <c r="F48" s="39">
        <f t="shared" si="1"/>
        <v>0</v>
      </c>
      <c r="G48" s="40"/>
      <c r="H48" s="42">
        <f t="shared" si="3"/>
        <v>0</v>
      </c>
      <c r="I48" s="42">
        <f t="shared" si="4"/>
        <v>0</v>
      </c>
      <c r="J48" s="40" t="e">
        <f t="shared" si="47"/>
        <v>#DIV/0!</v>
      </c>
      <c r="K48" s="42">
        <f t="shared" si="6"/>
        <v>0</v>
      </c>
      <c r="L48" s="42">
        <f t="shared" si="7"/>
        <v>0</v>
      </c>
      <c r="M48" s="40" t="e">
        <f t="shared" si="48"/>
        <v>#DIV/0!</v>
      </c>
      <c r="N48" s="42">
        <f t="shared" si="9"/>
        <v>0</v>
      </c>
      <c r="O48" s="42">
        <f t="shared" si="31"/>
        <v>0</v>
      </c>
      <c r="P48" s="40"/>
      <c r="Q48" s="44">
        <f t="shared" si="10"/>
        <v>0</v>
      </c>
      <c r="R48" s="45">
        <v>0</v>
      </c>
      <c r="S48" s="622"/>
      <c r="T48" s="46">
        <f t="shared" si="11"/>
        <v>0</v>
      </c>
      <c r="U48" s="47">
        <v>0</v>
      </c>
      <c r="V48" s="48">
        <v>0</v>
      </c>
      <c r="W48" s="46">
        <f t="shared" si="12"/>
        <v>0</v>
      </c>
      <c r="X48" s="47">
        <v>0</v>
      </c>
      <c r="Y48" s="48">
        <v>0</v>
      </c>
      <c r="Z48" s="46">
        <f t="shared" si="13"/>
        <v>0</v>
      </c>
      <c r="AA48" s="47">
        <v>0</v>
      </c>
      <c r="AB48" s="48">
        <v>0</v>
      </c>
      <c r="AC48" s="222">
        <f t="shared" si="14"/>
        <v>0</v>
      </c>
      <c r="AD48" s="223">
        <v>0</v>
      </c>
      <c r="AE48" s="207">
        <f t="shared" si="52"/>
        <v>0</v>
      </c>
      <c r="AF48" s="222">
        <f t="shared" si="15"/>
        <v>0</v>
      </c>
      <c r="AG48" s="207">
        <v>0</v>
      </c>
      <c r="AH48" s="49">
        <v>0</v>
      </c>
      <c r="AI48" s="222">
        <f t="shared" si="16"/>
        <v>0</v>
      </c>
      <c r="AJ48" s="207">
        <v>0</v>
      </c>
      <c r="AK48" s="49">
        <v>0</v>
      </c>
      <c r="AL48" s="222">
        <f t="shared" si="17"/>
        <v>0</v>
      </c>
      <c r="AM48" s="207">
        <v>0</v>
      </c>
      <c r="AN48" s="48">
        <v>0</v>
      </c>
      <c r="AO48" s="222">
        <f t="shared" si="18"/>
        <v>0</v>
      </c>
      <c r="AP48" s="223">
        <v>0</v>
      </c>
      <c r="AQ48" s="207">
        <f t="shared" si="53"/>
        <v>0</v>
      </c>
      <c r="AR48" s="222">
        <f t="shared" si="51"/>
        <v>0</v>
      </c>
      <c r="AS48" s="223">
        <v>0</v>
      </c>
      <c r="AT48" s="207">
        <f t="shared" si="54"/>
        <v>0</v>
      </c>
      <c r="AU48" s="222">
        <f t="shared" si="20"/>
        <v>0</v>
      </c>
      <c r="AV48" s="207">
        <v>0</v>
      </c>
      <c r="AW48" s="49">
        <v>0</v>
      </c>
      <c r="AX48" s="222">
        <f t="shared" si="21"/>
        <v>0</v>
      </c>
      <c r="AY48" s="207">
        <v>0</v>
      </c>
      <c r="AZ48" s="49">
        <v>0</v>
      </c>
      <c r="BA48" s="222">
        <f t="shared" si="22"/>
        <v>0</v>
      </c>
      <c r="BB48" s="207">
        <v>0</v>
      </c>
      <c r="BC48" s="49">
        <v>0</v>
      </c>
      <c r="BD48" s="222">
        <f t="shared" si="23"/>
        <v>0</v>
      </c>
      <c r="BE48" s="223">
        <v>0</v>
      </c>
      <c r="BF48" s="207">
        <f t="shared" si="55"/>
        <v>0</v>
      </c>
      <c r="BG48" s="222">
        <f t="shared" si="24"/>
        <v>0</v>
      </c>
      <c r="BH48" s="223">
        <v>0</v>
      </c>
      <c r="BI48" s="207">
        <f t="shared" si="56"/>
        <v>0</v>
      </c>
      <c r="BJ48" s="222">
        <f t="shared" si="25"/>
        <v>0</v>
      </c>
      <c r="BK48" s="207">
        <v>0</v>
      </c>
      <c r="BL48" s="48">
        <v>0</v>
      </c>
      <c r="BM48" s="222">
        <f t="shared" si="26"/>
        <v>0</v>
      </c>
      <c r="BN48" s="207">
        <v>0</v>
      </c>
      <c r="BO48" s="48">
        <v>0</v>
      </c>
      <c r="BP48" s="222">
        <f t="shared" si="27"/>
        <v>0</v>
      </c>
      <c r="BQ48" s="207">
        <v>0</v>
      </c>
      <c r="BR48" s="48">
        <v>0</v>
      </c>
      <c r="BS48" s="224">
        <f t="shared" si="28"/>
        <v>0</v>
      </c>
      <c r="BT48" s="225">
        <v>0</v>
      </c>
      <c r="BU48" s="51">
        <f t="shared" si="57"/>
        <v>0</v>
      </c>
      <c r="BV48" s="224">
        <f t="shared" si="29"/>
        <v>0</v>
      </c>
      <c r="BW48" s="225">
        <v>0</v>
      </c>
      <c r="BX48" s="51">
        <f t="shared" si="58"/>
        <v>0</v>
      </c>
      <c r="BY48" s="193" t="e">
        <f t="shared" si="50"/>
        <v>#DIV/0!</v>
      </c>
    </row>
    <row r="49" spans="2:77" ht="21" customHeight="1" thickBot="1" x14ac:dyDescent="0.3">
      <c r="B49" s="797"/>
      <c r="C49" s="820"/>
      <c r="D49" s="617" t="s">
        <v>32</v>
      </c>
      <c r="E49" s="214">
        <f t="shared" si="0"/>
        <v>0</v>
      </c>
      <c r="F49" s="161">
        <f t="shared" si="1"/>
        <v>0</v>
      </c>
      <c r="G49" s="108"/>
      <c r="H49" s="110">
        <f t="shared" si="3"/>
        <v>0</v>
      </c>
      <c r="I49" s="110">
        <f t="shared" si="4"/>
        <v>0</v>
      </c>
      <c r="J49" s="108" t="e">
        <f t="shared" si="47"/>
        <v>#DIV/0!</v>
      </c>
      <c r="K49" s="110">
        <f t="shared" si="6"/>
        <v>0</v>
      </c>
      <c r="L49" s="110">
        <f t="shared" si="7"/>
        <v>0</v>
      </c>
      <c r="M49" s="108" t="e">
        <f t="shared" si="48"/>
        <v>#DIV/0!</v>
      </c>
      <c r="N49" s="110">
        <f t="shared" si="9"/>
        <v>0</v>
      </c>
      <c r="O49" s="110">
        <f t="shared" si="31"/>
        <v>0</v>
      </c>
      <c r="P49" s="108"/>
      <c r="Q49" s="162">
        <f t="shared" si="10"/>
        <v>0</v>
      </c>
      <c r="R49" s="163">
        <v>0</v>
      </c>
      <c r="S49" s="626">
        <f>S48*748.57</f>
        <v>0</v>
      </c>
      <c r="T49" s="164">
        <f t="shared" si="11"/>
        <v>0</v>
      </c>
      <c r="U49" s="165">
        <v>0</v>
      </c>
      <c r="V49" s="99">
        <v>0</v>
      </c>
      <c r="W49" s="164">
        <f t="shared" si="12"/>
        <v>0</v>
      </c>
      <c r="X49" s="165">
        <v>0</v>
      </c>
      <c r="Y49" s="99">
        <v>0</v>
      </c>
      <c r="Z49" s="164">
        <f t="shared" si="13"/>
        <v>0</v>
      </c>
      <c r="AA49" s="165">
        <v>0</v>
      </c>
      <c r="AB49" s="99">
        <v>0</v>
      </c>
      <c r="AC49" s="226">
        <f t="shared" si="14"/>
        <v>0</v>
      </c>
      <c r="AD49" s="198">
        <v>0</v>
      </c>
      <c r="AE49" s="199">
        <f t="shared" si="52"/>
        <v>0</v>
      </c>
      <c r="AF49" s="226">
        <f t="shared" si="15"/>
        <v>0</v>
      </c>
      <c r="AG49" s="197">
        <v>0</v>
      </c>
      <c r="AH49" s="100">
        <v>0</v>
      </c>
      <c r="AI49" s="226">
        <f t="shared" si="16"/>
        <v>0</v>
      </c>
      <c r="AJ49" s="197">
        <v>0</v>
      </c>
      <c r="AK49" s="100">
        <v>0</v>
      </c>
      <c r="AL49" s="226">
        <f t="shared" si="17"/>
        <v>0</v>
      </c>
      <c r="AM49" s="197">
        <v>0</v>
      </c>
      <c r="AN49" s="99">
        <v>0</v>
      </c>
      <c r="AO49" s="226">
        <f t="shared" si="18"/>
        <v>0</v>
      </c>
      <c r="AP49" s="198">
        <v>0</v>
      </c>
      <c r="AQ49" s="199">
        <f t="shared" si="53"/>
        <v>0</v>
      </c>
      <c r="AR49" s="226">
        <f t="shared" si="51"/>
        <v>0</v>
      </c>
      <c r="AS49" s="198">
        <v>0</v>
      </c>
      <c r="AT49" s="197">
        <f t="shared" si="54"/>
        <v>0</v>
      </c>
      <c r="AU49" s="226">
        <f t="shared" si="20"/>
        <v>0</v>
      </c>
      <c r="AV49" s="197">
        <v>0</v>
      </c>
      <c r="AW49" s="100">
        <v>0</v>
      </c>
      <c r="AX49" s="226">
        <f t="shared" si="21"/>
        <v>0</v>
      </c>
      <c r="AY49" s="197">
        <v>0</v>
      </c>
      <c r="AZ49" s="100">
        <v>0</v>
      </c>
      <c r="BA49" s="226">
        <f t="shared" si="22"/>
        <v>0</v>
      </c>
      <c r="BB49" s="197">
        <v>0</v>
      </c>
      <c r="BC49" s="100">
        <v>0</v>
      </c>
      <c r="BD49" s="226">
        <f t="shared" si="23"/>
        <v>0</v>
      </c>
      <c r="BE49" s="198">
        <v>0</v>
      </c>
      <c r="BF49" s="199">
        <f t="shared" si="55"/>
        <v>0</v>
      </c>
      <c r="BG49" s="226">
        <f t="shared" si="24"/>
        <v>0</v>
      </c>
      <c r="BH49" s="198">
        <v>0</v>
      </c>
      <c r="BI49" s="197">
        <f t="shared" si="56"/>
        <v>0</v>
      </c>
      <c r="BJ49" s="226">
        <f t="shared" si="25"/>
        <v>0</v>
      </c>
      <c r="BK49" s="197">
        <v>0</v>
      </c>
      <c r="BL49" s="99">
        <v>0</v>
      </c>
      <c r="BM49" s="226">
        <f t="shared" si="26"/>
        <v>0</v>
      </c>
      <c r="BN49" s="197">
        <v>0</v>
      </c>
      <c r="BO49" s="99">
        <v>0</v>
      </c>
      <c r="BP49" s="226">
        <f t="shared" si="27"/>
        <v>0</v>
      </c>
      <c r="BQ49" s="197">
        <v>0</v>
      </c>
      <c r="BR49" s="99">
        <v>0</v>
      </c>
      <c r="BS49" s="227">
        <f t="shared" si="28"/>
        <v>0</v>
      </c>
      <c r="BT49" s="200">
        <v>0</v>
      </c>
      <c r="BU49" s="120">
        <f t="shared" si="57"/>
        <v>0</v>
      </c>
      <c r="BV49" s="227">
        <f t="shared" si="29"/>
        <v>0</v>
      </c>
      <c r="BW49" s="200">
        <v>0</v>
      </c>
      <c r="BX49" s="152">
        <f t="shared" si="58"/>
        <v>0</v>
      </c>
      <c r="BY49" s="228" t="e">
        <f t="shared" si="50"/>
        <v>#DIV/0!</v>
      </c>
    </row>
    <row r="50" spans="2:77" ht="20.25" customHeight="1" x14ac:dyDescent="0.25">
      <c r="B50" s="796" t="s">
        <v>79</v>
      </c>
      <c r="C50" s="819" t="s">
        <v>80</v>
      </c>
      <c r="D50" s="618" t="s">
        <v>36</v>
      </c>
      <c r="E50" s="202">
        <f t="shared" si="0"/>
        <v>4.8000000000000001E-2</v>
      </c>
      <c r="F50" s="39">
        <f t="shared" si="1"/>
        <v>0.106</v>
      </c>
      <c r="G50" s="40">
        <f t="shared" si="46"/>
        <v>2.208333333333333</v>
      </c>
      <c r="H50" s="42">
        <f t="shared" si="3"/>
        <v>0</v>
      </c>
      <c r="I50" s="42">
        <f t="shared" si="4"/>
        <v>0.106</v>
      </c>
      <c r="J50" s="40">
        <f t="shared" si="47"/>
        <v>2.208333333333333</v>
      </c>
      <c r="K50" s="42">
        <f t="shared" si="6"/>
        <v>0</v>
      </c>
      <c r="L50" s="42">
        <f t="shared" si="7"/>
        <v>0.106</v>
      </c>
      <c r="M50" s="40">
        <f t="shared" si="48"/>
        <v>2.208333333333333</v>
      </c>
      <c r="N50" s="42">
        <f t="shared" si="9"/>
        <v>0</v>
      </c>
      <c r="O50" s="42">
        <f t="shared" si="31"/>
        <v>0.106</v>
      </c>
      <c r="P50" s="40">
        <f t="shared" si="49"/>
        <v>2.208333333333333</v>
      </c>
      <c r="Q50" s="80">
        <f t="shared" si="10"/>
        <v>4.8000000000000001E-2</v>
      </c>
      <c r="R50" s="81">
        <v>0</v>
      </c>
      <c r="S50" s="624">
        <v>4.8000000000000001E-2</v>
      </c>
      <c r="T50" s="82">
        <f t="shared" si="11"/>
        <v>1E-3</v>
      </c>
      <c r="U50" s="83">
        <v>0</v>
      </c>
      <c r="V50" s="84">
        <v>1E-3</v>
      </c>
      <c r="W50" s="82">
        <f t="shared" si="12"/>
        <v>0.105</v>
      </c>
      <c r="X50" s="83">
        <v>0</v>
      </c>
      <c r="Y50" s="84">
        <v>0.105</v>
      </c>
      <c r="Z50" s="82">
        <f t="shared" si="13"/>
        <v>0</v>
      </c>
      <c r="AA50" s="83">
        <v>0</v>
      </c>
      <c r="AB50" s="84">
        <v>0</v>
      </c>
      <c r="AC50" s="222">
        <f t="shared" si="14"/>
        <v>0.106</v>
      </c>
      <c r="AD50" s="223">
        <v>0</v>
      </c>
      <c r="AE50" s="207">
        <f t="shared" si="52"/>
        <v>0.106</v>
      </c>
      <c r="AF50" s="222">
        <f t="shared" si="15"/>
        <v>0</v>
      </c>
      <c r="AG50" s="207">
        <v>0</v>
      </c>
      <c r="AH50" s="85">
        <v>0</v>
      </c>
      <c r="AI50" s="222">
        <f t="shared" si="16"/>
        <v>0</v>
      </c>
      <c r="AJ50" s="207">
        <v>0</v>
      </c>
      <c r="AK50" s="85">
        <v>0</v>
      </c>
      <c r="AL50" s="222">
        <f t="shared" si="17"/>
        <v>0</v>
      </c>
      <c r="AM50" s="207">
        <v>0</v>
      </c>
      <c r="AN50" s="84">
        <v>0</v>
      </c>
      <c r="AO50" s="222">
        <f t="shared" si="18"/>
        <v>0</v>
      </c>
      <c r="AP50" s="223">
        <v>0</v>
      </c>
      <c r="AQ50" s="207">
        <f t="shared" si="53"/>
        <v>0</v>
      </c>
      <c r="AR50" s="222">
        <f t="shared" si="51"/>
        <v>0.106</v>
      </c>
      <c r="AS50" s="223">
        <v>0</v>
      </c>
      <c r="AT50" s="207">
        <f t="shared" si="54"/>
        <v>0.106</v>
      </c>
      <c r="AU50" s="222">
        <f t="shared" si="20"/>
        <v>0</v>
      </c>
      <c r="AV50" s="207">
        <v>0</v>
      </c>
      <c r="AW50" s="85">
        <v>0</v>
      </c>
      <c r="AX50" s="222">
        <f t="shared" si="21"/>
        <v>0</v>
      </c>
      <c r="AY50" s="207">
        <v>0</v>
      </c>
      <c r="AZ50" s="85">
        <v>0</v>
      </c>
      <c r="BA50" s="222">
        <f t="shared" si="22"/>
        <v>0</v>
      </c>
      <c r="BB50" s="207">
        <v>0</v>
      </c>
      <c r="BC50" s="85">
        <v>0</v>
      </c>
      <c r="BD50" s="222">
        <f t="shared" si="23"/>
        <v>0</v>
      </c>
      <c r="BE50" s="223">
        <v>0</v>
      </c>
      <c r="BF50" s="207">
        <f t="shared" si="55"/>
        <v>0</v>
      </c>
      <c r="BG50" s="222">
        <f t="shared" si="24"/>
        <v>0.106</v>
      </c>
      <c r="BH50" s="223">
        <v>0</v>
      </c>
      <c r="BI50" s="187">
        <f t="shared" si="56"/>
        <v>0.106</v>
      </c>
      <c r="BJ50" s="222">
        <f t="shared" si="25"/>
        <v>0</v>
      </c>
      <c r="BK50" s="207">
        <v>0</v>
      </c>
      <c r="BL50" s="84">
        <v>0</v>
      </c>
      <c r="BM50" s="222">
        <f t="shared" si="26"/>
        <v>0</v>
      </c>
      <c r="BN50" s="207">
        <v>0</v>
      </c>
      <c r="BO50" s="84">
        <v>0</v>
      </c>
      <c r="BP50" s="222">
        <f t="shared" si="27"/>
        <v>0</v>
      </c>
      <c r="BQ50" s="207">
        <v>0</v>
      </c>
      <c r="BR50" s="84">
        <v>0</v>
      </c>
      <c r="BS50" s="224">
        <f t="shared" si="28"/>
        <v>0</v>
      </c>
      <c r="BT50" s="225">
        <v>0</v>
      </c>
      <c r="BU50" s="51">
        <f t="shared" si="57"/>
        <v>0</v>
      </c>
      <c r="BV50" s="224">
        <f t="shared" si="29"/>
        <v>0.106</v>
      </c>
      <c r="BW50" s="225">
        <v>0</v>
      </c>
      <c r="BX50" s="51">
        <f t="shared" si="58"/>
        <v>0.106</v>
      </c>
      <c r="BY50" s="54">
        <f t="shared" si="50"/>
        <v>2.208333333333333</v>
      </c>
    </row>
    <row r="51" spans="2:77" ht="20.25" customHeight="1" thickBot="1" x14ac:dyDescent="0.3">
      <c r="B51" s="797"/>
      <c r="C51" s="820"/>
      <c r="D51" s="617" t="s">
        <v>32</v>
      </c>
      <c r="E51" s="214">
        <f t="shared" si="0"/>
        <v>54.143999999999998</v>
      </c>
      <c r="F51" s="161">
        <f t="shared" si="1"/>
        <v>163.506</v>
      </c>
      <c r="G51" s="108">
        <f t="shared" si="46"/>
        <v>3.0198359929078014</v>
      </c>
      <c r="H51" s="110">
        <f t="shared" si="3"/>
        <v>0</v>
      </c>
      <c r="I51" s="110">
        <f t="shared" si="4"/>
        <v>163.506</v>
      </c>
      <c r="J51" s="108">
        <f t="shared" si="47"/>
        <v>3.0198359929078014</v>
      </c>
      <c r="K51" s="110">
        <f t="shared" si="6"/>
        <v>0</v>
      </c>
      <c r="L51" s="110">
        <f t="shared" si="7"/>
        <v>163.506</v>
      </c>
      <c r="M51" s="108">
        <f t="shared" si="48"/>
        <v>3.0198359929078014</v>
      </c>
      <c r="N51" s="110">
        <f t="shared" si="9"/>
        <v>0</v>
      </c>
      <c r="O51" s="110">
        <f t="shared" si="31"/>
        <v>163.506</v>
      </c>
      <c r="P51" s="108">
        <f t="shared" si="49"/>
        <v>3.0198359929078014</v>
      </c>
      <c r="Q51" s="230">
        <f t="shared" si="10"/>
        <v>54.143999999999998</v>
      </c>
      <c r="R51" s="231">
        <v>0</v>
      </c>
      <c r="S51" s="632">
        <f>S50*1128</f>
        <v>54.143999999999998</v>
      </c>
      <c r="T51" s="232">
        <f t="shared" si="11"/>
        <v>1.194</v>
      </c>
      <c r="U51" s="233">
        <v>0</v>
      </c>
      <c r="V51" s="234">
        <v>1.194</v>
      </c>
      <c r="W51" s="232">
        <f t="shared" si="12"/>
        <v>162.31200000000001</v>
      </c>
      <c r="X51" s="233">
        <v>0</v>
      </c>
      <c r="Y51" s="234">
        <v>162.31200000000001</v>
      </c>
      <c r="Z51" s="232">
        <f t="shared" si="13"/>
        <v>0</v>
      </c>
      <c r="AA51" s="233">
        <v>0</v>
      </c>
      <c r="AB51" s="234">
        <v>0</v>
      </c>
      <c r="AC51" s="226">
        <f t="shared" si="14"/>
        <v>163.506</v>
      </c>
      <c r="AD51" s="198">
        <v>0</v>
      </c>
      <c r="AE51" s="197">
        <f t="shared" si="52"/>
        <v>163.506</v>
      </c>
      <c r="AF51" s="226">
        <f t="shared" si="15"/>
        <v>0</v>
      </c>
      <c r="AG51" s="197">
        <v>0</v>
      </c>
      <c r="AH51" s="235">
        <v>0</v>
      </c>
      <c r="AI51" s="226">
        <f t="shared" si="16"/>
        <v>0</v>
      </c>
      <c r="AJ51" s="197">
        <v>0</v>
      </c>
      <c r="AK51" s="235">
        <v>0</v>
      </c>
      <c r="AL51" s="226">
        <f t="shared" si="17"/>
        <v>0</v>
      </c>
      <c r="AM51" s="197">
        <v>0</v>
      </c>
      <c r="AN51" s="234">
        <v>0</v>
      </c>
      <c r="AO51" s="226">
        <f t="shared" si="18"/>
        <v>0</v>
      </c>
      <c r="AP51" s="198">
        <v>0</v>
      </c>
      <c r="AQ51" s="197">
        <f t="shared" si="53"/>
        <v>0</v>
      </c>
      <c r="AR51" s="226">
        <f t="shared" si="51"/>
        <v>163.506</v>
      </c>
      <c r="AS51" s="198">
        <v>0</v>
      </c>
      <c r="AT51" s="199">
        <f t="shared" si="54"/>
        <v>163.506</v>
      </c>
      <c r="AU51" s="226">
        <f t="shared" si="20"/>
        <v>0</v>
      </c>
      <c r="AV51" s="197">
        <v>0</v>
      </c>
      <c r="AW51" s="235">
        <v>0</v>
      </c>
      <c r="AX51" s="226">
        <f t="shared" si="21"/>
        <v>0</v>
      </c>
      <c r="AY51" s="197">
        <v>0</v>
      </c>
      <c r="AZ51" s="235">
        <v>0</v>
      </c>
      <c r="BA51" s="226">
        <f t="shared" si="22"/>
        <v>0</v>
      </c>
      <c r="BB51" s="197">
        <v>0</v>
      </c>
      <c r="BC51" s="235">
        <v>0</v>
      </c>
      <c r="BD51" s="226">
        <f t="shared" si="23"/>
        <v>0</v>
      </c>
      <c r="BE51" s="198">
        <v>0</v>
      </c>
      <c r="BF51" s="197">
        <f t="shared" si="55"/>
        <v>0</v>
      </c>
      <c r="BG51" s="226">
        <f t="shared" si="24"/>
        <v>163.506</v>
      </c>
      <c r="BH51" s="198">
        <v>0</v>
      </c>
      <c r="BI51" s="199">
        <f t="shared" si="56"/>
        <v>163.506</v>
      </c>
      <c r="BJ51" s="226">
        <f t="shared" si="25"/>
        <v>0</v>
      </c>
      <c r="BK51" s="197">
        <v>0</v>
      </c>
      <c r="BL51" s="234">
        <v>0</v>
      </c>
      <c r="BM51" s="226">
        <f t="shared" si="26"/>
        <v>0</v>
      </c>
      <c r="BN51" s="197">
        <v>0</v>
      </c>
      <c r="BO51" s="234">
        <v>0</v>
      </c>
      <c r="BP51" s="226">
        <f t="shared" si="27"/>
        <v>0</v>
      </c>
      <c r="BQ51" s="197">
        <v>0</v>
      </c>
      <c r="BR51" s="234">
        <v>0</v>
      </c>
      <c r="BS51" s="227">
        <f t="shared" si="28"/>
        <v>0</v>
      </c>
      <c r="BT51" s="200">
        <v>0</v>
      </c>
      <c r="BU51" s="119">
        <f t="shared" si="57"/>
        <v>0</v>
      </c>
      <c r="BV51" s="227">
        <f t="shared" si="29"/>
        <v>163.506</v>
      </c>
      <c r="BW51" s="200">
        <v>0</v>
      </c>
      <c r="BX51" s="152">
        <f t="shared" si="58"/>
        <v>163.506</v>
      </c>
      <c r="BY51" s="122">
        <f t="shared" si="50"/>
        <v>3.0198359929078014</v>
      </c>
    </row>
    <row r="52" spans="2:77" ht="17.25" customHeight="1" x14ac:dyDescent="0.25">
      <c r="B52" s="821" t="s">
        <v>81</v>
      </c>
      <c r="C52" s="823" t="s">
        <v>82</v>
      </c>
      <c r="D52" s="618" t="s">
        <v>57</v>
      </c>
      <c r="E52" s="202">
        <f t="shared" si="0"/>
        <v>112</v>
      </c>
      <c r="F52" s="39">
        <f t="shared" si="1"/>
        <v>18</v>
      </c>
      <c r="G52" s="236">
        <f t="shared" si="46"/>
        <v>0.16071428571428573</v>
      </c>
      <c r="H52" s="237">
        <f t="shared" si="3"/>
        <v>0</v>
      </c>
      <c r="I52" s="237">
        <f t="shared" si="4"/>
        <v>18</v>
      </c>
      <c r="J52" s="236">
        <f t="shared" si="47"/>
        <v>0.16071428571428573</v>
      </c>
      <c r="K52" s="237">
        <f t="shared" si="6"/>
        <v>0</v>
      </c>
      <c r="L52" s="237">
        <f t="shared" si="7"/>
        <v>18</v>
      </c>
      <c r="M52" s="236">
        <f t="shared" si="48"/>
        <v>0.16071428571428573</v>
      </c>
      <c r="N52" s="237">
        <f t="shared" si="9"/>
        <v>0</v>
      </c>
      <c r="O52" s="237">
        <f t="shared" si="31"/>
        <v>18</v>
      </c>
      <c r="P52" s="236">
        <f t="shared" si="49"/>
        <v>0.16071428571428573</v>
      </c>
      <c r="Q52" s="44">
        <f t="shared" si="10"/>
        <v>112</v>
      </c>
      <c r="R52" s="45">
        <v>0</v>
      </c>
      <c r="S52" s="622">
        <v>112</v>
      </c>
      <c r="T52" s="46">
        <f t="shared" si="11"/>
        <v>13</v>
      </c>
      <c r="U52" s="47">
        <v>0</v>
      </c>
      <c r="V52" s="48">
        <v>13</v>
      </c>
      <c r="W52" s="46">
        <f t="shared" si="12"/>
        <v>0</v>
      </c>
      <c r="X52" s="47">
        <v>0</v>
      </c>
      <c r="Y52" s="48"/>
      <c r="Z52" s="46">
        <f t="shared" si="13"/>
        <v>5</v>
      </c>
      <c r="AA52" s="47">
        <v>0</v>
      </c>
      <c r="AB52" s="48">
        <v>5</v>
      </c>
      <c r="AC52" s="222">
        <f t="shared" si="14"/>
        <v>18</v>
      </c>
      <c r="AD52" s="223">
        <v>0</v>
      </c>
      <c r="AE52" s="207">
        <f t="shared" si="52"/>
        <v>18</v>
      </c>
      <c r="AF52" s="222">
        <f t="shared" si="15"/>
        <v>0</v>
      </c>
      <c r="AG52" s="207">
        <v>0</v>
      </c>
      <c r="AH52" s="49">
        <v>0</v>
      </c>
      <c r="AI52" s="222">
        <f t="shared" si="16"/>
        <v>0</v>
      </c>
      <c r="AJ52" s="207">
        <v>0</v>
      </c>
      <c r="AK52" s="49">
        <v>0</v>
      </c>
      <c r="AL52" s="222">
        <f t="shared" si="17"/>
        <v>0</v>
      </c>
      <c r="AM52" s="207">
        <v>0</v>
      </c>
      <c r="AN52" s="48">
        <v>0</v>
      </c>
      <c r="AO52" s="222">
        <f t="shared" si="18"/>
        <v>0</v>
      </c>
      <c r="AP52" s="223">
        <v>0</v>
      </c>
      <c r="AQ52" s="207">
        <f t="shared" si="53"/>
        <v>0</v>
      </c>
      <c r="AR52" s="222">
        <f t="shared" si="51"/>
        <v>18</v>
      </c>
      <c r="AS52" s="223">
        <v>0</v>
      </c>
      <c r="AT52" s="207">
        <f t="shared" si="54"/>
        <v>18</v>
      </c>
      <c r="AU52" s="222">
        <f t="shared" si="20"/>
        <v>0</v>
      </c>
      <c r="AV52" s="207">
        <v>0</v>
      </c>
      <c r="AW52" s="49">
        <v>0</v>
      </c>
      <c r="AX52" s="222">
        <f t="shared" si="21"/>
        <v>0</v>
      </c>
      <c r="AY52" s="207">
        <v>0</v>
      </c>
      <c r="AZ52" s="49">
        <v>0</v>
      </c>
      <c r="BA52" s="222">
        <f t="shared" si="22"/>
        <v>0</v>
      </c>
      <c r="BB52" s="207">
        <v>0</v>
      </c>
      <c r="BC52" s="49">
        <v>0</v>
      </c>
      <c r="BD52" s="222">
        <f t="shared" si="23"/>
        <v>0</v>
      </c>
      <c r="BE52" s="223">
        <v>0</v>
      </c>
      <c r="BF52" s="207">
        <f t="shared" si="55"/>
        <v>0</v>
      </c>
      <c r="BG52" s="222">
        <f t="shared" si="24"/>
        <v>18</v>
      </c>
      <c r="BH52" s="223">
        <v>0</v>
      </c>
      <c r="BI52" s="207">
        <f t="shared" si="56"/>
        <v>18</v>
      </c>
      <c r="BJ52" s="222">
        <f t="shared" si="25"/>
        <v>0</v>
      </c>
      <c r="BK52" s="207">
        <v>0</v>
      </c>
      <c r="BL52" s="48">
        <v>0</v>
      </c>
      <c r="BM52" s="222">
        <f t="shared" si="26"/>
        <v>0</v>
      </c>
      <c r="BN52" s="207">
        <v>0</v>
      </c>
      <c r="BO52" s="48">
        <v>0</v>
      </c>
      <c r="BP52" s="222">
        <f t="shared" si="27"/>
        <v>0</v>
      </c>
      <c r="BQ52" s="207">
        <v>0</v>
      </c>
      <c r="BR52" s="48">
        <v>0</v>
      </c>
      <c r="BS52" s="224">
        <f t="shared" si="28"/>
        <v>0</v>
      </c>
      <c r="BT52" s="225">
        <v>0</v>
      </c>
      <c r="BU52" s="51">
        <f t="shared" si="57"/>
        <v>0</v>
      </c>
      <c r="BV52" s="224">
        <f t="shared" si="29"/>
        <v>18</v>
      </c>
      <c r="BW52" s="225">
        <v>0</v>
      </c>
      <c r="BX52" s="51">
        <f t="shared" si="58"/>
        <v>18</v>
      </c>
      <c r="BY52" s="193">
        <f t="shared" si="50"/>
        <v>0.16071428571428573</v>
      </c>
    </row>
    <row r="53" spans="2:77" ht="17.25" customHeight="1" thickBot="1" x14ac:dyDescent="0.3">
      <c r="B53" s="822"/>
      <c r="C53" s="824"/>
      <c r="D53" s="619" t="s">
        <v>32</v>
      </c>
      <c r="E53" s="214">
        <f t="shared" si="0"/>
        <v>150.08000000000001</v>
      </c>
      <c r="F53" s="161">
        <f t="shared" si="1"/>
        <v>31.097999999999999</v>
      </c>
      <c r="G53" s="76">
        <f t="shared" si="46"/>
        <v>0.20720948827292107</v>
      </c>
      <c r="H53" s="239">
        <f t="shared" si="3"/>
        <v>0</v>
      </c>
      <c r="I53" s="239">
        <f t="shared" si="4"/>
        <v>31.097999999999999</v>
      </c>
      <c r="J53" s="76">
        <f t="shared" si="47"/>
        <v>0.20720948827292107</v>
      </c>
      <c r="K53" s="239">
        <f t="shared" si="6"/>
        <v>0</v>
      </c>
      <c r="L53" s="239">
        <f t="shared" si="7"/>
        <v>31.097999999999999</v>
      </c>
      <c r="M53" s="76">
        <f t="shared" si="48"/>
        <v>0.20720948827292107</v>
      </c>
      <c r="N53" s="239">
        <f t="shared" si="9"/>
        <v>0</v>
      </c>
      <c r="O53" s="239">
        <f t="shared" si="31"/>
        <v>31.097999999999999</v>
      </c>
      <c r="P53" s="76">
        <f t="shared" si="49"/>
        <v>0.20720948827292107</v>
      </c>
      <c r="Q53" s="162">
        <f t="shared" si="10"/>
        <v>150.08000000000001</v>
      </c>
      <c r="R53" s="163">
        <v>0</v>
      </c>
      <c r="S53" s="626">
        <f>S52*1.34</f>
        <v>150.08000000000001</v>
      </c>
      <c r="T53" s="164">
        <f t="shared" si="11"/>
        <v>26.864000000000001</v>
      </c>
      <c r="U53" s="165">
        <v>0</v>
      </c>
      <c r="V53" s="99">
        <v>26.864000000000001</v>
      </c>
      <c r="W53" s="164">
        <f t="shared" si="12"/>
        <v>0</v>
      </c>
      <c r="X53" s="165">
        <v>0</v>
      </c>
      <c r="Y53" s="99"/>
      <c r="Z53" s="164">
        <f t="shared" si="13"/>
        <v>4.234</v>
      </c>
      <c r="AA53" s="165">
        <v>0</v>
      </c>
      <c r="AB53" s="99">
        <v>4.234</v>
      </c>
      <c r="AC53" s="226">
        <f t="shared" si="14"/>
        <v>31.097999999999999</v>
      </c>
      <c r="AD53" s="198">
        <v>0</v>
      </c>
      <c r="AE53" s="197">
        <f t="shared" si="52"/>
        <v>31.097999999999999</v>
      </c>
      <c r="AF53" s="226">
        <f t="shared" si="15"/>
        <v>0</v>
      </c>
      <c r="AG53" s="197">
        <v>0</v>
      </c>
      <c r="AH53" s="100">
        <v>0</v>
      </c>
      <c r="AI53" s="226">
        <f t="shared" si="16"/>
        <v>0</v>
      </c>
      <c r="AJ53" s="197">
        <v>0</v>
      </c>
      <c r="AK53" s="100">
        <v>0</v>
      </c>
      <c r="AL53" s="226">
        <f t="shared" si="17"/>
        <v>0</v>
      </c>
      <c r="AM53" s="197">
        <v>0</v>
      </c>
      <c r="AN53" s="99">
        <v>0</v>
      </c>
      <c r="AO53" s="226">
        <f t="shared" si="18"/>
        <v>0</v>
      </c>
      <c r="AP53" s="198">
        <v>0</v>
      </c>
      <c r="AQ53" s="197">
        <f t="shared" si="53"/>
        <v>0</v>
      </c>
      <c r="AR53" s="226">
        <f t="shared" si="51"/>
        <v>31.097999999999999</v>
      </c>
      <c r="AS53" s="198">
        <v>0</v>
      </c>
      <c r="AT53" s="197">
        <f t="shared" si="54"/>
        <v>31.097999999999999</v>
      </c>
      <c r="AU53" s="226">
        <f t="shared" si="20"/>
        <v>0</v>
      </c>
      <c r="AV53" s="197">
        <v>0</v>
      </c>
      <c r="AW53" s="100">
        <v>0</v>
      </c>
      <c r="AX53" s="226">
        <f t="shared" si="21"/>
        <v>0</v>
      </c>
      <c r="AY53" s="197">
        <v>0</v>
      </c>
      <c r="AZ53" s="100">
        <v>0</v>
      </c>
      <c r="BA53" s="226">
        <f t="shared" si="22"/>
        <v>0</v>
      </c>
      <c r="BB53" s="197">
        <v>0</v>
      </c>
      <c r="BC53" s="100">
        <v>0</v>
      </c>
      <c r="BD53" s="226">
        <f t="shared" si="23"/>
        <v>0</v>
      </c>
      <c r="BE53" s="198">
        <v>0</v>
      </c>
      <c r="BF53" s="197">
        <f t="shared" si="55"/>
        <v>0</v>
      </c>
      <c r="BG53" s="226">
        <f t="shared" si="24"/>
        <v>31.097999999999999</v>
      </c>
      <c r="BH53" s="198">
        <v>0</v>
      </c>
      <c r="BI53" s="197">
        <f t="shared" si="56"/>
        <v>31.097999999999999</v>
      </c>
      <c r="BJ53" s="226">
        <f t="shared" si="25"/>
        <v>0</v>
      </c>
      <c r="BK53" s="197">
        <v>0</v>
      </c>
      <c r="BL53" s="99">
        <v>0</v>
      </c>
      <c r="BM53" s="226">
        <f t="shared" si="26"/>
        <v>0</v>
      </c>
      <c r="BN53" s="197">
        <v>0</v>
      </c>
      <c r="BO53" s="99">
        <v>0</v>
      </c>
      <c r="BP53" s="226">
        <f t="shared" si="27"/>
        <v>0</v>
      </c>
      <c r="BQ53" s="197">
        <v>0</v>
      </c>
      <c r="BR53" s="99">
        <v>0</v>
      </c>
      <c r="BS53" s="227">
        <f t="shared" si="28"/>
        <v>0</v>
      </c>
      <c r="BT53" s="200">
        <v>0</v>
      </c>
      <c r="BU53" s="119">
        <f t="shared" si="57"/>
        <v>0</v>
      </c>
      <c r="BV53" s="227">
        <f t="shared" si="29"/>
        <v>31.097999999999999</v>
      </c>
      <c r="BW53" s="200">
        <v>0</v>
      </c>
      <c r="BX53" s="152">
        <f t="shared" si="58"/>
        <v>31.097999999999999</v>
      </c>
      <c r="BY53" s="228">
        <f t="shared" si="50"/>
        <v>0.20720948827292107</v>
      </c>
    </row>
    <row r="54" spans="2:77" ht="17.25" customHeight="1" x14ac:dyDescent="0.25">
      <c r="B54" s="796" t="s">
        <v>83</v>
      </c>
      <c r="C54" s="800" t="s">
        <v>84</v>
      </c>
      <c r="D54" s="616" t="s">
        <v>57</v>
      </c>
      <c r="E54" s="202">
        <f t="shared" si="0"/>
        <v>0</v>
      </c>
      <c r="F54" s="39">
        <f t="shared" si="1"/>
        <v>0</v>
      </c>
      <c r="G54" s="40"/>
      <c r="H54" s="42">
        <f t="shared" si="3"/>
        <v>0</v>
      </c>
      <c r="I54" s="42">
        <f t="shared" si="4"/>
        <v>0</v>
      </c>
      <c r="J54" s="40"/>
      <c r="K54" s="42">
        <f t="shared" si="6"/>
        <v>0</v>
      </c>
      <c r="L54" s="42">
        <f t="shared" si="7"/>
        <v>0</v>
      </c>
      <c r="M54" s="40"/>
      <c r="N54" s="42">
        <f t="shared" si="9"/>
        <v>0</v>
      </c>
      <c r="O54" s="42">
        <f t="shared" si="31"/>
        <v>0</v>
      </c>
      <c r="P54" s="40"/>
      <c r="Q54" s="80">
        <f t="shared" si="10"/>
        <v>0</v>
      </c>
      <c r="R54" s="81">
        <v>0</v>
      </c>
      <c r="S54" s="624"/>
      <c r="T54" s="82">
        <f t="shared" si="11"/>
        <v>0</v>
      </c>
      <c r="U54" s="83">
        <v>0</v>
      </c>
      <c r="V54" s="84">
        <v>0</v>
      </c>
      <c r="W54" s="82">
        <f t="shared" si="12"/>
        <v>0</v>
      </c>
      <c r="X54" s="83">
        <v>0</v>
      </c>
      <c r="Y54" s="84">
        <v>0</v>
      </c>
      <c r="Z54" s="82">
        <f t="shared" si="13"/>
        <v>0</v>
      </c>
      <c r="AA54" s="83">
        <v>0</v>
      </c>
      <c r="AB54" s="84">
        <v>0</v>
      </c>
      <c r="AC54" s="222">
        <f t="shared" si="14"/>
        <v>0</v>
      </c>
      <c r="AD54" s="223">
        <v>0</v>
      </c>
      <c r="AE54" s="187">
        <f t="shared" si="52"/>
        <v>0</v>
      </c>
      <c r="AF54" s="222">
        <f t="shared" si="15"/>
        <v>0</v>
      </c>
      <c r="AG54" s="207">
        <v>0</v>
      </c>
      <c r="AH54" s="85"/>
      <c r="AI54" s="222">
        <f t="shared" si="16"/>
        <v>0</v>
      </c>
      <c r="AJ54" s="207">
        <v>0</v>
      </c>
      <c r="AK54" s="85"/>
      <c r="AL54" s="222">
        <f t="shared" si="17"/>
        <v>0</v>
      </c>
      <c r="AM54" s="207">
        <v>0</v>
      </c>
      <c r="AN54" s="84">
        <v>0</v>
      </c>
      <c r="AO54" s="222">
        <f t="shared" si="18"/>
        <v>0</v>
      </c>
      <c r="AP54" s="223">
        <v>0</v>
      </c>
      <c r="AQ54" s="187">
        <f t="shared" si="53"/>
        <v>0</v>
      </c>
      <c r="AR54" s="222">
        <f t="shared" si="51"/>
        <v>0</v>
      </c>
      <c r="AS54" s="223">
        <v>0</v>
      </c>
      <c r="AT54" s="187">
        <f t="shared" si="54"/>
        <v>0</v>
      </c>
      <c r="AU54" s="222">
        <f t="shared" si="20"/>
        <v>0</v>
      </c>
      <c r="AV54" s="207">
        <v>0</v>
      </c>
      <c r="AW54" s="85">
        <v>0</v>
      </c>
      <c r="AX54" s="222">
        <f t="shared" si="21"/>
        <v>0</v>
      </c>
      <c r="AY54" s="207">
        <v>0</v>
      </c>
      <c r="AZ54" s="85">
        <v>0</v>
      </c>
      <c r="BA54" s="222">
        <f t="shared" si="22"/>
        <v>0</v>
      </c>
      <c r="BB54" s="207">
        <v>0</v>
      </c>
      <c r="BC54" s="85">
        <v>0</v>
      </c>
      <c r="BD54" s="222">
        <f t="shared" si="23"/>
        <v>0</v>
      </c>
      <c r="BE54" s="223">
        <v>0</v>
      </c>
      <c r="BF54" s="187">
        <f t="shared" si="55"/>
        <v>0</v>
      </c>
      <c r="BG54" s="222">
        <f t="shared" si="24"/>
        <v>0</v>
      </c>
      <c r="BH54" s="223">
        <v>0</v>
      </c>
      <c r="BI54" s="187">
        <f t="shared" si="56"/>
        <v>0</v>
      </c>
      <c r="BJ54" s="222">
        <f t="shared" si="25"/>
        <v>0</v>
      </c>
      <c r="BK54" s="207">
        <v>0</v>
      </c>
      <c r="BL54" s="84">
        <v>0</v>
      </c>
      <c r="BM54" s="222">
        <f t="shared" si="26"/>
        <v>0</v>
      </c>
      <c r="BN54" s="207">
        <v>0</v>
      </c>
      <c r="BO54" s="84">
        <v>0</v>
      </c>
      <c r="BP54" s="222">
        <f t="shared" si="27"/>
        <v>0</v>
      </c>
      <c r="BQ54" s="207">
        <v>0</v>
      </c>
      <c r="BR54" s="84">
        <v>0</v>
      </c>
      <c r="BS54" s="224">
        <f t="shared" si="28"/>
        <v>0</v>
      </c>
      <c r="BT54" s="225">
        <v>0</v>
      </c>
      <c r="BU54" s="152">
        <f t="shared" si="57"/>
        <v>0</v>
      </c>
      <c r="BV54" s="224">
        <f t="shared" si="29"/>
        <v>0</v>
      </c>
      <c r="BW54" s="225">
        <v>0</v>
      </c>
      <c r="BX54" s="51">
        <f t="shared" si="58"/>
        <v>0</v>
      </c>
      <c r="BY54" s="54"/>
    </row>
    <row r="55" spans="2:77" ht="17.25" customHeight="1" thickBot="1" x14ac:dyDescent="0.3">
      <c r="B55" s="797"/>
      <c r="C55" s="801"/>
      <c r="D55" s="617" t="s">
        <v>32</v>
      </c>
      <c r="E55" s="214">
        <f t="shared" si="0"/>
        <v>0</v>
      </c>
      <c r="F55" s="161">
        <f t="shared" si="1"/>
        <v>0</v>
      </c>
      <c r="G55" s="108"/>
      <c r="H55" s="110">
        <f t="shared" si="3"/>
        <v>0</v>
      </c>
      <c r="I55" s="110">
        <f t="shared" si="4"/>
        <v>0</v>
      </c>
      <c r="J55" s="108"/>
      <c r="K55" s="110">
        <f t="shared" si="6"/>
        <v>0</v>
      </c>
      <c r="L55" s="110">
        <f t="shared" si="7"/>
        <v>0</v>
      </c>
      <c r="M55" s="108"/>
      <c r="N55" s="110">
        <f t="shared" si="9"/>
        <v>0</v>
      </c>
      <c r="O55" s="110">
        <f t="shared" si="31"/>
        <v>0</v>
      </c>
      <c r="P55" s="108"/>
      <c r="Q55" s="230">
        <f t="shared" si="10"/>
        <v>0</v>
      </c>
      <c r="R55" s="231">
        <v>0</v>
      </c>
      <c r="S55" s="632"/>
      <c r="T55" s="232">
        <f t="shared" si="11"/>
        <v>0</v>
      </c>
      <c r="U55" s="233">
        <v>0</v>
      </c>
      <c r="V55" s="234">
        <v>0</v>
      </c>
      <c r="W55" s="232">
        <f t="shared" si="12"/>
        <v>0</v>
      </c>
      <c r="X55" s="233">
        <v>0</v>
      </c>
      <c r="Y55" s="234">
        <v>0</v>
      </c>
      <c r="Z55" s="232">
        <f t="shared" si="13"/>
        <v>0</v>
      </c>
      <c r="AA55" s="233">
        <v>0</v>
      </c>
      <c r="AB55" s="234">
        <v>0</v>
      </c>
      <c r="AC55" s="226">
        <f t="shared" si="14"/>
        <v>0</v>
      </c>
      <c r="AD55" s="198">
        <v>0</v>
      </c>
      <c r="AE55" s="199">
        <f t="shared" si="52"/>
        <v>0</v>
      </c>
      <c r="AF55" s="226">
        <f t="shared" si="15"/>
        <v>0</v>
      </c>
      <c r="AG55" s="197">
        <v>0</v>
      </c>
      <c r="AH55" s="235"/>
      <c r="AI55" s="226">
        <f t="shared" si="16"/>
        <v>0</v>
      </c>
      <c r="AJ55" s="197">
        <v>0</v>
      </c>
      <c r="AK55" s="235"/>
      <c r="AL55" s="226">
        <f t="shared" si="17"/>
        <v>0</v>
      </c>
      <c r="AM55" s="197">
        <v>0</v>
      </c>
      <c r="AN55" s="234">
        <v>0</v>
      </c>
      <c r="AO55" s="226">
        <f t="shared" si="18"/>
        <v>0</v>
      </c>
      <c r="AP55" s="198">
        <v>0</v>
      </c>
      <c r="AQ55" s="199">
        <f t="shared" si="53"/>
        <v>0</v>
      </c>
      <c r="AR55" s="226">
        <f t="shared" si="51"/>
        <v>0</v>
      </c>
      <c r="AS55" s="198">
        <v>0</v>
      </c>
      <c r="AT55" s="199">
        <f t="shared" si="54"/>
        <v>0</v>
      </c>
      <c r="AU55" s="226">
        <f t="shared" si="20"/>
        <v>0</v>
      </c>
      <c r="AV55" s="197">
        <v>0</v>
      </c>
      <c r="AW55" s="235">
        <v>0</v>
      </c>
      <c r="AX55" s="226">
        <f t="shared" si="21"/>
        <v>0</v>
      </c>
      <c r="AY55" s="197">
        <v>0</v>
      </c>
      <c r="AZ55" s="235">
        <v>0</v>
      </c>
      <c r="BA55" s="226">
        <f t="shared" si="22"/>
        <v>0</v>
      </c>
      <c r="BB55" s="197">
        <v>0</v>
      </c>
      <c r="BC55" s="235">
        <v>0</v>
      </c>
      <c r="BD55" s="226">
        <f t="shared" si="23"/>
        <v>0</v>
      </c>
      <c r="BE55" s="198">
        <v>0</v>
      </c>
      <c r="BF55" s="199">
        <f t="shared" si="55"/>
        <v>0</v>
      </c>
      <c r="BG55" s="226">
        <f t="shared" si="24"/>
        <v>0</v>
      </c>
      <c r="BH55" s="198">
        <v>0</v>
      </c>
      <c r="BI55" s="199">
        <f t="shared" si="56"/>
        <v>0</v>
      </c>
      <c r="BJ55" s="226">
        <f t="shared" si="25"/>
        <v>0</v>
      </c>
      <c r="BK55" s="197">
        <v>0</v>
      </c>
      <c r="BL55" s="234">
        <v>0</v>
      </c>
      <c r="BM55" s="226">
        <f t="shared" si="26"/>
        <v>0</v>
      </c>
      <c r="BN55" s="197">
        <v>0</v>
      </c>
      <c r="BO55" s="234">
        <v>0</v>
      </c>
      <c r="BP55" s="226">
        <f t="shared" si="27"/>
        <v>0</v>
      </c>
      <c r="BQ55" s="197">
        <v>0</v>
      </c>
      <c r="BR55" s="234">
        <v>0</v>
      </c>
      <c r="BS55" s="227">
        <f t="shared" si="28"/>
        <v>0</v>
      </c>
      <c r="BT55" s="200">
        <v>0</v>
      </c>
      <c r="BU55" s="120">
        <f t="shared" si="57"/>
        <v>0</v>
      </c>
      <c r="BV55" s="227">
        <f t="shared" si="29"/>
        <v>0</v>
      </c>
      <c r="BW55" s="200">
        <v>0</v>
      </c>
      <c r="BX55" s="152">
        <f t="shared" si="58"/>
        <v>0</v>
      </c>
      <c r="BY55" s="122"/>
    </row>
    <row r="56" spans="2:77" ht="19.5" customHeight="1" x14ac:dyDescent="0.25">
      <c r="B56" s="796" t="s">
        <v>85</v>
      </c>
      <c r="C56" s="794" t="s">
        <v>86</v>
      </c>
      <c r="D56" s="618" t="s">
        <v>52</v>
      </c>
      <c r="E56" s="202">
        <f t="shared" si="0"/>
        <v>0.05</v>
      </c>
      <c r="F56" s="39">
        <f t="shared" si="1"/>
        <v>7.9000000000000001E-2</v>
      </c>
      <c r="G56" s="40">
        <f t="shared" ref="G56:G65" si="59">F56/E56</f>
        <v>1.5799999999999998</v>
      </c>
      <c r="H56" s="42">
        <f t="shared" si="3"/>
        <v>0</v>
      </c>
      <c r="I56" s="42">
        <f t="shared" si="4"/>
        <v>7.9000000000000001E-2</v>
      </c>
      <c r="J56" s="40">
        <f t="shared" ref="J56:J65" si="60">I56/E56</f>
        <v>1.5799999999999998</v>
      </c>
      <c r="K56" s="42">
        <f t="shared" si="6"/>
        <v>0</v>
      </c>
      <c r="L56" s="42">
        <f t="shared" si="7"/>
        <v>7.9000000000000001E-2</v>
      </c>
      <c r="M56" s="40">
        <f t="shared" ref="M56:M65" si="61">L56/E56</f>
        <v>1.5799999999999998</v>
      </c>
      <c r="N56" s="42">
        <f t="shared" si="9"/>
        <v>0</v>
      </c>
      <c r="O56" s="42">
        <f t="shared" si="31"/>
        <v>7.9000000000000001E-2</v>
      </c>
      <c r="P56" s="40">
        <f t="shared" ref="P56:P65" si="62">O56/E56</f>
        <v>1.5799999999999998</v>
      </c>
      <c r="Q56" s="44">
        <f t="shared" si="10"/>
        <v>0.05</v>
      </c>
      <c r="R56" s="45">
        <v>0</v>
      </c>
      <c r="S56" s="622">
        <v>0.05</v>
      </c>
      <c r="T56" s="46">
        <f t="shared" si="11"/>
        <v>7.9000000000000001E-2</v>
      </c>
      <c r="U56" s="47">
        <v>0</v>
      </c>
      <c r="V56" s="48">
        <v>7.9000000000000001E-2</v>
      </c>
      <c r="W56" s="46">
        <f t="shared" si="12"/>
        <v>0</v>
      </c>
      <c r="X56" s="47">
        <v>0</v>
      </c>
      <c r="Y56" s="48"/>
      <c r="Z56" s="46">
        <f t="shared" si="13"/>
        <v>0</v>
      </c>
      <c r="AA56" s="47">
        <v>0</v>
      </c>
      <c r="AB56" s="48"/>
      <c r="AC56" s="222">
        <f t="shared" si="14"/>
        <v>7.9000000000000001E-2</v>
      </c>
      <c r="AD56" s="223">
        <v>0</v>
      </c>
      <c r="AE56" s="207">
        <f t="shared" si="52"/>
        <v>7.9000000000000001E-2</v>
      </c>
      <c r="AF56" s="222">
        <f t="shared" si="15"/>
        <v>0</v>
      </c>
      <c r="AG56" s="207">
        <v>0</v>
      </c>
      <c r="AH56" s="49">
        <v>0</v>
      </c>
      <c r="AI56" s="222">
        <f t="shared" si="16"/>
        <v>0</v>
      </c>
      <c r="AJ56" s="207">
        <v>0</v>
      </c>
      <c r="AK56" s="49">
        <v>0</v>
      </c>
      <c r="AL56" s="222">
        <f t="shared" si="17"/>
        <v>0</v>
      </c>
      <c r="AM56" s="207">
        <v>0</v>
      </c>
      <c r="AN56" s="48">
        <v>0</v>
      </c>
      <c r="AO56" s="222">
        <f t="shared" si="18"/>
        <v>0</v>
      </c>
      <c r="AP56" s="223">
        <v>0</v>
      </c>
      <c r="AQ56" s="207">
        <f t="shared" si="53"/>
        <v>0</v>
      </c>
      <c r="AR56" s="222">
        <f t="shared" si="51"/>
        <v>7.9000000000000001E-2</v>
      </c>
      <c r="AS56" s="223">
        <v>0</v>
      </c>
      <c r="AT56" s="207">
        <f t="shared" si="54"/>
        <v>7.9000000000000001E-2</v>
      </c>
      <c r="AU56" s="222">
        <f t="shared" si="20"/>
        <v>0</v>
      </c>
      <c r="AV56" s="207">
        <v>0</v>
      </c>
      <c r="AW56" s="49">
        <v>0</v>
      </c>
      <c r="AX56" s="222">
        <f t="shared" si="21"/>
        <v>0</v>
      </c>
      <c r="AY56" s="207">
        <v>0</v>
      </c>
      <c r="AZ56" s="49">
        <v>0</v>
      </c>
      <c r="BA56" s="222">
        <f t="shared" si="22"/>
        <v>0</v>
      </c>
      <c r="BB56" s="207">
        <v>0</v>
      </c>
      <c r="BC56" s="49">
        <v>0</v>
      </c>
      <c r="BD56" s="222">
        <f t="shared" si="23"/>
        <v>0</v>
      </c>
      <c r="BE56" s="223">
        <v>0</v>
      </c>
      <c r="BF56" s="207">
        <f t="shared" si="55"/>
        <v>0</v>
      </c>
      <c r="BG56" s="222">
        <f t="shared" si="24"/>
        <v>7.9000000000000001E-2</v>
      </c>
      <c r="BH56" s="223">
        <v>0</v>
      </c>
      <c r="BI56" s="207">
        <f t="shared" si="56"/>
        <v>7.9000000000000001E-2</v>
      </c>
      <c r="BJ56" s="222">
        <f t="shared" si="25"/>
        <v>0</v>
      </c>
      <c r="BK56" s="207">
        <v>0</v>
      </c>
      <c r="BL56" s="48">
        <v>0</v>
      </c>
      <c r="BM56" s="222">
        <f t="shared" si="26"/>
        <v>0</v>
      </c>
      <c r="BN56" s="207">
        <v>0</v>
      </c>
      <c r="BO56" s="48">
        <v>0</v>
      </c>
      <c r="BP56" s="222">
        <f t="shared" si="27"/>
        <v>0</v>
      </c>
      <c r="BQ56" s="207">
        <v>0</v>
      </c>
      <c r="BR56" s="48">
        <v>0</v>
      </c>
      <c r="BS56" s="224">
        <f t="shared" si="28"/>
        <v>0</v>
      </c>
      <c r="BT56" s="225">
        <v>0</v>
      </c>
      <c r="BU56" s="51">
        <f t="shared" si="57"/>
        <v>0</v>
      </c>
      <c r="BV56" s="224">
        <f t="shared" si="29"/>
        <v>7.9000000000000001E-2</v>
      </c>
      <c r="BW56" s="225">
        <v>0</v>
      </c>
      <c r="BX56" s="51">
        <f t="shared" si="58"/>
        <v>7.9000000000000001E-2</v>
      </c>
      <c r="BY56" s="193">
        <f t="shared" ref="BY56:BY65" si="63">BV56/Q56</f>
        <v>1.5799999999999998</v>
      </c>
    </row>
    <row r="57" spans="2:77" ht="19.5" customHeight="1" thickBot="1" x14ac:dyDescent="0.3">
      <c r="B57" s="797"/>
      <c r="C57" s="795"/>
      <c r="D57" s="619" t="s">
        <v>32</v>
      </c>
      <c r="E57" s="214">
        <f t="shared" si="0"/>
        <v>47.2</v>
      </c>
      <c r="F57" s="161">
        <f t="shared" si="1"/>
        <v>14.052</v>
      </c>
      <c r="G57" s="108">
        <f t="shared" si="59"/>
        <v>0.29771186440677966</v>
      </c>
      <c r="H57" s="110">
        <f t="shared" si="3"/>
        <v>0</v>
      </c>
      <c r="I57" s="110">
        <f t="shared" si="4"/>
        <v>14.052</v>
      </c>
      <c r="J57" s="108">
        <f t="shared" si="60"/>
        <v>0.29771186440677966</v>
      </c>
      <c r="K57" s="110">
        <f t="shared" si="6"/>
        <v>0</v>
      </c>
      <c r="L57" s="110">
        <f t="shared" si="7"/>
        <v>14.052</v>
      </c>
      <c r="M57" s="108">
        <f t="shared" si="61"/>
        <v>0.29771186440677966</v>
      </c>
      <c r="N57" s="110">
        <f t="shared" si="9"/>
        <v>0</v>
      </c>
      <c r="O57" s="110">
        <f t="shared" si="31"/>
        <v>14.052</v>
      </c>
      <c r="P57" s="108">
        <f t="shared" si="62"/>
        <v>0.29771186440677966</v>
      </c>
      <c r="Q57" s="162">
        <f t="shared" si="10"/>
        <v>47.2</v>
      </c>
      <c r="R57" s="163">
        <v>0</v>
      </c>
      <c r="S57" s="626">
        <f>S56*944</f>
        <v>47.2</v>
      </c>
      <c r="T57" s="164">
        <f t="shared" si="11"/>
        <v>14.052</v>
      </c>
      <c r="U57" s="165">
        <v>0</v>
      </c>
      <c r="V57" s="99">
        <v>14.052</v>
      </c>
      <c r="W57" s="164">
        <f t="shared" si="12"/>
        <v>0</v>
      </c>
      <c r="X57" s="165">
        <v>0</v>
      </c>
      <c r="Y57" s="99"/>
      <c r="Z57" s="164">
        <f t="shared" si="13"/>
        <v>0</v>
      </c>
      <c r="AA57" s="165">
        <v>0</v>
      </c>
      <c r="AB57" s="99"/>
      <c r="AC57" s="226">
        <f t="shared" si="14"/>
        <v>14.052</v>
      </c>
      <c r="AD57" s="198">
        <v>0</v>
      </c>
      <c r="AE57" s="197">
        <f t="shared" si="52"/>
        <v>14.052</v>
      </c>
      <c r="AF57" s="226">
        <f t="shared" si="15"/>
        <v>0</v>
      </c>
      <c r="AG57" s="197">
        <v>0</v>
      </c>
      <c r="AH57" s="100">
        <v>0</v>
      </c>
      <c r="AI57" s="226">
        <f t="shared" si="16"/>
        <v>0</v>
      </c>
      <c r="AJ57" s="197">
        <v>0</v>
      </c>
      <c r="AK57" s="100">
        <v>0</v>
      </c>
      <c r="AL57" s="226">
        <f t="shared" si="17"/>
        <v>0</v>
      </c>
      <c r="AM57" s="197">
        <v>0</v>
      </c>
      <c r="AN57" s="99">
        <v>0</v>
      </c>
      <c r="AO57" s="226">
        <f t="shared" si="18"/>
        <v>0</v>
      </c>
      <c r="AP57" s="198">
        <v>0</v>
      </c>
      <c r="AQ57" s="197">
        <f t="shared" si="53"/>
        <v>0</v>
      </c>
      <c r="AR57" s="226">
        <f t="shared" si="51"/>
        <v>14.052</v>
      </c>
      <c r="AS57" s="198">
        <v>0</v>
      </c>
      <c r="AT57" s="197">
        <f t="shared" si="54"/>
        <v>14.052</v>
      </c>
      <c r="AU57" s="226">
        <f t="shared" si="20"/>
        <v>0</v>
      </c>
      <c r="AV57" s="197">
        <v>0</v>
      </c>
      <c r="AW57" s="100">
        <v>0</v>
      </c>
      <c r="AX57" s="226">
        <f t="shared" si="21"/>
        <v>0</v>
      </c>
      <c r="AY57" s="197">
        <v>0</v>
      </c>
      <c r="AZ57" s="100">
        <v>0</v>
      </c>
      <c r="BA57" s="226">
        <f t="shared" si="22"/>
        <v>0</v>
      </c>
      <c r="BB57" s="197">
        <v>0</v>
      </c>
      <c r="BC57" s="100">
        <v>0</v>
      </c>
      <c r="BD57" s="226">
        <f t="shared" si="23"/>
        <v>0</v>
      </c>
      <c r="BE57" s="198">
        <v>0</v>
      </c>
      <c r="BF57" s="197">
        <f t="shared" si="55"/>
        <v>0</v>
      </c>
      <c r="BG57" s="226">
        <f t="shared" si="24"/>
        <v>14.052</v>
      </c>
      <c r="BH57" s="198">
        <v>0</v>
      </c>
      <c r="BI57" s="197">
        <f t="shared" si="56"/>
        <v>14.052</v>
      </c>
      <c r="BJ57" s="226">
        <f t="shared" si="25"/>
        <v>0</v>
      </c>
      <c r="BK57" s="197">
        <v>0</v>
      </c>
      <c r="BL57" s="99">
        <v>0</v>
      </c>
      <c r="BM57" s="226">
        <f t="shared" si="26"/>
        <v>0</v>
      </c>
      <c r="BN57" s="197">
        <v>0</v>
      </c>
      <c r="BO57" s="99">
        <v>0</v>
      </c>
      <c r="BP57" s="226">
        <f t="shared" si="27"/>
        <v>0</v>
      </c>
      <c r="BQ57" s="197">
        <v>0</v>
      </c>
      <c r="BR57" s="99">
        <v>0</v>
      </c>
      <c r="BS57" s="227">
        <f t="shared" si="28"/>
        <v>0</v>
      </c>
      <c r="BT57" s="200">
        <v>0</v>
      </c>
      <c r="BU57" s="119">
        <f t="shared" si="57"/>
        <v>0</v>
      </c>
      <c r="BV57" s="227">
        <f t="shared" si="29"/>
        <v>14.052</v>
      </c>
      <c r="BW57" s="200">
        <v>0</v>
      </c>
      <c r="BX57" s="152">
        <f t="shared" si="58"/>
        <v>14.052</v>
      </c>
      <c r="BY57" s="228">
        <f t="shared" si="63"/>
        <v>0.29771186440677966</v>
      </c>
    </row>
    <row r="58" spans="2:77" ht="19.5" customHeight="1" x14ac:dyDescent="0.25">
      <c r="B58" s="796" t="s">
        <v>87</v>
      </c>
      <c r="C58" s="794" t="s">
        <v>88</v>
      </c>
      <c r="D58" s="616" t="s">
        <v>57</v>
      </c>
      <c r="E58" s="202">
        <f t="shared" si="0"/>
        <v>100</v>
      </c>
      <c r="F58" s="240">
        <f t="shared" si="1"/>
        <v>58</v>
      </c>
      <c r="G58" s="40">
        <f t="shared" si="59"/>
        <v>0.57999999999999996</v>
      </c>
      <c r="H58" s="42">
        <f t="shared" si="3"/>
        <v>0</v>
      </c>
      <c r="I58" s="42">
        <f t="shared" si="4"/>
        <v>58</v>
      </c>
      <c r="J58" s="40">
        <f t="shared" si="60"/>
        <v>0.57999999999999996</v>
      </c>
      <c r="K58" s="42">
        <f t="shared" si="6"/>
        <v>0</v>
      </c>
      <c r="L58" s="42">
        <f t="shared" si="7"/>
        <v>58</v>
      </c>
      <c r="M58" s="40">
        <f t="shared" si="61"/>
        <v>0.57999999999999996</v>
      </c>
      <c r="N58" s="42">
        <f t="shared" si="9"/>
        <v>0</v>
      </c>
      <c r="O58" s="42">
        <f t="shared" si="31"/>
        <v>58</v>
      </c>
      <c r="P58" s="40">
        <f t="shared" si="62"/>
        <v>0.57999999999999996</v>
      </c>
      <c r="Q58" s="44">
        <f t="shared" si="10"/>
        <v>100</v>
      </c>
      <c r="R58" s="45">
        <v>0</v>
      </c>
      <c r="S58" s="622">
        <v>100</v>
      </c>
      <c r="T58" s="46">
        <f t="shared" si="11"/>
        <v>20</v>
      </c>
      <c r="U58" s="47">
        <v>0</v>
      </c>
      <c r="V58" s="84">
        <v>20</v>
      </c>
      <c r="W58" s="46">
        <f t="shared" si="12"/>
        <v>25</v>
      </c>
      <c r="X58" s="47">
        <v>0</v>
      </c>
      <c r="Y58" s="84">
        <v>25</v>
      </c>
      <c r="Z58" s="46">
        <f t="shared" si="13"/>
        <v>13</v>
      </c>
      <c r="AA58" s="47">
        <v>0</v>
      </c>
      <c r="AB58" s="84">
        <v>13</v>
      </c>
      <c r="AC58" s="222">
        <f t="shared" si="14"/>
        <v>58</v>
      </c>
      <c r="AD58" s="223">
        <v>0</v>
      </c>
      <c r="AE58" s="187">
        <f t="shared" si="52"/>
        <v>58</v>
      </c>
      <c r="AF58" s="222">
        <f t="shared" si="15"/>
        <v>0</v>
      </c>
      <c r="AG58" s="207">
        <v>0</v>
      </c>
      <c r="AH58" s="49">
        <v>0</v>
      </c>
      <c r="AI58" s="222">
        <f t="shared" si="16"/>
        <v>0</v>
      </c>
      <c r="AJ58" s="207">
        <v>0</v>
      </c>
      <c r="AK58" s="49">
        <v>0</v>
      </c>
      <c r="AL58" s="222">
        <f t="shared" si="17"/>
        <v>0</v>
      </c>
      <c r="AM58" s="207">
        <v>0</v>
      </c>
      <c r="AN58" s="84">
        <v>0</v>
      </c>
      <c r="AO58" s="222">
        <f t="shared" si="18"/>
        <v>0</v>
      </c>
      <c r="AP58" s="223">
        <v>0</v>
      </c>
      <c r="AQ58" s="187">
        <f t="shared" si="53"/>
        <v>0</v>
      </c>
      <c r="AR58" s="222">
        <f t="shared" si="51"/>
        <v>58</v>
      </c>
      <c r="AS58" s="223">
        <v>0</v>
      </c>
      <c r="AT58" s="187">
        <f t="shared" si="54"/>
        <v>58</v>
      </c>
      <c r="AU58" s="222">
        <f t="shared" si="20"/>
        <v>0</v>
      </c>
      <c r="AV58" s="207">
        <v>0</v>
      </c>
      <c r="AW58" s="85">
        <v>0</v>
      </c>
      <c r="AX58" s="222">
        <f t="shared" si="21"/>
        <v>0</v>
      </c>
      <c r="AY58" s="207">
        <v>0</v>
      </c>
      <c r="AZ58" s="85">
        <v>0</v>
      </c>
      <c r="BA58" s="222">
        <f t="shared" si="22"/>
        <v>0</v>
      </c>
      <c r="BB58" s="207">
        <v>0</v>
      </c>
      <c r="BC58" s="85">
        <v>0</v>
      </c>
      <c r="BD58" s="222">
        <f t="shared" si="23"/>
        <v>0</v>
      </c>
      <c r="BE58" s="223">
        <v>0</v>
      </c>
      <c r="BF58" s="187">
        <f t="shared" si="55"/>
        <v>0</v>
      </c>
      <c r="BG58" s="222">
        <f t="shared" si="24"/>
        <v>58</v>
      </c>
      <c r="BH58" s="223">
        <v>0</v>
      </c>
      <c r="BI58" s="187">
        <f t="shared" si="56"/>
        <v>58</v>
      </c>
      <c r="BJ58" s="222">
        <f t="shared" si="25"/>
        <v>0</v>
      </c>
      <c r="BK58" s="207">
        <v>0</v>
      </c>
      <c r="BL58" s="84">
        <v>0</v>
      </c>
      <c r="BM58" s="222">
        <f t="shared" si="26"/>
        <v>0</v>
      </c>
      <c r="BN58" s="207">
        <v>0</v>
      </c>
      <c r="BO58" s="84">
        <v>0</v>
      </c>
      <c r="BP58" s="222">
        <f t="shared" si="27"/>
        <v>0</v>
      </c>
      <c r="BQ58" s="207">
        <v>0</v>
      </c>
      <c r="BR58" s="84">
        <v>0</v>
      </c>
      <c r="BS58" s="224">
        <f t="shared" si="28"/>
        <v>0</v>
      </c>
      <c r="BT58" s="225">
        <v>0</v>
      </c>
      <c r="BU58" s="152">
        <f t="shared" si="57"/>
        <v>0</v>
      </c>
      <c r="BV58" s="224">
        <f t="shared" si="29"/>
        <v>58</v>
      </c>
      <c r="BW58" s="225">
        <v>0</v>
      </c>
      <c r="BX58" s="51">
        <f t="shared" si="58"/>
        <v>58</v>
      </c>
      <c r="BY58" s="54">
        <f t="shared" si="63"/>
        <v>0.57999999999999996</v>
      </c>
    </row>
    <row r="59" spans="2:77" ht="19.5" customHeight="1" thickBot="1" x14ac:dyDescent="0.3">
      <c r="B59" s="797"/>
      <c r="C59" s="795"/>
      <c r="D59" s="617" t="s">
        <v>32</v>
      </c>
      <c r="E59" s="214">
        <f t="shared" si="0"/>
        <v>206.8</v>
      </c>
      <c r="F59" s="161">
        <f t="shared" si="1"/>
        <v>274.27499999999998</v>
      </c>
      <c r="G59" s="108">
        <f t="shared" si="59"/>
        <v>1.3262814313346227</v>
      </c>
      <c r="H59" s="110">
        <f t="shared" si="3"/>
        <v>0</v>
      </c>
      <c r="I59" s="110">
        <f t="shared" si="4"/>
        <v>274.27499999999998</v>
      </c>
      <c r="J59" s="108">
        <f t="shared" si="60"/>
        <v>1.3262814313346227</v>
      </c>
      <c r="K59" s="110">
        <f t="shared" si="6"/>
        <v>0</v>
      </c>
      <c r="L59" s="110">
        <f t="shared" si="7"/>
        <v>274.27499999999998</v>
      </c>
      <c r="M59" s="108">
        <f t="shared" si="61"/>
        <v>1.3262814313346227</v>
      </c>
      <c r="N59" s="110">
        <f t="shared" si="9"/>
        <v>0</v>
      </c>
      <c r="O59" s="110">
        <f t="shared" si="31"/>
        <v>274.27499999999998</v>
      </c>
      <c r="P59" s="108">
        <f t="shared" si="62"/>
        <v>1.3262814313346227</v>
      </c>
      <c r="Q59" s="162">
        <f t="shared" si="10"/>
        <v>206.8</v>
      </c>
      <c r="R59" s="163">
        <v>0</v>
      </c>
      <c r="S59" s="626">
        <f>S58*2.068</f>
        <v>206.8</v>
      </c>
      <c r="T59" s="164">
        <f t="shared" si="11"/>
        <v>104.947</v>
      </c>
      <c r="U59" s="165">
        <v>0</v>
      </c>
      <c r="V59" s="234">
        <v>104.947</v>
      </c>
      <c r="W59" s="164">
        <f t="shared" si="12"/>
        <v>122.251</v>
      </c>
      <c r="X59" s="165">
        <v>0</v>
      </c>
      <c r="Y59" s="234">
        <v>122.251</v>
      </c>
      <c r="Z59" s="164">
        <f t="shared" si="13"/>
        <v>47.076999999999998</v>
      </c>
      <c r="AA59" s="165">
        <v>0</v>
      </c>
      <c r="AB59" s="234">
        <v>47.076999999999998</v>
      </c>
      <c r="AC59" s="226">
        <f t="shared" si="14"/>
        <v>274.27499999999998</v>
      </c>
      <c r="AD59" s="198">
        <v>0</v>
      </c>
      <c r="AE59" s="199">
        <f t="shared" si="52"/>
        <v>274.27499999999998</v>
      </c>
      <c r="AF59" s="226">
        <f t="shared" si="15"/>
        <v>0</v>
      </c>
      <c r="AG59" s="197">
        <v>0</v>
      </c>
      <c r="AH59" s="100">
        <v>0</v>
      </c>
      <c r="AI59" s="226">
        <f t="shared" si="16"/>
        <v>0</v>
      </c>
      <c r="AJ59" s="197">
        <v>0</v>
      </c>
      <c r="AK59" s="100">
        <v>0</v>
      </c>
      <c r="AL59" s="226">
        <f t="shared" si="17"/>
        <v>0</v>
      </c>
      <c r="AM59" s="197">
        <v>0</v>
      </c>
      <c r="AN59" s="234">
        <v>0</v>
      </c>
      <c r="AO59" s="226">
        <f t="shared" si="18"/>
        <v>0</v>
      </c>
      <c r="AP59" s="198">
        <v>0</v>
      </c>
      <c r="AQ59" s="199">
        <f t="shared" si="53"/>
        <v>0</v>
      </c>
      <c r="AR59" s="226">
        <f t="shared" si="51"/>
        <v>274.27499999999998</v>
      </c>
      <c r="AS59" s="198">
        <v>0</v>
      </c>
      <c r="AT59" s="199">
        <f t="shared" si="54"/>
        <v>274.27499999999998</v>
      </c>
      <c r="AU59" s="226">
        <f t="shared" si="20"/>
        <v>0</v>
      </c>
      <c r="AV59" s="197">
        <v>0</v>
      </c>
      <c r="AW59" s="235">
        <v>0</v>
      </c>
      <c r="AX59" s="226">
        <f t="shared" si="21"/>
        <v>0</v>
      </c>
      <c r="AY59" s="197">
        <v>0</v>
      </c>
      <c r="AZ59" s="235">
        <v>0</v>
      </c>
      <c r="BA59" s="226">
        <f t="shared" si="22"/>
        <v>0</v>
      </c>
      <c r="BB59" s="197">
        <v>0</v>
      </c>
      <c r="BC59" s="235">
        <v>0</v>
      </c>
      <c r="BD59" s="226">
        <f t="shared" si="23"/>
        <v>0</v>
      </c>
      <c r="BE59" s="198">
        <v>0</v>
      </c>
      <c r="BF59" s="199">
        <f t="shared" si="55"/>
        <v>0</v>
      </c>
      <c r="BG59" s="226">
        <f t="shared" si="24"/>
        <v>274.27499999999998</v>
      </c>
      <c r="BH59" s="198">
        <v>0</v>
      </c>
      <c r="BI59" s="199">
        <f t="shared" si="56"/>
        <v>274.27499999999998</v>
      </c>
      <c r="BJ59" s="226">
        <f t="shared" si="25"/>
        <v>0</v>
      </c>
      <c r="BK59" s="197">
        <v>0</v>
      </c>
      <c r="BL59" s="234">
        <v>0</v>
      </c>
      <c r="BM59" s="226">
        <f t="shared" si="26"/>
        <v>0</v>
      </c>
      <c r="BN59" s="197">
        <v>0</v>
      </c>
      <c r="BO59" s="234">
        <v>0</v>
      </c>
      <c r="BP59" s="226">
        <f t="shared" si="27"/>
        <v>0</v>
      </c>
      <c r="BQ59" s="197">
        <v>0</v>
      </c>
      <c r="BR59" s="234">
        <v>0</v>
      </c>
      <c r="BS59" s="227">
        <f t="shared" si="28"/>
        <v>0</v>
      </c>
      <c r="BT59" s="200">
        <v>0</v>
      </c>
      <c r="BU59" s="120">
        <f t="shared" si="57"/>
        <v>0</v>
      </c>
      <c r="BV59" s="227">
        <f t="shared" si="29"/>
        <v>274.27499999999998</v>
      </c>
      <c r="BW59" s="200">
        <v>0</v>
      </c>
      <c r="BX59" s="152">
        <f t="shared" si="58"/>
        <v>274.27499999999998</v>
      </c>
      <c r="BY59" s="122">
        <f t="shared" si="63"/>
        <v>1.3262814313346227</v>
      </c>
    </row>
    <row r="60" spans="2:77" ht="15.75" customHeight="1" x14ac:dyDescent="0.25">
      <c r="B60" s="796" t="s">
        <v>89</v>
      </c>
      <c r="C60" s="816" t="s">
        <v>90</v>
      </c>
      <c r="D60" s="616" t="s">
        <v>57</v>
      </c>
      <c r="E60" s="202">
        <f t="shared" si="0"/>
        <v>34</v>
      </c>
      <c r="F60" s="39">
        <f t="shared" si="1"/>
        <v>0</v>
      </c>
      <c r="G60" s="40">
        <f t="shared" si="59"/>
        <v>0</v>
      </c>
      <c r="H60" s="42">
        <f t="shared" si="3"/>
        <v>0</v>
      </c>
      <c r="I60" s="42">
        <f t="shared" si="4"/>
        <v>0</v>
      </c>
      <c r="J60" s="40">
        <f t="shared" si="60"/>
        <v>0</v>
      </c>
      <c r="K60" s="42">
        <f t="shared" si="6"/>
        <v>0</v>
      </c>
      <c r="L60" s="42">
        <f t="shared" si="7"/>
        <v>0</v>
      </c>
      <c r="M60" s="40">
        <f t="shared" si="61"/>
        <v>0</v>
      </c>
      <c r="N60" s="42">
        <f t="shared" si="9"/>
        <v>0</v>
      </c>
      <c r="O60" s="42">
        <f t="shared" si="31"/>
        <v>0</v>
      </c>
      <c r="P60" s="40">
        <f t="shared" si="62"/>
        <v>0</v>
      </c>
      <c r="Q60" s="44">
        <f t="shared" si="10"/>
        <v>34</v>
      </c>
      <c r="R60" s="45">
        <v>0</v>
      </c>
      <c r="S60" s="622">
        <v>34</v>
      </c>
      <c r="T60" s="46">
        <f t="shared" si="11"/>
        <v>0</v>
      </c>
      <c r="U60" s="47">
        <v>0</v>
      </c>
      <c r="V60" s="48"/>
      <c r="W60" s="46">
        <f t="shared" si="12"/>
        <v>0</v>
      </c>
      <c r="X60" s="47">
        <v>0</v>
      </c>
      <c r="Y60" s="48"/>
      <c r="Z60" s="46">
        <f t="shared" si="13"/>
        <v>0</v>
      </c>
      <c r="AA60" s="47">
        <v>0</v>
      </c>
      <c r="AB60" s="48"/>
      <c r="AC60" s="222">
        <f t="shared" si="14"/>
        <v>0</v>
      </c>
      <c r="AD60" s="223">
        <v>0</v>
      </c>
      <c r="AE60" s="207">
        <f t="shared" si="52"/>
        <v>0</v>
      </c>
      <c r="AF60" s="222">
        <f t="shared" si="15"/>
        <v>0</v>
      </c>
      <c r="AG60" s="207">
        <v>0</v>
      </c>
      <c r="AH60" s="49">
        <v>0</v>
      </c>
      <c r="AI60" s="222">
        <f t="shared" si="16"/>
        <v>0</v>
      </c>
      <c r="AJ60" s="207">
        <v>0</v>
      </c>
      <c r="AK60" s="49"/>
      <c r="AL60" s="222">
        <f t="shared" si="17"/>
        <v>0</v>
      </c>
      <c r="AM60" s="207">
        <v>0</v>
      </c>
      <c r="AN60" s="48">
        <v>0</v>
      </c>
      <c r="AO60" s="222">
        <f t="shared" si="18"/>
        <v>0</v>
      </c>
      <c r="AP60" s="223">
        <v>0</v>
      </c>
      <c r="AQ60" s="207">
        <f t="shared" si="53"/>
        <v>0</v>
      </c>
      <c r="AR60" s="222">
        <f t="shared" si="51"/>
        <v>0</v>
      </c>
      <c r="AS60" s="223">
        <v>0</v>
      </c>
      <c r="AT60" s="207">
        <f t="shared" si="54"/>
        <v>0</v>
      </c>
      <c r="AU60" s="222">
        <f t="shared" si="20"/>
        <v>0</v>
      </c>
      <c r="AV60" s="207">
        <v>0</v>
      </c>
      <c r="AW60" s="49">
        <v>0</v>
      </c>
      <c r="AX60" s="222">
        <f t="shared" si="21"/>
        <v>0</v>
      </c>
      <c r="AY60" s="207">
        <v>0</v>
      </c>
      <c r="AZ60" s="49">
        <v>0</v>
      </c>
      <c r="BA60" s="222">
        <f t="shared" si="22"/>
        <v>0</v>
      </c>
      <c r="BB60" s="207">
        <v>0</v>
      </c>
      <c r="BC60" s="49">
        <v>0</v>
      </c>
      <c r="BD60" s="222">
        <f t="shared" si="23"/>
        <v>0</v>
      </c>
      <c r="BE60" s="223">
        <v>0</v>
      </c>
      <c r="BF60" s="207">
        <f t="shared" si="55"/>
        <v>0</v>
      </c>
      <c r="BG60" s="222">
        <f t="shared" si="24"/>
        <v>0</v>
      </c>
      <c r="BH60" s="223">
        <v>0</v>
      </c>
      <c r="BI60" s="207">
        <f t="shared" si="56"/>
        <v>0</v>
      </c>
      <c r="BJ60" s="222">
        <f t="shared" si="25"/>
        <v>0</v>
      </c>
      <c r="BK60" s="207">
        <v>0</v>
      </c>
      <c r="BL60" s="48">
        <v>0</v>
      </c>
      <c r="BM60" s="222">
        <f t="shared" si="26"/>
        <v>0</v>
      </c>
      <c r="BN60" s="207">
        <v>0</v>
      </c>
      <c r="BO60" s="48">
        <v>0</v>
      </c>
      <c r="BP60" s="222">
        <f t="shared" si="27"/>
        <v>0</v>
      </c>
      <c r="BQ60" s="207">
        <v>0</v>
      </c>
      <c r="BR60" s="48">
        <v>0</v>
      </c>
      <c r="BS60" s="224">
        <f t="shared" si="28"/>
        <v>0</v>
      </c>
      <c r="BT60" s="225">
        <v>0</v>
      </c>
      <c r="BU60" s="51">
        <f t="shared" si="57"/>
        <v>0</v>
      </c>
      <c r="BV60" s="224">
        <f t="shared" si="29"/>
        <v>0</v>
      </c>
      <c r="BW60" s="225">
        <v>0</v>
      </c>
      <c r="BX60" s="51">
        <f t="shared" si="58"/>
        <v>0</v>
      </c>
      <c r="BY60" s="193">
        <f t="shared" si="63"/>
        <v>0</v>
      </c>
    </row>
    <row r="61" spans="2:77" ht="15.75" customHeight="1" thickBot="1" x14ac:dyDescent="0.3">
      <c r="B61" s="797"/>
      <c r="C61" s="815"/>
      <c r="D61" s="617" t="s">
        <v>32</v>
      </c>
      <c r="E61" s="214">
        <f t="shared" si="0"/>
        <v>654.16</v>
      </c>
      <c r="F61" s="161">
        <f t="shared" si="1"/>
        <v>0</v>
      </c>
      <c r="G61" s="108">
        <f t="shared" si="59"/>
        <v>0</v>
      </c>
      <c r="H61" s="110">
        <f t="shared" si="3"/>
        <v>0</v>
      </c>
      <c r="I61" s="110">
        <f t="shared" si="4"/>
        <v>0</v>
      </c>
      <c r="J61" s="108">
        <f t="shared" si="60"/>
        <v>0</v>
      </c>
      <c r="K61" s="110">
        <f t="shared" si="6"/>
        <v>0</v>
      </c>
      <c r="L61" s="110">
        <f t="shared" si="7"/>
        <v>0</v>
      </c>
      <c r="M61" s="108">
        <f t="shared" si="61"/>
        <v>0</v>
      </c>
      <c r="N61" s="110">
        <f t="shared" si="9"/>
        <v>0</v>
      </c>
      <c r="O61" s="110">
        <f t="shared" si="31"/>
        <v>0</v>
      </c>
      <c r="P61" s="108">
        <f t="shared" si="62"/>
        <v>0</v>
      </c>
      <c r="Q61" s="162">
        <f t="shared" si="10"/>
        <v>654.16</v>
      </c>
      <c r="R61" s="163">
        <v>0</v>
      </c>
      <c r="S61" s="626">
        <f>S60*19.24</f>
        <v>654.16</v>
      </c>
      <c r="T61" s="164">
        <f t="shared" si="11"/>
        <v>0</v>
      </c>
      <c r="U61" s="165">
        <v>0</v>
      </c>
      <c r="V61" s="99"/>
      <c r="W61" s="164">
        <f t="shared" si="12"/>
        <v>0</v>
      </c>
      <c r="X61" s="165">
        <v>0</v>
      </c>
      <c r="Y61" s="99"/>
      <c r="Z61" s="164">
        <f t="shared" si="13"/>
        <v>0</v>
      </c>
      <c r="AA61" s="165">
        <v>0</v>
      </c>
      <c r="AB61" s="99"/>
      <c r="AC61" s="226">
        <f t="shared" si="14"/>
        <v>0</v>
      </c>
      <c r="AD61" s="198">
        <v>0</v>
      </c>
      <c r="AE61" s="197">
        <f t="shared" si="52"/>
        <v>0</v>
      </c>
      <c r="AF61" s="226">
        <f t="shared" si="15"/>
        <v>0</v>
      </c>
      <c r="AG61" s="197">
        <v>0</v>
      </c>
      <c r="AH61" s="100">
        <v>0</v>
      </c>
      <c r="AI61" s="226">
        <f t="shared" si="16"/>
        <v>0</v>
      </c>
      <c r="AJ61" s="197">
        <v>0</v>
      </c>
      <c r="AK61" s="100"/>
      <c r="AL61" s="226">
        <f t="shared" si="17"/>
        <v>0</v>
      </c>
      <c r="AM61" s="197">
        <v>0</v>
      </c>
      <c r="AN61" s="99">
        <v>0</v>
      </c>
      <c r="AO61" s="226">
        <f t="shared" si="18"/>
        <v>0</v>
      </c>
      <c r="AP61" s="198">
        <v>0</v>
      </c>
      <c r="AQ61" s="197">
        <f t="shared" si="53"/>
        <v>0</v>
      </c>
      <c r="AR61" s="226">
        <f t="shared" si="51"/>
        <v>0</v>
      </c>
      <c r="AS61" s="198">
        <v>0</v>
      </c>
      <c r="AT61" s="197">
        <f t="shared" si="54"/>
        <v>0</v>
      </c>
      <c r="AU61" s="226">
        <f t="shared" si="20"/>
        <v>0</v>
      </c>
      <c r="AV61" s="197">
        <v>0</v>
      </c>
      <c r="AW61" s="100">
        <v>0</v>
      </c>
      <c r="AX61" s="226">
        <f t="shared" si="21"/>
        <v>0</v>
      </c>
      <c r="AY61" s="197">
        <v>0</v>
      </c>
      <c r="AZ61" s="100">
        <v>0</v>
      </c>
      <c r="BA61" s="226">
        <f t="shared" si="22"/>
        <v>0</v>
      </c>
      <c r="BB61" s="197">
        <v>0</v>
      </c>
      <c r="BC61" s="100">
        <v>0</v>
      </c>
      <c r="BD61" s="226">
        <f t="shared" si="23"/>
        <v>0</v>
      </c>
      <c r="BE61" s="198">
        <v>0</v>
      </c>
      <c r="BF61" s="197">
        <f t="shared" si="55"/>
        <v>0</v>
      </c>
      <c r="BG61" s="226">
        <f t="shared" si="24"/>
        <v>0</v>
      </c>
      <c r="BH61" s="198">
        <v>0</v>
      </c>
      <c r="BI61" s="197">
        <f t="shared" si="56"/>
        <v>0</v>
      </c>
      <c r="BJ61" s="226">
        <f t="shared" si="25"/>
        <v>0</v>
      </c>
      <c r="BK61" s="197">
        <v>0</v>
      </c>
      <c r="BL61" s="99">
        <v>0</v>
      </c>
      <c r="BM61" s="226">
        <f t="shared" si="26"/>
        <v>0</v>
      </c>
      <c r="BN61" s="197">
        <v>0</v>
      </c>
      <c r="BO61" s="99">
        <v>0</v>
      </c>
      <c r="BP61" s="226">
        <f t="shared" si="27"/>
        <v>0</v>
      </c>
      <c r="BQ61" s="197">
        <v>0</v>
      </c>
      <c r="BR61" s="99">
        <v>0</v>
      </c>
      <c r="BS61" s="227">
        <f t="shared" si="28"/>
        <v>0</v>
      </c>
      <c r="BT61" s="200">
        <v>0</v>
      </c>
      <c r="BU61" s="119">
        <f t="shared" si="57"/>
        <v>0</v>
      </c>
      <c r="BV61" s="227">
        <f t="shared" si="29"/>
        <v>0</v>
      </c>
      <c r="BW61" s="200">
        <v>0</v>
      </c>
      <c r="BX61" s="241">
        <f t="shared" si="58"/>
        <v>0</v>
      </c>
      <c r="BY61" s="228">
        <f t="shared" si="63"/>
        <v>0</v>
      </c>
    </row>
    <row r="62" spans="2:77" ht="15.75" customHeight="1" x14ac:dyDescent="0.25">
      <c r="B62" s="796" t="s">
        <v>91</v>
      </c>
      <c r="C62" s="794" t="s">
        <v>92</v>
      </c>
      <c r="D62" s="616" t="s">
        <v>57</v>
      </c>
      <c r="E62" s="202">
        <f t="shared" si="0"/>
        <v>723</v>
      </c>
      <c r="F62" s="39">
        <f t="shared" si="1"/>
        <v>226</v>
      </c>
      <c r="G62" s="40">
        <f t="shared" si="59"/>
        <v>0.31258644536652835</v>
      </c>
      <c r="H62" s="42">
        <f t="shared" si="3"/>
        <v>0</v>
      </c>
      <c r="I62" s="42">
        <f t="shared" si="4"/>
        <v>226</v>
      </c>
      <c r="J62" s="40">
        <f t="shared" si="60"/>
        <v>0.31258644536652835</v>
      </c>
      <c r="K62" s="42">
        <f t="shared" si="6"/>
        <v>0</v>
      </c>
      <c r="L62" s="42">
        <f t="shared" si="7"/>
        <v>226</v>
      </c>
      <c r="M62" s="40">
        <f t="shared" si="61"/>
        <v>0.31258644536652835</v>
      </c>
      <c r="N62" s="42">
        <f t="shared" si="9"/>
        <v>0</v>
      </c>
      <c r="O62" s="42">
        <f t="shared" si="31"/>
        <v>226</v>
      </c>
      <c r="P62" s="40">
        <f t="shared" si="62"/>
        <v>0.31258644536652835</v>
      </c>
      <c r="Q62" s="80">
        <f t="shared" si="10"/>
        <v>723</v>
      </c>
      <c r="R62" s="81">
        <v>0</v>
      </c>
      <c r="S62" s="624">
        <v>723</v>
      </c>
      <c r="T62" s="82">
        <f t="shared" si="11"/>
        <v>41</v>
      </c>
      <c r="U62" s="83">
        <v>0</v>
      </c>
      <c r="V62" s="84">
        <v>41</v>
      </c>
      <c r="W62" s="82">
        <f t="shared" si="12"/>
        <v>83</v>
      </c>
      <c r="X62" s="83">
        <v>0</v>
      </c>
      <c r="Y62" s="84">
        <v>83</v>
      </c>
      <c r="Z62" s="82">
        <f t="shared" si="13"/>
        <v>102</v>
      </c>
      <c r="AA62" s="83">
        <v>0</v>
      </c>
      <c r="AB62" s="84">
        <v>102</v>
      </c>
      <c r="AC62" s="223">
        <f t="shared" si="14"/>
        <v>226</v>
      </c>
      <c r="AD62" s="223">
        <v>0</v>
      </c>
      <c r="AE62" s="207">
        <f t="shared" si="52"/>
        <v>226</v>
      </c>
      <c r="AF62" s="223">
        <f t="shared" si="15"/>
        <v>0</v>
      </c>
      <c r="AG62" s="207">
        <v>0</v>
      </c>
      <c r="AH62" s="85">
        <v>0</v>
      </c>
      <c r="AI62" s="223">
        <f t="shared" si="16"/>
        <v>0</v>
      </c>
      <c r="AJ62" s="207">
        <v>0</v>
      </c>
      <c r="AK62" s="85">
        <v>0</v>
      </c>
      <c r="AL62" s="223">
        <f t="shared" si="17"/>
        <v>0</v>
      </c>
      <c r="AM62" s="207">
        <v>0</v>
      </c>
      <c r="AN62" s="84">
        <v>0</v>
      </c>
      <c r="AO62" s="223">
        <f t="shared" si="18"/>
        <v>0</v>
      </c>
      <c r="AP62" s="223">
        <v>0</v>
      </c>
      <c r="AQ62" s="207">
        <f t="shared" si="53"/>
        <v>0</v>
      </c>
      <c r="AR62" s="223">
        <f t="shared" si="51"/>
        <v>226</v>
      </c>
      <c r="AS62" s="223">
        <v>0</v>
      </c>
      <c r="AT62" s="207">
        <f t="shared" si="54"/>
        <v>226</v>
      </c>
      <c r="AU62" s="223">
        <f t="shared" si="20"/>
        <v>0</v>
      </c>
      <c r="AV62" s="207">
        <v>0</v>
      </c>
      <c r="AW62" s="85">
        <v>0</v>
      </c>
      <c r="AX62" s="223">
        <f t="shared" si="21"/>
        <v>0</v>
      </c>
      <c r="AY62" s="207">
        <v>0</v>
      </c>
      <c r="AZ62" s="85">
        <v>0</v>
      </c>
      <c r="BA62" s="223">
        <f t="shared" si="22"/>
        <v>0</v>
      </c>
      <c r="BB62" s="207">
        <v>0</v>
      </c>
      <c r="BC62" s="85">
        <v>0</v>
      </c>
      <c r="BD62" s="223">
        <f t="shared" si="23"/>
        <v>0</v>
      </c>
      <c r="BE62" s="223">
        <v>0</v>
      </c>
      <c r="BF62" s="207">
        <f t="shared" si="55"/>
        <v>0</v>
      </c>
      <c r="BG62" s="223">
        <f t="shared" si="24"/>
        <v>226</v>
      </c>
      <c r="BH62" s="223">
        <v>0</v>
      </c>
      <c r="BI62" s="207">
        <f t="shared" si="56"/>
        <v>226</v>
      </c>
      <c r="BJ62" s="223">
        <f t="shared" si="25"/>
        <v>0</v>
      </c>
      <c r="BK62" s="207">
        <v>0</v>
      </c>
      <c r="BL62" s="84">
        <v>0</v>
      </c>
      <c r="BM62" s="223">
        <f t="shared" si="26"/>
        <v>0</v>
      </c>
      <c r="BN62" s="207">
        <v>0</v>
      </c>
      <c r="BO62" s="84">
        <v>0</v>
      </c>
      <c r="BP62" s="223">
        <f t="shared" si="27"/>
        <v>0</v>
      </c>
      <c r="BQ62" s="207">
        <v>0</v>
      </c>
      <c r="BR62" s="84">
        <v>0</v>
      </c>
      <c r="BS62" s="225">
        <f t="shared" si="28"/>
        <v>0</v>
      </c>
      <c r="BT62" s="225">
        <v>0</v>
      </c>
      <c r="BU62" s="51">
        <f t="shared" si="57"/>
        <v>0</v>
      </c>
      <c r="BV62" s="225">
        <f t="shared" si="29"/>
        <v>226</v>
      </c>
      <c r="BW62" s="225">
        <v>0</v>
      </c>
      <c r="BX62" s="51">
        <f t="shared" si="58"/>
        <v>226</v>
      </c>
      <c r="BY62" s="54">
        <f t="shared" si="63"/>
        <v>0.31258644536652835</v>
      </c>
    </row>
    <row r="63" spans="2:77" ht="15.75" customHeight="1" thickBot="1" x14ac:dyDescent="0.3">
      <c r="B63" s="797"/>
      <c r="C63" s="795"/>
      <c r="D63" s="617" t="s">
        <v>32</v>
      </c>
      <c r="E63" s="214">
        <f t="shared" si="0"/>
        <v>672.39</v>
      </c>
      <c r="F63" s="161">
        <f t="shared" si="1"/>
        <v>244.29400000000001</v>
      </c>
      <c r="G63" s="108">
        <f t="shared" si="59"/>
        <v>0.36332188164606855</v>
      </c>
      <c r="H63" s="110">
        <f t="shared" si="3"/>
        <v>0</v>
      </c>
      <c r="I63" s="110">
        <f t="shared" si="4"/>
        <v>244.29400000000001</v>
      </c>
      <c r="J63" s="108">
        <f t="shared" si="60"/>
        <v>0.36332188164606855</v>
      </c>
      <c r="K63" s="110">
        <f t="shared" si="6"/>
        <v>0</v>
      </c>
      <c r="L63" s="110">
        <f t="shared" si="7"/>
        <v>244.29400000000001</v>
      </c>
      <c r="M63" s="108">
        <f t="shared" si="61"/>
        <v>0.36332188164606855</v>
      </c>
      <c r="N63" s="110">
        <f t="shared" si="9"/>
        <v>0</v>
      </c>
      <c r="O63" s="110">
        <f t="shared" si="31"/>
        <v>244.29400000000001</v>
      </c>
      <c r="P63" s="108">
        <f t="shared" si="62"/>
        <v>0.36332188164606855</v>
      </c>
      <c r="Q63" s="230">
        <f t="shared" si="10"/>
        <v>672.39</v>
      </c>
      <c r="R63" s="231">
        <v>0</v>
      </c>
      <c r="S63" s="632">
        <f>S62*0.93</f>
        <v>672.39</v>
      </c>
      <c r="T63" s="232">
        <f t="shared" si="11"/>
        <v>58.578000000000003</v>
      </c>
      <c r="U63" s="233">
        <v>0</v>
      </c>
      <c r="V63" s="234">
        <v>58.578000000000003</v>
      </c>
      <c r="W63" s="232">
        <f t="shared" si="12"/>
        <v>51.732999999999997</v>
      </c>
      <c r="X63" s="233">
        <v>0</v>
      </c>
      <c r="Y63" s="234">
        <v>51.732999999999997</v>
      </c>
      <c r="Z63" s="232">
        <f t="shared" si="13"/>
        <v>133.983</v>
      </c>
      <c r="AA63" s="233">
        <v>0</v>
      </c>
      <c r="AB63" s="234">
        <v>133.983</v>
      </c>
      <c r="AC63" s="198">
        <f t="shared" si="14"/>
        <v>244.29400000000001</v>
      </c>
      <c r="AD63" s="198">
        <v>0</v>
      </c>
      <c r="AE63" s="197">
        <f t="shared" si="52"/>
        <v>244.29400000000001</v>
      </c>
      <c r="AF63" s="198">
        <f t="shared" si="15"/>
        <v>0</v>
      </c>
      <c r="AG63" s="197">
        <v>0</v>
      </c>
      <c r="AH63" s="235">
        <v>0</v>
      </c>
      <c r="AI63" s="198">
        <f t="shared" si="16"/>
        <v>0</v>
      </c>
      <c r="AJ63" s="197">
        <v>0</v>
      </c>
      <c r="AK63" s="235">
        <v>0</v>
      </c>
      <c r="AL63" s="198">
        <f t="shared" si="17"/>
        <v>0</v>
      </c>
      <c r="AM63" s="197">
        <v>0</v>
      </c>
      <c r="AN63" s="234">
        <v>0</v>
      </c>
      <c r="AO63" s="198">
        <f t="shared" si="18"/>
        <v>0</v>
      </c>
      <c r="AP63" s="198">
        <v>0</v>
      </c>
      <c r="AQ63" s="197">
        <f t="shared" si="53"/>
        <v>0</v>
      </c>
      <c r="AR63" s="198">
        <f t="shared" si="51"/>
        <v>244.29400000000001</v>
      </c>
      <c r="AS63" s="198">
        <v>0</v>
      </c>
      <c r="AT63" s="197">
        <f t="shared" si="54"/>
        <v>244.29400000000001</v>
      </c>
      <c r="AU63" s="198">
        <f t="shared" si="20"/>
        <v>0</v>
      </c>
      <c r="AV63" s="197">
        <v>0</v>
      </c>
      <c r="AW63" s="235">
        <v>0</v>
      </c>
      <c r="AX63" s="198">
        <f t="shared" si="21"/>
        <v>0</v>
      </c>
      <c r="AY63" s="197">
        <v>0</v>
      </c>
      <c r="AZ63" s="235">
        <v>0</v>
      </c>
      <c r="BA63" s="198">
        <f t="shared" si="22"/>
        <v>0</v>
      </c>
      <c r="BB63" s="197">
        <v>0</v>
      </c>
      <c r="BC63" s="235">
        <v>0</v>
      </c>
      <c r="BD63" s="198">
        <f t="shared" si="23"/>
        <v>0</v>
      </c>
      <c r="BE63" s="198">
        <v>0</v>
      </c>
      <c r="BF63" s="197">
        <f t="shared" si="55"/>
        <v>0</v>
      </c>
      <c r="BG63" s="198">
        <f t="shared" si="24"/>
        <v>244.29400000000001</v>
      </c>
      <c r="BH63" s="198">
        <v>0</v>
      </c>
      <c r="BI63" s="197">
        <f t="shared" si="56"/>
        <v>244.29400000000001</v>
      </c>
      <c r="BJ63" s="198">
        <f t="shared" si="25"/>
        <v>0</v>
      </c>
      <c r="BK63" s="197">
        <v>0</v>
      </c>
      <c r="BL63" s="234">
        <v>0</v>
      </c>
      <c r="BM63" s="198">
        <f t="shared" si="26"/>
        <v>0</v>
      </c>
      <c r="BN63" s="197">
        <v>0</v>
      </c>
      <c r="BO63" s="234">
        <v>0</v>
      </c>
      <c r="BP63" s="198">
        <f t="shared" si="27"/>
        <v>0</v>
      </c>
      <c r="BQ63" s="197">
        <v>0</v>
      </c>
      <c r="BR63" s="234">
        <v>0</v>
      </c>
      <c r="BS63" s="200">
        <f t="shared" si="28"/>
        <v>0</v>
      </c>
      <c r="BT63" s="200">
        <v>0</v>
      </c>
      <c r="BU63" s="119">
        <f t="shared" si="57"/>
        <v>0</v>
      </c>
      <c r="BV63" s="200">
        <f t="shared" si="29"/>
        <v>244.29400000000001</v>
      </c>
      <c r="BW63" s="200">
        <v>0</v>
      </c>
      <c r="BX63" s="241">
        <f t="shared" si="58"/>
        <v>244.29400000000001</v>
      </c>
      <c r="BY63" s="122">
        <f t="shared" si="63"/>
        <v>0.36332188164606855</v>
      </c>
    </row>
    <row r="64" spans="2:77" ht="17.25" customHeight="1" x14ac:dyDescent="0.25">
      <c r="B64" s="796" t="s">
        <v>93</v>
      </c>
      <c r="C64" s="817" t="s">
        <v>94</v>
      </c>
      <c r="D64" s="616" t="s">
        <v>57</v>
      </c>
      <c r="E64" s="202">
        <f t="shared" si="0"/>
        <v>10</v>
      </c>
      <c r="F64" s="39">
        <f t="shared" si="1"/>
        <v>0</v>
      </c>
      <c r="G64" s="40">
        <f t="shared" si="59"/>
        <v>0</v>
      </c>
      <c r="H64" s="42">
        <f t="shared" si="3"/>
        <v>0</v>
      </c>
      <c r="I64" s="42">
        <f t="shared" si="4"/>
        <v>0</v>
      </c>
      <c r="J64" s="236">
        <f t="shared" si="60"/>
        <v>0</v>
      </c>
      <c r="K64" s="42">
        <f t="shared" si="6"/>
        <v>0</v>
      </c>
      <c r="L64" s="42">
        <f t="shared" si="7"/>
        <v>0</v>
      </c>
      <c r="M64" s="40">
        <f t="shared" si="61"/>
        <v>0</v>
      </c>
      <c r="N64" s="42">
        <f t="shared" si="9"/>
        <v>0</v>
      </c>
      <c r="O64" s="42">
        <f t="shared" si="31"/>
        <v>0</v>
      </c>
      <c r="P64" s="236">
        <f t="shared" si="62"/>
        <v>0</v>
      </c>
      <c r="Q64" s="44">
        <f t="shared" si="10"/>
        <v>10</v>
      </c>
      <c r="R64" s="45">
        <v>0</v>
      </c>
      <c r="S64" s="622">
        <v>10</v>
      </c>
      <c r="T64" s="46">
        <f t="shared" si="11"/>
        <v>0</v>
      </c>
      <c r="U64" s="47">
        <v>0</v>
      </c>
      <c r="V64" s="48"/>
      <c r="W64" s="46">
        <f t="shared" si="12"/>
        <v>0</v>
      </c>
      <c r="X64" s="47">
        <v>0</v>
      </c>
      <c r="Y64" s="48"/>
      <c r="Z64" s="46">
        <f t="shared" si="13"/>
        <v>0</v>
      </c>
      <c r="AA64" s="47">
        <v>0</v>
      </c>
      <c r="AB64" s="48"/>
      <c r="AC64" s="222">
        <f t="shared" si="14"/>
        <v>0</v>
      </c>
      <c r="AD64" s="223">
        <v>0</v>
      </c>
      <c r="AE64" s="207">
        <f t="shared" si="52"/>
        <v>0</v>
      </c>
      <c r="AF64" s="222">
        <f t="shared" si="15"/>
        <v>0</v>
      </c>
      <c r="AG64" s="207">
        <v>0</v>
      </c>
      <c r="AH64" s="49">
        <v>0</v>
      </c>
      <c r="AI64" s="222">
        <f t="shared" si="16"/>
        <v>0</v>
      </c>
      <c r="AJ64" s="207">
        <v>0</v>
      </c>
      <c r="AK64" s="49">
        <v>0</v>
      </c>
      <c r="AL64" s="222">
        <f t="shared" si="17"/>
        <v>0</v>
      </c>
      <c r="AM64" s="207">
        <v>0</v>
      </c>
      <c r="AN64" s="48">
        <v>0</v>
      </c>
      <c r="AO64" s="222">
        <f t="shared" si="18"/>
        <v>0</v>
      </c>
      <c r="AP64" s="223">
        <v>0</v>
      </c>
      <c r="AQ64" s="207">
        <f t="shared" si="53"/>
        <v>0</v>
      </c>
      <c r="AR64" s="222">
        <f t="shared" si="51"/>
        <v>0</v>
      </c>
      <c r="AS64" s="223">
        <v>0</v>
      </c>
      <c r="AT64" s="207">
        <f t="shared" si="54"/>
        <v>0</v>
      </c>
      <c r="AU64" s="222">
        <f t="shared" si="20"/>
        <v>0</v>
      </c>
      <c r="AV64" s="207">
        <v>0</v>
      </c>
      <c r="AW64" s="49">
        <v>0</v>
      </c>
      <c r="AX64" s="222">
        <f t="shared" si="21"/>
        <v>0</v>
      </c>
      <c r="AY64" s="207">
        <v>0</v>
      </c>
      <c r="AZ64" s="49">
        <v>0</v>
      </c>
      <c r="BA64" s="222">
        <f t="shared" si="22"/>
        <v>0</v>
      </c>
      <c r="BB64" s="207">
        <v>0</v>
      </c>
      <c r="BC64" s="49">
        <v>0</v>
      </c>
      <c r="BD64" s="222">
        <f t="shared" si="23"/>
        <v>0</v>
      </c>
      <c r="BE64" s="223">
        <v>0</v>
      </c>
      <c r="BF64" s="207">
        <f t="shared" si="55"/>
        <v>0</v>
      </c>
      <c r="BG64" s="222">
        <f t="shared" si="24"/>
        <v>0</v>
      </c>
      <c r="BH64" s="223">
        <v>0</v>
      </c>
      <c r="BI64" s="207">
        <f t="shared" si="56"/>
        <v>0</v>
      </c>
      <c r="BJ64" s="222">
        <f t="shared" si="25"/>
        <v>0</v>
      </c>
      <c r="BK64" s="207">
        <v>0</v>
      </c>
      <c r="BL64" s="48">
        <v>0</v>
      </c>
      <c r="BM64" s="222">
        <f t="shared" si="26"/>
        <v>0</v>
      </c>
      <c r="BN64" s="207">
        <v>0</v>
      </c>
      <c r="BO64" s="48">
        <v>0</v>
      </c>
      <c r="BP64" s="222">
        <f t="shared" si="27"/>
        <v>0</v>
      </c>
      <c r="BQ64" s="207">
        <v>0</v>
      </c>
      <c r="BR64" s="48">
        <v>0</v>
      </c>
      <c r="BS64" s="224">
        <f t="shared" si="28"/>
        <v>0</v>
      </c>
      <c r="BT64" s="225">
        <v>0</v>
      </c>
      <c r="BU64" s="51">
        <f t="shared" si="57"/>
        <v>0</v>
      </c>
      <c r="BV64" s="224">
        <f t="shared" si="29"/>
        <v>0</v>
      </c>
      <c r="BW64" s="225">
        <v>0</v>
      </c>
      <c r="BX64" s="51">
        <f t="shared" si="58"/>
        <v>0</v>
      </c>
      <c r="BY64" s="193">
        <f t="shared" si="63"/>
        <v>0</v>
      </c>
    </row>
    <row r="65" spans="2:77" ht="17.25" customHeight="1" thickBot="1" x14ac:dyDescent="0.3">
      <c r="B65" s="797"/>
      <c r="C65" s="818"/>
      <c r="D65" s="617" t="s">
        <v>32</v>
      </c>
      <c r="E65" s="214">
        <f t="shared" si="0"/>
        <v>14</v>
      </c>
      <c r="F65" s="161">
        <f t="shared" si="1"/>
        <v>0</v>
      </c>
      <c r="G65" s="108">
        <f t="shared" si="59"/>
        <v>0</v>
      </c>
      <c r="H65" s="110">
        <f t="shared" si="3"/>
        <v>0</v>
      </c>
      <c r="I65" s="110">
        <f t="shared" si="4"/>
        <v>0</v>
      </c>
      <c r="J65" s="76">
        <f t="shared" si="60"/>
        <v>0</v>
      </c>
      <c r="K65" s="110">
        <f t="shared" si="6"/>
        <v>0</v>
      </c>
      <c r="L65" s="110">
        <f t="shared" si="7"/>
        <v>0</v>
      </c>
      <c r="M65" s="108">
        <f t="shared" si="61"/>
        <v>0</v>
      </c>
      <c r="N65" s="110">
        <f t="shared" si="9"/>
        <v>0</v>
      </c>
      <c r="O65" s="110">
        <f t="shared" si="31"/>
        <v>0</v>
      </c>
      <c r="P65" s="76">
        <f t="shared" si="62"/>
        <v>0</v>
      </c>
      <c r="Q65" s="162">
        <f t="shared" si="10"/>
        <v>14</v>
      </c>
      <c r="R65" s="163">
        <v>0</v>
      </c>
      <c r="S65" s="626">
        <f>S64*1.4</f>
        <v>14</v>
      </c>
      <c r="T65" s="164">
        <f t="shared" si="11"/>
        <v>0</v>
      </c>
      <c r="U65" s="165">
        <v>0</v>
      </c>
      <c r="V65" s="99">
        <v>0</v>
      </c>
      <c r="W65" s="164">
        <f t="shared" si="12"/>
        <v>0</v>
      </c>
      <c r="X65" s="165">
        <v>0</v>
      </c>
      <c r="Y65" s="99">
        <v>0</v>
      </c>
      <c r="Z65" s="164">
        <f t="shared" si="13"/>
        <v>0</v>
      </c>
      <c r="AA65" s="165">
        <v>0</v>
      </c>
      <c r="AB65" s="99">
        <v>0</v>
      </c>
      <c r="AC65" s="226">
        <f t="shared" si="14"/>
        <v>0</v>
      </c>
      <c r="AD65" s="198">
        <v>0</v>
      </c>
      <c r="AE65" s="197">
        <f t="shared" si="52"/>
        <v>0</v>
      </c>
      <c r="AF65" s="226">
        <f t="shared" si="15"/>
        <v>0</v>
      </c>
      <c r="AG65" s="197">
        <v>0</v>
      </c>
      <c r="AH65" s="100">
        <v>0</v>
      </c>
      <c r="AI65" s="226">
        <f t="shared" si="16"/>
        <v>0</v>
      </c>
      <c r="AJ65" s="197">
        <v>0</v>
      </c>
      <c r="AK65" s="100">
        <v>0</v>
      </c>
      <c r="AL65" s="226">
        <f t="shared" si="17"/>
        <v>0</v>
      </c>
      <c r="AM65" s="197">
        <v>0</v>
      </c>
      <c r="AN65" s="99">
        <v>0</v>
      </c>
      <c r="AO65" s="226">
        <f t="shared" si="18"/>
        <v>0</v>
      </c>
      <c r="AP65" s="198">
        <v>0</v>
      </c>
      <c r="AQ65" s="197">
        <f t="shared" si="53"/>
        <v>0</v>
      </c>
      <c r="AR65" s="226">
        <f t="shared" si="51"/>
        <v>0</v>
      </c>
      <c r="AS65" s="198">
        <v>0</v>
      </c>
      <c r="AT65" s="197">
        <f t="shared" si="54"/>
        <v>0</v>
      </c>
      <c r="AU65" s="226">
        <f t="shared" si="20"/>
        <v>0</v>
      </c>
      <c r="AV65" s="197">
        <v>0</v>
      </c>
      <c r="AW65" s="100">
        <v>0</v>
      </c>
      <c r="AX65" s="226">
        <f t="shared" si="21"/>
        <v>0</v>
      </c>
      <c r="AY65" s="197">
        <v>0</v>
      </c>
      <c r="AZ65" s="100">
        <v>0</v>
      </c>
      <c r="BA65" s="226">
        <f t="shared" si="22"/>
        <v>0</v>
      </c>
      <c r="BB65" s="197">
        <v>0</v>
      </c>
      <c r="BC65" s="100">
        <v>0</v>
      </c>
      <c r="BD65" s="226">
        <f t="shared" si="23"/>
        <v>0</v>
      </c>
      <c r="BE65" s="198">
        <v>0</v>
      </c>
      <c r="BF65" s="197">
        <f t="shared" si="55"/>
        <v>0</v>
      </c>
      <c r="BG65" s="226">
        <f t="shared" si="24"/>
        <v>0</v>
      </c>
      <c r="BH65" s="198">
        <v>0</v>
      </c>
      <c r="BI65" s="197">
        <f t="shared" si="56"/>
        <v>0</v>
      </c>
      <c r="BJ65" s="226">
        <f t="shared" si="25"/>
        <v>0</v>
      </c>
      <c r="BK65" s="197">
        <v>0</v>
      </c>
      <c r="BL65" s="99">
        <v>0</v>
      </c>
      <c r="BM65" s="226">
        <f t="shared" si="26"/>
        <v>0</v>
      </c>
      <c r="BN65" s="197">
        <v>0</v>
      </c>
      <c r="BO65" s="99">
        <v>0</v>
      </c>
      <c r="BP65" s="226">
        <f t="shared" si="27"/>
        <v>0</v>
      </c>
      <c r="BQ65" s="197">
        <v>0</v>
      </c>
      <c r="BR65" s="99">
        <v>0</v>
      </c>
      <c r="BS65" s="227">
        <f t="shared" si="28"/>
        <v>0</v>
      </c>
      <c r="BT65" s="200">
        <v>0</v>
      </c>
      <c r="BU65" s="119">
        <f t="shared" si="57"/>
        <v>0</v>
      </c>
      <c r="BV65" s="227">
        <f t="shared" si="29"/>
        <v>0</v>
      </c>
      <c r="BW65" s="200">
        <v>0</v>
      </c>
      <c r="BX65" s="152">
        <f t="shared" si="58"/>
        <v>0</v>
      </c>
      <c r="BY65" s="228">
        <f t="shared" si="63"/>
        <v>0</v>
      </c>
    </row>
    <row r="66" spans="2:77" ht="17.25" customHeight="1" x14ac:dyDescent="0.25">
      <c r="B66" s="796" t="s">
        <v>95</v>
      </c>
      <c r="C66" s="794" t="s">
        <v>96</v>
      </c>
      <c r="D66" s="618" t="s">
        <v>57</v>
      </c>
      <c r="E66" s="202">
        <f t="shared" si="0"/>
        <v>0</v>
      </c>
      <c r="F66" s="39">
        <f t="shared" si="1"/>
        <v>0</v>
      </c>
      <c r="G66" s="236"/>
      <c r="H66" s="237">
        <f t="shared" si="3"/>
        <v>0</v>
      </c>
      <c r="I66" s="237">
        <f t="shared" si="4"/>
        <v>0</v>
      </c>
      <c r="J66" s="40"/>
      <c r="K66" s="237">
        <f t="shared" si="6"/>
        <v>0</v>
      </c>
      <c r="L66" s="237">
        <f t="shared" si="7"/>
        <v>0</v>
      </c>
      <c r="M66" s="236"/>
      <c r="N66" s="237">
        <f t="shared" si="9"/>
        <v>0</v>
      </c>
      <c r="O66" s="237">
        <f t="shared" si="31"/>
        <v>0</v>
      </c>
      <c r="P66" s="40"/>
      <c r="Q66" s="44">
        <f t="shared" si="10"/>
        <v>0</v>
      </c>
      <c r="R66" s="45">
        <v>0</v>
      </c>
      <c r="S66" s="622"/>
      <c r="T66" s="46">
        <f t="shared" si="11"/>
        <v>0</v>
      </c>
      <c r="U66" s="47">
        <v>0</v>
      </c>
      <c r="V66" s="48">
        <v>0</v>
      </c>
      <c r="W66" s="46">
        <f t="shared" si="12"/>
        <v>0</v>
      </c>
      <c r="X66" s="47">
        <v>0</v>
      </c>
      <c r="Y66" s="48">
        <v>0</v>
      </c>
      <c r="Z66" s="46">
        <f t="shared" si="13"/>
        <v>0</v>
      </c>
      <c r="AA66" s="47">
        <v>0</v>
      </c>
      <c r="AB66" s="48">
        <v>0</v>
      </c>
      <c r="AC66" s="222">
        <f t="shared" si="14"/>
        <v>0</v>
      </c>
      <c r="AD66" s="223">
        <v>0</v>
      </c>
      <c r="AE66" s="187">
        <f t="shared" si="52"/>
        <v>0</v>
      </c>
      <c r="AF66" s="222">
        <f t="shared" si="15"/>
        <v>0</v>
      </c>
      <c r="AG66" s="207">
        <v>0</v>
      </c>
      <c r="AH66" s="49">
        <v>0</v>
      </c>
      <c r="AI66" s="222">
        <f t="shared" si="16"/>
        <v>0</v>
      </c>
      <c r="AJ66" s="207">
        <v>0</v>
      </c>
      <c r="AK66" s="49">
        <v>0</v>
      </c>
      <c r="AL66" s="222">
        <f t="shared" si="17"/>
        <v>0</v>
      </c>
      <c r="AM66" s="207">
        <v>0</v>
      </c>
      <c r="AN66" s="48">
        <v>0</v>
      </c>
      <c r="AO66" s="222">
        <f t="shared" si="18"/>
        <v>0</v>
      </c>
      <c r="AP66" s="223">
        <v>0</v>
      </c>
      <c r="AQ66" s="187">
        <f t="shared" si="53"/>
        <v>0</v>
      </c>
      <c r="AR66" s="222">
        <f t="shared" si="51"/>
        <v>0</v>
      </c>
      <c r="AS66" s="223">
        <v>0</v>
      </c>
      <c r="AT66" s="187">
        <f t="shared" si="54"/>
        <v>0</v>
      </c>
      <c r="AU66" s="222">
        <f t="shared" si="20"/>
        <v>0</v>
      </c>
      <c r="AV66" s="207">
        <v>0</v>
      </c>
      <c r="AW66" s="49">
        <v>0</v>
      </c>
      <c r="AX66" s="222">
        <f t="shared" si="21"/>
        <v>0</v>
      </c>
      <c r="AY66" s="207">
        <v>0</v>
      </c>
      <c r="AZ66" s="49">
        <v>0</v>
      </c>
      <c r="BA66" s="222">
        <f t="shared" si="22"/>
        <v>0</v>
      </c>
      <c r="BB66" s="207">
        <v>0</v>
      </c>
      <c r="BC66" s="49">
        <v>0</v>
      </c>
      <c r="BD66" s="222">
        <f t="shared" si="23"/>
        <v>0</v>
      </c>
      <c r="BE66" s="223">
        <v>0</v>
      </c>
      <c r="BF66" s="187">
        <f t="shared" si="55"/>
        <v>0</v>
      </c>
      <c r="BG66" s="222">
        <f t="shared" si="24"/>
        <v>0</v>
      </c>
      <c r="BH66" s="223">
        <v>0</v>
      </c>
      <c r="BI66" s="187">
        <f t="shared" si="56"/>
        <v>0</v>
      </c>
      <c r="BJ66" s="222">
        <f t="shared" si="25"/>
        <v>0</v>
      </c>
      <c r="BK66" s="207">
        <v>0</v>
      </c>
      <c r="BL66" s="48">
        <v>0</v>
      </c>
      <c r="BM66" s="222">
        <f t="shared" si="26"/>
        <v>0</v>
      </c>
      <c r="BN66" s="207">
        <v>0</v>
      </c>
      <c r="BO66" s="48">
        <v>0</v>
      </c>
      <c r="BP66" s="222">
        <f t="shared" si="27"/>
        <v>0</v>
      </c>
      <c r="BQ66" s="207">
        <v>0</v>
      </c>
      <c r="BR66" s="48">
        <v>0</v>
      </c>
      <c r="BS66" s="224">
        <f t="shared" si="28"/>
        <v>0</v>
      </c>
      <c r="BT66" s="225">
        <v>0</v>
      </c>
      <c r="BU66" s="152">
        <f t="shared" si="57"/>
        <v>0</v>
      </c>
      <c r="BV66" s="224">
        <f t="shared" si="29"/>
        <v>0</v>
      </c>
      <c r="BW66" s="225">
        <v>0</v>
      </c>
      <c r="BX66" s="51">
        <f t="shared" si="58"/>
        <v>0</v>
      </c>
      <c r="BY66" s="54"/>
    </row>
    <row r="67" spans="2:77" ht="17.25" customHeight="1" thickBot="1" x14ac:dyDescent="0.3">
      <c r="B67" s="797"/>
      <c r="C67" s="795"/>
      <c r="D67" s="619" t="s">
        <v>32</v>
      </c>
      <c r="E67" s="214">
        <f t="shared" si="0"/>
        <v>0</v>
      </c>
      <c r="F67" s="161">
        <f t="shared" si="1"/>
        <v>0</v>
      </c>
      <c r="G67" s="76"/>
      <c r="H67" s="239">
        <f t="shared" si="3"/>
        <v>0</v>
      </c>
      <c r="I67" s="239">
        <f t="shared" si="4"/>
        <v>0</v>
      </c>
      <c r="J67" s="108"/>
      <c r="K67" s="239">
        <f t="shared" si="6"/>
        <v>0</v>
      </c>
      <c r="L67" s="239">
        <f t="shared" si="7"/>
        <v>0</v>
      </c>
      <c r="M67" s="76"/>
      <c r="N67" s="239">
        <f t="shared" si="9"/>
        <v>0</v>
      </c>
      <c r="O67" s="239">
        <f t="shared" si="31"/>
        <v>0</v>
      </c>
      <c r="P67" s="108"/>
      <c r="Q67" s="162">
        <f t="shared" si="10"/>
        <v>0</v>
      </c>
      <c r="R67" s="163">
        <v>0</v>
      </c>
      <c r="S67" s="626">
        <v>0</v>
      </c>
      <c r="T67" s="164">
        <f t="shared" si="11"/>
        <v>0</v>
      </c>
      <c r="U67" s="165">
        <v>0</v>
      </c>
      <c r="V67" s="99">
        <v>0</v>
      </c>
      <c r="W67" s="164">
        <f t="shared" si="12"/>
        <v>0</v>
      </c>
      <c r="X67" s="165">
        <v>0</v>
      </c>
      <c r="Y67" s="99">
        <v>0</v>
      </c>
      <c r="Z67" s="164">
        <f t="shared" si="13"/>
        <v>0</v>
      </c>
      <c r="AA67" s="165">
        <v>0</v>
      </c>
      <c r="AB67" s="99">
        <v>0</v>
      </c>
      <c r="AC67" s="226">
        <f t="shared" si="14"/>
        <v>0</v>
      </c>
      <c r="AD67" s="198">
        <v>0</v>
      </c>
      <c r="AE67" s="199">
        <f t="shared" si="52"/>
        <v>0</v>
      </c>
      <c r="AF67" s="226">
        <f t="shared" si="15"/>
        <v>0</v>
      </c>
      <c r="AG67" s="197">
        <v>0</v>
      </c>
      <c r="AH67" s="100">
        <v>0</v>
      </c>
      <c r="AI67" s="226">
        <f t="shared" si="16"/>
        <v>0</v>
      </c>
      <c r="AJ67" s="197">
        <v>0</v>
      </c>
      <c r="AK67" s="100">
        <v>0</v>
      </c>
      <c r="AL67" s="226">
        <f t="shared" si="17"/>
        <v>0</v>
      </c>
      <c r="AM67" s="197">
        <v>0</v>
      </c>
      <c r="AN67" s="99">
        <v>0</v>
      </c>
      <c r="AO67" s="226">
        <f t="shared" si="18"/>
        <v>0</v>
      </c>
      <c r="AP67" s="198">
        <v>0</v>
      </c>
      <c r="AQ67" s="199">
        <f t="shared" si="53"/>
        <v>0</v>
      </c>
      <c r="AR67" s="226">
        <f t="shared" si="51"/>
        <v>0</v>
      </c>
      <c r="AS67" s="198">
        <v>0</v>
      </c>
      <c r="AT67" s="199">
        <f t="shared" si="54"/>
        <v>0</v>
      </c>
      <c r="AU67" s="226">
        <f t="shared" si="20"/>
        <v>0</v>
      </c>
      <c r="AV67" s="197">
        <v>0</v>
      </c>
      <c r="AW67" s="100">
        <v>0</v>
      </c>
      <c r="AX67" s="226">
        <f t="shared" si="21"/>
        <v>0</v>
      </c>
      <c r="AY67" s="197">
        <v>0</v>
      </c>
      <c r="AZ67" s="100">
        <v>0</v>
      </c>
      <c r="BA67" s="226">
        <f t="shared" si="22"/>
        <v>0</v>
      </c>
      <c r="BB67" s="197">
        <v>0</v>
      </c>
      <c r="BC67" s="100">
        <v>0</v>
      </c>
      <c r="BD67" s="226">
        <f t="shared" si="23"/>
        <v>0</v>
      </c>
      <c r="BE67" s="198">
        <v>0</v>
      </c>
      <c r="BF67" s="199">
        <f t="shared" si="55"/>
        <v>0</v>
      </c>
      <c r="BG67" s="226">
        <f t="shared" si="24"/>
        <v>0</v>
      </c>
      <c r="BH67" s="198">
        <v>0</v>
      </c>
      <c r="BI67" s="199">
        <f t="shared" si="56"/>
        <v>0</v>
      </c>
      <c r="BJ67" s="226">
        <f t="shared" si="25"/>
        <v>0</v>
      </c>
      <c r="BK67" s="197">
        <v>0</v>
      </c>
      <c r="BL67" s="99">
        <v>0</v>
      </c>
      <c r="BM67" s="226">
        <f t="shared" si="26"/>
        <v>0</v>
      </c>
      <c r="BN67" s="197">
        <v>0</v>
      </c>
      <c r="BO67" s="99">
        <v>0</v>
      </c>
      <c r="BP67" s="226">
        <f t="shared" si="27"/>
        <v>0</v>
      </c>
      <c r="BQ67" s="197">
        <v>0</v>
      </c>
      <c r="BR67" s="99">
        <v>0</v>
      </c>
      <c r="BS67" s="227">
        <f t="shared" si="28"/>
        <v>0</v>
      </c>
      <c r="BT67" s="200">
        <v>0</v>
      </c>
      <c r="BU67" s="120">
        <f t="shared" si="57"/>
        <v>0</v>
      </c>
      <c r="BV67" s="227">
        <f t="shared" si="29"/>
        <v>0</v>
      </c>
      <c r="BW67" s="200">
        <v>0</v>
      </c>
      <c r="BX67" s="152">
        <f t="shared" si="58"/>
        <v>0</v>
      </c>
      <c r="BY67" s="122"/>
    </row>
    <row r="68" spans="2:77" ht="17.25" customHeight="1" x14ac:dyDescent="0.25">
      <c r="B68" s="796" t="s">
        <v>97</v>
      </c>
      <c r="C68" s="800" t="s">
        <v>98</v>
      </c>
      <c r="D68" s="616" t="s">
        <v>99</v>
      </c>
      <c r="E68" s="186">
        <f t="shared" si="0"/>
        <v>0</v>
      </c>
      <c r="F68" s="240">
        <f t="shared" si="1"/>
        <v>0</v>
      </c>
      <c r="G68" s="40"/>
      <c r="H68" s="42">
        <f t="shared" si="3"/>
        <v>0</v>
      </c>
      <c r="I68" s="42">
        <f t="shared" si="4"/>
        <v>0</v>
      </c>
      <c r="J68" s="40"/>
      <c r="K68" s="42">
        <f t="shared" si="6"/>
        <v>0</v>
      </c>
      <c r="L68" s="42">
        <f t="shared" si="7"/>
        <v>0</v>
      </c>
      <c r="M68" s="40"/>
      <c r="N68" s="42">
        <f t="shared" si="9"/>
        <v>0</v>
      </c>
      <c r="O68" s="42">
        <f t="shared" si="31"/>
        <v>0</v>
      </c>
      <c r="P68" s="236"/>
      <c r="Q68" s="80">
        <f t="shared" si="10"/>
        <v>0</v>
      </c>
      <c r="R68" s="81">
        <v>0</v>
      </c>
      <c r="S68" s="624"/>
      <c r="T68" s="82">
        <f t="shared" si="11"/>
        <v>0</v>
      </c>
      <c r="U68" s="83">
        <v>0</v>
      </c>
      <c r="V68" s="84">
        <v>0</v>
      </c>
      <c r="W68" s="82">
        <f t="shared" si="12"/>
        <v>0</v>
      </c>
      <c r="X68" s="83">
        <v>0</v>
      </c>
      <c r="Y68" s="84">
        <v>0</v>
      </c>
      <c r="Z68" s="82">
        <f t="shared" si="13"/>
        <v>0</v>
      </c>
      <c r="AA68" s="83">
        <v>0</v>
      </c>
      <c r="AB68" s="84">
        <v>0</v>
      </c>
      <c r="AC68" s="222">
        <f t="shared" si="14"/>
        <v>0</v>
      </c>
      <c r="AD68" s="223">
        <v>0</v>
      </c>
      <c r="AE68" s="207">
        <f t="shared" si="52"/>
        <v>0</v>
      </c>
      <c r="AF68" s="222">
        <f t="shared" si="15"/>
        <v>0</v>
      </c>
      <c r="AG68" s="207">
        <v>0</v>
      </c>
      <c r="AH68" s="85">
        <v>0</v>
      </c>
      <c r="AI68" s="222">
        <f t="shared" si="16"/>
        <v>0</v>
      </c>
      <c r="AJ68" s="207">
        <v>0</v>
      </c>
      <c r="AK68" s="85">
        <v>0</v>
      </c>
      <c r="AL68" s="222">
        <f t="shared" si="17"/>
        <v>0</v>
      </c>
      <c r="AM68" s="207">
        <v>0</v>
      </c>
      <c r="AN68" s="84">
        <v>0</v>
      </c>
      <c r="AO68" s="222">
        <f t="shared" si="18"/>
        <v>0</v>
      </c>
      <c r="AP68" s="223">
        <v>0</v>
      </c>
      <c r="AQ68" s="207">
        <f t="shared" si="53"/>
        <v>0</v>
      </c>
      <c r="AR68" s="222">
        <f t="shared" si="51"/>
        <v>0</v>
      </c>
      <c r="AS68" s="223">
        <v>0</v>
      </c>
      <c r="AT68" s="207">
        <f t="shared" si="54"/>
        <v>0</v>
      </c>
      <c r="AU68" s="222">
        <f t="shared" si="20"/>
        <v>0</v>
      </c>
      <c r="AV68" s="207">
        <v>0</v>
      </c>
      <c r="AW68" s="85">
        <v>0</v>
      </c>
      <c r="AX68" s="222">
        <f t="shared" si="21"/>
        <v>0</v>
      </c>
      <c r="AY68" s="207">
        <v>0</v>
      </c>
      <c r="AZ68" s="85">
        <v>0</v>
      </c>
      <c r="BA68" s="222">
        <f t="shared" si="22"/>
        <v>0</v>
      </c>
      <c r="BB68" s="207">
        <v>0</v>
      </c>
      <c r="BC68" s="85">
        <v>0</v>
      </c>
      <c r="BD68" s="222">
        <f t="shared" si="23"/>
        <v>0</v>
      </c>
      <c r="BE68" s="223">
        <v>0</v>
      </c>
      <c r="BF68" s="207">
        <f t="shared" si="55"/>
        <v>0</v>
      </c>
      <c r="BG68" s="222">
        <f t="shared" si="24"/>
        <v>0</v>
      </c>
      <c r="BH68" s="223">
        <v>0</v>
      </c>
      <c r="BI68" s="207">
        <f t="shared" si="56"/>
        <v>0</v>
      </c>
      <c r="BJ68" s="222">
        <f t="shared" si="25"/>
        <v>0</v>
      </c>
      <c r="BK68" s="207">
        <v>0</v>
      </c>
      <c r="BL68" s="84">
        <v>0</v>
      </c>
      <c r="BM68" s="222">
        <f t="shared" si="26"/>
        <v>0</v>
      </c>
      <c r="BN68" s="207">
        <v>0</v>
      </c>
      <c r="BO68" s="84">
        <v>0</v>
      </c>
      <c r="BP68" s="222">
        <f t="shared" si="27"/>
        <v>0</v>
      </c>
      <c r="BQ68" s="207">
        <v>0</v>
      </c>
      <c r="BR68" s="84">
        <v>0</v>
      </c>
      <c r="BS68" s="224">
        <f t="shared" si="28"/>
        <v>0</v>
      </c>
      <c r="BT68" s="225">
        <v>0</v>
      </c>
      <c r="BU68" s="51">
        <f t="shared" si="57"/>
        <v>0</v>
      </c>
      <c r="BV68" s="224">
        <f t="shared" si="29"/>
        <v>0</v>
      </c>
      <c r="BW68" s="225">
        <v>0</v>
      </c>
      <c r="BX68" s="51">
        <f t="shared" si="58"/>
        <v>0</v>
      </c>
      <c r="BY68" s="193"/>
    </row>
    <row r="69" spans="2:77" ht="17.25" customHeight="1" thickBot="1" x14ac:dyDescent="0.3">
      <c r="B69" s="797"/>
      <c r="C69" s="801"/>
      <c r="D69" s="617" t="s">
        <v>32</v>
      </c>
      <c r="E69" s="214">
        <f t="shared" si="0"/>
        <v>0</v>
      </c>
      <c r="F69" s="161">
        <f t="shared" si="1"/>
        <v>0</v>
      </c>
      <c r="G69" s="108"/>
      <c r="H69" s="110">
        <f t="shared" si="3"/>
        <v>0</v>
      </c>
      <c r="I69" s="110">
        <f t="shared" si="4"/>
        <v>0</v>
      </c>
      <c r="J69" s="108"/>
      <c r="K69" s="110">
        <f t="shared" si="6"/>
        <v>0</v>
      </c>
      <c r="L69" s="110">
        <f t="shared" si="7"/>
        <v>0</v>
      </c>
      <c r="M69" s="108"/>
      <c r="N69" s="110">
        <f t="shared" si="9"/>
        <v>0</v>
      </c>
      <c r="O69" s="110">
        <f t="shared" si="31"/>
        <v>0</v>
      </c>
      <c r="P69" s="76"/>
      <c r="Q69" s="230">
        <f t="shared" si="10"/>
        <v>0</v>
      </c>
      <c r="R69" s="231">
        <v>0</v>
      </c>
      <c r="S69" s="632">
        <v>0</v>
      </c>
      <c r="T69" s="232">
        <f t="shared" si="11"/>
        <v>0</v>
      </c>
      <c r="U69" s="233">
        <v>0</v>
      </c>
      <c r="V69" s="234">
        <v>0</v>
      </c>
      <c r="W69" s="232">
        <f t="shared" si="12"/>
        <v>0</v>
      </c>
      <c r="X69" s="233">
        <v>0</v>
      </c>
      <c r="Y69" s="234">
        <v>0</v>
      </c>
      <c r="Z69" s="232">
        <f t="shared" si="13"/>
        <v>0</v>
      </c>
      <c r="AA69" s="233">
        <v>0</v>
      </c>
      <c r="AB69" s="234">
        <v>0</v>
      </c>
      <c r="AC69" s="226">
        <f t="shared" si="14"/>
        <v>0</v>
      </c>
      <c r="AD69" s="198">
        <v>0</v>
      </c>
      <c r="AE69" s="197">
        <f t="shared" si="52"/>
        <v>0</v>
      </c>
      <c r="AF69" s="226">
        <f t="shared" si="15"/>
        <v>0</v>
      </c>
      <c r="AG69" s="197">
        <v>0</v>
      </c>
      <c r="AH69" s="235">
        <v>0</v>
      </c>
      <c r="AI69" s="226">
        <f t="shared" si="16"/>
        <v>0</v>
      </c>
      <c r="AJ69" s="197">
        <v>0</v>
      </c>
      <c r="AK69" s="235">
        <v>0</v>
      </c>
      <c r="AL69" s="226">
        <f t="shared" si="17"/>
        <v>0</v>
      </c>
      <c r="AM69" s="197">
        <v>0</v>
      </c>
      <c r="AN69" s="234">
        <v>0</v>
      </c>
      <c r="AO69" s="226">
        <f t="shared" si="18"/>
        <v>0</v>
      </c>
      <c r="AP69" s="198">
        <v>0</v>
      </c>
      <c r="AQ69" s="197">
        <f t="shared" si="53"/>
        <v>0</v>
      </c>
      <c r="AR69" s="226">
        <f t="shared" si="51"/>
        <v>0</v>
      </c>
      <c r="AS69" s="198">
        <v>0</v>
      </c>
      <c r="AT69" s="197">
        <f t="shared" si="54"/>
        <v>0</v>
      </c>
      <c r="AU69" s="226">
        <f t="shared" si="20"/>
        <v>0</v>
      </c>
      <c r="AV69" s="197">
        <v>0</v>
      </c>
      <c r="AW69" s="235">
        <v>0</v>
      </c>
      <c r="AX69" s="226">
        <f t="shared" si="21"/>
        <v>0</v>
      </c>
      <c r="AY69" s="197">
        <v>0</v>
      </c>
      <c r="AZ69" s="235">
        <v>0</v>
      </c>
      <c r="BA69" s="226">
        <f t="shared" si="22"/>
        <v>0</v>
      </c>
      <c r="BB69" s="197">
        <v>0</v>
      </c>
      <c r="BC69" s="235">
        <v>0</v>
      </c>
      <c r="BD69" s="226">
        <f t="shared" si="23"/>
        <v>0</v>
      </c>
      <c r="BE69" s="198">
        <v>0</v>
      </c>
      <c r="BF69" s="197">
        <f t="shared" si="55"/>
        <v>0</v>
      </c>
      <c r="BG69" s="226">
        <f t="shared" si="24"/>
        <v>0</v>
      </c>
      <c r="BH69" s="198">
        <v>0</v>
      </c>
      <c r="BI69" s="197">
        <f t="shared" si="56"/>
        <v>0</v>
      </c>
      <c r="BJ69" s="226">
        <f t="shared" si="25"/>
        <v>0</v>
      </c>
      <c r="BK69" s="197">
        <v>0</v>
      </c>
      <c r="BL69" s="234">
        <v>0</v>
      </c>
      <c r="BM69" s="226">
        <f t="shared" si="26"/>
        <v>0</v>
      </c>
      <c r="BN69" s="197">
        <v>0</v>
      </c>
      <c r="BO69" s="234">
        <v>0</v>
      </c>
      <c r="BP69" s="226">
        <f t="shared" si="27"/>
        <v>0</v>
      </c>
      <c r="BQ69" s="197">
        <v>0</v>
      </c>
      <c r="BR69" s="234">
        <v>0</v>
      </c>
      <c r="BS69" s="227">
        <f t="shared" si="28"/>
        <v>0</v>
      </c>
      <c r="BT69" s="200">
        <v>0</v>
      </c>
      <c r="BU69" s="119">
        <f t="shared" si="57"/>
        <v>0</v>
      </c>
      <c r="BV69" s="227">
        <f t="shared" si="29"/>
        <v>0</v>
      </c>
      <c r="BW69" s="200">
        <v>0</v>
      </c>
      <c r="BX69" s="152">
        <f t="shared" si="58"/>
        <v>0</v>
      </c>
      <c r="BY69" s="228"/>
    </row>
    <row r="70" spans="2:77" ht="20.25" customHeight="1" x14ac:dyDescent="0.25">
      <c r="B70" s="796" t="s">
        <v>100</v>
      </c>
      <c r="C70" s="794" t="s">
        <v>101</v>
      </c>
      <c r="D70" s="616" t="s">
        <v>57</v>
      </c>
      <c r="E70" s="202">
        <f t="shared" si="0"/>
        <v>96</v>
      </c>
      <c r="F70" s="39">
        <f t="shared" si="1"/>
        <v>1</v>
      </c>
      <c r="G70" s="236">
        <f>F70/E70</f>
        <v>1.0416666666666666E-2</v>
      </c>
      <c r="H70" s="237">
        <f t="shared" si="3"/>
        <v>0</v>
      </c>
      <c r="I70" s="237">
        <f t="shared" si="4"/>
        <v>1</v>
      </c>
      <c r="J70" s="236">
        <f>I70/E70</f>
        <v>1.0416666666666666E-2</v>
      </c>
      <c r="K70" s="237">
        <f t="shared" si="6"/>
        <v>0</v>
      </c>
      <c r="L70" s="237">
        <f t="shared" si="7"/>
        <v>1</v>
      </c>
      <c r="M70" s="236">
        <f>L70/E70</f>
        <v>1.0416666666666666E-2</v>
      </c>
      <c r="N70" s="237">
        <f t="shared" si="9"/>
        <v>0</v>
      </c>
      <c r="O70" s="237">
        <f t="shared" si="31"/>
        <v>1</v>
      </c>
      <c r="P70" s="40">
        <f>O70/E70</f>
        <v>1.0416666666666666E-2</v>
      </c>
      <c r="Q70" s="44">
        <f t="shared" si="10"/>
        <v>96</v>
      </c>
      <c r="R70" s="45">
        <v>0</v>
      </c>
      <c r="S70" s="622">
        <v>96</v>
      </c>
      <c r="T70" s="46">
        <f t="shared" si="11"/>
        <v>0</v>
      </c>
      <c r="U70" s="47">
        <v>0</v>
      </c>
      <c r="V70" s="48"/>
      <c r="W70" s="46">
        <f t="shared" si="12"/>
        <v>0</v>
      </c>
      <c r="X70" s="47">
        <v>0</v>
      </c>
      <c r="Y70" s="48"/>
      <c r="Z70" s="46">
        <f t="shared" si="13"/>
        <v>1</v>
      </c>
      <c r="AA70" s="47">
        <v>0</v>
      </c>
      <c r="AB70" s="48">
        <v>1</v>
      </c>
      <c r="AC70" s="222">
        <f t="shared" si="14"/>
        <v>1</v>
      </c>
      <c r="AD70" s="223">
        <v>0</v>
      </c>
      <c r="AE70" s="187">
        <f t="shared" si="52"/>
        <v>1</v>
      </c>
      <c r="AF70" s="222">
        <f t="shared" si="15"/>
        <v>0</v>
      </c>
      <c r="AG70" s="207">
        <v>0</v>
      </c>
      <c r="AH70" s="49">
        <v>0</v>
      </c>
      <c r="AI70" s="222">
        <f t="shared" si="16"/>
        <v>0</v>
      </c>
      <c r="AJ70" s="207">
        <v>0</v>
      </c>
      <c r="AK70" s="49">
        <v>0</v>
      </c>
      <c r="AL70" s="222">
        <f t="shared" si="17"/>
        <v>0</v>
      </c>
      <c r="AM70" s="207">
        <v>0</v>
      </c>
      <c r="AN70" s="48">
        <v>0</v>
      </c>
      <c r="AO70" s="222">
        <f t="shared" si="18"/>
        <v>0</v>
      </c>
      <c r="AP70" s="223">
        <v>0</v>
      </c>
      <c r="AQ70" s="187">
        <f t="shared" si="53"/>
        <v>0</v>
      </c>
      <c r="AR70" s="222">
        <f t="shared" si="51"/>
        <v>1</v>
      </c>
      <c r="AS70" s="223">
        <v>0</v>
      </c>
      <c r="AT70" s="187">
        <f t="shared" si="54"/>
        <v>1</v>
      </c>
      <c r="AU70" s="222">
        <f t="shared" si="20"/>
        <v>0</v>
      </c>
      <c r="AV70" s="207">
        <v>0</v>
      </c>
      <c r="AW70" s="49">
        <v>0</v>
      </c>
      <c r="AX70" s="222">
        <f t="shared" si="21"/>
        <v>0</v>
      </c>
      <c r="AY70" s="207">
        <v>0</v>
      </c>
      <c r="AZ70" s="49">
        <v>0</v>
      </c>
      <c r="BA70" s="222">
        <f t="shared" si="22"/>
        <v>0</v>
      </c>
      <c r="BB70" s="207">
        <v>0</v>
      </c>
      <c r="BC70" s="49">
        <v>0</v>
      </c>
      <c r="BD70" s="222">
        <f t="shared" si="23"/>
        <v>0</v>
      </c>
      <c r="BE70" s="223">
        <v>0</v>
      </c>
      <c r="BF70" s="187">
        <f t="shared" si="55"/>
        <v>0</v>
      </c>
      <c r="BG70" s="222">
        <f t="shared" si="24"/>
        <v>1</v>
      </c>
      <c r="BH70" s="223">
        <v>0</v>
      </c>
      <c r="BI70" s="187">
        <f t="shared" si="56"/>
        <v>1</v>
      </c>
      <c r="BJ70" s="222">
        <f t="shared" si="25"/>
        <v>0</v>
      </c>
      <c r="BK70" s="207">
        <v>0</v>
      </c>
      <c r="BL70" s="48">
        <v>0</v>
      </c>
      <c r="BM70" s="222">
        <f t="shared" si="26"/>
        <v>0</v>
      </c>
      <c r="BN70" s="207">
        <v>0</v>
      </c>
      <c r="BO70" s="48">
        <v>0</v>
      </c>
      <c r="BP70" s="222">
        <f t="shared" si="27"/>
        <v>0</v>
      </c>
      <c r="BQ70" s="207">
        <v>0</v>
      </c>
      <c r="BR70" s="48">
        <v>0</v>
      </c>
      <c r="BS70" s="224">
        <f t="shared" si="28"/>
        <v>0</v>
      </c>
      <c r="BT70" s="225">
        <v>0</v>
      </c>
      <c r="BU70" s="152">
        <f t="shared" si="57"/>
        <v>0</v>
      </c>
      <c r="BV70" s="224">
        <f t="shared" si="29"/>
        <v>1</v>
      </c>
      <c r="BW70" s="225">
        <v>0</v>
      </c>
      <c r="BX70" s="51">
        <f t="shared" si="58"/>
        <v>1</v>
      </c>
      <c r="BY70" s="54">
        <f>BV70/Q70</f>
        <v>1.0416666666666666E-2</v>
      </c>
    </row>
    <row r="71" spans="2:77" ht="20.25" customHeight="1" thickBot="1" x14ac:dyDescent="0.3">
      <c r="B71" s="797"/>
      <c r="C71" s="795"/>
      <c r="D71" s="617" t="s">
        <v>32</v>
      </c>
      <c r="E71" s="214">
        <f t="shared" si="0"/>
        <v>480</v>
      </c>
      <c r="F71" s="161">
        <f t="shared" si="1"/>
        <v>5.7060000000000004</v>
      </c>
      <c r="G71" s="76">
        <f>F71/E71</f>
        <v>1.18875E-2</v>
      </c>
      <c r="H71" s="239">
        <f t="shared" si="3"/>
        <v>0</v>
      </c>
      <c r="I71" s="239">
        <f t="shared" si="4"/>
        <v>5.7060000000000004</v>
      </c>
      <c r="J71" s="76">
        <f>I71/E71</f>
        <v>1.18875E-2</v>
      </c>
      <c r="K71" s="239">
        <f t="shared" si="6"/>
        <v>0</v>
      </c>
      <c r="L71" s="239">
        <f t="shared" si="7"/>
        <v>5.7060000000000004</v>
      </c>
      <c r="M71" s="76">
        <f>L71/E71</f>
        <v>1.18875E-2</v>
      </c>
      <c r="N71" s="239">
        <f t="shared" si="9"/>
        <v>0</v>
      </c>
      <c r="O71" s="239">
        <f t="shared" si="31"/>
        <v>5.7060000000000004</v>
      </c>
      <c r="P71" s="108">
        <f>O71/E71</f>
        <v>1.18875E-2</v>
      </c>
      <c r="Q71" s="162">
        <f t="shared" si="10"/>
        <v>480</v>
      </c>
      <c r="R71" s="163">
        <v>0</v>
      </c>
      <c r="S71" s="626">
        <f>S70*5</f>
        <v>480</v>
      </c>
      <c r="T71" s="164">
        <f t="shared" si="11"/>
        <v>0</v>
      </c>
      <c r="U71" s="165">
        <v>0</v>
      </c>
      <c r="V71" s="99"/>
      <c r="W71" s="164">
        <f t="shared" si="12"/>
        <v>0</v>
      </c>
      <c r="X71" s="165">
        <v>0</v>
      </c>
      <c r="Y71" s="99"/>
      <c r="Z71" s="164">
        <f t="shared" si="13"/>
        <v>5.7060000000000004</v>
      </c>
      <c r="AA71" s="165">
        <v>0</v>
      </c>
      <c r="AB71" s="99">
        <v>5.7060000000000004</v>
      </c>
      <c r="AC71" s="226">
        <f t="shared" si="14"/>
        <v>5.7060000000000004</v>
      </c>
      <c r="AD71" s="198">
        <v>0</v>
      </c>
      <c r="AE71" s="199">
        <f t="shared" si="52"/>
        <v>5.7060000000000004</v>
      </c>
      <c r="AF71" s="226">
        <f t="shared" si="15"/>
        <v>0</v>
      </c>
      <c r="AG71" s="197">
        <v>0</v>
      </c>
      <c r="AH71" s="100">
        <v>0</v>
      </c>
      <c r="AI71" s="226">
        <f t="shared" si="16"/>
        <v>0</v>
      </c>
      <c r="AJ71" s="197">
        <v>0</v>
      </c>
      <c r="AK71" s="100">
        <v>0</v>
      </c>
      <c r="AL71" s="226">
        <f t="shared" si="17"/>
        <v>0</v>
      </c>
      <c r="AM71" s="197">
        <v>0</v>
      </c>
      <c r="AN71" s="99">
        <v>0</v>
      </c>
      <c r="AO71" s="226">
        <f t="shared" si="18"/>
        <v>0</v>
      </c>
      <c r="AP71" s="198">
        <v>0</v>
      </c>
      <c r="AQ71" s="199">
        <f t="shared" si="53"/>
        <v>0</v>
      </c>
      <c r="AR71" s="226">
        <f t="shared" si="51"/>
        <v>5.7060000000000004</v>
      </c>
      <c r="AS71" s="198">
        <v>0</v>
      </c>
      <c r="AT71" s="199">
        <f t="shared" si="54"/>
        <v>5.7060000000000004</v>
      </c>
      <c r="AU71" s="226">
        <f t="shared" si="20"/>
        <v>0</v>
      </c>
      <c r="AV71" s="197">
        <v>0</v>
      </c>
      <c r="AW71" s="100">
        <v>0</v>
      </c>
      <c r="AX71" s="226">
        <f t="shared" si="21"/>
        <v>0</v>
      </c>
      <c r="AY71" s="197">
        <v>0</v>
      </c>
      <c r="AZ71" s="100">
        <v>0</v>
      </c>
      <c r="BA71" s="226">
        <f t="shared" si="22"/>
        <v>0</v>
      </c>
      <c r="BB71" s="197">
        <v>0</v>
      </c>
      <c r="BC71" s="100">
        <v>0</v>
      </c>
      <c r="BD71" s="226">
        <f t="shared" si="23"/>
        <v>0</v>
      </c>
      <c r="BE71" s="198">
        <v>0</v>
      </c>
      <c r="BF71" s="199">
        <f t="shared" si="55"/>
        <v>0</v>
      </c>
      <c r="BG71" s="226">
        <f t="shared" si="24"/>
        <v>5.7060000000000004</v>
      </c>
      <c r="BH71" s="198">
        <v>0</v>
      </c>
      <c r="BI71" s="199">
        <f t="shared" si="56"/>
        <v>5.7060000000000004</v>
      </c>
      <c r="BJ71" s="226">
        <f t="shared" si="25"/>
        <v>0</v>
      </c>
      <c r="BK71" s="197">
        <v>0</v>
      </c>
      <c r="BL71" s="99">
        <v>0</v>
      </c>
      <c r="BM71" s="226">
        <f t="shared" si="26"/>
        <v>0</v>
      </c>
      <c r="BN71" s="197">
        <v>0</v>
      </c>
      <c r="BO71" s="99">
        <v>0</v>
      </c>
      <c r="BP71" s="226">
        <f t="shared" si="27"/>
        <v>0</v>
      </c>
      <c r="BQ71" s="197">
        <v>0</v>
      </c>
      <c r="BR71" s="99">
        <v>0</v>
      </c>
      <c r="BS71" s="227">
        <f t="shared" si="28"/>
        <v>0</v>
      </c>
      <c r="BT71" s="200">
        <v>0</v>
      </c>
      <c r="BU71" s="120">
        <f t="shared" si="57"/>
        <v>0</v>
      </c>
      <c r="BV71" s="227">
        <f t="shared" si="29"/>
        <v>5.7060000000000004</v>
      </c>
      <c r="BW71" s="200">
        <v>0</v>
      </c>
      <c r="BX71" s="152">
        <f t="shared" si="58"/>
        <v>5.7060000000000004</v>
      </c>
      <c r="BY71" s="122">
        <f>BV71/Q71</f>
        <v>1.18875E-2</v>
      </c>
    </row>
    <row r="72" spans="2:77" ht="17.25" customHeight="1" x14ac:dyDescent="0.25">
      <c r="B72" s="796" t="s">
        <v>102</v>
      </c>
      <c r="C72" s="800" t="s">
        <v>103</v>
      </c>
      <c r="D72" s="616" t="s">
        <v>104</v>
      </c>
      <c r="E72" s="186">
        <f t="shared" ref="E72:E104" si="64">Q72</f>
        <v>0</v>
      </c>
      <c r="F72" s="240">
        <f t="shared" ref="F72:F104" si="65">AC72</f>
        <v>0.1283</v>
      </c>
      <c r="G72" s="40"/>
      <c r="H72" s="42">
        <f t="shared" ref="H72:H104" si="66">AO72</f>
        <v>0</v>
      </c>
      <c r="I72" s="42">
        <f t="shared" ref="I72:I104" si="67">AR72</f>
        <v>0.1283</v>
      </c>
      <c r="J72" s="40" t="e">
        <f>I72/E72</f>
        <v>#DIV/0!</v>
      </c>
      <c r="K72" s="42">
        <f t="shared" ref="K72:K104" si="68">BD72</f>
        <v>0</v>
      </c>
      <c r="L72" s="42">
        <f t="shared" ref="L72:L104" si="69">BG72</f>
        <v>0.1283</v>
      </c>
      <c r="M72" s="40" t="e">
        <f>L72/E72</f>
        <v>#DIV/0!</v>
      </c>
      <c r="N72" s="42">
        <f t="shared" ref="N72:N104" si="70">BS72</f>
        <v>0</v>
      </c>
      <c r="O72" s="42">
        <f t="shared" si="31"/>
        <v>0.1283</v>
      </c>
      <c r="P72" s="40"/>
      <c r="Q72" s="80">
        <f t="shared" ref="Q72:Q104" si="71">R72+S72</f>
        <v>0</v>
      </c>
      <c r="R72" s="81">
        <v>0</v>
      </c>
      <c r="S72" s="624"/>
      <c r="T72" s="82">
        <f t="shared" ref="T72:T104" si="72">U72+V72</f>
        <v>8.3000000000000001E-3</v>
      </c>
      <c r="U72" s="83">
        <v>0</v>
      </c>
      <c r="V72" s="48">
        <v>8.3000000000000001E-3</v>
      </c>
      <c r="W72" s="82">
        <f t="shared" ref="W72:W104" si="73">X72+Y72</f>
        <v>0.105</v>
      </c>
      <c r="X72" s="83">
        <v>0</v>
      </c>
      <c r="Y72" s="48">
        <v>0.105</v>
      </c>
      <c r="Z72" s="82">
        <f t="shared" ref="Z72:Z104" si="74">AA72+AB72</f>
        <v>1.4999999999999999E-2</v>
      </c>
      <c r="AA72" s="83">
        <v>0</v>
      </c>
      <c r="AB72" s="48">
        <v>1.4999999999999999E-2</v>
      </c>
      <c r="AC72" s="222">
        <f t="shared" ref="AC72:AC104" si="75">AD72+AE72</f>
        <v>0.1283</v>
      </c>
      <c r="AD72" s="223">
        <v>0</v>
      </c>
      <c r="AE72" s="207">
        <f t="shared" si="52"/>
        <v>0.1283</v>
      </c>
      <c r="AF72" s="222">
        <f t="shared" ref="AF72:AF104" si="76">AG72+AH72</f>
        <v>0</v>
      </c>
      <c r="AG72" s="207">
        <v>0</v>
      </c>
      <c r="AH72" s="49">
        <v>0</v>
      </c>
      <c r="AI72" s="222">
        <f t="shared" ref="AI72:AI104" si="77">AJ72+AK72</f>
        <v>0</v>
      </c>
      <c r="AJ72" s="207">
        <v>0</v>
      </c>
      <c r="AK72" s="49">
        <v>0</v>
      </c>
      <c r="AL72" s="222">
        <f t="shared" ref="AL72:AL104" si="78">AM72+AN72</f>
        <v>0</v>
      </c>
      <c r="AM72" s="207">
        <v>0</v>
      </c>
      <c r="AN72" s="48">
        <v>0</v>
      </c>
      <c r="AO72" s="222">
        <f t="shared" ref="AO72:AO104" si="79">AP72+AQ72</f>
        <v>0</v>
      </c>
      <c r="AP72" s="223">
        <v>0</v>
      </c>
      <c r="AQ72" s="207">
        <f t="shared" si="53"/>
        <v>0</v>
      </c>
      <c r="AR72" s="222">
        <f t="shared" si="51"/>
        <v>0.1283</v>
      </c>
      <c r="AS72" s="223">
        <v>0</v>
      </c>
      <c r="AT72" s="207">
        <f t="shared" si="54"/>
        <v>0.1283</v>
      </c>
      <c r="AU72" s="222">
        <f t="shared" ref="AU72:AU104" si="80">AV72+AW72</f>
        <v>0</v>
      </c>
      <c r="AV72" s="207">
        <v>0</v>
      </c>
      <c r="AW72" s="49">
        <v>0</v>
      </c>
      <c r="AX72" s="222">
        <f t="shared" ref="AX72:AX104" si="81">AY72+AZ72</f>
        <v>0</v>
      </c>
      <c r="AY72" s="207">
        <v>0</v>
      </c>
      <c r="AZ72" s="49">
        <v>0</v>
      </c>
      <c r="BA72" s="222">
        <f t="shared" ref="BA72:BA104" si="82">BB72+BC72</f>
        <v>0</v>
      </c>
      <c r="BB72" s="207">
        <v>0</v>
      </c>
      <c r="BC72" s="49">
        <v>0</v>
      </c>
      <c r="BD72" s="222">
        <f t="shared" ref="BD72:BD104" si="83">BE72+BF72</f>
        <v>0</v>
      </c>
      <c r="BE72" s="223">
        <v>0</v>
      </c>
      <c r="BF72" s="207">
        <f t="shared" si="55"/>
        <v>0</v>
      </c>
      <c r="BG72" s="222">
        <f t="shared" ref="BG72:BG104" si="84">BH72+BI72</f>
        <v>0.1283</v>
      </c>
      <c r="BH72" s="223">
        <v>0</v>
      </c>
      <c r="BI72" s="207">
        <f t="shared" si="56"/>
        <v>0.1283</v>
      </c>
      <c r="BJ72" s="222">
        <f t="shared" ref="BJ72:BJ104" si="85">BK72+BL72</f>
        <v>0</v>
      </c>
      <c r="BK72" s="207">
        <v>0</v>
      </c>
      <c r="BL72" s="48">
        <v>0</v>
      </c>
      <c r="BM72" s="222">
        <f t="shared" ref="BM72:BM104" si="86">BN72+BO72</f>
        <v>0</v>
      </c>
      <c r="BN72" s="207">
        <v>0</v>
      </c>
      <c r="BO72" s="48">
        <v>0</v>
      </c>
      <c r="BP72" s="222">
        <f t="shared" ref="BP72:BP104" si="87">BQ72+BR72</f>
        <v>0</v>
      </c>
      <c r="BQ72" s="207">
        <v>0</v>
      </c>
      <c r="BR72" s="48">
        <v>0</v>
      </c>
      <c r="BS72" s="224">
        <f t="shared" ref="BS72:BS104" si="88">BT72+BU72</f>
        <v>0</v>
      </c>
      <c r="BT72" s="225">
        <v>0</v>
      </c>
      <c r="BU72" s="51">
        <f t="shared" si="57"/>
        <v>0</v>
      </c>
      <c r="BV72" s="224">
        <f t="shared" ref="BV72:BV104" si="89">BW72+BX72</f>
        <v>0.1283</v>
      </c>
      <c r="BW72" s="225">
        <v>0</v>
      </c>
      <c r="BX72" s="51">
        <f t="shared" si="58"/>
        <v>0.1283</v>
      </c>
      <c r="BY72" s="193" t="e">
        <f>BV72/Q72</f>
        <v>#DIV/0!</v>
      </c>
    </row>
    <row r="73" spans="2:77" ht="17.25" customHeight="1" thickBot="1" x14ac:dyDescent="0.3">
      <c r="B73" s="797"/>
      <c r="C73" s="801"/>
      <c r="D73" s="617" t="s">
        <v>32</v>
      </c>
      <c r="E73" s="214">
        <f t="shared" si="64"/>
        <v>0</v>
      </c>
      <c r="F73" s="161">
        <f t="shared" si="65"/>
        <v>235.012</v>
      </c>
      <c r="G73" s="108"/>
      <c r="H73" s="110">
        <f t="shared" si="66"/>
        <v>0</v>
      </c>
      <c r="I73" s="110">
        <f t="shared" si="67"/>
        <v>235.012</v>
      </c>
      <c r="J73" s="108" t="e">
        <f>I73/E73</f>
        <v>#DIV/0!</v>
      </c>
      <c r="K73" s="110">
        <f t="shared" si="68"/>
        <v>0</v>
      </c>
      <c r="L73" s="110">
        <f t="shared" si="69"/>
        <v>235.012</v>
      </c>
      <c r="M73" s="108" t="e">
        <f>L73/E73</f>
        <v>#DIV/0!</v>
      </c>
      <c r="N73" s="110">
        <f t="shared" si="70"/>
        <v>0</v>
      </c>
      <c r="O73" s="110">
        <f t="shared" ref="O73:O104" si="90">BV73</f>
        <v>235.012</v>
      </c>
      <c r="P73" s="108"/>
      <c r="Q73" s="230">
        <f t="shared" si="71"/>
        <v>0</v>
      </c>
      <c r="R73" s="231">
        <v>0</v>
      </c>
      <c r="S73" s="632">
        <f>S72*6.1745</f>
        <v>0</v>
      </c>
      <c r="T73" s="232">
        <f t="shared" si="72"/>
        <v>25.291</v>
      </c>
      <c r="U73" s="233">
        <v>0</v>
      </c>
      <c r="V73" s="99">
        <v>25.291</v>
      </c>
      <c r="W73" s="232">
        <f t="shared" si="73"/>
        <v>102.27</v>
      </c>
      <c r="X73" s="233">
        <v>0</v>
      </c>
      <c r="Y73" s="99">
        <v>102.27</v>
      </c>
      <c r="Z73" s="232">
        <f t="shared" si="74"/>
        <v>107.45099999999999</v>
      </c>
      <c r="AA73" s="233">
        <v>0</v>
      </c>
      <c r="AB73" s="99">
        <v>107.45099999999999</v>
      </c>
      <c r="AC73" s="198">
        <f t="shared" si="75"/>
        <v>235.012</v>
      </c>
      <c r="AD73" s="198">
        <v>0</v>
      </c>
      <c r="AE73" s="197">
        <f t="shared" si="52"/>
        <v>235.012</v>
      </c>
      <c r="AF73" s="198">
        <f t="shared" si="76"/>
        <v>0</v>
      </c>
      <c r="AG73" s="197">
        <v>0</v>
      </c>
      <c r="AH73" s="100">
        <v>0</v>
      </c>
      <c r="AI73" s="198">
        <f t="shared" si="77"/>
        <v>0</v>
      </c>
      <c r="AJ73" s="197">
        <v>0</v>
      </c>
      <c r="AK73" s="100">
        <v>0</v>
      </c>
      <c r="AL73" s="198">
        <f t="shared" si="78"/>
        <v>0</v>
      </c>
      <c r="AM73" s="197">
        <v>0</v>
      </c>
      <c r="AN73" s="99">
        <v>0</v>
      </c>
      <c r="AO73" s="198">
        <f t="shared" si="79"/>
        <v>0</v>
      </c>
      <c r="AP73" s="198">
        <v>0</v>
      </c>
      <c r="AQ73" s="197">
        <f t="shared" si="53"/>
        <v>0</v>
      </c>
      <c r="AR73" s="198">
        <f t="shared" si="51"/>
        <v>235.012</v>
      </c>
      <c r="AS73" s="198">
        <v>0</v>
      </c>
      <c r="AT73" s="197">
        <f t="shared" si="54"/>
        <v>235.012</v>
      </c>
      <c r="AU73" s="198">
        <f t="shared" si="80"/>
        <v>0</v>
      </c>
      <c r="AV73" s="197">
        <v>0</v>
      </c>
      <c r="AW73" s="100">
        <v>0</v>
      </c>
      <c r="AX73" s="198">
        <f t="shared" si="81"/>
        <v>0</v>
      </c>
      <c r="AY73" s="197">
        <v>0</v>
      </c>
      <c r="AZ73" s="100">
        <v>0</v>
      </c>
      <c r="BA73" s="198">
        <f t="shared" si="82"/>
        <v>0</v>
      </c>
      <c r="BB73" s="197">
        <v>0</v>
      </c>
      <c r="BC73" s="100">
        <v>0</v>
      </c>
      <c r="BD73" s="198">
        <f t="shared" si="83"/>
        <v>0</v>
      </c>
      <c r="BE73" s="198">
        <v>0</v>
      </c>
      <c r="BF73" s="197">
        <f t="shared" si="55"/>
        <v>0</v>
      </c>
      <c r="BG73" s="198">
        <f t="shared" si="84"/>
        <v>235.012</v>
      </c>
      <c r="BH73" s="198">
        <v>0</v>
      </c>
      <c r="BI73" s="197">
        <f t="shared" si="56"/>
        <v>235.012</v>
      </c>
      <c r="BJ73" s="198">
        <f t="shared" si="85"/>
        <v>0</v>
      </c>
      <c r="BK73" s="197">
        <v>0</v>
      </c>
      <c r="BL73" s="99">
        <v>0</v>
      </c>
      <c r="BM73" s="198">
        <f t="shared" si="86"/>
        <v>0</v>
      </c>
      <c r="BN73" s="197">
        <v>0</v>
      </c>
      <c r="BO73" s="99">
        <v>0</v>
      </c>
      <c r="BP73" s="198">
        <f t="shared" si="87"/>
        <v>0</v>
      </c>
      <c r="BQ73" s="197">
        <v>0</v>
      </c>
      <c r="BR73" s="99">
        <v>0</v>
      </c>
      <c r="BS73" s="200">
        <f t="shared" si="88"/>
        <v>0</v>
      </c>
      <c r="BT73" s="200">
        <v>0</v>
      </c>
      <c r="BU73" s="119">
        <f t="shared" si="57"/>
        <v>0</v>
      </c>
      <c r="BV73" s="200">
        <f t="shared" si="89"/>
        <v>235.012</v>
      </c>
      <c r="BW73" s="200">
        <v>0</v>
      </c>
      <c r="BX73" s="152">
        <f t="shared" si="58"/>
        <v>235.012</v>
      </c>
      <c r="BY73" s="228" t="e">
        <f>BV73/Q73</f>
        <v>#DIV/0!</v>
      </c>
    </row>
    <row r="74" spans="2:77" ht="17.25" customHeight="1" x14ac:dyDescent="0.25">
      <c r="B74" s="796" t="s">
        <v>105</v>
      </c>
      <c r="C74" s="800" t="s">
        <v>106</v>
      </c>
      <c r="D74" s="618" t="s">
        <v>99</v>
      </c>
      <c r="E74" s="202">
        <f t="shared" si="64"/>
        <v>0.14499999999999999</v>
      </c>
      <c r="F74" s="42">
        <f t="shared" si="65"/>
        <v>0</v>
      </c>
      <c r="G74" s="40">
        <v>0</v>
      </c>
      <c r="H74" s="42">
        <f t="shared" si="66"/>
        <v>0</v>
      </c>
      <c r="I74" s="42">
        <f t="shared" si="67"/>
        <v>0</v>
      </c>
      <c r="J74" s="242">
        <v>0</v>
      </c>
      <c r="K74" s="42">
        <f t="shared" si="68"/>
        <v>0</v>
      </c>
      <c r="L74" s="42">
        <f t="shared" si="69"/>
        <v>0</v>
      </c>
      <c r="M74" s="40">
        <v>0</v>
      </c>
      <c r="N74" s="42">
        <f t="shared" si="70"/>
        <v>0</v>
      </c>
      <c r="O74" s="42">
        <f t="shared" si="90"/>
        <v>0</v>
      </c>
      <c r="P74" s="242">
        <v>0</v>
      </c>
      <c r="Q74" s="44">
        <f t="shared" si="71"/>
        <v>0.14499999999999999</v>
      </c>
      <c r="R74" s="45">
        <v>0</v>
      </c>
      <c r="S74" s="622">
        <v>0.14499999999999999</v>
      </c>
      <c r="T74" s="46">
        <f t="shared" si="72"/>
        <v>0</v>
      </c>
      <c r="U74" s="47">
        <v>0</v>
      </c>
      <c r="V74" s="48"/>
      <c r="W74" s="46">
        <f t="shared" si="73"/>
        <v>0</v>
      </c>
      <c r="X74" s="47">
        <v>0</v>
      </c>
      <c r="Y74" s="48"/>
      <c r="Z74" s="46">
        <f t="shared" si="74"/>
        <v>0</v>
      </c>
      <c r="AA74" s="47">
        <v>0</v>
      </c>
      <c r="AB74" s="48"/>
      <c r="AC74" s="188">
        <f t="shared" si="75"/>
        <v>0</v>
      </c>
      <c r="AD74" s="188">
        <v>0</v>
      </c>
      <c r="AE74" s="187">
        <f t="shared" si="52"/>
        <v>0</v>
      </c>
      <c r="AF74" s="188">
        <f t="shared" si="76"/>
        <v>0</v>
      </c>
      <c r="AG74" s="187">
        <v>0</v>
      </c>
      <c r="AH74" s="49"/>
      <c r="AI74" s="188">
        <f t="shared" si="77"/>
        <v>0</v>
      </c>
      <c r="AJ74" s="187">
        <v>0</v>
      </c>
      <c r="AK74" s="49"/>
      <c r="AL74" s="188">
        <f t="shared" si="78"/>
        <v>0</v>
      </c>
      <c r="AM74" s="187">
        <v>0</v>
      </c>
      <c r="AN74" s="48">
        <v>0</v>
      </c>
      <c r="AO74" s="188">
        <f t="shared" si="79"/>
        <v>0</v>
      </c>
      <c r="AP74" s="188">
        <v>0</v>
      </c>
      <c r="AQ74" s="187">
        <f t="shared" si="53"/>
        <v>0</v>
      </c>
      <c r="AR74" s="188">
        <f t="shared" si="51"/>
        <v>0</v>
      </c>
      <c r="AS74" s="188">
        <v>0</v>
      </c>
      <c r="AT74" s="187">
        <f t="shared" si="54"/>
        <v>0</v>
      </c>
      <c r="AU74" s="188">
        <f t="shared" si="80"/>
        <v>0</v>
      </c>
      <c r="AV74" s="187">
        <v>0</v>
      </c>
      <c r="AW74" s="49">
        <v>0</v>
      </c>
      <c r="AX74" s="188">
        <f t="shared" si="81"/>
        <v>0</v>
      </c>
      <c r="AY74" s="187">
        <v>0</v>
      </c>
      <c r="AZ74" s="49">
        <v>0</v>
      </c>
      <c r="BA74" s="188">
        <f t="shared" si="82"/>
        <v>0</v>
      </c>
      <c r="BB74" s="187">
        <v>0</v>
      </c>
      <c r="BC74" s="49">
        <v>0</v>
      </c>
      <c r="BD74" s="188">
        <f t="shared" si="83"/>
        <v>0</v>
      </c>
      <c r="BE74" s="188">
        <v>0</v>
      </c>
      <c r="BF74" s="187">
        <f t="shared" si="55"/>
        <v>0</v>
      </c>
      <c r="BG74" s="188">
        <f t="shared" si="84"/>
        <v>0</v>
      </c>
      <c r="BH74" s="188">
        <v>0</v>
      </c>
      <c r="BI74" s="207">
        <f t="shared" si="56"/>
        <v>0</v>
      </c>
      <c r="BJ74" s="188">
        <f t="shared" si="85"/>
        <v>0</v>
      </c>
      <c r="BK74" s="187">
        <v>0</v>
      </c>
      <c r="BL74" s="48">
        <v>0</v>
      </c>
      <c r="BM74" s="188">
        <f t="shared" si="86"/>
        <v>0</v>
      </c>
      <c r="BN74" s="187">
        <v>0</v>
      </c>
      <c r="BO74" s="48">
        <v>0</v>
      </c>
      <c r="BP74" s="188">
        <f t="shared" si="87"/>
        <v>0</v>
      </c>
      <c r="BQ74" s="187">
        <v>0</v>
      </c>
      <c r="BR74" s="48">
        <v>0</v>
      </c>
      <c r="BS74" s="151">
        <f t="shared" si="88"/>
        <v>0</v>
      </c>
      <c r="BT74" s="151">
        <v>0</v>
      </c>
      <c r="BU74" s="152">
        <f t="shared" si="57"/>
        <v>0</v>
      </c>
      <c r="BV74" s="151">
        <f t="shared" si="89"/>
        <v>0</v>
      </c>
      <c r="BW74" s="151">
        <v>0</v>
      </c>
      <c r="BX74" s="51">
        <f t="shared" si="58"/>
        <v>0</v>
      </c>
      <c r="BY74" s="54">
        <v>0</v>
      </c>
    </row>
    <row r="75" spans="2:77" ht="17.25" customHeight="1" thickBot="1" x14ac:dyDescent="0.3">
      <c r="B75" s="797"/>
      <c r="C75" s="801"/>
      <c r="D75" s="617" t="s">
        <v>32</v>
      </c>
      <c r="E75" s="186">
        <f t="shared" si="64"/>
        <v>86.743205000000003</v>
      </c>
      <c r="F75" s="240">
        <f t="shared" si="65"/>
        <v>0</v>
      </c>
      <c r="G75" s="243">
        <v>0</v>
      </c>
      <c r="H75" s="244">
        <f t="shared" si="66"/>
        <v>0</v>
      </c>
      <c r="I75" s="244">
        <f t="shared" si="67"/>
        <v>0</v>
      </c>
      <c r="J75" s="243">
        <v>0</v>
      </c>
      <c r="K75" s="244">
        <f t="shared" si="68"/>
        <v>0</v>
      </c>
      <c r="L75" s="244">
        <f t="shared" si="69"/>
        <v>0</v>
      </c>
      <c r="M75" s="243">
        <v>0</v>
      </c>
      <c r="N75" s="244">
        <f t="shared" si="70"/>
        <v>0</v>
      </c>
      <c r="O75" s="244">
        <f t="shared" si="90"/>
        <v>0</v>
      </c>
      <c r="P75" s="243">
        <v>0</v>
      </c>
      <c r="Q75" s="162">
        <f t="shared" si="71"/>
        <v>86.743205000000003</v>
      </c>
      <c r="R75" s="163">
        <v>0</v>
      </c>
      <c r="S75" s="626">
        <f>S74*598.229</f>
        <v>86.743205000000003</v>
      </c>
      <c r="T75" s="164">
        <f t="shared" si="72"/>
        <v>0</v>
      </c>
      <c r="U75" s="165">
        <v>0</v>
      </c>
      <c r="V75" s="99"/>
      <c r="W75" s="164">
        <f t="shared" si="73"/>
        <v>0</v>
      </c>
      <c r="X75" s="165">
        <v>0</v>
      </c>
      <c r="Y75" s="99"/>
      <c r="Z75" s="164">
        <f t="shared" si="74"/>
        <v>0</v>
      </c>
      <c r="AA75" s="165">
        <v>0</v>
      </c>
      <c r="AB75" s="99"/>
      <c r="AC75" s="198">
        <f t="shared" si="75"/>
        <v>0</v>
      </c>
      <c r="AD75" s="198">
        <v>0</v>
      </c>
      <c r="AE75" s="197">
        <f t="shared" si="52"/>
        <v>0</v>
      </c>
      <c r="AF75" s="198">
        <f t="shared" si="76"/>
        <v>0</v>
      </c>
      <c r="AG75" s="197">
        <v>0</v>
      </c>
      <c r="AH75" s="100"/>
      <c r="AI75" s="198">
        <f t="shared" si="77"/>
        <v>0</v>
      </c>
      <c r="AJ75" s="197">
        <v>0</v>
      </c>
      <c r="AK75" s="100"/>
      <c r="AL75" s="198">
        <f t="shared" si="78"/>
        <v>0</v>
      </c>
      <c r="AM75" s="197">
        <v>0</v>
      </c>
      <c r="AN75" s="99">
        <v>0</v>
      </c>
      <c r="AO75" s="198">
        <f t="shared" si="79"/>
        <v>0</v>
      </c>
      <c r="AP75" s="198">
        <v>0</v>
      </c>
      <c r="AQ75" s="197">
        <f t="shared" si="53"/>
        <v>0</v>
      </c>
      <c r="AR75" s="198">
        <f t="shared" si="51"/>
        <v>0</v>
      </c>
      <c r="AS75" s="198">
        <v>0</v>
      </c>
      <c r="AT75" s="197">
        <f t="shared" si="54"/>
        <v>0</v>
      </c>
      <c r="AU75" s="198">
        <f t="shared" si="80"/>
        <v>0</v>
      </c>
      <c r="AV75" s="197">
        <v>0</v>
      </c>
      <c r="AW75" s="100">
        <v>0</v>
      </c>
      <c r="AX75" s="198">
        <f t="shared" si="81"/>
        <v>0</v>
      </c>
      <c r="AY75" s="197">
        <v>0</v>
      </c>
      <c r="AZ75" s="100">
        <v>0</v>
      </c>
      <c r="BA75" s="198">
        <f t="shared" si="82"/>
        <v>0</v>
      </c>
      <c r="BB75" s="197">
        <v>0</v>
      </c>
      <c r="BC75" s="100">
        <v>0</v>
      </c>
      <c r="BD75" s="198">
        <f t="shared" si="83"/>
        <v>0</v>
      </c>
      <c r="BE75" s="198">
        <v>0</v>
      </c>
      <c r="BF75" s="197">
        <f t="shared" si="55"/>
        <v>0</v>
      </c>
      <c r="BG75" s="198">
        <f t="shared" si="84"/>
        <v>0</v>
      </c>
      <c r="BH75" s="198">
        <v>0</v>
      </c>
      <c r="BI75" s="197">
        <f t="shared" si="56"/>
        <v>0</v>
      </c>
      <c r="BJ75" s="198">
        <f t="shared" si="85"/>
        <v>0</v>
      </c>
      <c r="BK75" s="197">
        <v>0</v>
      </c>
      <c r="BL75" s="99">
        <v>0</v>
      </c>
      <c r="BM75" s="198">
        <f t="shared" si="86"/>
        <v>0</v>
      </c>
      <c r="BN75" s="197">
        <v>0</v>
      </c>
      <c r="BO75" s="99">
        <v>0</v>
      </c>
      <c r="BP75" s="198">
        <f t="shared" si="87"/>
        <v>0</v>
      </c>
      <c r="BQ75" s="197">
        <v>0</v>
      </c>
      <c r="BR75" s="99">
        <v>0</v>
      </c>
      <c r="BS75" s="200">
        <f t="shared" si="88"/>
        <v>0</v>
      </c>
      <c r="BT75" s="200">
        <v>0</v>
      </c>
      <c r="BU75" s="119">
        <f t="shared" si="57"/>
        <v>0</v>
      </c>
      <c r="BV75" s="200">
        <f t="shared" si="89"/>
        <v>0</v>
      </c>
      <c r="BW75" s="200">
        <v>0</v>
      </c>
      <c r="BX75" s="241">
        <f t="shared" si="58"/>
        <v>0</v>
      </c>
      <c r="BY75" s="122">
        <v>0</v>
      </c>
    </row>
    <row r="76" spans="2:77" ht="17.25" customHeight="1" x14ac:dyDescent="0.25">
      <c r="B76" s="796" t="s">
        <v>107</v>
      </c>
      <c r="C76" s="814" t="s">
        <v>108</v>
      </c>
      <c r="D76" s="245" t="s">
        <v>57</v>
      </c>
      <c r="E76" s="202">
        <f t="shared" si="64"/>
        <v>181</v>
      </c>
      <c r="F76" s="42">
        <f t="shared" si="65"/>
        <v>223</v>
      </c>
      <c r="G76" s="246">
        <f t="shared" ref="G76:G99" si="91">F76/E76</f>
        <v>1.2320441988950277</v>
      </c>
      <c r="H76" s="237">
        <f t="shared" si="66"/>
        <v>0</v>
      </c>
      <c r="I76" s="237">
        <f t="shared" si="67"/>
        <v>223</v>
      </c>
      <c r="J76" s="247">
        <f t="shared" ref="J76:J100" si="92">I76/E76</f>
        <v>1.2320441988950277</v>
      </c>
      <c r="K76" s="237">
        <f t="shared" si="68"/>
        <v>0</v>
      </c>
      <c r="L76" s="237">
        <f t="shared" si="69"/>
        <v>223</v>
      </c>
      <c r="M76" s="246">
        <f t="shared" ref="M76:M100" si="93">L76/E76</f>
        <v>1.2320441988950277</v>
      </c>
      <c r="N76" s="237">
        <f t="shared" si="70"/>
        <v>0</v>
      </c>
      <c r="O76" s="237">
        <f t="shared" si="90"/>
        <v>223</v>
      </c>
      <c r="P76" s="247">
        <f t="shared" ref="P76:P99" si="94">O76/E76</f>
        <v>1.2320441988950277</v>
      </c>
      <c r="Q76" s="248">
        <f t="shared" si="71"/>
        <v>181</v>
      </c>
      <c r="R76" s="249">
        <v>0</v>
      </c>
      <c r="S76" s="624">
        <v>181</v>
      </c>
      <c r="T76" s="250">
        <f t="shared" si="72"/>
        <v>48</v>
      </c>
      <c r="U76" s="251">
        <v>0</v>
      </c>
      <c r="V76" s="84">
        <v>48</v>
      </c>
      <c r="W76" s="250">
        <f t="shared" si="73"/>
        <v>148</v>
      </c>
      <c r="X76" s="251">
        <v>0</v>
      </c>
      <c r="Y76" s="84">
        <v>148</v>
      </c>
      <c r="Z76" s="250">
        <f t="shared" si="74"/>
        <v>27</v>
      </c>
      <c r="AA76" s="251">
        <v>0</v>
      </c>
      <c r="AB76" s="84">
        <v>27</v>
      </c>
      <c r="AC76" s="253">
        <f t="shared" si="75"/>
        <v>223</v>
      </c>
      <c r="AD76" s="253">
        <v>0</v>
      </c>
      <c r="AE76" s="254">
        <f t="shared" si="52"/>
        <v>223</v>
      </c>
      <c r="AF76" s="253">
        <f t="shared" si="76"/>
        <v>0</v>
      </c>
      <c r="AG76" s="254">
        <v>0</v>
      </c>
      <c r="AH76" s="252">
        <v>0</v>
      </c>
      <c r="AI76" s="253">
        <f t="shared" si="77"/>
        <v>0</v>
      </c>
      <c r="AJ76" s="254">
        <v>0</v>
      </c>
      <c r="AK76" s="252">
        <v>0</v>
      </c>
      <c r="AL76" s="253">
        <f t="shared" si="78"/>
        <v>0</v>
      </c>
      <c r="AM76" s="254">
        <v>0</v>
      </c>
      <c r="AN76" s="84">
        <v>0</v>
      </c>
      <c r="AO76" s="253">
        <f t="shared" si="79"/>
        <v>0</v>
      </c>
      <c r="AP76" s="253">
        <v>0</v>
      </c>
      <c r="AQ76" s="254">
        <f t="shared" si="53"/>
        <v>0</v>
      </c>
      <c r="AR76" s="253">
        <f t="shared" si="51"/>
        <v>223</v>
      </c>
      <c r="AS76" s="253">
        <v>0</v>
      </c>
      <c r="AT76" s="254">
        <f t="shared" si="54"/>
        <v>223</v>
      </c>
      <c r="AU76" s="253">
        <f t="shared" si="80"/>
        <v>0</v>
      </c>
      <c r="AV76" s="254">
        <v>0</v>
      </c>
      <c r="AW76" s="252">
        <v>0</v>
      </c>
      <c r="AX76" s="253">
        <f t="shared" si="81"/>
        <v>0</v>
      </c>
      <c r="AY76" s="254">
        <v>0</v>
      </c>
      <c r="AZ76" s="252">
        <v>0</v>
      </c>
      <c r="BA76" s="253">
        <f t="shared" si="82"/>
        <v>0</v>
      </c>
      <c r="BB76" s="254"/>
      <c r="BC76" s="252">
        <v>0</v>
      </c>
      <c r="BD76" s="253">
        <f t="shared" si="83"/>
        <v>0</v>
      </c>
      <c r="BE76" s="253">
        <v>0</v>
      </c>
      <c r="BF76" s="254">
        <f t="shared" si="55"/>
        <v>0</v>
      </c>
      <c r="BG76" s="253">
        <f t="shared" si="84"/>
        <v>223</v>
      </c>
      <c r="BH76" s="253">
        <v>0</v>
      </c>
      <c r="BI76" s="254">
        <f t="shared" si="56"/>
        <v>223</v>
      </c>
      <c r="BJ76" s="253">
        <f t="shared" si="85"/>
        <v>0</v>
      </c>
      <c r="BK76" s="254"/>
      <c r="BL76" s="84">
        <v>0</v>
      </c>
      <c r="BM76" s="253">
        <f t="shared" si="86"/>
        <v>0</v>
      </c>
      <c r="BN76" s="254"/>
      <c r="BO76" s="84">
        <v>0</v>
      </c>
      <c r="BP76" s="253">
        <f t="shared" si="87"/>
        <v>0</v>
      </c>
      <c r="BQ76" s="254"/>
      <c r="BR76" s="84">
        <v>0</v>
      </c>
      <c r="BS76" s="253">
        <f t="shared" si="88"/>
        <v>0</v>
      </c>
      <c r="BT76" s="255"/>
      <c r="BU76" s="152">
        <f t="shared" si="57"/>
        <v>0</v>
      </c>
      <c r="BV76" s="255">
        <f t="shared" si="89"/>
        <v>223</v>
      </c>
      <c r="BW76" s="255">
        <v>0</v>
      </c>
      <c r="BX76" s="256">
        <f t="shared" si="58"/>
        <v>223</v>
      </c>
      <c r="BY76" s="257">
        <f t="shared" ref="BY76:BY100" si="95">BV76/Q76</f>
        <v>1.2320441988950277</v>
      </c>
    </row>
    <row r="77" spans="2:77" ht="17.25" customHeight="1" thickBot="1" x14ac:dyDescent="0.3">
      <c r="B77" s="797"/>
      <c r="C77" s="815"/>
      <c r="D77" s="159" t="s">
        <v>32</v>
      </c>
      <c r="E77" s="186">
        <f t="shared" si="64"/>
        <v>76.02</v>
      </c>
      <c r="F77" s="240">
        <f t="shared" si="65"/>
        <v>93.38000000000001</v>
      </c>
      <c r="G77" s="246">
        <f t="shared" si="91"/>
        <v>1.2283609576427257</v>
      </c>
      <c r="H77" s="237">
        <f t="shared" si="66"/>
        <v>0</v>
      </c>
      <c r="I77" s="237">
        <f t="shared" si="67"/>
        <v>93.38000000000001</v>
      </c>
      <c r="J77" s="246">
        <f t="shared" si="92"/>
        <v>1.2283609576427257</v>
      </c>
      <c r="K77" s="237">
        <f t="shared" si="68"/>
        <v>0</v>
      </c>
      <c r="L77" s="237">
        <f t="shared" si="69"/>
        <v>93.38000000000001</v>
      </c>
      <c r="M77" s="246">
        <f t="shared" si="93"/>
        <v>1.2283609576427257</v>
      </c>
      <c r="N77" s="237">
        <f t="shared" si="70"/>
        <v>0</v>
      </c>
      <c r="O77" s="237">
        <f t="shared" si="90"/>
        <v>93.38000000000001</v>
      </c>
      <c r="P77" s="246">
        <f t="shared" si="94"/>
        <v>1.2283609576427257</v>
      </c>
      <c r="Q77" s="258">
        <f t="shared" si="71"/>
        <v>76.02</v>
      </c>
      <c r="R77" s="259">
        <v>0</v>
      </c>
      <c r="S77" s="632">
        <f>S76*0.42</f>
        <v>76.02</v>
      </c>
      <c r="T77" s="260">
        <f t="shared" si="72"/>
        <v>18.245000000000001</v>
      </c>
      <c r="U77" s="261">
        <v>0</v>
      </c>
      <c r="V77" s="234">
        <v>18.245000000000001</v>
      </c>
      <c r="W77" s="260">
        <f t="shared" si="73"/>
        <v>66.295000000000002</v>
      </c>
      <c r="X77" s="261">
        <v>0</v>
      </c>
      <c r="Y77" s="234">
        <v>66.295000000000002</v>
      </c>
      <c r="Z77" s="260">
        <f t="shared" si="74"/>
        <v>8.84</v>
      </c>
      <c r="AA77" s="261">
        <v>0</v>
      </c>
      <c r="AB77" s="234">
        <v>8.84</v>
      </c>
      <c r="AC77" s="263">
        <f t="shared" si="75"/>
        <v>93.38000000000001</v>
      </c>
      <c r="AD77" s="263">
        <v>0</v>
      </c>
      <c r="AE77" s="264">
        <f t="shared" si="52"/>
        <v>93.38000000000001</v>
      </c>
      <c r="AF77" s="263">
        <f t="shared" si="76"/>
        <v>0</v>
      </c>
      <c r="AG77" s="264">
        <v>0</v>
      </c>
      <c r="AH77" s="262">
        <v>0</v>
      </c>
      <c r="AI77" s="263">
        <f t="shared" si="77"/>
        <v>0</v>
      </c>
      <c r="AJ77" s="264">
        <v>0</v>
      </c>
      <c r="AK77" s="262">
        <v>0</v>
      </c>
      <c r="AL77" s="263">
        <f t="shared" si="78"/>
        <v>0</v>
      </c>
      <c r="AM77" s="264">
        <v>0</v>
      </c>
      <c r="AN77" s="234">
        <v>0</v>
      </c>
      <c r="AO77" s="263">
        <f t="shared" si="79"/>
        <v>0</v>
      </c>
      <c r="AP77" s="263">
        <v>0</v>
      </c>
      <c r="AQ77" s="264">
        <f t="shared" si="53"/>
        <v>0</v>
      </c>
      <c r="AR77" s="263">
        <f t="shared" si="51"/>
        <v>93.38000000000001</v>
      </c>
      <c r="AS77" s="263">
        <v>0</v>
      </c>
      <c r="AT77" s="264">
        <f t="shared" si="54"/>
        <v>93.38000000000001</v>
      </c>
      <c r="AU77" s="263">
        <f t="shared" si="80"/>
        <v>0</v>
      </c>
      <c r="AV77" s="264">
        <v>0</v>
      </c>
      <c r="AW77" s="262">
        <v>0</v>
      </c>
      <c r="AX77" s="263">
        <f t="shared" si="81"/>
        <v>0</v>
      </c>
      <c r="AY77" s="264">
        <v>0</v>
      </c>
      <c r="AZ77" s="262">
        <v>0</v>
      </c>
      <c r="BA77" s="263">
        <f t="shared" si="82"/>
        <v>0</v>
      </c>
      <c r="BB77" s="265"/>
      <c r="BC77" s="262">
        <v>0</v>
      </c>
      <c r="BD77" s="263">
        <f t="shared" si="83"/>
        <v>0</v>
      </c>
      <c r="BE77" s="263">
        <v>0</v>
      </c>
      <c r="BF77" s="264">
        <f t="shared" si="55"/>
        <v>0</v>
      </c>
      <c r="BG77" s="263">
        <f t="shared" si="84"/>
        <v>93.38000000000001</v>
      </c>
      <c r="BH77" s="263">
        <v>0</v>
      </c>
      <c r="BI77" s="266">
        <f t="shared" si="56"/>
        <v>93.38000000000001</v>
      </c>
      <c r="BJ77" s="263">
        <f t="shared" si="85"/>
        <v>0</v>
      </c>
      <c r="BK77" s="265"/>
      <c r="BL77" s="234">
        <v>0</v>
      </c>
      <c r="BM77" s="263">
        <f t="shared" si="86"/>
        <v>0</v>
      </c>
      <c r="BN77" s="265"/>
      <c r="BO77" s="234">
        <v>0</v>
      </c>
      <c r="BP77" s="263">
        <f t="shared" si="87"/>
        <v>0</v>
      </c>
      <c r="BQ77" s="265"/>
      <c r="BR77" s="234">
        <v>0</v>
      </c>
      <c r="BS77" s="263">
        <f t="shared" si="88"/>
        <v>0</v>
      </c>
      <c r="BT77" s="267"/>
      <c r="BU77" s="119">
        <f t="shared" si="57"/>
        <v>0</v>
      </c>
      <c r="BV77" s="268">
        <f t="shared" si="89"/>
        <v>93.38000000000001</v>
      </c>
      <c r="BW77" s="268">
        <v>0</v>
      </c>
      <c r="BX77" s="269">
        <f t="shared" si="58"/>
        <v>93.38000000000001</v>
      </c>
      <c r="BY77" s="270">
        <f t="shared" si="95"/>
        <v>1.2283609576427257</v>
      </c>
    </row>
    <row r="78" spans="2:77" ht="19.5" customHeight="1" thickBot="1" x14ac:dyDescent="0.3">
      <c r="B78" s="271" t="s">
        <v>109</v>
      </c>
      <c r="C78" s="272" t="s">
        <v>110</v>
      </c>
      <c r="D78" s="273" t="s">
        <v>32</v>
      </c>
      <c r="E78" s="274">
        <f t="shared" si="64"/>
        <v>5455.2</v>
      </c>
      <c r="F78" s="275">
        <f t="shared" si="65"/>
        <v>2011.7469000000001</v>
      </c>
      <c r="G78" s="23">
        <f t="shared" si="91"/>
        <v>0.36877601187857462</v>
      </c>
      <c r="H78" s="276">
        <f t="shared" si="66"/>
        <v>0</v>
      </c>
      <c r="I78" s="276">
        <f t="shared" si="67"/>
        <v>2011.7469000000001</v>
      </c>
      <c r="J78" s="23">
        <f t="shared" si="92"/>
        <v>0.36877601187857462</v>
      </c>
      <c r="K78" s="276">
        <f t="shared" si="68"/>
        <v>0</v>
      </c>
      <c r="L78" s="276">
        <f t="shared" si="69"/>
        <v>2011.7469000000001</v>
      </c>
      <c r="M78" s="23">
        <f t="shared" si="93"/>
        <v>0.36877601187857462</v>
      </c>
      <c r="N78" s="276">
        <f t="shared" si="70"/>
        <v>0</v>
      </c>
      <c r="O78" s="276">
        <f t="shared" si="90"/>
        <v>2011.7469000000001</v>
      </c>
      <c r="P78" s="23">
        <f t="shared" si="94"/>
        <v>0.36877601187857462</v>
      </c>
      <c r="Q78" s="277">
        <f t="shared" si="71"/>
        <v>5455.2</v>
      </c>
      <c r="R78" s="278">
        <f>R80+R90+R92</f>
        <v>0</v>
      </c>
      <c r="S78" s="633">
        <f>S80+S90+S92</f>
        <v>5455.2</v>
      </c>
      <c r="T78" s="279">
        <f t="shared" si="72"/>
        <v>913.66600000000005</v>
      </c>
      <c r="U78" s="280">
        <f>U80+U90+U92</f>
        <v>0</v>
      </c>
      <c r="V78" s="281">
        <f>V80+V90+V92</f>
        <v>913.66600000000005</v>
      </c>
      <c r="W78" s="279">
        <f t="shared" si="73"/>
        <v>482.971</v>
      </c>
      <c r="X78" s="280">
        <f>X80+X90+X92</f>
        <v>0</v>
      </c>
      <c r="Y78" s="281">
        <f>Y80+Y90+Y92</f>
        <v>482.971</v>
      </c>
      <c r="Z78" s="279">
        <f t="shared" si="74"/>
        <v>615.10990000000004</v>
      </c>
      <c r="AA78" s="280">
        <f>AA80+AA90+AA92</f>
        <v>0</v>
      </c>
      <c r="AB78" s="281">
        <f>AB80+AB90+AB92</f>
        <v>615.10990000000004</v>
      </c>
      <c r="AC78" s="283">
        <f t="shared" si="75"/>
        <v>2011.7469000000001</v>
      </c>
      <c r="AD78" s="284">
        <f>AD80+AD90+AD92</f>
        <v>0</v>
      </c>
      <c r="AE78" s="285">
        <f>(AE80+AE90+AE92)</f>
        <v>2011.7469000000001</v>
      </c>
      <c r="AF78" s="283">
        <f t="shared" si="76"/>
        <v>0</v>
      </c>
      <c r="AG78" s="284">
        <f>AG80+AG90+AG92</f>
        <v>0</v>
      </c>
      <c r="AH78" s="282">
        <f>AH80+AH90+AH92</f>
        <v>0</v>
      </c>
      <c r="AI78" s="283">
        <f t="shared" si="77"/>
        <v>0</v>
      </c>
      <c r="AJ78" s="284">
        <f>AJ80+AJ90+AJ92</f>
        <v>0</v>
      </c>
      <c r="AK78" s="282">
        <f>AK80+AK90+AK92</f>
        <v>0</v>
      </c>
      <c r="AL78" s="283">
        <f t="shared" si="78"/>
        <v>0</v>
      </c>
      <c r="AM78" s="284">
        <f>AM80+AM90+AM92</f>
        <v>0</v>
      </c>
      <c r="AN78" s="281">
        <f>AN80+AN90+AN92</f>
        <v>0</v>
      </c>
      <c r="AO78" s="283">
        <f t="shared" si="79"/>
        <v>0</v>
      </c>
      <c r="AP78" s="284">
        <f>AP80+AP90+AP92</f>
        <v>0</v>
      </c>
      <c r="AQ78" s="285">
        <f>(AQ80+AQ90+AQ92)</f>
        <v>0</v>
      </c>
      <c r="AR78" s="283">
        <f t="shared" si="51"/>
        <v>2011.7469000000001</v>
      </c>
      <c r="AS78" s="284">
        <f>AS80+AS90+AS92</f>
        <v>0</v>
      </c>
      <c r="AT78" s="286">
        <f>(AT80+AT90+AT92)</f>
        <v>2011.7469000000001</v>
      </c>
      <c r="AU78" s="283">
        <f t="shared" si="80"/>
        <v>0</v>
      </c>
      <c r="AV78" s="284">
        <f>AV80+AV90+AV92</f>
        <v>0</v>
      </c>
      <c r="AW78" s="282">
        <f>AW80+AW90+AW92</f>
        <v>0</v>
      </c>
      <c r="AX78" s="283">
        <f t="shared" si="81"/>
        <v>0</v>
      </c>
      <c r="AY78" s="284">
        <f>AY80+AY90+AY92</f>
        <v>0</v>
      </c>
      <c r="AZ78" s="282">
        <f>AZ80+AZ90+AZ92</f>
        <v>0</v>
      </c>
      <c r="BA78" s="283">
        <f t="shared" si="82"/>
        <v>0</v>
      </c>
      <c r="BB78" s="284">
        <f>BB80+BB90+BB92</f>
        <v>0</v>
      </c>
      <c r="BC78" s="282">
        <f>BC80+BC90+BC92</f>
        <v>0</v>
      </c>
      <c r="BD78" s="283">
        <f t="shared" si="83"/>
        <v>0</v>
      </c>
      <c r="BE78" s="284">
        <f>BE80+BE90+BE92</f>
        <v>0</v>
      </c>
      <c r="BF78" s="285">
        <f>(BF80+BF90+BF92)</f>
        <v>0</v>
      </c>
      <c r="BG78" s="283">
        <f t="shared" si="84"/>
        <v>2011.7469000000001</v>
      </c>
      <c r="BH78" s="283">
        <f>BH80+BH90+BH92</f>
        <v>0</v>
      </c>
      <c r="BI78" s="284">
        <f>(BI80+BI90+BI92)</f>
        <v>2011.7469000000001</v>
      </c>
      <c r="BJ78" s="283">
        <f t="shared" si="85"/>
        <v>0</v>
      </c>
      <c r="BK78" s="284">
        <f>BK80+BK90+BK92</f>
        <v>0</v>
      </c>
      <c r="BL78" s="281">
        <f>BL80+BL90+BL92</f>
        <v>0</v>
      </c>
      <c r="BM78" s="283">
        <f t="shared" si="86"/>
        <v>0</v>
      </c>
      <c r="BN78" s="284">
        <f>BN80+BN90+BN92</f>
        <v>0</v>
      </c>
      <c r="BO78" s="281">
        <f>BO80+BO90+BO92</f>
        <v>0</v>
      </c>
      <c r="BP78" s="283">
        <f t="shared" si="87"/>
        <v>0</v>
      </c>
      <c r="BQ78" s="284">
        <f>BQ80+BQ90+BQ92</f>
        <v>0</v>
      </c>
      <c r="BR78" s="281">
        <f>BR80+BR90+BR92</f>
        <v>0</v>
      </c>
      <c r="BS78" s="287">
        <f t="shared" si="88"/>
        <v>0</v>
      </c>
      <c r="BT78" s="288">
        <f>BT80+BT90+BT92</f>
        <v>0</v>
      </c>
      <c r="BU78" s="289">
        <f>(BU80+BU90+BU92)</f>
        <v>0</v>
      </c>
      <c r="BV78" s="287">
        <f t="shared" si="89"/>
        <v>2011.7469000000001</v>
      </c>
      <c r="BW78" s="288">
        <f>BW80+BW90+BW92</f>
        <v>0</v>
      </c>
      <c r="BX78" s="288">
        <f>(BX80+BX90+BX92)</f>
        <v>2011.7469000000001</v>
      </c>
      <c r="BY78" s="290">
        <f t="shared" si="95"/>
        <v>0.36877601187857462</v>
      </c>
    </row>
    <row r="79" spans="2:77" ht="18" customHeight="1" x14ac:dyDescent="0.25">
      <c r="B79" s="810" t="s">
        <v>111</v>
      </c>
      <c r="C79" s="812" t="s">
        <v>112</v>
      </c>
      <c r="D79" s="291" t="s">
        <v>52</v>
      </c>
      <c r="E79" s="178">
        <f t="shared" si="64"/>
        <v>2.0099999999999998</v>
      </c>
      <c r="F79" s="292">
        <f t="shared" si="65"/>
        <v>0.56800000000000006</v>
      </c>
      <c r="G79" s="126">
        <f t="shared" si="91"/>
        <v>0.28258706467661698</v>
      </c>
      <c r="H79" s="127">
        <f t="shared" si="66"/>
        <v>0</v>
      </c>
      <c r="I79" s="127">
        <f t="shared" si="67"/>
        <v>0.56800000000000006</v>
      </c>
      <c r="J79" s="126">
        <f t="shared" si="92"/>
        <v>0.28258706467661698</v>
      </c>
      <c r="K79" s="127">
        <f t="shared" si="68"/>
        <v>0</v>
      </c>
      <c r="L79" s="127">
        <f t="shared" si="69"/>
        <v>0.56800000000000006</v>
      </c>
      <c r="M79" s="126">
        <f t="shared" si="93"/>
        <v>0.28258706467661698</v>
      </c>
      <c r="N79" s="127">
        <f t="shared" si="70"/>
        <v>0</v>
      </c>
      <c r="O79" s="127">
        <f t="shared" si="90"/>
        <v>0.56800000000000006</v>
      </c>
      <c r="P79" s="126">
        <f t="shared" si="94"/>
        <v>0.28258706467661698</v>
      </c>
      <c r="Q79" s="293">
        <f t="shared" si="71"/>
        <v>2.0099999999999998</v>
      </c>
      <c r="R79" s="294">
        <f>R81+R83+R85+R87</f>
        <v>0</v>
      </c>
      <c r="S79" s="634">
        <f>S81+S83+S85+S87</f>
        <v>2.0099999999999998</v>
      </c>
      <c r="T79" s="295">
        <f t="shared" si="72"/>
        <v>0.27500000000000002</v>
      </c>
      <c r="U79" s="296">
        <f>U81+U83+U85+U87</f>
        <v>0</v>
      </c>
      <c r="V79" s="297">
        <f>V81+V83+V85+V87</f>
        <v>0.27500000000000002</v>
      </c>
      <c r="W79" s="295">
        <f t="shared" si="73"/>
        <v>0.107</v>
      </c>
      <c r="X79" s="296">
        <f>X81+X83+X85+X87</f>
        <v>0</v>
      </c>
      <c r="Y79" s="297">
        <f>Y81+Y83+Y85+Y87</f>
        <v>0.107</v>
      </c>
      <c r="Z79" s="295">
        <f t="shared" si="74"/>
        <v>0.186</v>
      </c>
      <c r="AA79" s="296">
        <f>AA81+AA83+AA85+AA87</f>
        <v>0</v>
      </c>
      <c r="AB79" s="297">
        <f>AB81+AB83+AB85+AB87</f>
        <v>0.186</v>
      </c>
      <c r="AC79" s="175">
        <f t="shared" si="75"/>
        <v>0.56800000000000006</v>
      </c>
      <c r="AD79" s="299">
        <f>AD81+AD83+AD85+AD87</f>
        <v>0</v>
      </c>
      <c r="AE79" s="172">
        <f>AE81+AE83+AE85+AE87</f>
        <v>0.56800000000000006</v>
      </c>
      <c r="AF79" s="175">
        <f t="shared" si="76"/>
        <v>0</v>
      </c>
      <c r="AG79" s="300">
        <f>AG81+AG83+AG85+AG87</f>
        <v>0</v>
      </c>
      <c r="AH79" s="298">
        <f>AH81+AH83+AH85+AH87</f>
        <v>0</v>
      </c>
      <c r="AI79" s="175">
        <f t="shared" si="77"/>
        <v>0</v>
      </c>
      <c r="AJ79" s="300">
        <f>AJ81+AJ83+AJ85+AJ87</f>
        <v>0</v>
      </c>
      <c r="AK79" s="298">
        <f>AK81+AK83+AK85+AK87</f>
        <v>0</v>
      </c>
      <c r="AL79" s="175">
        <f t="shared" si="78"/>
        <v>0</v>
      </c>
      <c r="AM79" s="300">
        <f>AM81+AM83+AM85+AM87</f>
        <v>0</v>
      </c>
      <c r="AN79" s="297">
        <f>AN81+AN83+AN85+AN87</f>
        <v>0</v>
      </c>
      <c r="AO79" s="175">
        <f t="shared" si="79"/>
        <v>0</v>
      </c>
      <c r="AP79" s="299">
        <f>AP81+AP83+AP85+AP87</f>
        <v>0</v>
      </c>
      <c r="AQ79" s="172">
        <f>AQ81+AQ83+AQ85+AQ87</f>
        <v>0</v>
      </c>
      <c r="AR79" s="175">
        <f t="shared" si="51"/>
        <v>0.56800000000000006</v>
      </c>
      <c r="AS79" s="299">
        <f>AS81+AS83+AS85+AS87</f>
        <v>0</v>
      </c>
      <c r="AT79" s="172">
        <f>AT81+AT83+AT85+AT87</f>
        <v>0.56800000000000006</v>
      </c>
      <c r="AU79" s="175">
        <f t="shared" si="80"/>
        <v>0</v>
      </c>
      <c r="AV79" s="300">
        <f>AV81+AV83+AV85+AV87</f>
        <v>0</v>
      </c>
      <c r="AW79" s="298">
        <f>AW81+AW83+AW85+AW87</f>
        <v>0</v>
      </c>
      <c r="AX79" s="175">
        <f t="shared" si="81"/>
        <v>0</v>
      </c>
      <c r="AY79" s="300">
        <f>AY81+AY83+AY85+AY87</f>
        <v>0</v>
      </c>
      <c r="AZ79" s="298">
        <f>AZ81+AZ83+AZ85+AZ87</f>
        <v>0</v>
      </c>
      <c r="BA79" s="175">
        <f t="shared" si="82"/>
        <v>0</v>
      </c>
      <c r="BB79" s="300">
        <f>BB81+BB83+BB85+BB87</f>
        <v>0</v>
      </c>
      <c r="BC79" s="298">
        <f>BC81+BC83+BC85+BC87</f>
        <v>0</v>
      </c>
      <c r="BD79" s="175">
        <f t="shared" si="83"/>
        <v>0</v>
      </c>
      <c r="BE79" s="299">
        <f>BE81+BE83+BE85+BE87</f>
        <v>0</v>
      </c>
      <c r="BF79" s="172">
        <f>BF81+BF83+BF85+BF87</f>
        <v>0</v>
      </c>
      <c r="BG79" s="175">
        <f t="shared" si="84"/>
        <v>0.56800000000000006</v>
      </c>
      <c r="BH79" s="299">
        <f>BH81+BH83+BH85+BH87</f>
        <v>0</v>
      </c>
      <c r="BI79" s="172">
        <f>BI81+BI83+BI85+BI87</f>
        <v>0.56800000000000006</v>
      </c>
      <c r="BJ79" s="175">
        <f t="shared" si="85"/>
        <v>0</v>
      </c>
      <c r="BK79" s="300">
        <f>BK81+BK83+BK85+BK87</f>
        <v>0</v>
      </c>
      <c r="BL79" s="297">
        <f>BL81+BL83+BL85+BL87</f>
        <v>0</v>
      </c>
      <c r="BM79" s="175">
        <f t="shared" si="86"/>
        <v>0</v>
      </c>
      <c r="BN79" s="300">
        <f>BN81+BN83+BN85+BN87</f>
        <v>0</v>
      </c>
      <c r="BO79" s="297">
        <f>BO81+BO83+BO85+BO87</f>
        <v>0</v>
      </c>
      <c r="BP79" s="175">
        <f t="shared" si="87"/>
        <v>0</v>
      </c>
      <c r="BQ79" s="300">
        <f>BQ81+BQ83+BQ85+BQ87</f>
        <v>0</v>
      </c>
      <c r="BR79" s="297">
        <f>BR81+BR83+BR85+BR87</f>
        <v>0</v>
      </c>
      <c r="BS79" s="135">
        <f t="shared" si="88"/>
        <v>0</v>
      </c>
      <c r="BT79" s="301">
        <f>BT81+BT83+BT85+BT87</f>
        <v>0</v>
      </c>
      <c r="BU79" s="137">
        <f>BU81+BU83+BU85+BU87</f>
        <v>0</v>
      </c>
      <c r="BV79" s="135">
        <f t="shared" si="89"/>
        <v>0.56800000000000006</v>
      </c>
      <c r="BW79" s="301">
        <f>BW81+BW83+BW85+BW87</f>
        <v>0</v>
      </c>
      <c r="BX79" s="137">
        <f>BX81+BX83+BX85+BX87</f>
        <v>0.56800000000000006</v>
      </c>
      <c r="BY79" s="177">
        <f t="shared" si="95"/>
        <v>0.28258706467661698</v>
      </c>
    </row>
    <row r="80" spans="2:77" ht="18" customHeight="1" x14ac:dyDescent="0.25">
      <c r="B80" s="811"/>
      <c r="C80" s="813"/>
      <c r="D80" s="56" t="s">
        <v>32</v>
      </c>
      <c r="E80" s="178">
        <f t="shared" si="64"/>
        <v>2730.2</v>
      </c>
      <c r="F80" s="58">
        <f t="shared" si="65"/>
        <v>854.38689999999997</v>
      </c>
      <c r="G80" s="59">
        <f t="shared" si="91"/>
        <v>0.31293930847556956</v>
      </c>
      <c r="H80" s="61">
        <f t="shared" si="66"/>
        <v>0</v>
      </c>
      <c r="I80" s="61">
        <f t="shared" si="67"/>
        <v>854.38689999999997</v>
      </c>
      <c r="J80" s="59">
        <f t="shared" si="92"/>
        <v>0.31293930847556956</v>
      </c>
      <c r="K80" s="61">
        <f t="shared" si="68"/>
        <v>0</v>
      </c>
      <c r="L80" s="61">
        <f t="shared" si="69"/>
        <v>854.38689999999997</v>
      </c>
      <c r="M80" s="59">
        <f t="shared" si="93"/>
        <v>0.31293930847556956</v>
      </c>
      <c r="N80" s="61">
        <f t="shared" si="70"/>
        <v>0</v>
      </c>
      <c r="O80" s="61">
        <f t="shared" si="90"/>
        <v>854.38689999999997</v>
      </c>
      <c r="P80" s="59">
        <f t="shared" si="94"/>
        <v>0.31293930847556956</v>
      </c>
      <c r="Q80" s="139">
        <f t="shared" si="71"/>
        <v>2730.2</v>
      </c>
      <c r="R80" s="302">
        <f>R82+R84+R86+R88</f>
        <v>0</v>
      </c>
      <c r="S80" s="635">
        <f>S82+S84+S86+S88</f>
        <v>2730.2</v>
      </c>
      <c r="T80" s="142">
        <f t="shared" si="72"/>
        <v>402.70100000000002</v>
      </c>
      <c r="U80" s="303">
        <f>U82+U84+U86+U88</f>
        <v>0</v>
      </c>
      <c r="V80" s="304">
        <f>V82+V84+V86+V88</f>
        <v>402.70100000000002</v>
      </c>
      <c r="W80" s="142">
        <f t="shared" si="73"/>
        <v>152.268</v>
      </c>
      <c r="X80" s="303">
        <f>X82+X84+X86+X88</f>
        <v>0</v>
      </c>
      <c r="Y80" s="304">
        <f>Y82+Y84+Y86+Y88</f>
        <v>152.268</v>
      </c>
      <c r="Z80" s="142">
        <f t="shared" si="74"/>
        <v>299.41790000000003</v>
      </c>
      <c r="AA80" s="303">
        <f>AA82+AA84+AA86+AA88</f>
        <v>0</v>
      </c>
      <c r="AB80" s="304">
        <f>AB82+AB84+AB86+AB88</f>
        <v>299.41790000000003</v>
      </c>
      <c r="AC80" s="183">
        <f t="shared" si="75"/>
        <v>854.38689999999997</v>
      </c>
      <c r="AD80" s="306">
        <f>AD82+AD84+AD86+AD88</f>
        <v>0</v>
      </c>
      <c r="AE80" s="307">
        <f>AE82+AE84+AE86+AE88</f>
        <v>854.38689999999997</v>
      </c>
      <c r="AF80" s="183">
        <f t="shared" si="76"/>
        <v>0</v>
      </c>
      <c r="AG80" s="308">
        <f>AG82+AG84+AG86+AG88</f>
        <v>0</v>
      </c>
      <c r="AH80" s="305">
        <f>AH82+AH84+AH86+AH88</f>
        <v>0</v>
      </c>
      <c r="AI80" s="183">
        <f t="shared" si="77"/>
        <v>0</v>
      </c>
      <c r="AJ80" s="308">
        <f>AJ82+AJ84+AJ86+AJ88</f>
        <v>0</v>
      </c>
      <c r="AK80" s="305">
        <f>AK82+AK84+AK86+AK88</f>
        <v>0</v>
      </c>
      <c r="AL80" s="183">
        <f t="shared" si="78"/>
        <v>0</v>
      </c>
      <c r="AM80" s="308">
        <f>AM82+AM84+AM86+AM88</f>
        <v>0</v>
      </c>
      <c r="AN80" s="304">
        <f>AN82+AN84+AN86+AN88</f>
        <v>0</v>
      </c>
      <c r="AO80" s="183">
        <f t="shared" si="79"/>
        <v>0</v>
      </c>
      <c r="AP80" s="306">
        <f>AP82+AP84+AP86+AP88</f>
        <v>0</v>
      </c>
      <c r="AQ80" s="307">
        <f>AQ82+AQ84+AQ86+AQ88</f>
        <v>0</v>
      </c>
      <c r="AR80" s="183">
        <f t="shared" si="51"/>
        <v>854.38689999999997</v>
      </c>
      <c r="AS80" s="306">
        <f>AS82+AS84+AS86+AS88</f>
        <v>0</v>
      </c>
      <c r="AT80" s="181">
        <f>AT82+AT84+AT86+AT88</f>
        <v>854.38689999999997</v>
      </c>
      <c r="AU80" s="183">
        <f t="shared" si="80"/>
        <v>0</v>
      </c>
      <c r="AV80" s="308">
        <f>AV82+AV84+AV86+AV88</f>
        <v>0</v>
      </c>
      <c r="AW80" s="305">
        <f>AW82+AW84+AW86+AW88</f>
        <v>0</v>
      </c>
      <c r="AX80" s="183">
        <f t="shared" si="81"/>
        <v>0</v>
      </c>
      <c r="AY80" s="308">
        <f>AY82+AY84+AY86+AY88</f>
        <v>0</v>
      </c>
      <c r="AZ80" s="305">
        <f>AZ82+AZ84+AZ86+AZ88</f>
        <v>0</v>
      </c>
      <c r="BA80" s="183">
        <f t="shared" si="82"/>
        <v>0</v>
      </c>
      <c r="BB80" s="308">
        <f>BB82+BB84+BB86+BB88</f>
        <v>0</v>
      </c>
      <c r="BC80" s="305">
        <f>BC82+BC84+BC86+BC88</f>
        <v>0</v>
      </c>
      <c r="BD80" s="183">
        <f t="shared" si="83"/>
        <v>0</v>
      </c>
      <c r="BE80" s="306">
        <f>BE82+BE84+BE86+BE88</f>
        <v>0</v>
      </c>
      <c r="BF80" s="307">
        <f>BF82+BF84+BF86+BF88</f>
        <v>0</v>
      </c>
      <c r="BG80" s="183">
        <f t="shared" si="84"/>
        <v>854.38689999999997</v>
      </c>
      <c r="BH80" s="306">
        <f>BH82+BH84+BH86+BH88</f>
        <v>0</v>
      </c>
      <c r="BI80" s="181">
        <f>BI82+BI84+BI86+BI88</f>
        <v>854.38689999999997</v>
      </c>
      <c r="BJ80" s="183">
        <f t="shared" si="85"/>
        <v>0</v>
      </c>
      <c r="BK80" s="308">
        <f>BK82+BK84+BK86+BK88</f>
        <v>0</v>
      </c>
      <c r="BL80" s="304">
        <f>BL82+BL84+BL86+BL88</f>
        <v>0</v>
      </c>
      <c r="BM80" s="183">
        <f t="shared" si="86"/>
        <v>0</v>
      </c>
      <c r="BN80" s="308">
        <f>BN82+BN84+BN86+BN88</f>
        <v>0</v>
      </c>
      <c r="BO80" s="304">
        <f>BO82+BO84+BO86+BO88</f>
        <v>0</v>
      </c>
      <c r="BP80" s="183">
        <f t="shared" si="87"/>
        <v>0</v>
      </c>
      <c r="BQ80" s="308">
        <f>BQ82+BQ84+BQ86+BQ88</f>
        <v>0</v>
      </c>
      <c r="BR80" s="304">
        <f>BR82+BR84+BR86+BR88</f>
        <v>0</v>
      </c>
      <c r="BS80" s="144">
        <f t="shared" si="88"/>
        <v>0</v>
      </c>
      <c r="BT80" s="309">
        <f>BT82+BT84+BT86+BT88</f>
        <v>0</v>
      </c>
      <c r="BU80" s="310">
        <f>BU82+BU84+BU86+BU88</f>
        <v>0</v>
      </c>
      <c r="BV80" s="144">
        <f t="shared" si="89"/>
        <v>854.38689999999997</v>
      </c>
      <c r="BW80" s="309">
        <f>BW82+BW84+BW86+BW88</f>
        <v>0</v>
      </c>
      <c r="BX80" s="145">
        <f>BX82+BX84+BX86+BX88</f>
        <v>854.38689999999997</v>
      </c>
      <c r="BY80" s="72">
        <f t="shared" si="95"/>
        <v>0.31293930847556956</v>
      </c>
    </row>
    <row r="81" spans="2:77" ht="18" customHeight="1" x14ac:dyDescent="0.25">
      <c r="B81" s="806" t="s">
        <v>113</v>
      </c>
      <c r="C81" s="808" t="s">
        <v>114</v>
      </c>
      <c r="D81" s="74" t="s">
        <v>115</v>
      </c>
      <c r="E81" s="186">
        <f t="shared" si="64"/>
        <v>0.26</v>
      </c>
      <c r="F81" s="75">
        <f t="shared" si="65"/>
        <v>6.8000000000000005E-2</v>
      </c>
      <c r="G81" s="76">
        <f t="shared" si="91"/>
        <v>0.26153846153846155</v>
      </c>
      <c r="H81" s="78">
        <f t="shared" si="66"/>
        <v>0</v>
      </c>
      <c r="I81" s="78">
        <f t="shared" si="67"/>
        <v>6.8000000000000005E-2</v>
      </c>
      <c r="J81" s="76">
        <f t="shared" si="92"/>
        <v>0.26153846153846155</v>
      </c>
      <c r="K81" s="78">
        <f t="shared" si="68"/>
        <v>0</v>
      </c>
      <c r="L81" s="78">
        <f t="shared" si="69"/>
        <v>6.8000000000000005E-2</v>
      </c>
      <c r="M81" s="76">
        <f t="shared" si="93"/>
        <v>0.26153846153846155</v>
      </c>
      <c r="N81" s="78">
        <f t="shared" si="70"/>
        <v>0</v>
      </c>
      <c r="O81" s="78">
        <f t="shared" si="90"/>
        <v>6.8000000000000005E-2</v>
      </c>
      <c r="P81" s="76">
        <f t="shared" si="94"/>
        <v>0.26153846153846155</v>
      </c>
      <c r="Q81" s="91">
        <f t="shared" si="71"/>
        <v>0.26</v>
      </c>
      <c r="R81" s="311">
        <v>0</v>
      </c>
      <c r="S81" s="625">
        <v>0.26</v>
      </c>
      <c r="T81" s="93">
        <f t="shared" si="72"/>
        <v>1.2999999999999999E-2</v>
      </c>
      <c r="U81" s="312">
        <v>0</v>
      </c>
      <c r="V81" s="95">
        <v>1.2999999999999999E-2</v>
      </c>
      <c r="W81" s="93">
        <f t="shared" si="73"/>
        <v>1.4E-2</v>
      </c>
      <c r="X81" s="312">
        <v>0</v>
      </c>
      <c r="Y81" s="95">
        <v>1.4E-2</v>
      </c>
      <c r="Z81" s="93">
        <f t="shared" si="74"/>
        <v>4.1000000000000002E-2</v>
      </c>
      <c r="AA81" s="312">
        <v>0</v>
      </c>
      <c r="AB81" s="95">
        <v>4.1000000000000002E-2</v>
      </c>
      <c r="AC81" s="190">
        <f t="shared" si="75"/>
        <v>6.8000000000000005E-2</v>
      </c>
      <c r="AD81" s="313">
        <v>0</v>
      </c>
      <c r="AE81" s="189">
        <f t="shared" ref="AE81:AE92" si="96">T81+W81+Z81</f>
        <v>6.8000000000000005E-2</v>
      </c>
      <c r="AF81" s="190">
        <f t="shared" si="76"/>
        <v>0</v>
      </c>
      <c r="AG81" s="314">
        <v>0</v>
      </c>
      <c r="AH81" s="96">
        <v>0</v>
      </c>
      <c r="AI81" s="190">
        <f t="shared" si="77"/>
        <v>0</v>
      </c>
      <c r="AJ81" s="314">
        <v>0</v>
      </c>
      <c r="AK81" s="96">
        <v>0</v>
      </c>
      <c r="AL81" s="190">
        <f t="shared" si="78"/>
        <v>0</v>
      </c>
      <c r="AM81" s="314">
        <v>0</v>
      </c>
      <c r="AN81" s="95">
        <v>0</v>
      </c>
      <c r="AO81" s="190">
        <f t="shared" si="79"/>
        <v>0</v>
      </c>
      <c r="AP81" s="313">
        <v>0</v>
      </c>
      <c r="AQ81" s="189">
        <f t="shared" ref="AQ81:AQ92" si="97">AF81+AI81+AL81</f>
        <v>0</v>
      </c>
      <c r="AR81" s="190">
        <f t="shared" si="51"/>
        <v>6.8000000000000005E-2</v>
      </c>
      <c r="AS81" s="313">
        <v>0</v>
      </c>
      <c r="AT81" s="189">
        <f t="shared" ref="AT81:AT92" si="98">AC81+AO81</f>
        <v>6.8000000000000005E-2</v>
      </c>
      <c r="AU81" s="190">
        <f t="shared" si="80"/>
        <v>0</v>
      </c>
      <c r="AV81" s="314">
        <v>0</v>
      </c>
      <c r="AW81" s="96">
        <v>0</v>
      </c>
      <c r="AX81" s="190">
        <f t="shared" si="81"/>
        <v>0</v>
      </c>
      <c r="AY81" s="314">
        <v>0</v>
      </c>
      <c r="AZ81" s="96">
        <v>0</v>
      </c>
      <c r="BA81" s="190">
        <f t="shared" si="82"/>
        <v>0</v>
      </c>
      <c r="BB81" s="314">
        <v>0</v>
      </c>
      <c r="BC81" s="96">
        <v>0</v>
      </c>
      <c r="BD81" s="190">
        <f t="shared" si="83"/>
        <v>0</v>
      </c>
      <c r="BE81" s="313">
        <v>0</v>
      </c>
      <c r="BF81" s="189">
        <f t="shared" ref="BF81:BF92" si="99">AU81+AX81+BA81</f>
        <v>0</v>
      </c>
      <c r="BG81" s="190">
        <f t="shared" si="84"/>
        <v>6.8000000000000005E-2</v>
      </c>
      <c r="BH81" s="313">
        <v>0</v>
      </c>
      <c r="BI81" s="189">
        <f t="shared" ref="BI81:BI92" si="100">AR81+BD81</f>
        <v>6.8000000000000005E-2</v>
      </c>
      <c r="BJ81" s="190">
        <f t="shared" si="85"/>
        <v>0</v>
      </c>
      <c r="BK81" s="314">
        <v>0</v>
      </c>
      <c r="BL81" s="95">
        <v>0</v>
      </c>
      <c r="BM81" s="190">
        <f t="shared" si="86"/>
        <v>0</v>
      </c>
      <c r="BN81" s="314">
        <v>0</v>
      </c>
      <c r="BO81" s="95">
        <v>0</v>
      </c>
      <c r="BP81" s="190">
        <f t="shared" si="87"/>
        <v>0</v>
      </c>
      <c r="BQ81" s="314">
        <v>0</v>
      </c>
      <c r="BR81" s="95">
        <v>0</v>
      </c>
      <c r="BS81" s="87">
        <f t="shared" si="88"/>
        <v>0</v>
      </c>
      <c r="BT81" s="315">
        <v>0</v>
      </c>
      <c r="BU81" s="88">
        <f t="shared" ref="BU81:BU92" si="101">BJ81+BM81+BP81</f>
        <v>0</v>
      </c>
      <c r="BV81" s="87">
        <f t="shared" si="89"/>
        <v>6.8000000000000005E-2</v>
      </c>
      <c r="BW81" s="315">
        <v>0</v>
      </c>
      <c r="BX81" s="88">
        <f t="shared" ref="BX81:BX92" si="102">BG81+BS81</f>
        <v>6.8000000000000005E-2</v>
      </c>
      <c r="BY81" s="90">
        <f t="shared" si="95"/>
        <v>0.26153846153846155</v>
      </c>
    </row>
    <row r="82" spans="2:77" ht="18" customHeight="1" x14ac:dyDescent="0.25">
      <c r="B82" s="807"/>
      <c r="C82" s="809"/>
      <c r="D82" s="74" t="s">
        <v>32</v>
      </c>
      <c r="E82" s="186">
        <f t="shared" si="64"/>
        <v>578.5</v>
      </c>
      <c r="F82" s="75">
        <f t="shared" si="65"/>
        <v>127.59545</v>
      </c>
      <c r="G82" s="76">
        <f t="shared" si="91"/>
        <v>0.22056257562662057</v>
      </c>
      <c r="H82" s="78">
        <f t="shared" si="66"/>
        <v>0</v>
      </c>
      <c r="I82" s="78">
        <f t="shared" si="67"/>
        <v>127.59545</v>
      </c>
      <c r="J82" s="76">
        <f t="shared" si="92"/>
        <v>0.22056257562662057</v>
      </c>
      <c r="K82" s="78">
        <f t="shared" si="68"/>
        <v>0</v>
      </c>
      <c r="L82" s="78">
        <f t="shared" si="69"/>
        <v>127.59545</v>
      </c>
      <c r="M82" s="76">
        <f t="shared" si="93"/>
        <v>0.22056257562662057</v>
      </c>
      <c r="N82" s="78">
        <f t="shared" si="70"/>
        <v>0</v>
      </c>
      <c r="O82" s="78">
        <f t="shared" si="90"/>
        <v>127.59545</v>
      </c>
      <c r="P82" s="76">
        <f t="shared" si="94"/>
        <v>0.22056257562662057</v>
      </c>
      <c r="Q82" s="91">
        <f t="shared" si="71"/>
        <v>578.5</v>
      </c>
      <c r="R82" s="311">
        <v>0</v>
      </c>
      <c r="S82" s="625">
        <f>S81*2225</f>
        <v>578.5</v>
      </c>
      <c r="T82" s="93">
        <f t="shared" si="72"/>
        <v>35.89</v>
      </c>
      <c r="U82" s="312">
        <v>0</v>
      </c>
      <c r="V82" s="95">
        <v>35.89</v>
      </c>
      <c r="W82" s="93">
        <f t="shared" si="73"/>
        <v>23.666</v>
      </c>
      <c r="X82" s="312">
        <v>0</v>
      </c>
      <c r="Y82" s="95">
        <v>23.666</v>
      </c>
      <c r="Z82" s="93">
        <f t="shared" si="74"/>
        <v>68.039450000000002</v>
      </c>
      <c r="AA82" s="312">
        <v>0</v>
      </c>
      <c r="AB82" s="95">
        <v>68.039450000000002</v>
      </c>
      <c r="AC82" s="190">
        <f t="shared" si="75"/>
        <v>127.59545</v>
      </c>
      <c r="AD82" s="313">
        <v>0</v>
      </c>
      <c r="AE82" s="189">
        <f t="shared" si="96"/>
        <v>127.59545</v>
      </c>
      <c r="AF82" s="190">
        <f t="shared" si="76"/>
        <v>0</v>
      </c>
      <c r="AG82" s="314">
        <v>0</v>
      </c>
      <c r="AH82" s="96">
        <v>0</v>
      </c>
      <c r="AI82" s="190">
        <f t="shared" si="77"/>
        <v>0</v>
      </c>
      <c r="AJ82" s="314">
        <v>0</v>
      </c>
      <c r="AK82" s="96">
        <v>0</v>
      </c>
      <c r="AL82" s="190">
        <f t="shared" si="78"/>
        <v>0</v>
      </c>
      <c r="AM82" s="314">
        <v>0</v>
      </c>
      <c r="AN82" s="95">
        <v>0</v>
      </c>
      <c r="AO82" s="190">
        <f t="shared" si="79"/>
        <v>0</v>
      </c>
      <c r="AP82" s="313">
        <v>0</v>
      </c>
      <c r="AQ82" s="189">
        <f t="shared" si="97"/>
        <v>0</v>
      </c>
      <c r="AR82" s="190">
        <f t="shared" si="51"/>
        <v>127.59545</v>
      </c>
      <c r="AS82" s="313">
        <v>0</v>
      </c>
      <c r="AT82" s="189">
        <f t="shared" si="98"/>
        <v>127.59545</v>
      </c>
      <c r="AU82" s="190">
        <f t="shared" si="80"/>
        <v>0</v>
      </c>
      <c r="AV82" s="314">
        <v>0</v>
      </c>
      <c r="AW82" s="96">
        <v>0</v>
      </c>
      <c r="AX82" s="190">
        <f t="shared" si="81"/>
        <v>0</v>
      </c>
      <c r="AY82" s="314">
        <v>0</v>
      </c>
      <c r="AZ82" s="96">
        <v>0</v>
      </c>
      <c r="BA82" s="190">
        <f t="shared" si="82"/>
        <v>0</v>
      </c>
      <c r="BB82" s="314">
        <v>0</v>
      </c>
      <c r="BC82" s="96">
        <v>0</v>
      </c>
      <c r="BD82" s="190">
        <f t="shared" si="83"/>
        <v>0</v>
      </c>
      <c r="BE82" s="313">
        <v>0</v>
      </c>
      <c r="BF82" s="189">
        <f t="shared" si="99"/>
        <v>0</v>
      </c>
      <c r="BG82" s="190">
        <f t="shared" si="84"/>
        <v>127.59545</v>
      </c>
      <c r="BH82" s="313">
        <v>0</v>
      </c>
      <c r="BI82" s="189">
        <f t="shared" si="100"/>
        <v>127.59545</v>
      </c>
      <c r="BJ82" s="190">
        <f t="shared" si="85"/>
        <v>0</v>
      </c>
      <c r="BK82" s="314">
        <v>0</v>
      </c>
      <c r="BL82" s="95">
        <v>0</v>
      </c>
      <c r="BM82" s="190">
        <f t="shared" si="86"/>
        <v>0</v>
      </c>
      <c r="BN82" s="314">
        <v>0</v>
      </c>
      <c r="BO82" s="95">
        <v>0</v>
      </c>
      <c r="BP82" s="190">
        <f t="shared" si="87"/>
        <v>0</v>
      </c>
      <c r="BQ82" s="314">
        <v>0</v>
      </c>
      <c r="BR82" s="95">
        <v>0</v>
      </c>
      <c r="BS82" s="87">
        <f t="shared" si="88"/>
        <v>0</v>
      </c>
      <c r="BT82" s="315">
        <v>0</v>
      </c>
      <c r="BU82" s="88">
        <f t="shared" si="101"/>
        <v>0</v>
      </c>
      <c r="BV82" s="87">
        <f t="shared" si="89"/>
        <v>127.59545</v>
      </c>
      <c r="BW82" s="315">
        <v>0</v>
      </c>
      <c r="BX82" s="88">
        <f t="shared" si="102"/>
        <v>127.59545</v>
      </c>
      <c r="BY82" s="90">
        <f t="shared" si="95"/>
        <v>0.22056257562662057</v>
      </c>
    </row>
    <row r="83" spans="2:77" ht="18" customHeight="1" x14ac:dyDescent="0.25">
      <c r="B83" s="806" t="s">
        <v>116</v>
      </c>
      <c r="C83" s="808" t="s">
        <v>117</v>
      </c>
      <c r="D83" s="74" t="s">
        <v>52</v>
      </c>
      <c r="E83" s="186">
        <f t="shared" si="64"/>
        <v>0.3</v>
      </c>
      <c r="F83" s="75">
        <f t="shared" si="65"/>
        <v>7.3000000000000009E-2</v>
      </c>
      <c r="G83" s="76">
        <f t="shared" si="91"/>
        <v>0.24333333333333337</v>
      </c>
      <c r="H83" s="78">
        <f t="shared" si="66"/>
        <v>0</v>
      </c>
      <c r="I83" s="78">
        <f t="shared" si="67"/>
        <v>7.3000000000000009E-2</v>
      </c>
      <c r="J83" s="76">
        <f t="shared" si="92"/>
        <v>0.24333333333333337</v>
      </c>
      <c r="K83" s="78">
        <f t="shared" si="68"/>
        <v>0</v>
      </c>
      <c r="L83" s="78">
        <f t="shared" si="69"/>
        <v>7.3000000000000009E-2</v>
      </c>
      <c r="M83" s="76">
        <f t="shared" si="93"/>
        <v>0.24333333333333337</v>
      </c>
      <c r="N83" s="78">
        <f t="shared" si="70"/>
        <v>0</v>
      </c>
      <c r="O83" s="78">
        <f t="shared" si="90"/>
        <v>7.3000000000000009E-2</v>
      </c>
      <c r="P83" s="76">
        <f t="shared" si="94"/>
        <v>0.24333333333333337</v>
      </c>
      <c r="Q83" s="91">
        <f t="shared" si="71"/>
        <v>0.3</v>
      </c>
      <c r="R83" s="311">
        <v>0</v>
      </c>
      <c r="S83" s="625">
        <v>0.3</v>
      </c>
      <c r="T83" s="93">
        <f t="shared" si="72"/>
        <v>8.0000000000000002E-3</v>
      </c>
      <c r="U83" s="312">
        <v>0</v>
      </c>
      <c r="V83" s="95">
        <v>8.0000000000000002E-3</v>
      </c>
      <c r="W83" s="93">
        <f t="shared" si="73"/>
        <v>2.4E-2</v>
      </c>
      <c r="X83" s="312">
        <v>0</v>
      </c>
      <c r="Y83" s="95">
        <v>2.4E-2</v>
      </c>
      <c r="Z83" s="93">
        <f t="shared" si="74"/>
        <v>4.1000000000000002E-2</v>
      </c>
      <c r="AA83" s="312">
        <v>0</v>
      </c>
      <c r="AB83" s="95">
        <v>4.1000000000000002E-2</v>
      </c>
      <c r="AC83" s="190">
        <f t="shared" si="75"/>
        <v>7.3000000000000009E-2</v>
      </c>
      <c r="AD83" s="313">
        <v>0</v>
      </c>
      <c r="AE83" s="189">
        <f t="shared" si="96"/>
        <v>7.3000000000000009E-2</v>
      </c>
      <c r="AF83" s="190">
        <f t="shared" si="76"/>
        <v>0</v>
      </c>
      <c r="AG83" s="314">
        <v>0</v>
      </c>
      <c r="AH83" s="96">
        <v>0</v>
      </c>
      <c r="AI83" s="190">
        <f t="shared" si="77"/>
        <v>0</v>
      </c>
      <c r="AJ83" s="314">
        <v>0</v>
      </c>
      <c r="AK83" s="96">
        <v>0</v>
      </c>
      <c r="AL83" s="190">
        <f t="shared" si="78"/>
        <v>0</v>
      </c>
      <c r="AM83" s="314">
        <v>0</v>
      </c>
      <c r="AN83" s="95">
        <v>0</v>
      </c>
      <c r="AO83" s="190">
        <f t="shared" si="79"/>
        <v>0</v>
      </c>
      <c r="AP83" s="313">
        <v>0</v>
      </c>
      <c r="AQ83" s="189">
        <f t="shared" si="97"/>
        <v>0</v>
      </c>
      <c r="AR83" s="190">
        <f t="shared" si="51"/>
        <v>7.3000000000000009E-2</v>
      </c>
      <c r="AS83" s="313">
        <v>0</v>
      </c>
      <c r="AT83" s="189">
        <f t="shared" si="98"/>
        <v>7.3000000000000009E-2</v>
      </c>
      <c r="AU83" s="190">
        <f t="shared" si="80"/>
        <v>0</v>
      </c>
      <c r="AV83" s="314">
        <v>0</v>
      </c>
      <c r="AW83" s="96">
        <v>0</v>
      </c>
      <c r="AX83" s="190">
        <f t="shared" si="81"/>
        <v>0</v>
      </c>
      <c r="AY83" s="314">
        <v>0</v>
      </c>
      <c r="AZ83" s="96">
        <v>0</v>
      </c>
      <c r="BA83" s="190">
        <f t="shared" si="82"/>
        <v>0</v>
      </c>
      <c r="BB83" s="314">
        <v>0</v>
      </c>
      <c r="BC83" s="96">
        <v>0</v>
      </c>
      <c r="BD83" s="190">
        <f t="shared" si="83"/>
        <v>0</v>
      </c>
      <c r="BE83" s="313">
        <v>0</v>
      </c>
      <c r="BF83" s="189">
        <f t="shared" si="99"/>
        <v>0</v>
      </c>
      <c r="BG83" s="190">
        <f t="shared" si="84"/>
        <v>7.3000000000000009E-2</v>
      </c>
      <c r="BH83" s="313">
        <v>0</v>
      </c>
      <c r="BI83" s="189">
        <f t="shared" si="100"/>
        <v>7.3000000000000009E-2</v>
      </c>
      <c r="BJ83" s="190">
        <f t="shared" si="85"/>
        <v>0</v>
      </c>
      <c r="BK83" s="314">
        <v>0</v>
      </c>
      <c r="BL83" s="95">
        <v>0</v>
      </c>
      <c r="BM83" s="190">
        <f t="shared" si="86"/>
        <v>0</v>
      </c>
      <c r="BN83" s="314">
        <v>0</v>
      </c>
      <c r="BO83" s="95">
        <v>0</v>
      </c>
      <c r="BP83" s="190">
        <f t="shared" si="87"/>
        <v>0</v>
      </c>
      <c r="BQ83" s="314">
        <v>0</v>
      </c>
      <c r="BR83" s="95">
        <v>0</v>
      </c>
      <c r="BS83" s="87">
        <f t="shared" si="88"/>
        <v>0</v>
      </c>
      <c r="BT83" s="315">
        <v>0</v>
      </c>
      <c r="BU83" s="88">
        <f t="shared" si="101"/>
        <v>0</v>
      </c>
      <c r="BV83" s="87">
        <f t="shared" si="89"/>
        <v>7.3000000000000009E-2</v>
      </c>
      <c r="BW83" s="315">
        <v>0</v>
      </c>
      <c r="BX83" s="88">
        <f t="shared" si="102"/>
        <v>7.3000000000000009E-2</v>
      </c>
      <c r="BY83" s="90">
        <f t="shared" si="95"/>
        <v>0.24333333333333337</v>
      </c>
    </row>
    <row r="84" spans="2:77" ht="18" customHeight="1" x14ac:dyDescent="0.25">
      <c r="B84" s="807"/>
      <c r="C84" s="809"/>
      <c r="D84" s="74" t="s">
        <v>32</v>
      </c>
      <c r="E84" s="186">
        <f t="shared" si="64"/>
        <v>376.8</v>
      </c>
      <c r="F84" s="75">
        <f t="shared" si="65"/>
        <v>114.78800000000001</v>
      </c>
      <c r="G84" s="76">
        <f t="shared" si="91"/>
        <v>0.30463906581740979</v>
      </c>
      <c r="H84" s="78">
        <f t="shared" si="66"/>
        <v>0</v>
      </c>
      <c r="I84" s="78">
        <f t="shared" si="67"/>
        <v>114.78800000000001</v>
      </c>
      <c r="J84" s="76">
        <f t="shared" si="92"/>
        <v>0.30463906581740979</v>
      </c>
      <c r="K84" s="78">
        <f t="shared" si="68"/>
        <v>0</v>
      </c>
      <c r="L84" s="78">
        <f t="shared" si="69"/>
        <v>114.78800000000001</v>
      </c>
      <c r="M84" s="76">
        <f t="shared" si="93"/>
        <v>0.30463906581740979</v>
      </c>
      <c r="N84" s="78">
        <f t="shared" si="70"/>
        <v>0</v>
      </c>
      <c r="O84" s="78">
        <f t="shared" si="90"/>
        <v>114.78800000000001</v>
      </c>
      <c r="P84" s="76">
        <f t="shared" si="94"/>
        <v>0.30463906581740979</v>
      </c>
      <c r="Q84" s="91">
        <f t="shared" si="71"/>
        <v>376.8</v>
      </c>
      <c r="R84" s="311">
        <v>0</v>
      </c>
      <c r="S84" s="625">
        <f>S83*1256</f>
        <v>376.8</v>
      </c>
      <c r="T84" s="93">
        <f t="shared" si="72"/>
        <v>9.65</v>
      </c>
      <c r="U84" s="312">
        <v>0</v>
      </c>
      <c r="V84" s="95">
        <v>9.65</v>
      </c>
      <c r="W84" s="93">
        <f t="shared" si="73"/>
        <v>29.027000000000001</v>
      </c>
      <c r="X84" s="312">
        <v>0</v>
      </c>
      <c r="Y84" s="95">
        <v>29.027000000000001</v>
      </c>
      <c r="Z84" s="93">
        <f t="shared" si="74"/>
        <v>76.111000000000004</v>
      </c>
      <c r="AA84" s="312">
        <v>0</v>
      </c>
      <c r="AB84" s="95">
        <v>76.111000000000004</v>
      </c>
      <c r="AC84" s="190">
        <f t="shared" si="75"/>
        <v>114.78800000000001</v>
      </c>
      <c r="AD84" s="313">
        <v>0</v>
      </c>
      <c r="AE84" s="189">
        <f t="shared" si="96"/>
        <v>114.78800000000001</v>
      </c>
      <c r="AF84" s="190">
        <f t="shared" si="76"/>
        <v>0</v>
      </c>
      <c r="AG84" s="314">
        <v>0</v>
      </c>
      <c r="AH84" s="96">
        <v>0</v>
      </c>
      <c r="AI84" s="190">
        <f t="shared" si="77"/>
        <v>0</v>
      </c>
      <c r="AJ84" s="314">
        <v>0</v>
      </c>
      <c r="AK84" s="96">
        <v>0</v>
      </c>
      <c r="AL84" s="190">
        <f t="shared" si="78"/>
        <v>0</v>
      </c>
      <c r="AM84" s="314">
        <v>0</v>
      </c>
      <c r="AN84" s="95">
        <v>0</v>
      </c>
      <c r="AO84" s="190">
        <f t="shared" si="79"/>
        <v>0</v>
      </c>
      <c r="AP84" s="313">
        <v>0</v>
      </c>
      <c r="AQ84" s="189">
        <f t="shared" si="97"/>
        <v>0</v>
      </c>
      <c r="AR84" s="190">
        <f t="shared" si="51"/>
        <v>114.78800000000001</v>
      </c>
      <c r="AS84" s="313">
        <v>0</v>
      </c>
      <c r="AT84" s="189">
        <f t="shared" si="98"/>
        <v>114.78800000000001</v>
      </c>
      <c r="AU84" s="190">
        <f t="shared" si="80"/>
        <v>0</v>
      </c>
      <c r="AV84" s="314">
        <v>0</v>
      </c>
      <c r="AW84" s="96">
        <v>0</v>
      </c>
      <c r="AX84" s="190">
        <f t="shared" si="81"/>
        <v>0</v>
      </c>
      <c r="AY84" s="314">
        <v>0</v>
      </c>
      <c r="AZ84" s="96">
        <v>0</v>
      </c>
      <c r="BA84" s="190">
        <f t="shared" si="82"/>
        <v>0</v>
      </c>
      <c r="BB84" s="314">
        <v>0</v>
      </c>
      <c r="BC84" s="96">
        <v>0</v>
      </c>
      <c r="BD84" s="190">
        <f t="shared" si="83"/>
        <v>0</v>
      </c>
      <c r="BE84" s="313">
        <v>0</v>
      </c>
      <c r="BF84" s="189">
        <f t="shared" si="99"/>
        <v>0</v>
      </c>
      <c r="BG84" s="190">
        <f t="shared" si="84"/>
        <v>114.78800000000001</v>
      </c>
      <c r="BH84" s="313">
        <v>0</v>
      </c>
      <c r="BI84" s="189">
        <f t="shared" si="100"/>
        <v>114.78800000000001</v>
      </c>
      <c r="BJ84" s="190">
        <f t="shared" si="85"/>
        <v>0</v>
      </c>
      <c r="BK84" s="314">
        <v>0</v>
      </c>
      <c r="BL84" s="95">
        <v>0</v>
      </c>
      <c r="BM84" s="190">
        <f t="shared" si="86"/>
        <v>0</v>
      </c>
      <c r="BN84" s="314">
        <v>0</v>
      </c>
      <c r="BO84" s="95">
        <v>0</v>
      </c>
      <c r="BP84" s="190">
        <f t="shared" si="87"/>
        <v>0</v>
      </c>
      <c r="BQ84" s="314">
        <v>0</v>
      </c>
      <c r="BR84" s="95">
        <v>0</v>
      </c>
      <c r="BS84" s="87">
        <f t="shared" si="88"/>
        <v>0</v>
      </c>
      <c r="BT84" s="315">
        <v>0</v>
      </c>
      <c r="BU84" s="88">
        <f t="shared" si="101"/>
        <v>0</v>
      </c>
      <c r="BV84" s="87">
        <f t="shared" si="89"/>
        <v>114.78800000000001</v>
      </c>
      <c r="BW84" s="315">
        <v>0</v>
      </c>
      <c r="BX84" s="88">
        <f t="shared" si="102"/>
        <v>114.78800000000001</v>
      </c>
      <c r="BY84" s="90">
        <f t="shared" si="95"/>
        <v>0.30463906581740979</v>
      </c>
    </row>
    <row r="85" spans="2:77" ht="15.75" customHeight="1" x14ac:dyDescent="0.25">
      <c r="B85" s="806" t="s">
        <v>118</v>
      </c>
      <c r="C85" s="808" t="s">
        <v>119</v>
      </c>
      <c r="D85" s="74" t="s">
        <v>52</v>
      </c>
      <c r="E85" s="186">
        <f t="shared" si="64"/>
        <v>0.75</v>
      </c>
      <c r="F85" s="75">
        <f t="shared" si="65"/>
        <v>0.254</v>
      </c>
      <c r="G85" s="76">
        <f t="shared" si="91"/>
        <v>0.33866666666666667</v>
      </c>
      <c r="H85" s="78">
        <f t="shared" si="66"/>
        <v>0</v>
      </c>
      <c r="I85" s="78">
        <f t="shared" si="67"/>
        <v>0.254</v>
      </c>
      <c r="J85" s="76">
        <f t="shared" si="92"/>
        <v>0.33866666666666667</v>
      </c>
      <c r="K85" s="78">
        <f t="shared" si="68"/>
        <v>0</v>
      </c>
      <c r="L85" s="78">
        <f t="shared" si="69"/>
        <v>0.254</v>
      </c>
      <c r="M85" s="76">
        <f t="shared" si="93"/>
        <v>0.33866666666666667</v>
      </c>
      <c r="N85" s="78">
        <f t="shared" si="70"/>
        <v>0</v>
      </c>
      <c r="O85" s="78">
        <f t="shared" si="90"/>
        <v>0.254</v>
      </c>
      <c r="P85" s="76">
        <f t="shared" si="94"/>
        <v>0.33866666666666667</v>
      </c>
      <c r="Q85" s="91">
        <f t="shared" si="71"/>
        <v>0.75</v>
      </c>
      <c r="R85" s="311">
        <v>0</v>
      </c>
      <c r="S85" s="625">
        <v>0.75</v>
      </c>
      <c r="T85" s="93">
        <f t="shared" si="72"/>
        <v>0.158</v>
      </c>
      <c r="U85" s="312">
        <v>0</v>
      </c>
      <c r="V85" s="95">
        <v>0.158</v>
      </c>
      <c r="W85" s="93">
        <f t="shared" si="73"/>
        <v>2.1999999999999999E-2</v>
      </c>
      <c r="X85" s="312">
        <v>0</v>
      </c>
      <c r="Y85" s="95">
        <v>2.1999999999999999E-2</v>
      </c>
      <c r="Z85" s="93">
        <f t="shared" si="74"/>
        <v>7.3999999999999996E-2</v>
      </c>
      <c r="AA85" s="312">
        <v>0</v>
      </c>
      <c r="AB85" s="95">
        <v>7.3999999999999996E-2</v>
      </c>
      <c r="AC85" s="190">
        <f t="shared" si="75"/>
        <v>0.254</v>
      </c>
      <c r="AD85" s="313">
        <v>0</v>
      </c>
      <c r="AE85" s="189">
        <f t="shared" si="96"/>
        <v>0.254</v>
      </c>
      <c r="AF85" s="190">
        <f t="shared" si="76"/>
        <v>0</v>
      </c>
      <c r="AG85" s="314">
        <v>0</v>
      </c>
      <c r="AH85" s="96">
        <v>0</v>
      </c>
      <c r="AI85" s="190">
        <f t="shared" si="77"/>
        <v>0</v>
      </c>
      <c r="AJ85" s="314">
        <v>0</v>
      </c>
      <c r="AK85" s="96">
        <v>0</v>
      </c>
      <c r="AL85" s="190">
        <f t="shared" si="78"/>
        <v>0</v>
      </c>
      <c r="AM85" s="314">
        <v>0</v>
      </c>
      <c r="AN85" s="95">
        <v>0</v>
      </c>
      <c r="AO85" s="190">
        <f t="shared" si="79"/>
        <v>0</v>
      </c>
      <c r="AP85" s="313">
        <v>0</v>
      </c>
      <c r="AQ85" s="189">
        <f t="shared" si="97"/>
        <v>0</v>
      </c>
      <c r="AR85" s="190">
        <f t="shared" si="51"/>
        <v>0.254</v>
      </c>
      <c r="AS85" s="313">
        <v>0</v>
      </c>
      <c r="AT85" s="189">
        <f t="shared" si="98"/>
        <v>0.254</v>
      </c>
      <c r="AU85" s="190">
        <f t="shared" si="80"/>
        <v>0</v>
      </c>
      <c r="AV85" s="314">
        <v>0</v>
      </c>
      <c r="AW85" s="96">
        <v>0</v>
      </c>
      <c r="AX85" s="190">
        <f t="shared" si="81"/>
        <v>0</v>
      </c>
      <c r="AY85" s="314">
        <v>0</v>
      </c>
      <c r="AZ85" s="96">
        <v>0</v>
      </c>
      <c r="BA85" s="190">
        <f t="shared" si="82"/>
        <v>0</v>
      </c>
      <c r="BB85" s="314">
        <v>0</v>
      </c>
      <c r="BC85" s="96">
        <v>0</v>
      </c>
      <c r="BD85" s="190">
        <f t="shared" si="83"/>
        <v>0</v>
      </c>
      <c r="BE85" s="313">
        <v>0</v>
      </c>
      <c r="BF85" s="189">
        <f t="shared" si="99"/>
        <v>0</v>
      </c>
      <c r="BG85" s="190">
        <f t="shared" si="84"/>
        <v>0.254</v>
      </c>
      <c r="BH85" s="313">
        <v>0</v>
      </c>
      <c r="BI85" s="189">
        <f t="shared" si="100"/>
        <v>0.254</v>
      </c>
      <c r="BJ85" s="190">
        <f t="shared" si="85"/>
        <v>0</v>
      </c>
      <c r="BK85" s="314">
        <v>0</v>
      </c>
      <c r="BL85" s="95">
        <v>0</v>
      </c>
      <c r="BM85" s="190">
        <f t="shared" si="86"/>
        <v>0</v>
      </c>
      <c r="BN85" s="314">
        <v>0</v>
      </c>
      <c r="BO85" s="95">
        <v>0</v>
      </c>
      <c r="BP85" s="190">
        <f t="shared" si="87"/>
        <v>0</v>
      </c>
      <c r="BQ85" s="314">
        <v>0</v>
      </c>
      <c r="BR85" s="95"/>
      <c r="BS85" s="87">
        <f t="shared" si="88"/>
        <v>0</v>
      </c>
      <c r="BT85" s="315">
        <v>0</v>
      </c>
      <c r="BU85" s="88">
        <f t="shared" si="101"/>
        <v>0</v>
      </c>
      <c r="BV85" s="87">
        <f t="shared" si="89"/>
        <v>0.254</v>
      </c>
      <c r="BW85" s="315">
        <v>0</v>
      </c>
      <c r="BX85" s="88">
        <f t="shared" si="102"/>
        <v>0.254</v>
      </c>
      <c r="BY85" s="90">
        <f t="shared" si="95"/>
        <v>0.33866666666666667</v>
      </c>
    </row>
    <row r="86" spans="2:77" ht="15.75" customHeight="1" x14ac:dyDescent="0.25">
      <c r="B86" s="807"/>
      <c r="C86" s="809"/>
      <c r="D86" s="74" t="s">
        <v>32</v>
      </c>
      <c r="E86" s="186">
        <f t="shared" si="64"/>
        <v>930</v>
      </c>
      <c r="F86" s="75">
        <f t="shared" si="65"/>
        <v>363.34399999999999</v>
      </c>
      <c r="G86" s="76">
        <f t="shared" si="91"/>
        <v>0.39069247311827954</v>
      </c>
      <c r="H86" s="78">
        <f t="shared" si="66"/>
        <v>0</v>
      </c>
      <c r="I86" s="78">
        <f t="shared" si="67"/>
        <v>363.34399999999999</v>
      </c>
      <c r="J86" s="76">
        <f t="shared" si="92"/>
        <v>0.39069247311827954</v>
      </c>
      <c r="K86" s="78">
        <f t="shared" si="68"/>
        <v>0</v>
      </c>
      <c r="L86" s="78">
        <f t="shared" si="69"/>
        <v>363.34399999999999</v>
      </c>
      <c r="M86" s="76">
        <f t="shared" si="93"/>
        <v>0.39069247311827954</v>
      </c>
      <c r="N86" s="78">
        <f t="shared" si="70"/>
        <v>0</v>
      </c>
      <c r="O86" s="78">
        <f t="shared" si="90"/>
        <v>363.34399999999999</v>
      </c>
      <c r="P86" s="76">
        <f t="shared" si="94"/>
        <v>0.39069247311827954</v>
      </c>
      <c r="Q86" s="91">
        <f t="shared" si="71"/>
        <v>930</v>
      </c>
      <c r="R86" s="92">
        <v>0</v>
      </c>
      <c r="S86" s="625">
        <f>S85*1240</f>
        <v>930</v>
      </c>
      <c r="T86" s="93">
        <f t="shared" si="72"/>
        <v>224.417</v>
      </c>
      <c r="U86" s="94">
        <v>0</v>
      </c>
      <c r="V86" s="95">
        <v>224.417</v>
      </c>
      <c r="W86" s="93">
        <f t="shared" si="73"/>
        <v>30.943999999999999</v>
      </c>
      <c r="X86" s="94">
        <v>0</v>
      </c>
      <c r="Y86" s="95">
        <v>30.943999999999999</v>
      </c>
      <c r="Z86" s="93">
        <f t="shared" si="74"/>
        <v>107.983</v>
      </c>
      <c r="AA86" s="94">
        <v>0</v>
      </c>
      <c r="AB86" s="95">
        <v>107.983</v>
      </c>
      <c r="AC86" s="190">
        <f t="shared" si="75"/>
        <v>363.34399999999999</v>
      </c>
      <c r="AD86" s="190">
        <v>0</v>
      </c>
      <c r="AE86" s="189">
        <f t="shared" si="96"/>
        <v>363.34399999999999</v>
      </c>
      <c r="AF86" s="190">
        <f t="shared" si="76"/>
        <v>0</v>
      </c>
      <c r="AG86" s="189">
        <v>0</v>
      </c>
      <c r="AH86" s="96">
        <v>0</v>
      </c>
      <c r="AI86" s="190">
        <f t="shared" si="77"/>
        <v>0</v>
      </c>
      <c r="AJ86" s="189">
        <v>0</v>
      </c>
      <c r="AK86" s="96">
        <v>0</v>
      </c>
      <c r="AL86" s="190">
        <f t="shared" si="78"/>
        <v>0</v>
      </c>
      <c r="AM86" s="189">
        <v>0</v>
      </c>
      <c r="AN86" s="95">
        <v>0</v>
      </c>
      <c r="AO86" s="190">
        <f t="shared" si="79"/>
        <v>0</v>
      </c>
      <c r="AP86" s="190">
        <v>0</v>
      </c>
      <c r="AQ86" s="189">
        <f t="shared" si="97"/>
        <v>0</v>
      </c>
      <c r="AR86" s="190">
        <f t="shared" si="51"/>
        <v>363.34399999999999</v>
      </c>
      <c r="AS86" s="190">
        <v>0</v>
      </c>
      <c r="AT86" s="189">
        <f t="shared" si="98"/>
        <v>363.34399999999999</v>
      </c>
      <c r="AU86" s="190">
        <f t="shared" si="80"/>
        <v>0</v>
      </c>
      <c r="AV86" s="189">
        <v>0</v>
      </c>
      <c r="AW86" s="96">
        <v>0</v>
      </c>
      <c r="AX86" s="190">
        <f t="shared" si="81"/>
        <v>0</v>
      </c>
      <c r="AY86" s="189">
        <v>0</v>
      </c>
      <c r="AZ86" s="96">
        <v>0</v>
      </c>
      <c r="BA86" s="190">
        <f t="shared" si="82"/>
        <v>0</v>
      </c>
      <c r="BB86" s="189">
        <v>0</v>
      </c>
      <c r="BC86" s="96">
        <v>0</v>
      </c>
      <c r="BD86" s="190">
        <f t="shared" si="83"/>
        <v>0</v>
      </c>
      <c r="BE86" s="190">
        <v>0</v>
      </c>
      <c r="BF86" s="189">
        <f t="shared" si="99"/>
        <v>0</v>
      </c>
      <c r="BG86" s="190">
        <f t="shared" si="84"/>
        <v>363.34399999999999</v>
      </c>
      <c r="BH86" s="190">
        <v>0</v>
      </c>
      <c r="BI86" s="189">
        <f t="shared" si="100"/>
        <v>363.34399999999999</v>
      </c>
      <c r="BJ86" s="190">
        <f t="shared" si="85"/>
        <v>0</v>
      </c>
      <c r="BK86" s="189">
        <v>0</v>
      </c>
      <c r="BL86" s="95">
        <v>0</v>
      </c>
      <c r="BM86" s="190">
        <f t="shared" si="86"/>
        <v>0</v>
      </c>
      <c r="BN86" s="189">
        <v>0</v>
      </c>
      <c r="BO86" s="95">
        <v>0</v>
      </c>
      <c r="BP86" s="190">
        <f t="shared" si="87"/>
        <v>0</v>
      </c>
      <c r="BQ86" s="189">
        <v>0</v>
      </c>
      <c r="BR86" s="95">
        <v>0</v>
      </c>
      <c r="BS86" s="87">
        <f t="shared" si="88"/>
        <v>0</v>
      </c>
      <c r="BT86" s="87">
        <v>0</v>
      </c>
      <c r="BU86" s="88">
        <f t="shared" si="101"/>
        <v>0</v>
      </c>
      <c r="BV86" s="87">
        <f t="shared" si="89"/>
        <v>363.34399999999999</v>
      </c>
      <c r="BW86" s="87">
        <v>0</v>
      </c>
      <c r="BX86" s="88">
        <f t="shared" si="102"/>
        <v>363.34399999999999</v>
      </c>
      <c r="BY86" s="90">
        <f t="shared" si="95"/>
        <v>0.39069247311827954</v>
      </c>
    </row>
    <row r="87" spans="2:77" ht="13.8" x14ac:dyDescent="0.25">
      <c r="B87" s="806" t="s">
        <v>120</v>
      </c>
      <c r="C87" s="808" t="s">
        <v>121</v>
      </c>
      <c r="D87" s="74" t="s">
        <v>52</v>
      </c>
      <c r="E87" s="186">
        <f t="shared" si="64"/>
        <v>0.7</v>
      </c>
      <c r="F87" s="75">
        <f t="shared" si="65"/>
        <v>0.17300000000000001</v>
      </c>
      <c r="G87" s="76">
        <f t="shared" si="91"/>
        <v>0.24714285714285719</v>
      </c>
      <c r="H87" s="78">
        <f t="shared" si="66"/>
        <v>0</v>
      </c>
      <c r="I87" s="78">
        <f t="shared" si="67"/>
        <v>0.17300000000000001</v>
      </c>
      <c r="J87" s="76">
        <f t="shared" si="92"/>
        <v>0.24714285714285719</v>
      </c>
      <c r="K87" s="78">
        <f t="shared" si="68"/>
        <v>0</v>
      </c>
      <c r="L87" s="78">
        <f t="shared" si="69"/>
        <v>0.17300000000000001</v>
      </c>
      <c r="M87" s="76">
        <f t="shared" si="93"/>
        <v>0.24714285714285719</v>
      </c>
      <c r="N87" s="78">
        <f t="shared" si="70"/>
        <v>0</v>
      </c>
      <c r="O87" s="78">
        <f t="shared" si="90"/>
        <v>0.17300000000000001</v>
      </c>
      <c r="P87" s="76">
        <f t="shared" si="94"/>
        <v>0.24714285714285719</v>
      </c>
      <c r="Q87" s="91">
        <f t="shared" si="71"/>
        <v>0.7</v>
      </c>
      <c r="R87" s="92">
        <v>0</v>
      </c>
      <c r="S87" s="625">
        <v>0.7</v>
      </c>
      <c r="T87" s="93">
        <f t="shared" si="72"/>
        <v>9.6000000000000002E-2</v>
      </c>
      <c r="U87" s="94">
        <v>0</v>
      </c>
      <c r="V87" s="95">
        <v>9.6000000000000002E-2</v>
      </c>
      <c r="W87" s="93">
        <f t="shared" si="73"/>
        <v>4.7E-2</v>
      </c>
      <c r="X87" s="94">
        <v>0</v>
      </c>
      <c r="Y87" s="95">
        <v>4.7E-2</v>
      </c>
      <c r="Z87" s="93">
        <f t="shared" si="74"/>
        <v>0.03</v>
      </c>
      <c r="AA87" s="94">
        <v>0</v>
      </c>
      <c r="AB87" s="95">
        <v>0.03</v>
      </c>
      <c r="AC87" s="190">
        <f t="shared" si="75"/>
        <v>0.17300000000000001</v>
      </c>
      <c r="AD87" s="190">
        <v>0</v>
      </c>
      <c r="AE87" s="189">
        <f t="shared" si="96"/>
        <v>0.17300000000000001</v>
      </c>
      <c r="AF87" s="190">
        <f t="shared" si="76"/>
        <v>0</v>
      </c>
      <c r="AG87" s="189">
        <v>0</v>
      </c>
      <c r="AH87" s="96">
        <v>0</v>
      </c>
      <c r="AI87" s="190">
        <f t="shared" si="77"/>
        <v>0</v>
      </c>
      <c r="AJ87" s="189">
        <v>0</v>
      </c>
      <c r="AK87" s="96">
        <v>0</v>
      </c>
      <c r="AL87" s="190">
        <f t="shared" si="78"/>
        <v>0</v>
      </c>
      <c r="AM87" s="189">
        <v>0</v>
      </c>
      <c r="AN87" s="95">
        <v>0</v>
      </c>
      <c r="AO87" s="190">
        <f t="shared" si="79"/>
        <v>0</v>
      </c>
      <c r="AP87" s="190">
        <v>0</v>
      </c>
      <c r="AQ87" s="189">
        <f t="shared" si="97"/>
        <v>0</v>
      </c>
      <c r="AR87" s="190">
        <f t="shared" si="51"/>
        <v>0.17300000000000001</v>
      </c>
      <c r="AS87" s="190">
        <v>0</v>
      </c>
      <c r="AT87" s="189">
        <f t="shared" si="98"/>
        <v>0.17300000000000001</v>
      </c>
      <c r="AU87" s="190">
        <f t="shared" si="80"/>
        <v>0</v>
      </c>
      <c r="AV87" s="189">
        <v>0</v>
      </c>
      <c r="AW87" s="96">
        <v>0</v>
      </c>
      <c r="AX87" s="190">
        <f t="shared" si="81"/>
        <v>0</v>
      </c>
      <c r="AY87" s="189">
        <v>0</v>
      </c>
      <c r="AZ87" s="96">
        <v>0</v>
      </c>
      <c r="BA87" s="190">
        <f t="shared" si="82"/>
        <v>0</v>
      </c>
      <c r="BB87" s="189">
        <v>0</v>
      </c>
      <c r="BC87" s="96">
        <v>0</v>
      </c>
      <c r="BD87" s="190">
        <f t="shared" si="83"/>
        <v>0</v>
      </c>
      <c r="BE87" s="190">
        <v>0</v>
      </c>
      <c r="BF87" s="189">
        <f t="shared" si="99"/>
        <v>0</v>
      </c>
      <c r="BG87" s="190">
        <f t="shared" si="84"/>
        <v>0.17300000000000001</v>
      </c>
      <c r="BH87" s="190">
        <v>0</v>
      </c>
      <c r="BI87" s="189">
        <f t="shared" si="100"/>
        <v>0.17300000000000001</v>
      </c>
      <c r="BJ87" s="190">
        <f t="shared" si="85"/>
        <v>0</v>
      </c>
      <c r="BK87" s="189">
        <v>0</v>
      </c>
      <c r="BL87" s="95">
        <v>0</v>
      </c>
      <c r="BM87" s="190">
        <f t="shared" si="86"/>
        <v>0</v>
      </c>
      <c r="BN87" s="189">
        <v>0</v>
      </c>
      <c r="BO87" s="95">
        <v>0</v>
      </c>
      <c r="BP87" s="190">
        <f t="shared" si="87"/>
        <v>0</v>
      </c>
      <c r="BQ87" s="189">
        <v>0</v>
      </c>
      <c r="BR87" s="95">
        <v>0</v>
      </c>
      <c r="BS87" s="87">
        <f t="shared" si="88"/>
        <v>0</v>
      </c>
      <c r="BT87" s="87">
        <v>0</v>
      </c>
      <c r="BU87" s="88">
        <f t="shared" si="101"/>
        <v>0</v>
      </c>
      <c r="BV87" s="87">
        <f t="shared" si="89"/>
        <v>0.17300000000000001</v>
      </c>
      <c r="BW87" s="87">
        <v>0</v>
      </c>
      <c r="BX87" s="88">
        <f t="shared" si="102"/>
        <v>0.17300000000000001</v>
      </c>
      <c r="BY87" s="90">
        <f t="shared" si="95"/>
        <v>0.24714285714285719</v>
      </c>
    </row>
    <row r="88" spans="2:77" ht="15.75" customHeight="1" thickBot="1" x14ac:dyDescent="0.3">
      <c r="B88" s="807"/>
      <c r="C88" s="795"/>
      <c r="D88" s="617" t="s">
        <v>32</v>
      </c>
      <c r="E88" s="316">
        <f t="shared" si="64"/>
        <v>844.9</v>
      </c>
      <c r="F88" s="107">
        <f t="shared" si="65"/>
        <v>248.65944999999999</v>
      </c>
      <c r="G88" s="108">
        <f t="shared" si="91"/>
        <v>0.29430636761746953</v>
      </c>
      <c r="H88" s="110">
        <f t="shared" si="66"/>
        <v>0</v>
      </c>
      <c r="I88" s="110">
        <f t="shared" si="67"/>
        <v>248.65944999999999</v>
      </c>
      <c r="J88" s="108">
        <f t="shared" si="92"/>
        <v>0.29430636761746953</v>
      </c>
      <c r="K88" s="110">
        <f t="shared" si="68"/>
        <v>0</v>
      </c>
      <c r="L88" s="110">
        <f t="shared" si="69"/>
        <v>248.65944999999999</v>
      </c>
      <c r="M88" s="108">
        <f t="shared" si="93"/>
        <v>0.29430636761746953</v>
      </c>
      <c r="N88" s="110">
        <f t="shared" si="70"/>
        <v>0</v>
      </c>
      <c r="O88" s="110">
        <f t="shared" si="90"/>
        <v>248.65944999999999</v>
      </c>
      <c r="P88" s="108">
        <f t="shared" si="94"/>
        <v>0.29430636761746953</v>
      </c>
      <c r="Q88" s="230">
        <f t="shared" si="71"/>
        <v>844.9</v>
      </c>
      <c r="R88" s="231">
        <v>0</v>
      </c>
      <c r="S88" s="632">
        <f>S87*1207</f>
        <v>844.9</v>
      </c>
      <c r="T88" s="232">
        <f t="shared" si="72"/>
        <v>132.744</v>
      </c>
      <c r="U88" s="233">
        <v>0</v>
      </c>
      <c r="V88" s="234">
        <v>132.744</v>
      </c>
      <c r="W88" s="232">
        <f t="shared" si="73"/>
        <v>68.631</v>
      </c>
      <c r="X88" s="233">
        <v>0</v>
      </c>
      <c r="Y88" s="234">
        <v>68.631</v>
      </c>
      <c r="Z88" s="232">
        <f t="shared" si="74"/>
        <v>47.28445</v>
      </c>
      <c r="AA88" s="233">
        <v>0</v>
      </c>
      <c r="AB88" s="234">
        <v>47.28445</v>
      </c>
      <c r="AC88" s="198">
        <f t="shared" si="75"/>
        <v>248.65944999999999</v>
      </c>
      <c r="AD88" s="198">
        <v>0</v>
      </c>
      <c r="AE88" s="197">
        <f t="shared" si="96"/>
        <v>248.65944999999999</v>
      </c>
      <c r="AF88" s="198">
        <f t="shared" si="76"/>
        <v>0</v>
      </c>
      <c r="AG88" s="197">
        <v>0</v>
      </c>
      <c r="AH88" s="235">
        <v>0</v>
      </c>
      <c r="AI88" s="198">
        <f t="shared" si="77"/>
        <v>0</v>
      </c>
      <c r="AJ88" s="197">
        <v>0</v>
      </c>
      <c r="AK88" s="235">
        <v>0</v>
      </c>
      <c r="AL88" s="198">
        <f t="shared" si="78"/>
        <v>0</v>
      </c>
      <c r="AM88" s="197">
        <v>0</v>
      </c>
      <c r="AN88" s="234">
        <v>0</v>
      </c>
      <c r="AO88" s="198">
        <f t="shared" si="79"/>
        <v>0</v>
      </c>
      <c r="AP88" s="198">
        <v>0</v>
      </c>
      <c r="AQ88" s="197">
        <f t="shared" si="97"/>
        <v>0</v>
      </c>
      <c r="AR88" s="198">
        <f t="shared" si="51"/>
        <v>248.65944999999999</v>
      </c>
      <c r="AS88" s="198">
        <v>0</v>
      </c>
      <c r="AT88" s="197">
        <f t="shared" si="98"/>
        <v>248.65944999999999</v>
      </c>
      <c r="AU88" s="198">
        <f t="shared" si="80"/>
        <v>0</v>
      </c>
      <c r="AV88" s="197">
        <v>0</v>
      </c>
      <c r="AW88" s="235">
        <v>0</v>
      </c>
      <c r="AX88" s="198">
        <f t="shared" si="81"/>
        <v>0</v>
      </c>
      <c r="AY88" s="197">
        <v>0</v>
      </c>
      <c r="AZ88" s="235">
        <v>0</v>
      </c>
      <c r="BA88" s="198">
        <f t="shared" si="82"/>
        <v>0</v>
      </c>
      <c r="BB88" s="197">
        <v>0</v>
      </c>
      <c r="BC88" s="235">
        <v>0</v>
      </c>
      <c r="BD88" s="198">
        <f t="shared" si="83"/>
        <v>0</v>
      </c>
      <c r="BE88" s="198">
        <v>0</v>
      </c>
      <c r="BF88" s="197">
        <f t="shared" si="99"/>
        <v>0</v>
      </c>
      <c r="BG88" s="198">
        <f t="shared" si="84"/>
        <v>248.65944999999999</v>
      </c>
      <c r="BH88" s="198">
        <v>0</v>
      </c>
      <c r="BI88" s="197">
        <f t="shared" si="100"/>
        <v>248.65944999999999</v>
      </c>
      <c r="BJ88" s="198">
        <f t="shared" si="85"/>
        <v>0</v>
      </c>
      <c r="BK88" s="197">
        <v>0</v>
      </c>
      <c r="BL88" s="234">
        <v>0</v>
      </c>
      <c r="BM88" s="198">
        <f t="shared" si="86"/>
        <v>0</v>
      </c>
      <c r="BN88" s="197">
        <v>0</v>
      </c>
      <c r="BO88" s="234">
        <v>0</v>
      </c>
      <c r="BP88" s="198">
        <f t="shared" si="87"/>
        <v>0</v>
      </c>
      <c r="BQ88" s="197">
        <v>0</v>
      </c>
      <c r="BR88" s="234">
        <v>0</v>
      </c>
      <c r="BS88" s="200">
        <f t="shared" si="88"/>
        <v>0</v>
      </c>
      <c r="BT88" s="200">
        <v>0</v>
      </c>
      <c r="BU88" s="119">
        <f t="shared" si="101"/>
        <v>0</v>
      </c>
      <c r="BV88" s="200">
        <f t="shared" si="89"/>
        <v>248.65944999999999</v>
      </c>
      <c r="BW88" s="200">
        <v>0</v>
      </c>
      <c r="BX88" s="119">
        <f t="shared" si="102"/>
        <v>248.65944999999999</v>
      </c>
      <c r="BY88" s="122">
        <f t="shared" si="95"/>
        <v>0.29430636761746953</v>
      </c>
    </row>
    <row r="89" spans="2:77" ht="13.8" x14ac:dyDescent="0.25">
      <c r="B89" s="796" t="s">
        <v>122</v>
      </c>
      <c r="C89" s="794" t="s">
        <v>123</v>
      </c>
      <c r="D89" s="618" t="s">
        <v>57</v>
      </c>
      <c r="E89" s="202">
        <f t="shared" si="64"/>
        <v>110</v>
      </c>
      <c r="F89" s="39">
        <f t="shared" si="65"/>
        <v>15</v>
      </c>
      <c r="G89" s="40">
        <f t="shared" si="91"/>
        <v>0.13636363636363635</v>
      </c>
      <c r="H89" s="237">
        <f t="shared" si="66"/>
        <v>0</v>
      </c>
      <c r="I89" s="237">
        <f t="shared" si="67"/>
        <v>15</v>
      </c>
      <c r="J89" s="40">
        <f t="shared" si="92"/>
        <v>0.13636363636363635</v>
      </c>
      <c r="K89" s="237">
        <f t="shared" si="68"/>
        <v>0</v>
      </c>
      <c r="L89" s="237">
        <f t="shared" si="69"/>
        <v>15</v>
      </c>
      <c r="M89" s="40">
        <f t="shared" si="93"/>
        <v>0.13636363636363635</v>
      </c>
      <c r="N89" s="237">
        <f t="shared" si="70"/>
        <v>0</v>
      </c>
      <c r="O89" s="237">
        <f t="shared" si="90"/>
        <v>15</v>
      </c>
      <c r="P89" s="40">
        <f t="shared" si="94"/>
        <v>0.13636363636363635</v>
      </c>
      <c r="Q89" s="44">
        <f t="shared" si="71"/>
        <v>110</v>
      </c>
      <c r="R89" s="45">
        <v>0</v>
      </c>
      <c r="S89" s="622">
        <v>110</v>
      </c>
      <c r="T89" s="46">
        <f t="shared" si="72"/>
        <v>8</v>
      </c>
      <c r="U89" s="47">
        <v>0</v>
      </c>
      <c r="V89" s="48">
        <v>8</v>
      </c>
      <c r="W89" s="46">
        <f t="shared" si="73"/>
        <v>0</v>
      </c>
      <c r="X89" s="47">
        <v>0</v>
      </c>
      <c r="Y89" s="48"/>
      <c r="Z89" s="46">
        <f t="shared" si="74"/>
        <v>7</v>
      </c>
      <c r="AA89" s="47">
        <v>0</v>
      </c>
      <c r="AB89" s="48">
        <v>7</v>
      </c>
      <c r="AC89" s="188">
        <f t="shared" si="75"/>
        <v>15</v>
      </c>
      <c r="AD89" s="188">
        <v>0</v>
      </c>
      <c r="AE89" s="207">
        <f t="shared" si="96"/>
        <v>15</v>
      </c>
      <c r="AF89" s="188">
        <f t="shared" si="76"/>
        <v>0</v>
      </c>
      <c r="AG89" s="187">
        <v>0</v>
      </c>
      <c r="AH89" s="49">
        <v>0</v>
      </c>
      <c r="AI89" s="188">
        <f t="shared" si="77"/>
        <v>0</v>
      </c>
      <c r="AJ89" s="187">
        <v>0</v>
      </c>
      <c r="AK89" s="49">
        <v>0</v>
      </c>
      <c r="AL89" s="188">
        <f t="shared" si="78"/>
        <v>0</v>
      </c>
      <c r="AM89" s="187">
        <v>0</v>
      </c>
      <c r="AN89" s="48">
        <v>0</v>
      </c>
      <c r="AO89" s="188">
        <f t="shared" si="79"/>
        <v>0</v>
      </c>
      <c r="AP89" s="188">
        <v>0</v>
      </c>
      <c r="AQ89" s="207">
        <f t="shared" si="97"/>
        <v>0</v>
      </c>
      <c r="AR89" s="188">
        <f t="shared" si="51"/>
        <v>15</v>
      </c>
      <c r="AS89" s="188">
        <v>0</v>
      </c>
      <c r="AT89" s="207">
        <f t="shared" si="98"/>
        <v>15</v>
      </c>
      <c r="AU89" s="188">
        <f t="shared" si="80"/>
        <v>0</v>
      </c>
      <c r="AV89" s="187">
        <v>0</v>
      </c>
      <c r="AW89" s="49">
        <v>0</v>
      </c>
      <c r="AX89" s="188">
        <f t="shared" si="81"/>
        <v>0</v>
      </c>
      <c r="AY89" s="187">
        <v>0</v>
      </c>
      <c r="AZ89" s="49">
        <v>0</v>
      </c>
      <c r="BA89" s="188">
        <f t="shared" si="82"/>
        <v>0</v>
      </c>
      <c r="BB89" s="187">
        <v>0</v>
      </c>
      <c r="BC89" s="49">
        <v>0</v>
      </c>
      <c r="BD89" s="188">
        <f t="shared" si="83"/>
        <v>0</v>
      </c>
      <c r="BE89" s="188">
        <v>0</v>
      </c>
      <c r="BF89" s="207">
        <f t="shared" si="99"/>
        <v>0</v>
      </c>
      <c r="BG89" s="188">
        <f t="shared" si="84"/>
        <v>15</v>
      </c>
      <c r="BH89" s="188">
        <v>0</v>
      </c>
      <c r="BI89" s="187">
        <f t="shared" si="100"/>
        <v>15</v>
      </c>
      <c r="BJ89" s="188">
        <f t="shared" si="85"/>
        <v>0</v>
      </c>
      <c r="BK89" s="187">
        <v>0</v>
      </c>
      <c r="BL89" s="48">
        <v>0</v>
      </c>
      <c r="BM89" s="188">
        <f t="shared" si="86"/>
        <v>0</v>
      </c>
      <c r="BN89" s="187">
        <v>0</v>
      </c>
      <c r="BO89" s="48">
        <v>0</v>
      </c>
      <c r="BP89" s="188">
        <f t="shared" si="87"/>
        <v>0</v>
      </c>
      <c r="BQ89" s="187">
        <v>0</v>
      </c>
      <c r="BR89" s="48">
        <v>0</v>
      </c>
      <c r="BS89" s="151">
        <f t="shared" si="88"/>
        <v>0</v>
      </c>
      <c r="BT89" s="151">
        <v>0</v>
      </c>
      <c r="BU89" s="51">
        <f t="shared" si="101"/>
        <v>0</v>
      </c>
      <c r="BV89" s="151">
        <f t="shared" si="89"/>
        <v>15</v>
      </c>
      <c r="BW89" s="151">
        <v>0</v>
      </c>
      <c r="BX89" s="51">
        <f t="shared" si="102"/>
        <v>15</v>
      </c>
      <c r="BY89" s="54">
        <f t="shared" si="95"/>
        <v>0.13636363636363635</v>
      </c>
    </row>
    <row r="90" spans="2:77" ht="12.75" customHeight="1" thickBot="1" x14ac:dyDescent="0.3">
      <c r="B90" s="797"/>
      <c r="C90" s="795"/>
      <c r="D90" s="619" t="s">
        <v>32</v>
      </c>
      <c r="E90" s="214">
        <f t="shared" si="64"/>
        <v>275</v>
      </c>
      <c r="F90" s="161">
        <f t="shared" si="65"/>
        <v>48.069000000000003</v>
      </c>
      <c r="G90" s="108">
        <f t="shared" si="91"/>
        <v>0.17479636363636364</v>
      </c>
      <c r="H90" s="239">
        <f t="shared" si="66"/>
        <v>0</v>
      </c>
      <c r="I90" s="239">
        <f t="shared" si="67"/>
        <v>48.069000000000003</v>
      </c>
      <c r="J90" s="108">
        <f t="shared" si="92"/>
        <v>0.17479636363636364</v>
      </c>
      <c r="K90" s="239">
        <f t="shared" si="68"/>
        <v>0</v>
      </c>
      <c r="L90" s="239">
        <f t="shared" si="69"/>
        <v>48.069000000000003</v>
      </c>
      <c r="M90" s="108">
        <f t="shared" si="93"/>
        <v>0.17479636363636364</v>
      </c>
      <c r="N90" s="239">
        <f t="shared" si="70"/>
        <v>0</v>
      </c>
      <c r="O90" s="239">
        <f t="shared" si="90"/>
        <v>48.069000000000003</v>
      </c>
      <c r="P90" s="108">
        <f t="shared" si="94"/>
        <v>0.17479636363636364</v>
      </c>
      <c r="Q90" s="162">
        <f t="shared" si="71"/>
        <v>275</v>
      </c>
      <c r="R90" s="163">
        <v>0</v>
      </c>
      <c r="S90" s="626">
        <f>S89*2.5</f>
        <v>275</v>
      </c>
      <c r="T90" s="164">
        <f t="shared" si="72"/>
        <v>28.611999999999998</v>
      </c>
      <c r="U90" s="165">
        <v>0</v>
      </c>
      <c r="V90" s="99">
        <v>28.611999999999998</v>
      </c>
      <c r="W90" s="164">
        <f t="shared" si="73"/>
        <v>0</v>
      </c>
      <c r="X90" s="165">
        <v>0</v>
      </c>
      <c r="Y90" s="99"/>
      <c r="Z90" s="164">
        <f t="shared" si="74"/>
        <v>19.457000000000001</v>
      </c>
      <c r="AA90" s="165">
        <v>0</v>
      </c>
      <c r="AB90" s="99">
        <v>19.457000000000001</v>
      </c>
      <c r="AC90" s="198">
        <f t="shared" si="75"/>
        <v>48.069000000000003</v>
      </c>
      <c r="AD90" s="198">
        <v>0</v>
      </c>
      <c r="AE90" s="197">
        <f t="shared" si="96"/>
        <v>48.069000000000003</v>
      </c>
      <c r="AF90" s="198">
        <f t="shared" si="76"/>
        <v>0</v>
      </c>
      <c r="AG90" s="197">
        <v>0</v>
      </c>
      <c r="AH90" s="100">
        <v>0</v>
      </c>
      <c r="AI90" s="198">
        <f t="shared" si="77"/>
        <v>0</v>
      </c>
      <c r="AJ90" s="197">
        <v>0</v>
      </c>
      <c r="AK90" s="100">
        <v>0</v>
      </c>
      <c r="AL90" s="198">
        <f t="shared" si="78"/>
        <v>0</v>
      </c>
      <c r="AM90" s="197">
        <v>0</v>
      </c>
      <c r="AN90" s="99">
        <v>0</v>
      </c>
      <c r="AO90" s="198">
        <f t="shared" si="79"/>
        <v>0</v>
      </c>
      <c r="AP90" s="198">
        <v>0</v>
      </c>
      <c r="AQ90" s="197">
        <f t="shared" si="97"/>
        <v>0</v>
      </c>
      <c r="AR90" s="198">
        <f t="shared" si="51"/>
        <v>48.069000000000003</v>
      </c>
      <c r="AS90" s="198">
        <v>0</v>
      </c>
      <c r="AT90" s="187">
        <f t="shared" si="98"/>
        <v>48.069000000000003</v>
      </c>
      <c r="AU90" s="198">
        <f t="shared" si="80"/>
        <v>0</v>
      </c>
      <c r="AV90" s="197">
        <v>0</v>
      </c>
      <c r="AW90" s="100">
        <v>0</v>
      </c>
      <c r="AX90" s="198">
        <f t="shared" si="81"/>
        <v>0</v>
      </c>
      <c r="AY90" s="197">
        <v>0</v>
      </c>
      <c r="AZ90" s="100">
        <v>0</v>
      </c>
      <c r="BA90" s="198">
        <f t="shared" si="82"/>
        <v>0</v>
      </c>
      <c r="BB90" s="197">
        <v>0</v>
      </c>
      <c r="BC90" s="100">
        <v>0</v>
      </c>
      <c r="BD90" s="198">
        <f t="shared" si="83"/>
        <v>0</v>
      </c>
      <c r="BE90" s="198">
        <v>0</v>
      </c>
      <c r="BF90" s="197">
        <f t="shared" si="99"/>
        <v>0</v>
      </c>
      <c r="BG90" s="198">
        <f t="shared" si="84"/>
        <v>48.069000000000003</v>
      </c>
      <c r="BH90" s="198">
        <v>0</v>
      </c>
      <c r="BI90" s="199">
        <f t="shared" si="100"/>
        <v>48.069000000000003</v>
      </c>
      <c r="BJ90" s="198">
        <f t="shared" si="85"/>
        <v>0</v>
      </c>
      <c r="BK90" s="197">
        <v>0</v>
      </c>
      <c r="BL90" s="99">
        <v>0</v>
      </c>
      <c r="BM90" s="198">
        <f t="shared" si="86"/>
        <v>0</v>
      </c>
      <c r="BN90" s="197">
        <v>0</v>
      </c>
      <c r="BO90" s="99">
        <v>0</v>
      </c>
      <c r="BP90" s="198">
        <f t="shared" si="87"/>
        <v>0</v>
      </c>
      <c r="BQ90" s="197">
        <v>0</v>
      </c>
      <c r="BR90" s="99">
        <v>0</v>
      </c>
      <c r="BS90" s="200">
        <f t="shared" si="88"/>
        <v>0</v>
      </c>
      <c r="BT90" s="200">
        <v>0</v>
      </c>
      <c r="BU90" s="119">
        <f t="shared" si="101"/>
        <v>0</v>
      </c>
      <c r="BV90" s="200">
        <f t="shared" si="89"/>
        <v>48.069000000000003</v>
      </c>
      <c r="BW90" s="200">
        <v>0</v>
      </c>
      <c r="BX90" s="152">
        <f t="shared" si="102"/>
        <v>48.069000000000003</v>
      </c>
      <c r="BY90" s="122">
        <f t="shared" si="95"/>
        <v>0.17479636363636364</v>
      </c>
    </row>
    <row r="91" spans="2:77" ht="16.5" customHeight="1" x14ac:dyDescent="0.25">
      <c r="B91" s="796" t="s">
        <v>124</v>
      </c>
      <c r="C91" s="800" t="s">
        <v>125</v>
      </c>
      <c r="D91" s="616" t="s">
        <v>57</v>
      </c>
      <c r="E91" s="186">
        <f t="shared" si="64"/>
        <v>2500</v>
      </c>
      <c r="F91" s="240">
        <f t="shared" si="65"/>
        <v>1013</v>
      </c>
      <c r="G91" s="40">
        <f t="shared" si="91"/>
        <v>0.4052</v>
      </c>
      <c r="H91" s="42">
        <f t="shared" si="66"/>
        <v>0</v>
      </c>
      <c r="I91" s="42">
        <f t="shared" si="67"/>
        <v>1013</v>
      </c>
      <c r="J91" s="40">
        <f t="shared" si="92"/>
        <v>0.4052</v>
      </c>
      <c r="K91" s="42">
        <f t="shared" si="68"/>
        <v>0</v>
      </c>
      <c r="L91" s="42">
        <f t="shared" si="69"/>
        <v>1013</v>
      </c>
      <c r="M91" s="40">
        <f t="shared" si="93"/>
        <v>0.4052</v>
      </c>
      <c r="N91" s="42">
        <f t="shared" si="70"/>
        <v>0</v>
      </c>
      <c r="O91" s="42">
        <f t="shared" si="90"/>
        <v>1013</v>
      </c>
      <c r="P91" s="40">
        <f t="shared" si="94"/>
        <v>0.4052</v>
      </c>
      <c r="Q91" s="44">
        <f t="shared" si="71"/>
        <v>2500</v>
      </c>
      <c r="R91" s="45">
        <v>0</v>
      </c>
      <c r="S91" s="622">
        <v>2500</v>
      </c>
      <c r="T91" s="46">
        <f t="shared" si="72"/>
        <v>448</v>
      </c>
      <c r="U91" s="47">
        <v>0</v>
      </c>
      <c r="V91" s="48">
        <v>448</v>
      </c>
      <c r="W91" s="46">
        <f t="shared" si="73"/>
        <v>248</v>
      </c>
      <c r="X91" s="47">
        <v>0</v>
      </c>
      <c r="Y91" s="48">
        <v>248</v>
      </c>
      <c r="Z91" s="46">
        <f t="shared" si="74"/>
        <v>317</v>
      </c>
      <c r="AA91" s="47">
        <v>0</v>
      </c>
      <c r="AB91" s="48">
        <v>317</v>
      </c>
      <c r="AC91" s="223">
        <f t="shared" si="75"/>
        <v>1013</v>
      </c>
      <c r="AD91" s="223">
        <v>0</v>
      </c>
      <c r="AE91" s="207">
        <f t="shared" si="96"/>
        <v>1013</v>
      </c>
      <c r="AF91" s="223">
        <f t="shared" si="76"/>
        <v>0</v>
      </c>
      <c r="AG91" s="207">
        <v>0</v>
      </c>
      <c r="AH91" s="49">
        <v>0</v>
      </c>
      <c r="AI91" s="223">
        <f t="shared" si="77"/>
        <v>0</v>
      </c>
      <c r="AJ91" s="207">
        <v>0</v>
      </c>
      <c r="AK91" s="49">
        <v>0</v>
      </c>
      <c r="AL91" s="223">
        <f t="shared" si="78"/>
        <v>0</v>
      </c>
      <c r="AM91" s="207">
        <v>0</v>
      </c>
      <c r="AN91" s="48">
        <v>0</v>
      </c>
      <c r="AO91" s="223">
        <f t="shared" si="79"/>
        <v>0</v>
      </c>
      <c r="AP91" s="223">
        <v>0</v>
      </c>
      <c r="AQ91" s="207">
        <f t="shared" si="97"/>
        <v>0</v>
      </c>
      <c r="AR91" s="223">
        <f t="shared" si="51"/>
        <v>1013</v>
      </c>
      <c r="AS91" s="223">
        <v>0</v>
      </c>
      <c r="AT91" s="207">
        <f t="shared" si="98"/>
        <v>1013</v>
      </c>
      <c r="AU91" s="223">
        <f t="shared" si="80"/>
        <v>0</v>
      </c>
      <c r="AV91" s="207">
        <v>0</v>
      </c>
      <c r="AW91" s="49">
        <v>0</v>
      </c>
      <c r="AX91" s="223">
        <f t="shared" si="81"/>
        <v>0</v>
      </c>
      <c r="AY91" s="207">
        <v>0</v>
      </c>
      <c r="AZ91" s="49">
        <v>0</v>
      </c>
      <c r="BA91" s="223">
        <f t="shared" si="82"/>
        <v>0</v>
      </c>
      <c r="BB91" s="207">
        <v>0</v>
      </c>
      <c r="BC91" s="49">
        <v>0</v>
      </c>
      <c r="BD91" s="223">
        <f t="shared" si="83"/>
        <v>0</v>
      </c>
      <c r="BE91" s="223">
        <v>0</v>
      </c>
      <c r="BF91" s="207">
        <f t="shared" si="99"/>
        <v>0</v>
      </c>
      <c r="BG91" s="223">
        <f t="shared" si="84"/>
        <v>1013</v>
      </c>
      <c r="BH91" s="223">
        <v>0</v>
      </c>
      <c r="BI91" s="207">
        <f t="shared" si="100"/>
        <v>1013</v>
      </c>
      <c r="BJ91" s="223">
        <f t="shared" si="85"/>
        <v>0</v>
      </c>
      <c r="BK91" s="207">
        <v>0</v>
      </c>
      <c r="BL91" s="48">
        <v>0</v>
      </c>
      <c r="BM91" s="223">
        <f t="shared" si="86"/>
        <v>0</v>
      </c>
      <c r="BN91" s="207">
        <v>0</v>
      </c>
      <c r="BO91" s="48">
        <v>0</v>
      </c>
      <c r="BP91" s="223">
        <f t="shared" si="87"/>
        <v>0</v>
      </c>
      <c r="BQ91" s="207">
        <v>0</v>
      </c>
      <c r="BR91" s="48">
        <v>0</v>
      </c>
      <c r="BS91" s="225">
        <f t="shared" si="88"/>
        <v>0</v>
      </c>
      <c r="BT91" s="225">
        <v>0</v>
      </c>
      <c r="BU91" s="51">
        <f t="shared" si="101"/>
        <v>0</v>
      </c>
      <c r="BV91" s="225">
        <f t="shared" si="89"/>
        <v>1013</v>
      </c>
      <c r="BW91" s="225">
        <v>0</v>
      </c>
      <c r="BX91" s="51">
        <f t="shared" si="102"/>
        <v>1013</v>
      </c>
      <c r="BY91" s="54">
        <f t="shared" si="95"/>
        <v>0.4052</v>
      </c>
    </row>
    <row r="92" spans="2:77" ht="16.5" customHeight="1" thickBot="1" x14ac:dyDescent="0.3">
      <c r="B92" s="797"/>
      <c r="C92" s="801"/>
      <c r="D92" s="617" t="s">
        <v>32</v>
      </c>
      <c r="E92" s="316">
        <f t="shared" si="64"/>
        <v>2450</v>
      </c>
      <c r="F92" s="107">
        <f t="shared" si="65"/>
        <v>1109.2910000000002</v>
      </c>
      <c r="G92" s="108">
        <f t="shared" si="91"/>
        <v>0.45277183673469396</v>
      </c>
      <c r="H92" s="110">
        <f t="shared" si="66"/>
        <v>0</v>
      </c>
      <c r="I92" s="110">
        <f t="shared" si="67"/>
        <v>1109.2910000000002</v>
      </c>
      <c r="J92" s="108">
        <f t="shared" si="92"/>
        <v>0.45277183673469396</v>
      </c>
      <c r="K92" s="110">
        <f t="shared" si="68"/>
        <v>0</v>
      </c>
      <c r="L92" s="110">
        <f t="shared" si="69"/>
        <v>1109.2910000000002</v>
      </c>
      <c r="M92" s="108">
        <f t="shared" si="93"/>
        <v>0.45277183673469396</v>
      </c>
      <c r="N92" s="110">
        <f t="shared" si="70"/>
        <v>0</v>
      </c>
      <c r="O92" s="110">
        <f t="shared" si="90"/>
        <v>1109.2910000000002</v>
      </c>
      <c r="P92" s="108">
        <f t="shared" si="94"/>
        <v>0.45277183673469396</v>
      </c>
      <c r="Q92" s="162">
        <f t="shared" si="71"/>
        <v>2450</v>
      </c>
      <c r="R92" s="163">
        <v>0</v>
      </c>
      <c r="S92" s="626">
        <f>(S91*0.98)</f>
        <v>2450</v>
      </c>
      <c r="T92" s="164">
        <f t="shared" si="72"/>
        <v>482.35300000000001</v>
      </c>
      <c r="U92" s="165">
        <v>0</v>
      </c>
      <c r="V92" s="99">
        <v>482.35300000000001</v>
      </c>
      <c r="W92" s="164">
        <f t="shared" si="73"/>
        <v>330.70299999999997</v>
      </c>
      <c r="X92" s="165">
        <v>0</v>
      </c>
      <c r="Y92" s="99">
        <v>330.70299999999997</v>
      </c>
      <c r="Z92" s="164">
        <f t="shared" si="74"/>
        <v>296.23500000000001</v>
      </c>
      <c r="AA92" s="165">
        <v>0</v>
      </c>
      <c r="AB92" s="99">
        <v>296.23500000000001</v>
      </c>
      <c r="AC92" s="198">
        <f t="shared" si="75"/>
        <v>1109.2910000000002</v>
      </c>
      <c r="AD92" s="198">
        <v>0</v>
      </c>
      <c r="AE92" s="197">
        <f t="shared" si="96"/>
        <v>1109.2910000000002</v>
      </c>
      <c r="AF92" s="198">
        <f t="shared" si="76"/>
        <v>0</v>
      </c>
      <c r="AG92" s="197">
        <v>0</v>
      </c>
      <c r="AH92" s="100">
        <v>0</v>
      </c>
      <c r="AI92" s="198">
        <f t="shared" si="77"/>
        <v>0</v>
      </c>
      <c r="AJ92" s="197">
        <v>0</v>
      </c>
      <c r="AK92" s="100">
        <v>0</v>
      </c>
      <c r="AL92" s="198">
        <f t="shared" si="78"/>
        <v>0</v>
      </c>
      <c r="AM92" s="197">
        <v>0</v>
      </c>
      <c r="AN92" s="99">
        <v>0</v>
      </c>
      <c r="AO92" s="198">
        <f t="shared" si="79"/>
        <v>0</v>
      </c>
      <c r="AP92" s="198">
        <v>0</v>
      </c>
      <c r="AQ92" s="197">
        <f t="shared" si="97"/>
        <v>0</v>
      </c>
      <c r="AR92" s="198">
        <f t="shared" si="51"/>
        <v>1109.2910000000002</v>
      </c>
      <c r="AS92" s="198">
        <v>0</v>
      </c>
      <c r="AT92" s="219">
        <f t="shared" si="98"/>
        <v>1109.2910000000002</v>
      </c>
      <c r="AU92" s="198">
        <f t="shared" si="80"/>
        <v>0</v>
      </c>
      <c r="AV92" s="197">
        <v>0</v>
      </c>
      <c r="AW92" s="100">
        <v>0</v>
      </c>
      <c r="AX92" s="198">
        <f t="shared" si="81"/>
        <v>0</v>
      </c>
      <c r="AY92" s="197">
        <v>0</v>
      </c>
      <c r="AZ92" s="100">
        <v>0</v>
      </c>
      <c r="BA92" s="198">
        <f t="shared" si="82"/>
        <v>0</v>
      </c>
      <c r="BB92" s="197">
        <v>0</v>
      </c>
      <c r="BC92" s="100">
        <v>0</v>
      </c>
      <c r="BD92" s="198">
        <f t="shared" si="83"/>
        <v>0</v>
      </c>
      <c r="BE92" s="198">
        <v>0</v>
      </c>
      <c r="BF92" s="197">
        <f t="shared" si="99"/>
        <v>0</v>
      </c>
      <c r="BG92" s="198">
        <f t="shared" si="84"/>
        <v>1109.2910000000002</v>
      </c>
      <c r="BH92" s="198">
        <v>0</v>
      </c>
      <c r="BI92" s="197">
        <f t="shared" si="100"/>
        <v>1109.2910000000002</v>
      </c>
      <c r="BJ92" s="198">
        <f t="shared" si="85"/>
        <v>0</v>
      </c>
      <c r="BK92" s="197">
        <v>0</v>
      </c>
      <c r="BL92" s="99">
        <v>0</v>
      </c>
      <c r="BM92" s="198">
        <f t="shared" si="86"/>
        <v>0</v>
      </c>
      <c r="BN92" s="197">
        <v>0</v>
      </c>
      <c r="BO92" s="99">
        <v>0</v>
      </c>
      <c r="BP92" s="198">
        <f t="shared" si="87"/>
        <v>0</v>
      </c>
      <c r="BQ92" s="197">
        <v>0</v>
      </c>
      <c r="BR92" s="99">
        <v>0</v>
      </c>
      <c r="BS92" s="200">
        <f t="shared" si="88"/>
        <v>0</v>
      </c>
      <c r="BT92" s="200">
        <v>0</v>
      </c>
      <c r="BU92" s="119">
        <f t="shared" si="101"/>
        <v>0</v>
      </c>
      <c r="BV92" s="200">
        <f t="shared" si="89"/>
        <v>1109.2910000000002</v>
      </c>
      <c r="BW92" s="200">
        <v>0</v>
      </c>
      <c r="BX92" s="152">
        <f t="shared" si="102"/>
        <v>1109.2910000000002</v>
      </c>
      <c r="BY92" s="122">
        <f t="shared" si="95"/>
        <v>0.45277183673469396</v>
      </c>
    </row>
    <row r="93" spans="2:77" ht="18" customHeight="1" thickBot="1" x14ac:dyDescent="0.3">
      <c r="B93" s="317" t="s">
        <v>126</v>
      </c>
      <c r="C93" s="318" t="s">
        <v>127</v>
      </c>
      <c r="D93" s="319" t="s">
        <v>32</v>
      </c>
      <c r="E93" s="274">
        <f t="shared" si="64"/>
        <v>3007</v>
      </c>
      <c r="F93" s="275">
        <f t="shared" si="65"/>
        <v>1388.982</v>
      </c>
      <c r="G93" s="320">
        <f t="shared" si="91"/>
        <v>0.46191619554373131</v>
      </c>
      <c r="H93" s="321">
        <f t="shared" si="66"/>
        <v>0</v>
      </c>
      <c r="I93" s="321">
        <f t="shared" si="67"/>
        <v>1388.982</v>
      </c>
      <c r="J93" s="320">
        <f t="shared" si="92"/>
        <v>0.46191619554373131</v>
      </c>
      <c r="K93" s="321">
        <f t="shared" si="68"/>
        <v>0</v>
      </c>
      <c r="L93" s="321">
        <f t="shared" si="69"/>
        <v>1388.982</v>
      </c>
      <c r="M93" s="320">
        <f t="shared" si="93"/>
        <v>0.46191619554373131</v>
      </c>
      <c r="N93" s="321">
        <f t="shared" si="70"/>
        <v>0</v>
      </c>
      <c r="O93" s="321">
        <f t="shared" si="90"/>
        <v>1388.982</v>
      </c>
      <c r="P93" s="320">
        <f t="shared" si="94"/>
        <v>0.46191619554373131</v>
      </c>
      <c r="Q93" s="277">
        <f t="shared" si="71"/>
        <v>3007</v>
      </c>
      <c r="R93" s="278">
        <f>R95+R97+R99</f>
        <v>0</v>
      </c>
      <c r="S93" s="633">
        <f>S95+S97+S99</f>
        <v>3007</v>
      </c>
      <c r="T93" s="279">
        <f t="shared" si="72"/>
        <v>566.43899999999996</v>
      </c>
      <c r="U93" s="280">
        <f>U95+U97+U99</f>
        <v>0</v>
      </c>
      <c r="V93" s="281">
        <f>V95+V97+V99</f>
        <v>566.43899999999996</v>
      </c>
      <c r="W93" s="279">
        <f t="shared" si="73"/>
        <v>407.88200000000001</v>
      </c>
      <c r="X93" s="280">
        <f>X95+X97+X99</f>
        <v>0</v>
      </c>
      <c r="Y93" s="281">
        <f>Y95+Y97+Y99</f>
        <v>407.88200000000001</v>
      </c>
      <c r="Z93" s="279">
        <f t="shared" si="74"/>
        <v>414.661</v>
      </c>
      <c r="AA93" s="280">
        <f>AA95+AA97+AA99</f>
        <v>0</v>
      </c>
      <c r="AB93" s="281">
        <f>AB95+AB97+AB99</f>
        <v>414.661</v>
      </c>
      <c r="AC93" s="322">
        <f t="shared" si="75"/>
        <v>1388.982</v>
      </c>
      <c r="AD93" s="285">
        <f>AD95+AD97+AD99</f>
        <v>0</v>
      </c>
      <c r="AE93" s="286">
        <f>AE95+AE97+AE99</f>
        <v>1388.982</v>
      </c>
      <c r="AF93" s="322">
        <f t="shared" si="76"/>
        <v>0</v>
      </c>
      <c r="AG93" s="285">
        <f>AG95+AG97+AG99</f>
        <v>0</v>
      </c>
      <c r="AH93" s="282">
        <f>AH95+AH97+AH99</f>
        <v>0</v>
      </c>
      <c r="AI93" s="322">
        <f t="shared" si="77"/>
        <v>0</v>
      </c>
      <c r="AJ93" s="285">
        <f>AJ95+AJ97+AJ99</f>
        <v>0</v>
      </c>
      <c r="AK93" s="282">
        <f>AK95+AK97+AK99</f>
        <v>0</v>
      </c>
      <c r="AL93" s="322">
        <f t="shared" si="78"/>
        <v>0</v>
      </c>
      <c r="AM93" s="285">
        <f>AM95+AM97+AM99</f>
        <v>0</v>
      </c>
      <c r="AN93" s="281">
        <f>AN95+AN97+AN99</f>
        <v>0</v>
      </c>
      <c r="AO93" s="322">
        <f t="shared" si="79"/>
        <v>0</v>
      </c>
      <c r="AP93" s="285">
        <f>AP95+AP97+AP99</f>
        <v>0</v>
      </c>
      <c r="AQ93" s="286">
        <f>AQ95+AQ97+AQ99</f>
        <v>0</v>
      </c>
      <c r="AR93" s="322">
        <f t="shared" si="51"/>
        <v>1388.982</v>
      </c>
      <c r="AS93" s="285">
        <f>AS95+AS97+AS99</f>
        <v>0</v>
      </c>
      <c r="AT93" s="286">
        <f>AT95+AT97+AT99</f>
        <v>1388.982</v>
      </c>
      <c r="AU93" s="322">
        <f t="shared" si="80"/>
        <v>0</v>
      </c>
      <c r="AV93" s="285">
        <f>AV95+AV97+AV99</f>
        <v>0</v>
      </c>
      <c r="AW93" s="282">
        <f>AW95+AW97+AW99</f>
        <v>0</v>
      </c>
      <c r="AX93" s="322">
        <f t="shared" si="81"/>
        <v>0</v>
      </c>
      <c r="AY93" s="285">
        <f>AY95+AY97+AY99</f>
        <v>0</v>
      </c>
      <c r="AZ93" s="282">
        <f>AZ95+AZ97+AZ99</f>
        <v>0</v>
      </c>
      <c r="BA93" s="322">
        <f t="shared" si="82"/>
        <v>0</v>
      </c>
      <c r="BB93" s="285">
        <f>BB95+BB97+BB99</f>
        <v>0</v>
      </c>
      <c r="BC93" s="282">
        <f>BC95+BC97+BC99</f>
        <v>0</v>
      </c>
      <c r="BD93" s="322">
        <f t="shared" si="83"/>
        <v>0</v>
      </c>
      <c r="BE93" s="285">
        <f>BE95+BE97+BE99</f>
        <v>0</v>
      </c>
      <c r="BF93" s="286">
        <f>BF95+BF97+BF99</f>
        <v>0</v>
      </c>
      <c r="BG93" s="322">
        <f t="shared" si="84"/>
        <v>1388.982</v>
      </c>
      <c r="BH93" s="322">
        <f>BH95+BH97+BH99</f>
        <v>0</v>
      </c>
      <c r="BI93" s="286">
        <f>BI95+BI97+BI99</f>
        <v>1388.982</v>
      </c>
      <c r="BJ93" s="322">
        <f t="shared" si="85"/>
        <v>0</v>
      </c>
      <c r="BK93" s="285">
        <f>BK95+BK97+BK99</f>
        <v>0</v>
      </c>
      <c r="BL93" s="281">
        <f>BL95+BL97+BL99</f>
        <v>0</v>
      </c>
      <c r="BM93" s="322">
        <f t="shared" si="86"/>
        <v>0</v>
      </c>
      <c r="BN93" s="285">
        <f>BN95+BN97+BN99</f>
        <v>0</v>
      </c>
      <c r="BO93" s="281">
        <f>BO95+BO97+BO99</f>
        <v>0</v>
      </c>
      <c r="BP93" s="322">
        <f t="shared" si="87"/>
        <v>0</v>
      </c>
      <c r="BQ93" s="285">
        <f>BQ95+BQ97+BQ99</f>
        <v>0</v>
      </c>
      <c r="BR93" s="281">
        <f>BR95+BR97+BR99</f>
        <v>0</v>
      </c>
      <c r="BS93" s="323">
        <f t="shared" si="88"/>
        <v>0</v>
      </c>
      <c r="BT93" s="289">
        <f>BT95+BT97+BT99</f>
        <v>0</v>
      </c>
      <c r="BU93" s="324">
        <f>BU95+BU97+BU99</f>
        <v>0</v>
      </c>
      <c r="BV93" s="323">
        <f t="shared" si="89"/>
        <v>1388.982</v>
      </c>
      <c r="BW93" s="289">
        <f>BW95+BW97+BW99</f>
        <v>0</v>
      </c>
      <c r="BX93" s="324">
        <f>BX95+BX97+BX99</f>
        <v>1388.982</v>
      </c>
      <c r="BY93" s="290">
        <f t="shared" si="95"/>
        <v>0.46191619554373131</v>
      </c>
    </row>
    <row r="94" spans="2:77" ht="18" customHeight="1" x14ac:dyDescent="0.25">
      <c r="B94" s="802" t="s">
        <v>128</v>
      </c>
      <c r="C94" s="794" t="s">
        <v>129</v>
      </c>
      <c r="D94" s="616" t="s">
        <v>52</v>
      </c>
      <c r="E94" s="202">
        <f t="shared" si="64"/>
        <v>0.5</v>
      </c>
      <c r="F94" s="39">
        <f t="shared" si="65"/>
        <v>0.32100000000000001</v>
      </c>
      <c r="G94" s="40">
        <f t="shared" si="91"/>
        <v>0.64200000000000002</v>
      </c>
      <c r="H94" s="42">
        <f t="shared" si="66"/>
        <v>0</v>
      </c>
      <c r="I94" s="42">
        <f t="shared" si="67"/>
        <v>0.32100000000000001</v>
      </c>
      <c r="J94" s="40">
        <f t="shared" si="92"/>
        <v>0.64200000000000002</v>
      </c>
      <c r="K94" s="42">
        <f t="shared" si="68"/>
        <v>0</v>
      </c>
      <c r="L94" s="42">
        <f t="shared" si="69"/>
        <v>0.32100000000000001</v>
      </c>
      <c r="M94" s="40">
        <f t="shared" si="93"/>
        <v>0.64200000000000002</v>
      </c>
      <c r="N94" s="42">
        <f t="shared" si="70"/>
        <v>0</v>
      </c>
      <c r="O94" s="42">
        <f t="shared" si="90"/>
        <v>0.32100000000000001</v>
      </c>
      <c r="P94" s="40">
        <f t="shared" si="94"/>
        <v>0.64200000000000002</v>
      </c>
      <c r="Q94" s="80">
        <f t="shared" si="71"/>
        <v>0.5</v>
      </c>
      <c r="R94" s="81">
        <v>0</v>
      </c>
      <c r="S94" s="624">
        <v>0.5</v>
      </c>
      <c r="T94" s="82">
        <f t="shared" si="72"/>
        <v>0.06</v>
      </c>
      <c r="U94" s="83">
        <v>0</v>
      </c>
      <c r="V94" s="84">
        <v>0.06</v>
      </c>
      <c r="W94" s="82">
        <f t="shared" si="73"/>
        <v>0.17</v>
      </c>
      <c r="X94" s="83">
        <v>0</v>
      </c>
      <c r="Y94" s="84">
        <v>0.17</v>
      </c>
      <c r="Z94" s="82">
        <f t="shared" si="74"/>
        <v>9.0999999999999998E-2</v>
      </c>
      <c r="AA94" s="83">
        <v>0</v>
      </c>
      <c r="AB94" s="84">
        <v>9.0999999999999998E-2</v>
      </c>
      <c r="AC94" s="223">
        <f t="shared" si="75"/>
        <v>0.32100000000000001</v>
      </c>
      <c r="AD94" s="223">
        <v>0</v>
      </c>
      <c r="AE94" s="207">
        <f t="shared" ref="AE94:AE99" si="103">T94+W94+Z94</f>
        <v>0.32100000000000001</v>
      </c>
      <c r="AF94" s="223">
        <f t="shared" si="76"/>
        <v>0</v>
      </c>
      <c r="AG94" s="207">
        <v>0</v>
      </c>
      <c r="AH94" s="85">
        <v>0</v>
      </c>
      <c r="AI94" s="223">
        <f t="shared" si="77"/>
        <v>0</v>
      </c>
      <c r="AJ94" s="207">
        <v>0</v>
      </c>
      <c r="AK94" s="85">
        <v>0</v>
      </c>
      <c r="AL94" s="223">
        <f t="shared" si="78"/>
        <v>0</v>
      </c>
      <c r="AM94" s="207">
        <v>0</v>
      </c>
      <c r="AN94" s="84">
        <v>0</v>
      </c>
      <c r="AO94" s="223">
        <f t="shared" si="79"/>
        <v>0</v>
      </c>
      <c r="AP94" s="223">
        <v>0</v>
      </c>
      <c r="AQ94" s="207">
        <f t="shared" ref="AQ94:AQ99" si="104">AF94+AI94+AL94</f>
        <v>0</v>
      </c>
      <c r="AR94" s="223">
        <f t="shared" si="51"/>
        <v>0.32100000000000001</v>
      </c>
      <c r="AS94" s="223">
        <v>0</v>
      </c>
      <c r="AT94" s="207">
        <f t="shared" ref="AT94:AT99" si="105">AC94+AO94</f>
        <v>0.32100000000000001</v>
      </c>
      <c r="AU94" s="223">
        <f t="shared" si="80"/>
        <v>0</v>
      </c>
      <c r="AV94" s="207">
        <v>0</v>
      </c>
      <c r="AW94" s="85">
        <v>0</v>
      </c>
      <c r="AX94" s="223">
        <f t="shared" si="81"/>
        <v>0</v>
      </c>
      <c r="AY94" s="207">
        <v>0</v>
      </c>
      <c r="AZ94" s="85">
        <v>0</v>
      </c>
      <c r="BA94" s="223">
        <f t="shared" si="82"/>
        <v>0</v>
      </c>
      <c r="BB94" s="207">
        <v>0</v>
      </c>
      <c r="BC94" s="85">
        <v>0</v>
      </c>
      <c r="BD94" s="223">
        <f t="shared" si="83"/>
        <v>0</v>
      </c>
      <c r="BE94" s="223">
        <v>0</v>
      </c>
      <c r="BF94" s="207">
        <f t="shared" ref="BF94:BF99" si="106">AU94+AX94+BA94</f>
        <v>0</v>
      </c>
      <c r="BG94" s="223">
        <f t="shared" si="84"/>
        <v>0.32100000000000001</v>
      </c>
      <c r="BH94" s="223">
        <v>0</v>
      </c>
      <c r="BI94" s="207">
        <f t="shared" ref="BI94:BI99" si="107">AR94+BD94</f>
        <v>0.32100000000000001</v>
      </c>
      <c r="BJ94" s="223">
        <f t="shared" si="85"/>
        <v>0</v>
      </c>
      <c r="BK94" s="207">
        <v>0</v>
      </c>
      <c r="BL94" s="84">
        <v>0</v>
      </c>
      <c r="BM94" s="223">
        <f t="shared" si="86"/>
        <v>0</v>
      </c>
      <c r="BN94" s="207">
        <v>0</v>
      </c>
      <c r="BO94" s="84">
        <v>0</v>
      </c>
      <c r="BP94" s="223">
        <f t="shared" si="87"/>
        <v>0</v>
      </c>
      <c r="BQ94" s="207">
        <v>0</v>
      </c>
      <c r="BR94" s="84">
        <v>0</v>
      </c>
      <c r="BS94" s="225">
        <f t="shared" si="88"/>
        <v>0</v>
      </c>
      <c r="BT94" s="225">
        <v>0</v>
      </c>
      <c r="BU94" s="51">
        <f t="shared" ref="BU94:BU99" si="108">BJ94+BM94+BP94</f>
        <v>0</v>
      </c>
      <c r="BV94" s="225">
        <f t="shared" si="89"/>
        <v>0.32100000000000001</v>
      </c>
      <c r="BW94" s="225">
        <v>0</v>
      </c>
      <c r="BX94" s="51">
        <f t="shared" ref="BX94:BX99" si="109">BG94+BS94</f>
        <v>0.32100000000000001</v>
      </c>
      <c r="BY94" s="54">
        <f t="shared" si="95"/>
        <v>0.64200000000000002</v>
      </c>
    </row>
    <row r="95" spans="2:77" ht="18" customHeight="1" thickBot="1" x14ac:dyDescent="0.3">
      <c r="B95" s="803"/>
      <c r="C95" s="795"/>
      <c r="D95" s="617" t="s">
        <v>32</v>
      </c>
      <c r="E95" s="214">
        <f t="shared" si="64"/>
        <v>100</v>
      </c>
      <c r="F95" s="161">
        <f t="shared" si="65"/>
        <v>99.265000000000001</v>
      </c>
      <c r="G95" s="108">
        <f t="shared" si="91"/>
        <v>0.99265000000000003</v>
      </c>
      <c r="H95" s="110">
        <f t="shared" si="66"/>
        <v>0</v>
      </c>
      <c r="I95" s="110">
        <f t="shared" si="67"/>
        <v>99.265000000000001</v>
      </c>
      <c r="J95" s="108">
        <f t="shared" si="92"/>
        <v>0.99265000000000003</v>
      </c>
      <c r="K95" s="110">
        <f t="shared" si="68"/>
        <v>0</v>
      </c>
      <c r="L95" s="110">
        <f t="shared" si="69"/>
        <v>99.265000000000001</v>
      </c>
      <c r="M95" s="108">
        <f t="shared" si="93"/>
        <v>0.99265000000000003</v>
      </c>
      <c r="N95" s="110">
        <f t="shared" si="70"/>
        <v>0</v>
      </c>
      <c r="O95" s="110">
        <f t="shared" si="90"/>
        <v>99.265000000000001</v>
      </c>
      <c r="P95" s="108">
        <f t="shared" si="94"/>
        <v>0.99265000000000003</v>
      </c>
      <c r="Q95" s="230">
        <f t="shared" si="71"/>
        <v>100</v>
      </c>
      <c r="R95" s="231">
        <v>0</v>
      </c>
      <c r="S95" s="632">
        <f>S94*200</f>
        <v>100</v>
      </c>
      <c r="T95" s="232">
        <f t="shared" si="72"/>
        <v>15.545</v>
      </c>
      <c r="U95" s="233">
        <v>0</v>
      </c>
      <c r="V95" s="234">
        <v>15.545</v>
      </c>
      <c r="W95" s="232">
        <f t="shared" si="73"/>
        <v>33.738999999999997</v>
      </c>
      <c r="X95" s="233">
        <v>0</v>
      </c>
      <c r="Y95" s="234">
        <v>33.738999999999997</v>
      </c>
      <c r="Z95" s="232">
        <f t="shared" si="74"/>
        <v>49.981000000000002</v>
      </c>
      <c r="AA95" s="233">
        <v>0</v>
      </c>
      <c r="AB95" s="234">
        <v>49.981000000000002</v>
      </c>
      <c r="AC95" s="198">
        <f t="shared" si="75"/>
        <v>99.265000000000001</v>
      </c>
      <c r="AD95" s="198">
        <v>0</v>
      </c>
      <c r="AE95" s="197">
        <f t="shared" si="103"/>
        <v>99.265000000000001</v>
      </c>
      <c r="AF95" s="198">
        <f t="shared" si="76"/>
        <v>0</v>
      </c>
      <c r="AG95" s="197">
        <v>0</v>
      </c>
      <c r="AH95" s="235">
        <v>0</v>
      </c>
      <c r="AI95" s="198">
        <f t="shared" si="77"/>
        <v>0</v>
      </c>
      <c r="AJ95" s="197">
        <v>0</v>
      </c>
      <c r="AK95" s="235">
        <v>0</v>
      </c>
      <c r="AL95" s="198">
        <f t="shared" si="78"/>
        <v>0</v>
      </c>
      <c r="AM95" s="197">
        <v>0</v>
      </c>
      <c r="AN95" s="234">
        <v>0</v>
      </c>
      <c r="AO95" s="198">
        <f t="shared" si="79"/>
        <v>0</v>
      </c>
      <c r="AP95" s="198">
        <v>0</v>
      </c>
      <c r="AQ95" s="197">
        <f t="shared" si="104"/>
        <v>0</v>
      </c>
      <c r="AR95" s="198">
        <f t="shared" si="51"/>
        <v>99.265000000000001</v>
      </c>
      <c r="AS95" s="198">
        <v>0</v>
      </c>
      <c r="AT95" s="187">
        <f t="shared" si="105"/>
        <v>99.265000000000001</v>
      </c>
      <c r="AU95" s="198">
        <f t="shared" si="80"/>
        <v>0</v>
      </c>
      <c r="AV95" s="197">
        <v>0</v>
      </c>
      <c r="AW95" s="235">
        <v>0</v>
      </c>
      <c r="AX95" s="198">
        <f t="shared" si="81"/>
        <v>0</v>
      </c>
      <c r="AY95" s="197">
        <v>0</v>
      </c>
      <c r="AZ95" s="235">
        <v>0</v>
      </c>
      <c r="BA95" s="198">
        <f t="shared" si="82"/>
        <v>0</v>
      </c>
      <c r="BB95" s="197">
        <v>0</v>
      </c>
      <c r="BC95" s="235">
        <v>0</v>
      </c>
      <c r="BD95" s="198">
        <f t="shared" si="83"/>
        <v>0</v>
      </c>
      <c r="BE95" s="198">
        <v>0</v>
      </c>
      <c r="BF95" s="197">
        <f t="shared" si="106"/>
        <v>0</v>
      </c>
      <c r="BG95" s="198">
        <f t="shared" si="84"/>
        <v>99.265000000000001</v>
      </c>
      <c r="BH95" s="198">
        <v>0</v>
      </c>
      <c r="BI95" s="197">
        <f t="shared" si="107"/>
        <v>99.265000000000001</v>
      </c>
      <c r="BJ95" s="198">
        <f t="shared" si="85"/>
        <v>0</v>
      </c>
      <c r="BK95" s="197">
        <v>0</v>
      </c>
      <c r="BL95" s="234">
        <v>0</v>
      </c>
      <c r="BM95" s="198">
        <f t="shared" si="86"/>
        <v>0</v>
      </c>
      <c r="BN95" s="197">
        <v>0</v>
      </c>
      <c r="BO95" s="234">
        <v>0</v>
      </c>
      <c r="BP95" s="198">
        <f t="shared" si="87"/>
        <v>0</v>
      </c>
      <c r="BQ95" s="197">
        <v>0</v>
      </c>
      <c r="BR95" s="234">
        <v>0</v>
      </c>
      <c r="BS95" s="200">
        <f t="shared" si="88"/>
        <v>0</v>
      </c>
      <c r="BT95" s="200">
        <v>0</v>
      </c>
      <c r="BU95" s="119">
        <f t="shared" si="108"/>
        <v>0</v>
      </c>
      <c r="BV95" s="200">
        <f t="shared" si="89"/>
        <v>99.265000000000001</v>
      </c>
      <c r="BW95" s="200">
        <v>0</v>
      </c>
      <c r="BX95" s="152">
        <f t="shared" si="109"/>
        <v>99.265000000000001</v>
      </c>
      <c r="BY95" s="122">
        <f t="shared" si="95"/>
        <v>0.99265000000000003</v>
      </c>
    </row>
    <row r="96" spans="2:77" ht="18" customHeight="1" x14ac:dyDescent="0.25">
      <c r="B96" s="802" t="s">
        <v>130</v>
      </c>
      <c r="C96" s="804" t="s">
        <v>131</v>
      </c>
      <c r="D96" s="325" t="s">
        <v>57</v>
      </c>
      <c r="E96" s="202">
        <f t="shared" si="64"/>
        <v>540</v>
      </c>
      <c r="F96" s="39">
        <f t="shared" si="65"/>
        <v>331</v>
      </c>
      <c r="G96" s="236">
        <f t="shared" si="91"/>
        <v>0.61296296296296293</v>
      </c>
      <c r="H96" s="237">
        <f t="shared" si="66"/>
        <v>0</v>
      </c>
      <c r="I96" s="237">
        <f t="shared" si="67"/>
        <v>331</v>
      </c>
      <c r="J96" s="236">
        <f t="shared" si="92"/>
        <v>0.61296296296296293</v>
      </c>
      <c r="K96" s="237">
        <f t="shared" si="68"/>
        <v>0</v>
      </c>
      <c r="L96" s="237">
        <f t="shared" si="69"/>
        <v>331</v>
      </c>
      <c r="M96" s="236">
        <f t="shared" si="93"/>
        <v>0.61296296296296293</v>
      </c>
      <c r="N96" s="237">
        <f t="shared" si="70"/>
        <v>0</v>
      </c>
      <c r="O96" s="237">
        <f t="shared" si="90"/>
        <v>331</v>
      </c>
      <c r="P96" s="236">
        <f t="shared" si="94"/>
        <v>0.61296296296296293</v>
      </c>
      <c r="Q96" s="44">
        <f t="shared" si="71"/>
        <v>540</v>
      </c>
      <c r="R96" s="45">
        <v>0</v>
      </c>
      <c r="S96" s="622">
        <v>540</v>
      </c>
      <c r="T96" s="46">
        <f t="shared" si="72"/>
        <v>168</v>
      </c>
      <c r="U96" s="47">
        <v>0</v>
      </c>
      <c r="V96" s="48">
        <v>168</v>
      </c>
      <c r="W96" s="46">
        <f t="shared" si="73"/>
        <v>106</v>
      </c>
      <c r="X96" s="47">
        <v>0</v>
      </c>
      <c r="Y96" s="48">
        <v>106</v>
      </c>
      <c r="Z96" s="46">
        <f t="shared" si="74"/>
        <v>57</v>
      </c>
      <c r="AA96" s="47">
        <v>0</v>
      </c>
      <c r="AB96" s="48">
        <v>57</v>
      </c>
      <c r="AC96" s="188">
        <f t="shared" si="75"/>
        <v>331</v>
      </c>
      <c r="AD96" s="188">
        <v>0</v>
      </c>
      <c r="AE96" s="207">
        <f t="shared" si="103"/>
        <v>331</v>
      </c>
      <c r="AF96" s="188">
        <f t="shared" si="76"/>
        <v>0</v>
      </c>
      <c r="AG96" s="187">
        <v>0</v>
      </c>
      <c r="AH96" s="49">
        <v>0</v>
      </c>
      <c r="AI96" s="188">
        <f t="shared" si="77"/>
        <v>0</v>
      </c>
      <c r="AJ96" s="187">
        <v>0</v>
      </c>
      <c r="AK96" s="49">
        <v>0</v>
      </c>
      <c r="AL96" s="188">
        <f t="shared" si="78"/>
        <v>0</v>
      </c>
      <c r="AM96" s="187">
        <v>0</v>
      </c>
      <c r="AN96" s="48">
        <v>0</v>
      </c>
      <c r="AO96" s="188">
        <f t="shared" si="79"/>
        <v>0</v>
      </c>
      <c r="AP96" s="188">
        <v>0</v>
      </c>
      <c r="AQ96" s="207">
        <f t="shared" si="104"/>
        <v>0</v>
      </c>
      <c r="AR96" s="188">
        <f t="shared" si="51"/>
        <v>331</v>
      </c>
      <c r="AS96" s="188">
        <v>0</v>
      </c>
      <c r="AT96" s="207">
        <f t="shared" si="105"/>
        <v>331</v>
      </c>
      <c r="AU96" s="188">
        <f t="shared" si="80"/>
        <v>0</v>
      </c>
      <c r="AV96" s="187">
        <v>0</v>
      </c>
      <c r="AW96" s="49">
        <v>0</v>
      </c>
      <c r="AX96" s="188">
        <f t="shared" si="81"/>
        <v>0</v>
      </c>
      <c r="AY96" s="187">
        <v>0</v>
      </c>
      <c r="AZ96" s="49">
        <v>0</v>
      </c>
      <c r="BA96" s="188">
        <f t="shared" si="82"/>
        <v>0</v>
      </c>
      <c r="BB96" s="187">
        <v>0</v>
      </c>
      <c r="BC96" s="49">
        <v>0</v>
      </c>
      <c r="BD96" s="188">
        <f t="shared" si="83"/>
        <v>0</v>
      </c>
      <c r="BE96" s="188">
        <v>0</v>
      </c>
      <c r="BF96" s="207">
        <f t="shared" si="106"/>
        <v>0</v>
      </c>
      <c r="BG96" s="188">
        <f t="shared" si="84"/>
        <v>331</v>
      </c>
      <c r="BH96" s="188">
        <v>0</v>
      </c>
      <c r="BI96" s="187">
        <f t="shared" si="107"/>
        <v>331</v>
      </c>
      <c r="BJ96" s="188">
        <f t="shared" si="85"/>
        <v>0</v>
      </c>
      <c r="BK96" s="187">
        <v>0</v>
      </c>
      <c r="BL96" s="48">
        <v>0</v>
      </c>
      <c r="BM96" s="188">
        <f t="shared" si="86"/>
        <v>0</v>
      </c>
      <c r="BN96" s="187">
        <v>0</v>
      </c>
      <c r="BO96" s="48">
        <v>0</v>
      </c>
      <c r="BP96" s="188">
        <f t="shared" si="87"/>
        <v>0</v>
      </c>
      <c r="BQ96" s="187">
        <v>0</v>
      </c>
      <c r="BR96" s="48">
        <v>0</v>
      </c>
      <c r="BS96" s="151">
        <f t="shared" si="88"/>
        <v>0</v>
      </c>
      <c r="BT96" s="151">
        <v>0</v>
      </c>
      <c r="BU96" s="51">
        <f t="shared" si="108"/>
        <v>0</v>
      </c>
      <c r="BV96" s="151">
        <f t="shared" si="89"/>
        <v>331</v>
      </c>
      <c r="BW96" s="151">
        <v>0</v>
      </c>
      <c r="BX96" s="51">
        <f t="shared" si="109"/>
        <v>331</v>
      </c>
      <c r="BY96" s="193">
        <f t="shared" si="95"/>
        <v>0.61296296296296293</v>
      </c>
    </row>
    <row r="97" spans="2:78" ht="18" customHeight="1" thickBot="1" x14ac:dyDescent="0.3">
      <c r="B97" s="803"/>
      <c r="C97" s="805"/>
      <c r="D97" s="619" t="s">
        <v>32</v>
      </c>
      <c r="E97" s="214">
        <f t="shared" si="64"/>
        <v>567</v>
      </c>
      <c r="F97" s="161">
        <f t="shared" si="65"/>
        <v>344.57299999999998</v>
      </c>
      <c r="G97" s="108">
        <f t="shared" si="91"/>
        <v>0.60771252204585535</v>
      </c>
      <c r="H97" s="239">
        <f t="shared" si="66"/>
        <v>0</v>
      </c>
      <c r="I97" s="239">
        <f t="shared" si="67"/>
        <v>344.57299999999998</v>
      </c>
      <c r="J97" s="76">
        <f t="shared" si="92"/>
        <v>0.60771252204585535</v>
      </c>
      <c r="K97" s="239">
        <f t="shared" si="68"/>
        <v>0</v>
      </c>
      <c r="L97" s="239">
        <f t="shared" si="69"/>
        <v>344.57299999999998</v>
      </c>
      <c r="M97" s="76">
        <f t="shared" si="93"/>
        <v>0.60771252204585535</v>
      </c>
      <c r="N97" s="239">
        <f t="shared" si="70"/>
        <v>0</v>
      </c>
      <c r="O97" s="239">
        <f t="shared" si="90"/>
        <v>344.57299999999998</v>
      </c>
      <c r="P97" s="76">
        <f t="shared" si="94"/>
        <v>0.60771252204585535</v>
      </c>
      <c r="Q97" s="162">
        <f t="shared" si="71"/>
        <v>567</v>
      </c>
      <c r="R97" s="163">
        <v>0</v>
      </c>
      <c r="S97" s="626">
        <f>S96*1.05</f>
        <v>567</v>
      </c>
      <c r="T97" s="164">
        <f t="shared" si="72"/>
        <v>163.51400000000001</v>
      </c>
      <c r="U97" s="165">
        <v>0</v>
      </c>
      <c r="V97" s="99">
        <v>163.51400000000001</v>
      </c>
      <c r="W97" s="164">
        <f t="shared" si="73"/>
        <v>121.761</v>
      </c>
      <c r="X97" s="165">
        <v>0</v>
      </c>
      <c r="Y97" s="99">
        <v>121.761</v>
      </c>
      <c r="Z97" s="164">
        <f t="shared" si="74"/>
        <v>59.298000000000002</v>
      </c>
      <c r="AA97" s="165">
        <v>0</v>
      </c>
      <c r="AB97" s="99">
        <v>59.298000000000002</v>
      </c>
      <c r="AC97" s="198">
        <f t="shared" si="75"/>
        <v>344.57299999999998</v>
      </c>
      <c r="AD97" s="198">
        <v>0</v>
      </c>
      <c r="AE97" s="197">
        <f t="shared" si="103"/>
        <v>344.57299999999998</v>
      </c>
      <c r="AF97" s="198">
        <f t="shared" si="76"/>
        <v>0</v>
      </c>
      <c r="AG97" s="197">
        <v>0</v>
      </c>
      <c r="AH97" s="100">
        <v>0</v>
      </c>
      <c r="AI97" s="198">
        <f t="shared" si="77"/>
        <v>0</v>
      </c>
      <c r="AJ97" s="197">
        <v>0</v>
      </c>
      <c r="AK97" s="100">
        <v>0</v>
      </c>
      <c r="AL97" s="198">
        <f t="shared" si="78"/>
        <v>0</v>
      </c>
      <c r="AM97" s="197">
        <v>0</v>
      </c>
      <c r="AN97" s="99">
        <v>0</v>
      </c>
      <c r="AO97" s="198">
        <f t="shared" si="79"/>
        <v>0</v>
      </c>
      <c r="AP97" s="198">
        <v>0</v>
      </c>
      <c r="AQ97" s="197">
        <f t="shared" si="104"/>
        <v>0</v>
      </c>
      <c r="AR97" s="198">
        <f t="shared" si="51"/>
        <v>344.57299999999998</v>
      </c>
      <c r="AS97" s="198">
        <v>0</v>
      </c>
      <c r="AT97" s="187">
        <f t="shared" si="105"/>
        <v>344.57299999999998</v>
      </c>
      <c r="AU97" s="198">
        <f t="shared" si="80"/>
        <v>0</v>
      </c>
      <c r="AV97" s="197">
        <v>0</v>
      </c>
      <c r="AW97" s="100">
        <v>0</v>
      </c>
      <c r="AX97" s="198">
        <f t="shared" si="81"/>
        <v>0</v>
      </c>
      <c r="AY97" s="197">
        <v>0</v>
      </c>
      <c r="AZ97" s="100">
        <v>0</v>
      </c>
      <c r="BA97" s="198">
        <f t="shared" si="82"/>
        <v>0</v>
      </c>
      <c r="BB97" s="197">
        <v>0</v>
      </c>
      <c r="BC97" s="100">
        <v>0</v>
      </c>
      <c r="BD97" s="198">
        <f t="shared" si="83"/>
        <v>0</v>
      </c>
      <c r="BE97" s="198">
        <v>0</v>
      </c>
      <c r="BF97" s="197">
        <f t="shared" si="106"/>
        <v>0</v>
      </c>
      <c r="BG97" s="198">
        <f t="shared" si="84"/>
        <v>344.57299999999998</v>
      </c>
      <c r="BH97" s="198">
        <v>0</v>
      </c>
      <c r="BI97" s="199">
        <f t="shared" si="107"/>
        <v>344.57299999999998</v>
      </c>
      <c r="BJ97" s="198">
        <f t="shared" si="85"/>
        <v>0</v>
      </c>
      <c r="BK97" s="197">
        <v>0</v>
      </c>
      <c r="BL97" s="99">
        <v>0</v>
      </c>
      <c r="BM97" s="198">
        <f t="shared" si="86"/>
        <v>0</v>
      </c>
      <c r="BN97" s="197">
        <v>0</v>
      </c>
      <c r="BO97" s="99">
        <v>0</v>
      </c>
      <c r="BP97" s="198">
        <f t="shared" si="87"/>
        <v>0</v>
      </c>
      <c r="BQ97" s="197">
        <v>0</v>
      </c>
      <c r="BR97" s="99">
        <v>0</v>
      </c>
      <c r="BS97" s="200">
        <f t="shared" si="88"/>
        <v>0</v>
      </c>
      <c r="BT97" s="200">
        <v>0</v>
      </c>
      <c r="BU97" s="119">
        <f t="shared" si="108"/>
        <v>0</v>
      </c>
      <c r="BV97" s="200">
        <f t="shared" si="89"/>
        <v>344.57299999999998</v>
      </c>
      <c r="BW97" s="200">
        <v>0</v>
      </c>
      <c r="BX97" s="152">
        <f t="shared" si="109"/>
        <v>344.57299999999998</v>
      </c>
      <c r="BY97" s="228">
        <f t="shared" si="95"/>
        <v>0.60771252204585535</v>
      </c>
    </row>
    <row r="98" spans="2:78" ht="18" customHeight="1" x14ac:dyDescent="0.25">
      <c r="B98" s="796" t="s">
        <v>132</v>
      </c>
      <c r="C98" s="798" t="s">
        <v>133</v>
      </c>
      <c r="D98" s="616" t="s">
        <v>57</v>
      </c>
      <c r="E98" s="186">
        <f t="shared" si="64"/>
        <v>1200</v>
      </c>
      <c r="F98" s="240">
        <f t="shared" si="65"/>
        <v>416</v>
      </c>
      <c r="G98" s="40">
        <f t="shared" si="91"/>
        <v>0.34666666666666668</v>
      </c>
      <c r="H98" s="42">
        <f t="shared" si="66"/>
        <v>0</v>
      </c>
      <c r="I98" s="42">
        <f t="shared" si="67"/>
        <v>416</v>
      </c>
      <c r="J98" s="40">
        <f t="shared" si="92"/>
        <v>0.34666666666666668</v>
      </c>
      <c r="K98" s="42">
        <f t="shared" si="68"/>
        <v>0</v>
      </c>
      <c r="L98" s="42">
        <f t="shared" si="69"/>
        <v>416</v>
      </c>
      <c r="M98" s="40">
        <f t="shared" si="93"/>
        <v>0.34666666666666668</v>
      </c>
      <c r="N98" s="42">
        <f t="shared" si="70"/>
        <v>0</v>
      </c>
      <c r="O98" s="42">
        <f t="shared" si="90"/>
        <v>416</v>
      </c>
      <c r="P98" s="40">
        <f t="shared" si="94"/>
        <v>0.34666666666666668</v>
      </c>
      <c r="Q98" s="80">
        <f t="shared" si="71"/>
        <v>1200</v>
      </c>
      <c r="R98" s="81">
        <v>0</v>
      </c>
      <c r="S98" s="624">
        <v>1200</v>
      </c>
      <c r="T98" s="82">
        <f t="shared" si="72"/>
        <v>194</v>
      </c>
      <c r="U98" s="83">
        <v>0</v>
      </c>
      <c r="V98" s="84">
        <v>194</v>
      </c>
      <c r="W98" s="82">
        <f t="shared" si="73"/>
        <v>98</v>
      </c>
      <c r="X98" s="83">
        <v>0</v>
      </c>
      <c r="Y98" s="84">
        <v>98</v>
      </c>
      <c r="Z98" s="82">
        <f t="shared" si="74"/>
        <v>124</v>
      </c>
      <c r="AA98" s="83">
        <v>0</v>
      </c>
      <c r="AB98" s="84">
        <v>124</v>
      </c>
      <c r="AC98" s="223">
        <f t="shared" si="75"/>
        <v>416</v>
      </c>
      <c r="AD98" s="223">
        <v>0</v>
      </c>
      <c r="AE98" s="207">
        <f t="shared" si="103"/>
        <v>416</v>
      </c>
      <c r="AF98" s="223">
        <f t="shared" si="76"/>
        <v>0</v>
      </c>
      <c r="AG98" s="207">
        <v>0</v>
      </c>
      <c r="AH98" s="85">
        <v>0</v>
      </c>
      <c r="AI98" s="223">
        <f t="shared" si="77"/>
        <v>0</v>
      </c>
      <c r="AJ98" s="207">
        <v>0</v>
      </c>
      <c r="AK98" s="85">
        <v>0</v>
      </c>
      <c r="AL98" s="223">
        <f t="shared" si="78"/>
        <v>0</v>
      </c>
      <c r="AM98" s="207">
        <v>0</v>
      </c>
      <c r="AN98" s="84">
        <v>0</v>
      </c>
      <c r="AO98" s="223">
        <f t="shared" si="79"/>
        <v>0</v>
      </c>
      <c r="AP98" s="223">
        <v>0</v>
      </c>
      <c r="AQ98" s="207">
        <f t="shared" si="104"/>
        <v>0</v>
      </c>
      <c r="AR98" s="223">
        <f t="shared" ref="AR98:AR104" si="110">AS98+AT98</f>
        <v>416</v>
      </c>
      <c r="AS98" s="223">
        <v>0</v>
      </c>
      <c r="AT98" s="207">
        <f t="shared" si="105"/>
        <v>416</v>
      </c>
      <c r="AU98" s="223">
        <f t="shared" si="80"/>
        <v>0</v>
      </c>
      <c r="AV98" s="207">
        <v>0</v>
      </c>
      <c r="AW98" s="85">
        <v>0</v>
      </c>
      <c r="AX98" s="223">
        <f t="shared" si="81"/>
        <v>0</v>
      </c>
      <c r="AY98" s="207">
        <v>0</v>
      </c>
      <c r="AZ98" s="85">
        <v>0</v>
      </c>
      <c r="BA98" s="223">
        <f t="shared" si="82"/>
        <v>0</v>
      </c>
      <c r="BB98" s="207">
        <v>0</v>
      </c>
      <c r="BC98" s="85">
        <v>0</v>
      </c>
      <c r="BD98" s="223">
        <f t="shared" si="83"/>
        <v>0</v>
      </c>
      <c r="BE98" s="223">
        <v>0</v>
      </c>
      <c r="BF98" s="207">
        <f t="shared" si="106"/>
        <v>0</v>
      </c>
      <c r="BG98" s="223">
        <f t="shared" si="84"/>
        <v>416</v>
      </c>
      <c r="BH98" s="223">
        <v>0</v>
      </c>
      <c r="BI98" s="207">
        <f t="shared" si="107"/>
        <v>416</v>
      </c>
      <c r="BJ98" s="223">
        <f t="shared" si="85"/>
        <v>0</v>
      </c>
      <c r="BK98" s="207">
        <v>0</v>
      </c>
      <c r="BL98" s="84">
        <v>0</v>
      </c>
      <c r="BM98" s="223">
        <f t="shared" si="86"/>
        <v>0</v>
      </c>
      <c r="BN98" s="207">
        <v>0</v>
      </c>
      <c r="BO98" s="84">
        <v>0</v>
      </c>
      <c r="BP98" s="223">
        <f t="shared" si="87"/>
        <v>0</v>
      </c>
      <c r="BQ98" s="207">
        <v>0</v>
      </c>
      <c r="BR98" s="84">
        <v>0</v>
      </c>
      <c r="BS98" s="225">
        <f t="shared" si="88"/>
        <v>0</v>
      </c>
      <c r="BT98" s="225">
        <v>0</v>
      </c>
      <c r="BU98" s="51">
        <f t="shared" si="108"/>
        <v>0</v>
      </c>
      <c r="BV98" s="225">
        <f t="shared" si="89"/>
        <v>416</v>
      </c>
      <c r="BW98" s="225">
        <v>0</v>
      </c>
      <c r="BX98" s="51">
        <f t="shared" si="109"/>
        <v>416</v>
      </c>
      <c r="BY98" s="54">
        <f t="shared" si="95"/>
        <v>0.34666666666666668</v>
      </c>
    </row>
    <row r="99" spans="2:78" ht="18" customHeight="1" thickBot="1" x14ac:dyDescent="0.3">
      <c r="B99" s="797"/>
      <c r="C99" s="799"/>
      <c r="D99" s="617" t="s">
        <v>32</v>
      </c>
      <c r="E99" s="316">
        <f t="shared" si="64"/>
        <v>2340</v>
      </c>
      <c r="F99" s="107">
        <f t="shared" si="65"/>
        <v>945.14400000000001</v>
      </c>
      <c r="G99" s="108">
        <f t="shared" si="91"/>
        <v>0.4039076923076923</v>
      </c>
      <c r="H99" s="110">
        <f t="shared" si="66"/>
        <v>0</v>
      </c>
      <c r="I99" s="110">
        <f t="shared" si="67"/>
        <v>945.14400000000001</v>
      </c>
      <c r="J99" s="108">
        <f t="shared" si="92"/>
        <v>0.4039076923076923</v>
      </c>
      <c r="K99" s="110">
        <f t="shared" si="68"/>
        <v>0</v>
      </c>
      <c r="L99" s="110">
        <f t="shared" si="69"/>
        <v>945.14400000000001</v>
      </c>
      <c r="M99" s="108">
        <f t="shared" si="93"/>
        <v>0.4039076923076923</v>
      </c>
      <c r="N99" s="110">
        <f t="shared" si="70"/>
        <v>0</v>
      </c>
      <c r="O99" s="110">
        <f t="shared" si="90"/>
        <v>945.14400000000001</v>
      </c>
      <c r="P99" s="108">
        <f t="shared" si="94"/>
        <v>0.4039076923076923</v>
      </c>
      <c r="Q99" s="230">
        <f t="shared" si="71"/>
        <v>2340</v>
      </c>
      <c r="R99" s="231">
        <v>0</v>
      </c>
      <c r="S99" s="632">
        <f>S98*1.95</f>
        <v>2340</v>
      </c>
      <c r="T99" s="232">
        <f t="shared" si="72"/>
        <v>387.38</v>
      </c>
      <c r="U99" s="233">
        <v>0</v>
      </c>
      <c r="V99" s="234">
        <v>387.38</v>
      </c>
      <c r="W99" s="232">
        <f t="shared" si="73"/>
        <v>252.38200000000001</v>
      </c>
      <c r="X99" s="233">
        <v>0</v>
      </c>
      <c r="Y99" s="234">
        <v>252.38200000000001</v>
      </c>
      <c r="Z99" s="232">
        <f t="shared" si="74"/>
        <v>305.38200000000001</v>
      </c>
      <c r="AA99" s="233">
        <v>0</v>
      </c>
      <c r="AB99" s="234">
        <v>305.38200000000001</v>
      </c>
      <c r="AC99" s="198">
        <f t="shared" si="75"/>
        <v>945.14400000000001</v>
      </c>
      <c r="AD99" s="198">
        <v>0</v>
      </c>
      <c r="AE99" s="197">
        <f t="shared" si="103"/>
        <v>945.14400000000001</v>
      </c>
      <c r="AF99" s="198">
        <f t="shared" si="76"/>
        <v>0</v>
      </c>
      <c r="AG99" s="197">
        <v>0</v>
      </c>
      <c r="AH99" s="235">
        <v>0</v>
      </c>
      <c r="AI99" s="198">
        <f t="shared" si="77"/>
        <v>0</v>
      </c>
      <c r="AJ99" s="197">
        <v>0</v>
      </c>
      <c r="AK99" s="235">
        <v>0</v>
      </c>
      <c r="AL99" s="198">
        <f t="shared" si="78"/>
        <v>0</v>
      </c>
      <c r="AM99" s="197">
        <v>0</v>
      </c>
      <c r="AN99" s="234">
        <v>0</v>
      </c>
      <c r="AO99" s="198">
        <f t="shared" si="79"/>
        <v>0</v>
      </c>
      <c r="AP99" s="198">
        <v>0</v>
      </c>
      <c r="AQ99" s="197">
        <f t="shared" si="104"/>
        <v>0</v>
      </c>
      <c r="AR99" s="198">
        <f t="shared" si="110"/>
        <v>945.14400000000001</v>
      </c>
      <c r="AS99" s="198">
        <v>0</v>
      </c>
      <c r="AT99" s="219">
        <f t="shared" si="105"/>
        <v>945.14400000000001</v>
      </c>
      <c r="AU99" s="198">
        <f t="shared" si="80"/>
        <v>0</v>
      </c>
      <c r="AV99" s="197">
        <v>0</v>
      </c>
      <c r="AW99" s="235">
        <v>0</v>
      </c>
      <c r="AX99" s="198">
        <f t="shared" si="81"/>
        <v>0</v>
      </c>
      <c r="AY99" s="197">
        <v>0</v>
      </c>
      <c r="AZ99" s="235">
        <v>0</v>
      </c>
      <c r="BA99" s="198">
        <f t="shared" si="82"/>
        <v>0</v>
      </c>
      <c r="BB99" s="197">
        <v>0</v>
      </c>
      <c r="BC99" s="235">
        <v>0</v>
      </c>
      <c r="BD99" s="198">
        <f t="shared" si="83"/>
        <v>0</v>
      </c>
      <c r="BE99" s="198">
        <v>0</v>
      </c>
      <c r="BF99" s="197">
        <f t="shared" si="106"/>
        <v>0</v>
      </c>
      <c r="BG99" s="198">
        <f t="shared" si="84"/>
        <v>945.14400000000001</v>
      </c>
      <c r="BH99" s="198">
        <v>0</v>
      </c>
      <c r="BI99" s="197">
        <f t="shared" si="107"/>
        <v>945.14400000000001</v>
      </c>
      <c r="BJ99" s="198">
        <f t="shared" si="85"/>
        <v>0</v>
      </c>
      <c r="BK99" s="197">
        <v>0</v>
      </c>
      <c r="BL99" s="234">
        <v>0</v>
      </c>
      <c r="BM99" s="198">
        <f t="shared" si="86"/>
        <v>0</v>
      </c>
      <c r="BN99" s="197">
        <v>0</v>
      </c>
      <c r="BO99" s="234">
        <v>0</v>
      </c>
      <c r="BP99" s="198">
        <f t="shared" si="87"/>
        <v>0</v>
      </c>
      <c r="BQ99" s="197">
        <v>0</v>
      </c>
      <c r="BR99" s="234">
        <v>0</v>
      </c>
      <c r="BS99" s="200">
        <f t="shared" si="88"/>
        <v>0</v>
      </c>
      <c r="BT99" s="200">
        <v>0</v>
      </c>
      <c r="BU99" s="120">
        <f t="shared" si="108"/>
        <v>0</v>
      </c>
      <c r="BV99" s="158">
        <f t="shared" si="89"/>
        <v>945.14400000000001</v>
      </c>
      <c r="BW99" s="158">
        <v>0</v>
      </c>
      <c r="BX99" s="52">
        <f t="shared" si="109"/>
        <v>945.14400000000001</v>
      </c>
      <c r="BY99" s="228">
        <f t="shared" si="95"/>
        <v>0.4039076923076923</v>
      </c>
    </row>
    <row r="100" spans="2:78" ht="28.2" thickBot="1" x14ac:dyDescent="0.3">
      <c r="B100" s="317" t="s">
        <v>134</v>
      </c>
      <c r="C100" s="326" t="s">
        <v>135</v>
      </c>
      <c r="D100" s="319" t="s">
        <v>32</v>
      </c>
      <c r="E100" s="274">
        <f t="shared" si="64"/>
        <v>0</v>
      </c>
      <c r="F100" s="275">
        <f t="shared" si="65"/>
        <v>0</v>
      </c>
      <c r="G100" s="320"/>
      <c r="H100" s="321">
        <f t="shared" si="66"/>
        <v>0</v>
      </c>
      <c r="I100" s="321">
        <f t="shared" si="67"/>
        <v>0</v>
      </c>
      <c r="J100" s="320" t="e">
        <f t="shared" si="92"/>
        <v>#DIV/0!</v>
      </c>
      <c r="K100" s="321">
        <f t="shared" si="68"/>
        <v>0</v>
      </c>
      <c r="L100" s="321">
        <f t="shared" si="69"/>
        <v>0</v>
      </c>
      <c r="M100" s="320" t="e">
        <f t="shared" si="93"/>
        <v>#DIV/0!</v>
      </c>
      <c r="N100" s="321">
        <f t="shared" si="70"/>
        <v>0</v>
      </c>
      <c r="O100" s="321">
        <f t="shared" si="90"/>
        <v>0</v>
      </c>
      <c r="P100" s="320"/>
      <c r="Q100" s="277">
        <f t="shared" si="71"/>
        <v>0</v>
      </c>
      <c r="R100" s="278">
        <f>R101+R102</f>
        <v>0</v>
      </c>
      <c r="S100" s="633">
        <f>S101+S102</f>
        <v>0</v>
      </c>
      <c r="T100" s="279">
        <f t="shared" si="72"/>
        <v>0</v>
      </c>
      <c r="U100" s="280">
        <f>U101+U102</f>
        <v>0</v>
      </c>
      <c r="V100" s="281">
        <f>V101+V102</f>
        <v>0</v>
      </c>
      <c r="W100" s="279">
        <f t="shared" si="73"/>
        <v>0</v>
      </c>
      <c r="X100" s="280">
        <f>X101+X102</f>
        <v>0</v>
      </c>
      <c r="Y100" s="281">
        <f>Y101+Y102</f>
        <v>0</v>
      </c>
      <c r="Z100" s="279">
        <f t="shared" si="74"/>
        <v>0</v>
      </c>
      <c r="AA100" s="280">
        <f>AA101+AA102</f>
        <v>0</v>
      </c>
      <c r="AB100" s="281">
        <f>AB101+AB102</f>
        <v>0</v>
      </c>
      <c r="AC100" s="283">
        <f t="shared" si="75"/>
        <v>0</v>
      </c>
      <c r="AD100" s="284">
        <f>AD101+AD102</f>
        <v>0</v>
      </c>
      <c r="AE100" s="285">
        <f>AE101+AE102</f>
        <v>0</v>
      </c>
      <c r="AF100" s="283">
        <f t="shared" si="76"/>
        <v>0</v>
      </c>
      <c r="AG100" s="284">
        <f>AG101+AG102</f>
        <v>0</v>
      </c>
      <c r="AH100" s="282">
        <f>AH101+AH102</f>
        <v>0</v>
      </c>
      <c r="AI100" s="283">
        <f t="shared" si="77"/>
        <v>0</v>
      </c>
      <c r="AJ100" s="284">
        <f>AJ101+AJ102</f>
        <v>0</v>
      </c>
      <c r="AK100" s="282">
        <f>AK101+AK102</f>
        <v>0</v>
      </c>
      <c r="AL100" s="283">
        <f t="shared" si="78"/>
        <v>0</v>
      </c>
      <c r="AM100" s="284">
        <f>AM101+AM102</f>
        <v>0</v>
      </c>
      <c r="AN100" s="281">
        <f>AN101+AN102</f>
        <v>0</v>
      </c>
      <c r="AO100" s="283">
        <f t="shared" si="79"/>
        <v>0</v>
      </c>
      <c r="AP100" s="284">
        <f>AP101+AP102</f>
        <v>0</v>
      </c>
      <c r="AQ100" s="285">
        <f>AQ101+AQ102</f>
        <v>0</v>
      </c>
      <c r="AR100" s="283">
        <f t="shared" si="110"/>
        <v>0</v>
      </c>
      <c r="AS100" s="284">
        <f>AS101+AS102</f>
        <v>0</v>
      </c>
      <c r="AT100" s="285">
        <f>AT101+AT102</f>
        <v>0</v>
      </c>
      <c r="AU100" s="283">
        <f t="shared" si="80"/>
        <v>0</v>
      </c>
      <c r="AV100" s="284">
        <f>AV101+AV102</f>
        <v>0</v>
      </c>
      <c r="AW100" s="282">
        <f>AW101+AW102</f>
        <v>0</v>
      </c>
      <c r="AX100" s="283">
        <f t="shared" si="81"/>
        <v>0</v>
      </c>
      <c r="AY100" s="284">
        <f>AY101+AY102</f>
        <v>0</v>
      </c>
      <c r="AZ100" s="282">
        <f>AZ101+AZ102</f>
        <v>0</v>
      </c>
      <c r="BA100" s="283">
        <f t="shared" si="82"/>
        <v>0</v>
      </c>
      <c r="BB100" s="284">
        <f>BB101+BB102</f>
        <v>0</v>
      </c>
      <c r="BC100" s="282">
        <f>BC101+BC102</f>
        <v>0</v>
      </c>
      <c r="BD100" s="283">
        <f t="shared" si="83"/>
        <v>0</v>
      </c>
      <c r="BE100" s="284">
        <f>BE101+BE102</f>
        <v>0</v>
      </c>
      <c r="BF100" s="285">
        <f>BF101+BF102</f>
        <v>0</v>
      </c>
      <c r="BG100" s="283">
        <f t="shared" si="84"/>
        <v>0</v>
      </c>
      <c r="BH100" s="283">
        <f>BH101+BH102</f>
        <v>0</v>
      </c>
      <c r="BI100" s="285">
        <f>BI101+BI102</f>
        <v>0</v>
      </c>
      <c r="BJ100" s="283">
        <f t="shared" si="85"/>
        <v>0</v>
      </c>
      <c r="BK100" s="284">
        <f>BK101+BK102</f>
        <v>0</v>
      </c>
      <c r="BL100" s="281">
        <f>BL101+BL102</f>
        <v>0</v>
      </c>
      <c r="BM100" s="283">
        <f t="shared" si="86"/>
        <v>0</v>
      </c>
      <c r="BN100" s="284">
        <f>BN101+BN102</f>
        <v>0</v>
      </c>
      <c r="BO100" s="281">
        <f>BO101+BO102</f>
        <v>0</v>
      </c>
      <c r="BP100" s="283">
        <f t="shared" si="87"/>
        <v>0</v>
      </c>
      <c r="BQ100" s="284">
        <f>BQ101+BQ102</f>
        <v>0</v>
      </c>
      <c r="BR100" s="281">
        <f>BR101+BR102</f>
        <v>0</v>
      </c>
      <c r="BS100" s="287">
        <f t="shared" si="88"/>
        <v>0</v>
      </c>
      <c r="BT100" s="288">
        <f>BT101+BT102</f>
        <v>0</v>
      </c>
      <c r="BU100" s="288">
        <f>BU101+BU102</f>
        <v>0</v>
      </c>
      <c r="BV100" s="287">
        <f t="shared" si="89"/>
        <v>0</v>
      </c>
      <c r="BW100" s="288">
        <f>BW101+BW102</f>
        <v>0</v>
      </c>
      <c r="BX100" s="288">
        <f>BX101+BX102</f>
        <v>0</v>
      </c>
      <c r="BY100" s="290" t="e">
        <f t="shared" si="95"/>
        <v>#DIV/0!</v>
      </c>
    </row>
    <row r="101" spans="2:78" ht="22.5" customHeight="1" thickBot="1" x14ac:dyDescent="0.3">
      <c r="B101" s="327" t="s">
        <v>136</v>
      </c>
      <c r="C101" s="328" t="s">
        <v>137</v>
      </c>
      <c r="D101" s="329" t="s">
        <v>32</v>
      </c>
      <c r="E101" s="330">
        <f t="shared" si="64"/>
        <v>0</v>
      </c>
      <c r="F101" s="331">
        <f t="shared" si="65"/>
        <v>0</v>
      </c>
      <c r="G101" s="332"/>
      <c r="H101" s="333">
        <f t="shared" si="66"/>
        <v>0</v>
      </c>
      <c r="I101" s="333">
        <f t="shared" si="67"/>
        <v>0</v>
      </c>
      <c r="J101" s="332"/>
      <c r="K101" s="333">
        <f t="shared" si="68"/>
        <v>0</v>
      </c>
      <c r="L101" s="333">
        <f t="shared" si="69"/>
        <v>0</v>
      </c>
      <c r="M101" s="332"/>
      <c r="N101" s="333">
        <f t="shared" si="70"/>
        <v>0</v>
      </c>
      <c r="O101" s="333">
        <f t="shared" si="90"/>
        <v>0</v>
      </c>
      <c r="P101" s="332"/>
      <c r="Q101" s="334">
        <f t="shared" si="71"/>
        <v>0</v>
      </c>
      <c r="R101" s="335">
        <v>0</v>
      </c>
      <c r="S101" s="636">
        <v>0</v>
      </c>
      <c r="T101" s="336">
        <f t="shared" si="72"/>
        <v>0</v>
      </c>
      <c r="U101" s="337">
        <v>0</v>
      </c>
      <c r="V101" s="338">
        <v>0</v>
      </c>
      <c r="W101" s="336">
        <f t="shared" si="73"/>
        <v>0</v>
      </c>
      <c r="X101" s="337">
        <v>0</v>
      </c>
      <c r="Y101" s="338">
        <v>0</v>
      </c>
      <c r="Z101" s="336">
        <f t="shared" si="74"/>
        <v>0</v>
      </c>
      <c r="AA101" s="337">
        <v>0</v>
      </c>
      <c r="AB101" s="338">
        <v>0</v>
      </c>
      <c r="AC101" s="218">
        <f t="shared" si="75"/>
        <v>0</v>
      </c>
      <c r="AD101" s="219">
        <v>0</v>
      </c>
      <c r="AE101" s="207">
        <f>T101+W101+Z101</f>
        <v>0</v>
      </c>
      <c r="AF101" s="218">
        <f t="shared" si="76"/>
        <v>0</v>
      </c>
      <c r="AG101" s="219">
        <v>0</v>
      </c>
      <c r="AH101" s="339">
        <v>0</v>
      </c>
      <c r="AI101" s="218">
        <f t="shared" si="77"/>
        <v>0</v>
      </c>
      <c r="AJ101" s="219">
        <v>0</v>
      </c>
      <c r="AK101" s="339">
        <v>0</v>
      </c>
      <c r="AL101" s="218">
        <f t="shared" si="78"/>
        <v>0</v>
      </c>
      <c r="AM101" s="219">
        <v>0</v>
      </c>
      <c r="AN101" s="338">
        <v>0</v>
      </c>
      <c r="AO101" s="218">
        <f t="shared" si="79"/>
        <v>0</v>
      </c>
      <c r="AP101" s="219">
        <v>0</v>
      </c>
      <c r="AQ101" s="207">
        <f>AF101+AI101+AL101</f>
        <v>0</v>
      </c>
      <c r="AR101" s="218">
        <f t="shared" si="110"/>
        <v>0</v>
      </c>
      <c r="AS101" s="219">
        <v>0</v>
      </c>
      <c r="AT101" s="207">
        <f>AI101+AL101+AO101</f>
        <v>0</v>
      </c>
      <c r="AU101" s="218">
        <f t="shared" si="80"/>
        <v>0</v>
      </c>
      <c r="AV101" s="219">
        <v>0</v>
      </c>
      <c r="AW101" s="339">
        <v>0</v>
      </c>
      <c r="AX101" s="218">
        <f t="shared" si="81"/>
        <v>0</v>
      </c>
      <c r="AY101" s="219">
        <v>0</v>
      </c>
      <c r="AZ101" s="339">
        <v>0</v>
      </c>
      <c r="BA101" s="218">
        <f t="shared" si="82"/>
        <v>0</v>
      </c>
      <c r="BB101" s="219">
        <v>0</v>
      </c>
      <c r="BC101" s="339">
        <v>0</v>
      </c>
      <c r="BD101" s="218">
        <f t="shared" si="83"/>
        <v>0</v>
      </c>
      <c r="BE101" s="219">
        <v>0</v>
      </c>
      <c r="BF101" s="207">
        <f>AU101+AX101+BA101</f>
        <v>0</v>
      </c>
      <c r="BG101" s="218">
        <f t="shared" si="84"/>
        <v>0</v>
      </c>
      <c r="BH101" s="218">
        <v>0</v>
      </c>
      <c r="BI101" s="207">
        <f>AR101+BD101</f>
        <v>0</v>
      </c>
      <c r="BJ101" s="218">
        <f t="shared" si="85"/>
        <v>0</v>
      </c>
      <c r="BK101" s="219">
        <v>0</v>
      </c>
      <c r="BL101" s="338">
        <v>0</v>
      </c>
      <c r="BM101" s="218">
        <f t="shared" si="86"/>
        <v>0</v>
      </c>
      <c r="BN101" s="219">
        <v>0</v>
      </c>
      <c r="BO101" s="338">
        <v>0</v>
      </c>
      <c r="BP101" s="218">
        <f t="shared" si="87"/>
        <v>0</v>
      </c>
      <c r="BQ101" s="219">
        <v>0</v>
      </c>
      <c r="BR101" s="338">
        <v>0</v>
      </c>
      <c r="BS101" s="221">
        <f t="shared" si="88"/>
        <v>0</v>
      </c>
      <c r="BT101" s="241">
        <v>0</v>
      </c>
      <c r="BU101" s="51">
        <f>BJ101+BM101+BP101</f>
        <v>0</v>
      </c>
      <c r="BV101" s="221">
        <f t="shared" si="89"/>
        <v>0</v>
      </c>
      <c r="BW101" s="241">
        <v>0</v>
      </c>
      <c r="BX101" s="51">
        <f>BG101+BS101</f>
        <v>0</v>
      </c>
      <c r="BY101" s="340"/>
    </row>
    <row r="102" spans="2:78" ht="22.5" customHeight="1" thickBot="1" x14ac:dyDescent="0.3">
      <c r="B102" s="327" t="s">
        <v>138</v>
      </c>
      <c r="C102" s="328" t="s">
        <v>139</v>
      </c>
      <c r="D102" s="329" t="s">
        <v>32</v>
      </c>
      <c r="E102" s="316">
        <f t="shared" si="64"/>
        <v>0</v>
      </c>
      <c r="F102" s="341">
        <f t="shared" si="65"/>
        <v>0</v>
      </c>
      <c r="G102" s="236"/>
      <c r="H102" s="342">
        <f t="shared" si="66"/>
        <v>0</v>
      </c>
      <c r="I102" s="342">
        <f t="shared" si="67"/>
        <v>0</v>
      </c>
      <c r="J102" s="236" t="e">
        <f>I102/E102</f>
        <v>#DIV/0!</v>
      </c>
      <c r="K102" s="342">
        <f t="shared" si="68"/>
        <v>0</v>
      </c>
      <c r="L102" s="342">
        <f t="shared" si="69"/>
        <v>0</v>
      </c>
      <c r="M102" s="236" t="e">
        <f>L102/E102</f>
        <v>#DIV/0!</v>
      </c>
      <c r="N102" s="342">
        <f t="shared" si="70"/>
        <v>0</v>
      </c>
      <c r="O102" s="342">
        <f t="shared" si="90"/>
        <v>0</v>
      </c>
      <c r="P102" s="236"/>
      <c r="Q102" s="44">
        <f t="shared" si="71"/>
        <v>0</v>
      </c>
      <c r="R102" s="45">
        <v>0</v>
      </c>
      <c r="S102" s="637"/>
      <c r="T102" s="46">
        <f t="shared" si="72"/>
        <v>0</v>
      </c>
      <c r="U102" s="47">
        <v>0</v>
      </c>
      <c r="V102" s="343">
        <v>0</v>
      </c>
      <c r="W102" s="46">
        <f t="shared" si="73"/>
        <v>0</v>
      </c>
      <c r="X102" s="47">
        <v>0</v>
      </c>
      <c r="Y102" s="343">
        <v>0</v>
      </c>
      <c r="Z102" s="46">
        <f t="shared" si="74"/>
        <v>0</v>
      </c>
      <c r="AA102" s="47">
        <v>0</v>
      </c>
      <c r="AB102" s="343">
        <v>0</v>
      </c>
      <c r="AC102" s="345">
        <f t="shared" si="75"/>
        <v>0</v>
      </c>
      <c r="AD102" s="346">
        <v>0</v>
      </c>
      <c r="AE102" s="207">
        <f>T102+W102+Z102</f>
        <v>0</v>
      </c>
      <c r="AF102" s="345">
        <f t="shared" si="76"/>
        <v>0</v>
      </c>
      <c r="AG102" s="346">
        <v>0</v>
      </c>
      <c r="AH102" s="344">
        <v>0</v>
      </c>
      <c r="AI102" s="345">
        <f t="shared" si="77"/>
        <v>0</v>
      </c>
      <c r="AJ102" s="346">
        <v>0</v>
      </c>
      <c r="AK102" s="344">
        <v>0</v>
      </c>
      <c r="AL102" s="345">
        <f t="shared" si="78"/>
        <v>0</v>
      </c>
      <c r="AM102" s="346">
        <v>0</v>
      </c>
      <c r="AN102" s="343">
        <v>0</v>
      </c>
      <c r="AO102" s="345">
        <f t="shared" si="79"/>
        <v>0</v>
      </c>
      <c r="AP102" s="346">
        <v>0</v>
      </c>
      <c r="AQ102" s="207">
        <f>AF102+AI102+AL102</f>
        <v>0</v>
      </c>
      <c r="AR102" s="345">
        <f t="shared" si="110"/>
        <v>0</v>
      </c>
      <c r="AS102" s="346">
        <v>0</v>
      </c>
      <c r="AT102" s="207">
        <f>AI102+AL102+AO102</f>
        <v>0</v>
      </c>
      <c r="AU102" s="345">
        <f t="shared" si="80"/>
        <v>0</v>
      </c>
      <c r="AV102" s="346">
        <v>0</v>
      </c>
      <c r="AW102" s="344">
        <v>0</v>
      </c>
      <c r="AX102" s="345">
        <f t="shared" si="81"/>
        <v>0</v>
      </c>
      <c r="AY102" s="346">
        <v>0</v>
      </c>
      <c r="AZ102" s="344">
        <v>0</v>
      </c>
      <c r="BA102" s="345">
        <f t="shared" si="82"/>
        <v>0</v>
      </c>
      <c r="BB102" s="346">
        <v>0</v>
      </c>
      <c r="BC102" s="344">
        <v>0</v>
      </c>
      <c r="BD102" s="345">
        <f t="shared" si="83"/>
        <v>0</v>
      </c>
      <c r="BE102" s="346">
        <v>0</v>
      </c>
      <c r="BF102" s="207">
        <f>AU102+AX102+BA102</f>
        <v>0</v>
      </c>
      <c r="BG102" s="345">
        <f t="shared" si="84"/>
        <v>0</v>
      </c>
      <c r="BH102" s="345">
        <v>0</v>
      </c>
      <c r="BI102" s="207">
        <f>AR102+BD102</f>
        <v>0</v>
      </c>
      <c r="BJ102" s="345">
        <f t="shared" si="85"/>
        <v>0</v>
      </c>
      <c r="BK102" s="346">
        <v>0</v>
      </c>
      <c r="BL102" s="343">
        <v>0</v>
      </c>
      <c r="BM102" s="345">
        <f t="shared" si="86"/>
        <v>0</v>
      </c>
      <c r="BN102" s="346">
        <v>0</v>
      </c>
      <c r="BO102" s="343">
        <v>0</v>
      </c>
      <c r="BP102" s="345">
        <f t="shared" si="87"/>
        <v>0</v>
      </c>
      <c r="BQ102" s="346">
        <v>0</v>
      </c>
      <c r="BR102" s="343">
        <v>0</v>
      </c>
      <c r="BS102" s="347">
        <f t="shared" si="88"/>
        <v>0</v>
      </c>
      <c r="BT102" s="348">
        <v>0</v>
      </c>
      <c r="BU102" s="51">
        <f>BJ102+BM102+BP102</f>
        <v>0</v>
      </c>
      <c r="BV102" s="347">
        <f t="shared" si="89"/>
        <v>0</v>
      </c>
      <c r="BW102" s="348">
        <v>0</v>
      </c>
      <c r="BX102" s="51">
        <f>BG102+BS102</f>
        <v>0</v>
      </c>
      <c r="BY102" s="193" t="e">
        <f>BV102/Q102</f>
        <v>#DIV/0!</v>
      </c>
    </row>
    <row r="103" spans="2:78" ht="26.25" customHeight="1" thickBot="1" x14ac:dyDescent="0.3">
      <c r="B103" s="349" t="s">
        <v>140</v>
      </c>
      <c r="C103" s="350" t="s">
        <v>141</v>
      </c>
      <c r="D103" s="351" t="s">
        <v>32</v>
      </c>
      <c r="E103" s="352">
        <f t="shared" si="64"/>
        <v>5678.8720000000003</v>
      </c>
      <c r="F103" s="353">
        <f t="shared" si="65"/>
        <v>1496.5314500000002</v>
      </c>
      <c r="G103" s="354">
        <f>F103/E103</f>
        <v>0.26352618090353158</v>
      </c>
      <c r="H103" s="355">
        <f t="shared" si="66"/>
        <v>0</v>
      </c>
      <c r="I103" s="355">
        <f t="shared" si="67"/>
        <v>1496.5314500000002</v>
      </c>
      <c r="J103" s="354">
        <f>I103/E103</f>
        <v>0.26352618090353158</v>
      </c>
      <c r="K103" s="355">
        <f t="shared" si="68"/>
        <v>0</v>
      </c>
      <c r="L103" s="355">
        <f t="shared" si="69"/>
        <v>1496.5314500000002</v>
      </c>
      <c r="M103" s="354">
        <f>L103/E103</f>
        <v>0.26352618090353158</v>
      </c>
      <c r="N103" s="355">
        <f t="shared" si="70"/>
        <v>-48.261000000000003</v>
      </c>
      <c r="O103" s="355">
        <f t="shared" si="90"/>
        <v>1448.2704500000002</v>
      </c>
      <c r="P103" s="354">
        <f>O103/E103</f>
        <v>0.25502783827492503</v>
      </c>
      <c r="Q103" s="356">
        <f t="shared" si="71"/>
        <v>5678.8720000000003</v>
      </c>
      <c r="R103" s="357">
        <v>0</v>
      </c>
      <c r="S103" s="638">
        <f>5187.444+491.428</f>
        <v>5678.8720000000003</v>
      </c>
      <c r="T103" s="358">
        <f t="shared" si="72"/>
        <v>1164.624</v>
      </c>
      <c r="U103" s="359">
        <v>0</v>
      </c>
      <c r="V103" s="360">
        <v>1164.624</v>
      </c>
      <c r="W103" s="358">
        <f t="shared" si="73"/>
        <v>236.55445</v>
      </c>
      <c r="X103" s="359">
        <v>0</v>
      </c>
      <c r="Y103" s="360">
        <v>236.55445</v>
      </c>
      <c r="Z103" s="358">
        <f t="shared" si="74"/>
        <v>95.352999999999994</v>
      </c>
      <c r="AA103" s="359">
        <v>0</v>
      </c>
      <c r="AB103" s="360">
        <v>95.352999999999994</v>
      </c>
      <c r="AC103" s="362">
        <f t="shared" si="75"/>
        <v>1496.5314500000002</v>
      </c>
      <c r="AD103" s="362">
        <v>0</v>
      </c>
      <c r="AE103" s="172">
        <f>T103+W103+Z103</f>
        <v>1496.5314500000002</v>
      </c>
      <c r="AF103" s="363">
        <f t="shared" si="76"/>
        <v>0</v>
      </c>
      <c r="AG103" s="362">
        <v>0</v>
      </c>
      <c r="AH103" s="361">
        <v>0</v>
      </c>
      <c r="AI103" s="363">
        <f t="shared" si="77"/>
        <v>0</v>
      </c>
      <c r="AJ103" s="362">
        <v>0</v>
      </c>
      <c r="AK103" s="361">
        <v>0</v>
      </c>
      <c r="AL103" s="363">
        <f t="shared" si="78"/>
        <v>0</v>
      </c>
      <c r="AM103" s="362">
        <v>0</v>
      </c>
      <c r="AN103" s="360">
        <v>0</v>
      </c>
      <c r="AO103" s="363">
        <f t="shared" si="79"/>
        <v>0</v>
      </c>
      <c r="AP103" s="362">
        <v>0</v>
      </c>
      <c r="AQ103" s="172">
        <f>AF103+AI103+AL103</f>
        <v>0</v>
      </c>
      <c r="AR103" s="363">
        <f t="shared" si="110"/>
        <v>1496.5314500000002</v>
      </c>
      <c r="AS103" s="362">
        <v>0</v>
      </c>
      <c r="AT103" s="172">
        <f>AC103+AO103</f>
        <v>1496.5314500000002</v>
      </c>
      <c r="AU103" s="363">
        <f t="shared" si="80"/>
        <v>0</v>
      </c>
      <c r="AV103" s="362">
        <v>0</v>
      </c>
      <c r="AW103" s="361">
        <v>0</v>
      </c>
      <c r="AX103" s="363">
        <f t="shared" si="81"/>
        <v>0</v>
      </c>
      <c r="AY103" s="362">
        <v>0</v>
      </c>
      <c r="AZ103" s="361">
        <v>0</v>
      </c>
      <c r="BA103" s="363">
        <f t="shared" si="82"/>
        <v>0</v>
      </c>
      <c r="BB103" s="362">
        <v>0</v>
      </c>
      <c r="BC103" s="361">
        <v>0</v>
      </c>
      <c r="BD103" s="363">
        <f t="shared" si="83"/>
        <v>0</v>
      </c>
      <c r="BE103" s="362">
        <v>0</v>
      </c>
      <c r="BF103" s="172">
        <f>AU103+AX103+BA103</f>
        <v>0</v>
      </c>
      <c r="BG103" s="363">
        <f t="shared" si="84"/>
        <v>1496.5314500000002</v>
      </c>
      <c r="BH103" s="364">
        <v>0</v>
      </c>
      <c r="BI103" s="172">
        <f>AR103+BD103</f>
        <v>1496.5314500000002</v>
      </c>
      <c r="BJ103" s="363">
        <f t="shared" si="85"/>
        <v>0</v>
      </c>
      <c r="BK103" s="362">
        <v>0</v>
      </c>
      <c r="BL103" s="360">
        <v>0</v>
      </c>
      <c r="BM103" s="363">
        <f t="shared" si="86"/>
        <v>0</v>
      </c>
      <c r="BN103" s="362">
        <v>0</v>
      </c>
      <c r="BO103" s="360">
        <v>0</v>
      </c>
      <c r="BP103" s="363">
        <f t="shared" si="87"/>
        <v>0</v>
      </c>
      <c r="BQ103" s="362">
        <v>0</v>
      </c>
      <c r="BR103" s="360">
        <v>0</v>
      </c>
      <c r="BS103" s="365">
        <f t="shared" si="88"/>
        <v>-48.261000000000003</v>
      </c>
      <c r="BT103" s="366">
        <v>0</v>
      </c>
      <c r="BU103" s="137">
        <f>(BJ103+BM103+BP103)-48.261</f>
        <v>-48.261000000000003</v>
      </c>
      <c r="BV103" s="365">
        <f t="shared" si="89"/>
        <v>1448.2704500000002</v>
      </c>
      <c r="BW103" s="366">
        <v>0</v>
      </c>
      <c r="BX103" s="137">
        <f>BG103+BS103</f>
        <v>1448.2704500000002</v>
      </c>
      <c r="BY103" s="367">
        <f>BV103/Q103</f>
        <v>0.25502783827492503</v>
      </c>
    </row>
    <row r="104" spans="2:78" ht="24" customHeight="1" thickBot="1" x14ac:dyDescent="0.3">
      <c r="B104" s="368"/>
      <c r="C104" s="369" t="s">
        <v>142</v>
      </c>
      <c r="D104" s="370" t="s">
        <v>32</v>
      </c>
      <c r="E104" s="274">
        <f t="shared" si="64"/>
        <v>51874.440205000006</v>
      </c>
      <c r="F104" s="275">
        <f t="shared" si="65"/>
        <v>7914.6088400000008</v>
      </c>
      <c r="G104" s="371">
        <f>AE104/E104</f>
        <v>0.1525724192631796</v>
      </c>
      <c r="H104" s="372">
        <f t="shared" si="66"/>
        <v>0</v>
      </c>
      <c r="I104" s="372">
        <f t="shared" si="67"/>
        <v>7914.6088400000008</v>
      </c>
      <c r="J104" s="371">
        <f>I104/E104</f>
        <v>0.1525724192631796</v>
      </c>
      <c r="K104" s="372">
        <f t="shared" si="68"/>
        <v>0</v>
      </c>
      <c r="L104" s="372">
        <f t="shared" si="69"/>
        <v>7612.4458400000003</v>
      </c>
      <c r="M104" s="371">
        <f>L104/E104</f>
        <v>0.1467475274897764</v>
      </c>
      <c r="N104" s="372">
        <f t="shared" si="70"/>
        <v>-48.261000000000003</v>
      </c>
      <c r="O104" s="276">
        <f t="shared" si="90"/>
        <v>7564.1848399999999</v>
      </c>
      <c r="P104" s="23">
        <f>O104/E104</f>
        <v>0.14581718492011628</v>
      </c>
      <c r="Q104" s="373">
        <f t="shared" si="71"/>
        <v>51874.440205000006</v>
      </c>
      <c r="R104" s="374">
        <f>R100+R93+R78+R15+R103</f>
        <v>0</v>
      </c>
      <c r="S104" s="639">
        <f>S100+S93+S78+S8+S103</f>
        <v>51874.440205000006</v>
      </c>
      <c r="T104" s="375">
        <f t="shared" si="72"/>
        <v>3530.6630000000005</v>
      </c>
      <c r="U104" s="376">
        <f>U100+U93+U78+U15+U103</f>
        <v>0</v>
      </c>
      <c r="V104" s="377">
        <f>V100+V93+V78+V8+V103</f>
        <v>3530.6630000000005</v>
      </c>
      <c r="W104" s="375">
        <f t="shared" si="73"/>
        <v>2067.3269399999999</v>
      </c>
      <c r="X104" s="376">
        <f>X100+X93+X78+X15+X103</f>
        <v>0</v>
      </c>
      <c r="Y104" s="377">
        <f>Y100+Y93+Y78+Y8+Y103</f>
        <v>2067.3269399999999</v>
      </c>
      <c r="Z104" s="375">
        <f t="shared" si="74"/>
        <v>2316.6188999999999</v>
      </c>
      <c r="AA104" s="376">
        <f>AA100+AA93+AA78+AA15+AA103</f>
        <v>0</v>
      </c>
      <c r="AB104" s="377">
        <f>AB100+AB93+AB78+AB8+AB103</f>
        <v>2316.6188999999999</v>
      </c>
      <c r="AC104" s="283">
        <f t="shared" si="75"/>
        <v>7914.6088400000008</v>
      </c>
      <c r="AD104" s="284">
        <f>AD100+AD93+AD78+AD8+AD103</f>
        <v>0</v>
      </c>
      <c r="AE104" s="284">
        <f>AE100+AE93+AE78+AE8+AE103</f>
        <v>7914.6088400000008</v>
      </c>
      <c r="AF104" s="283">
        <f t="shared" si="76"/>
        <v>0</v>
      </c>
      <c r="AG104" s="284">
        <f>AG100+AG93+AG78+AG8+AG103</f>
        <v>0</v>
      </c>
      <c r="AH104" s="378">
        <f>AH100+AH93+AH78+AH8+AH103</f>
        <v>0</v>
      </c>
      <c r="AI104" s="283">
        <f t="shared" si="77"/>
        <v>0</v>
      </c>
      <c r="AJ104" s="284">
        <f>AJ100+AJ93+AJ78+AJ8+AJ103</f>
        <v>0</v>
      </c>
      <c r="AK104" s="378">
        <f>AK100+AK93+AK78+AK8+AK103</f>
        <v>0</v>
      </c>
      <c r="AL104" s="283">
        <f t="shared" si="78"/>
        <v>0</v>
      </c>
      <c r="AM104" s="284">
        <f>AM100+AM93+AM78+AM8+AM103</f>
        <v>0</v>
      </c>
      <c r="AN104" s="377">
        <f>AN100+AN93+AN78+AN8+AN103</f>
        <v>0</v>
      </c>
      <c r="AO104" s="283">
        <f t="shared" si="79"/>
        <v>0</v>
      </c>
      <c r="AP104" s="284">
        <f>AP100+AP93+AP78+AP8+AP103</f>
        <v>0</v>
      </c>
      <c r="AQ104" s="284">
        <f>AQ100+AQ93+AQ78+AQ8+AQ103</f>
        <v>0</v>
      </c>
      <c r="AR104" s="283">
        <f t="shared" si="110"/>
        <v>7914.6088400000008</v>
      </c>
      <c r="AS104" s="284">
        <f>AS100+AS93+AS78+AS8+AS103</f>
        <v>0</v>
      </c>
      <c r="AT104" s="284">
        <f>AT100+AT93+AT78+AT8+AT103</f>
        <v>7914.6088400000008</v>
      </c>
      <c r="AU104" s="283">
        <f t="shared" si="80"/>
        <v>0</v>
      </c>
      <c r="AV104" s="284">
        <f>AV100+AV93+AV78+AV8+AV103</f>
        <v>0</v>
      </c>
      <c r="AW104" s="378">
        <f>AW100+AW93+AW78+AW8+AW103</f>
        <v>0</v>
      </c>
      <c r="AX104" s="283">
        <f t="shared" si="81"/>
        <v>0</v>
      </c>
      <c r="AY104" s="284">
        <f>AY100+AY93+AY78+AY8+AY103</f>
        <v>0</v>
      </c>
      <c r="AZ104" s="378">
        <f>AZ100+AZ93+AZ78+AZ8+AZ103</f>
        <v>0</v>
      </c>
      <c r="BA104" s="283">
        <f t="shared" si="82"/>
        <v>0</v>
      </c>
      <c r="BB104" s="284">
        <f>BB100+BB93+BB78+BB8+BB103</f>
        <v>0</v>
      </c>
      <c r="BC104" s="378">
        <f>BC100+BC93+BC78+BC8+BC103</f>
        <v>0</v>
      </c>
      <c r="BD104" s="283">
        <f t="shared" si="83"/>
        <v>0</v>
      </c>
      <c r="BE104" s="284">
        <f>BE100+BE93+BE78+BE8+BE103</f>
        <v>0</v>
      </c>
      <c r="BF104" s="284">
        <f>BF100+BF93+BF78+BF8+BF103</f>
        <v>0</v>
      </c>
      <c r="BG104" s="283">
        <f t="shared" si="84"/>
        <v>7612.4458400000003</v>
      </c>
      <c r="BH104" s="283">
        <f>BH100+BH93+BH78+BH8+BH103</f>
        <v>0</v>
      </c>
      <c r="BI104" s="284">
        <f>BI100+BI93+BI78+BI8+BI103</f>
        <v>7612.4458400000003</v>
      </c>
      <c r="BJ104" s="283">
        <f t="shared" si="85"/>
        <v>0</v>
      </c>
      <c r="BK104" s="284">
        <f>BK100+BK93+BK78+BK8+BK103</f>
        <v>0</v>
      </c>
      <c r="BL104" s="377">
        <f>BL100+BL93+BL78+BL8+BL103</f>
        <v>0</v>
      </c>
      <c r="BM104" s="283">
        <f t="shared" si="86"/>
        <v>0</v>
      </c>
      <c r="BN104" s="284">
        <f>BN100+BN93+BN78+BN8+BN103</f>
        <v>0</v>
      </c>
      <c r="BO104" s="377">
        <f>BO100+BO93+BO78+BO8+BO103</f>
        <v>0</v>
      </c>
      <c r="BP104" s="283">
        <f t="shared" si="87"/>
        <v>0</v>
      </c>
      <c r="BQ104" s="284">
        <f>BQ100+BQ93+BQ78+BQ8+BQ103</f>
        <v>0</v>
      </c>
      <c r="BR104" s="377">
        <f>BR100+BR93+BR78+BR8+BR103</f>
        <v>0</v>
      </c>
      <c r="BS104" s="287">
        <f t="shared" si="88"/>
        <v>-48.261000000000003</v>
      </c>
      <c r="BT104" s="288">
        <f>BT100+BT93+BT78+BT8+BT103</f>
        <v>0</v>
      </c>
      <c r="BU104" s="288">
        <f>BU100+BU93+BU78+BU8+BU103</f>
        <v>-48.261000000000003</v>
      </c>
      <c r="BV104" s="287">
        <f t="shared" si="89"/>
        <v>7564.1848399999999</v>
      </c>
      <c r="BW104" s="288">
        <f>BW100+BW93+BW78+BW8+BW103</f>
        <v>0</v>
      </c>
      <c r="BX104" s="288">
        <f>BX100+BX93+BX78+BX8+BX103</f>
        <v>7564.1848399999999</v>
      </c>
      <c r="BY104" s="290">
        <f>BV104/Q104</f>
        <v>0.14581718492011628</v>
      </c>
      <c r="BZ104" s="4"/>
    </row>
    <row r="105" spans="2:78" ht="9.75" customHeight="1" x14ac:dyDescent="0.25">
      <c r="B105" s="379"/>
      <c r="C105" s="380"/>
      <c r="D105" s="379"/>
      <c r="E105" s="381"/>
      <c r="F105" s="382"/>
      <c r="G105" s="383"/>
      <c r="H105" s="382"/>
      <c r="I105" s="382"/>
      <c r="J105" s="383"/>
      <c r="K105" s="382"/>
      <c r="L105" s="382"/>
      <c r="M105" s="383"/>
      <c r="N105" s="382"/>
      <c r="O105" s="382"/>
      <c r="P105" s="383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5"/>
      <c r="BT105" s="385"/>
      <c r="BU105" s="385"/>
      <c r="BV105" s="385"/>
      <c r="BW105" s="385"/>
      <c r="BX105" s="385"/>
      <c r="BY105" s="383"/>
    </row>
    <row r="106" spans="2:78" ht="28.5" customHeight="1" thickBot="1" x14ac:dyDescent="0.3">
      <c r="B106" s="386" t="s">
        <v>143</v>
      </c>
      <c r="C106" s="386"/>
      <c r="D106" s="386"/>
      <c r="E106" s="387"/>
      <c r="F106" s="387"/>
      <c r="G106" s="387"/>
      <c r="H106" s="383"/>
      <c r="I106" s="383"/>
      <c r="J106" s="383"/>
      <c r="K106" s="383"/>
      <c r="L106" s="383"/>
      <c r="M106" s="383"/>
      <c r="N106" s="383"/>
      <c r="O106" s="383"/>
      <c r="P106" s="383"/>
      <c r="Q106" s="383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9"/>
      <c r="BG106" s="390"/>
      <c r="BH106" s="390"/>
      <c r="BI106" s="390"/>
      <c r="BJ106" s="388"/>
      <c r="BK106" s="388"/>
      <c r="BL106" s="388"/>
      <c r="BM106" s="388"/>
      <c r="BN106" s="388"/>
      <c r="BO106" s="388"/>
      <c r="BP106" s="388"/>
      <c r="BQ106" s="388"/>
      <c r="BR106" s="388"/>
      <c r="BS106" s="391"/>
      <c r="BT106" s="391"/>
      <c r="BU106" s="391"/>
      <c r="BV106" s="392"/>
      <c r="BW106" s="392"/>
      <c r="BX106" s="392"/>
    </row>
    <row r="107" spans="2:78" ht="15.75" customHeight="1" thickBot="1" x14ac:dyDescent="0.3">
      <c r="B107" s="790" t="s">
        <v>144</v>
      </c>
      <c r="C107" s="794" t="s">
        <v>145</v>
      </c>
      <c r="D107" s="393" t="s">
        <v>52</v>
      </c>
      <c r="E107" s="202">
        <f t="shared" ref="E107:E147" si="111">Q107</f>
        <v>0</v>
      </c>
      <c r="F107" s="42">
        <f t="shared" ref="F107:F147" si="112">AC107</f>
        <v>0</v>
      </c>
      <c r="G107" s="40"/>
      <c r="H107" s="42">
        <f t="shared" ref="H107:H147" si="113">AO107</f>
        <v>0</v>
      </c>
      <c r="I107" s="42">
        <f t="shared" ref="I107:I147" si="114">AR107</f>
        <v>0</v>
      </c>
      <c r="J107" s="40"/>
      <c r="K107" s="42">
        <f t="shared" ref="K107:K147" si="115">BD107</f>
        <v>0</v>
      </c>
      <c r="L107" s="43">
        <f t="shared" ref="L107:L147" si="116">BG107</f>
        <v>0</v>
      </c>
      <c r="M107" s="40"/>
      <c r="N107" s="42">
        <f t="shared" ref="N107:N147" si="117">BS107</f>
        <v>0</v>
      </c>
      <c r="O107" s="394">
        <f t="shared" ref="O107:O147" si="118">BV107</f>
        <v>0</v>
      </c>
      <c r="P107" s="40"/>
      <c r="Q107" s="671">
        <f t="shared" ref="Q107:Q118" si="119">R107+S107</f>
        <v>0</v>
      </c>
      <c r="R107" s="671">
        <v>0</v>
      </c>
      <c r="S107" s="672"/>
      <c r="T107" s="673">
        <f t="shared" ref="T107:T118" si="120">U107+V107</f>
        <v>0</v>
      </c>
      <c r="U107" s="673">
        <v>0</v>
      </c>
      <c r="V107" s="674">
        <v>0</v>
      </c>
      <c r="W107" s="673">
        <f t="shared" ref="W107:W118" si="121">X107+Y107</f>
        <v>0</v>
      </c>
      <c r="X107" s="673">
        <v>0</v>
      </c>
      <c r="Y107" s="674">
        <v>0</v>
      </c>
      <c r="Z107" s="673">
        <f t="shared" ref="Z107:Z118" si="122">AA107+AB107</f>
        <v>0</v>
      </c>
      <c r="AA107" s="673">
        <v>0</v>
      </c>
      <c r="AB107" s="674">
        <v>0</v>
      </c>
      <c r="AC107" s="673">
        <f t="shared" ref="AC107:AC118" si="123">AD107+AE107</f>
        <v>0</v>
      </c>
      <c r="AD107" s="673">
        <v>0</v>
      </c>
      <c r="AE107" s="207">
        <f t="shared" ref="AE107:AE129" si="124">T107+W107+Z107</f>
        <v>0</v>
      </c>
      <c r="AF107" s="396">
        <f t="shared" ref="AF107:AF118" si="125">AG107+AH107</f>
        <v>0</v>
      </c>
      <c r="AG107" s="396">
        <v>0</v>
      </c>
      <c r="AH107" s="398"/>
      <c r="AI107" s="396">
        <f t="shared" ref="AI107:AI118" si="126">AJ107+AK107</f>
        <v>0</v>
      </c>
      <c r="AJ107" s="396">
        <v>0</v>
      </c>
      <c r="AK107" s="398"/>
      <c r="AL107" s="396">
        <f t="shared" ref="AL107:AL118" si="127">AM107+AN107</f>
        <v>0</v>
      </c>
      <c r="AM107" s="396">
        <v>0</v>
      </c>
      <c r="AN107" s="398">
        <v>0</v>
      </c>
      <c r="AO107" s="399"/>
      <c r="AP107" s="400"/>
      <c r="AQ107" s="207">
        <f t="shared" ref="AQ107:AQ129" si="128">AF107+AI107+AL107</f>
        <v>0</v>
      </c>
      <c r="AR107" s="207">
        <f t="shared" ref="AR107:AR118" si="129">AS107+AT107</f>
        <v>0</v>
      </c>
      <c r="AS107" s="400"/>
      <c r="AT107" s="207">
        <f t="shared" ref="AT107:AT118" si="130">AC107+AO107</f>
        <v>0</v>
      </c>
      <c r="AU107" s="396">
        <f t="shared" ref="AU107:AU118" si="131">AV107+AW107</f>
        <v>0</v>
      </c>
      <c r="AV107" s="396">
        <v>0</v>
      </c>
      <c r="AW107" s="398">
        <v>0</v>
      </c>
      <c r="AX107" s="401">
        <f t="shared" ref="AX107:AX116" si="132">AY107+AZ107</f>
        <v>0</v>
      </c>
      <c r="AY107" s="400"/>
      <c r="AZ107" s="398">
        <v>0</v>
      </c>
      <c r="BA107" s="396">
        <f t="shared" ref="BA107:BA118" si="133">BB107+BC107</f>
        <v>0</v>
      </c>
      <c r="BB107" s="396">
        <v>0</v>
      </c>
      <c r="BC107" s="398">
        <v>0</v>
      </c>
      <c r="BD107" s="396">
        <f t="shared" ref="BD107:BD118" si="134">BE107+BF107</f>
        <v>0</v>
      </c>
      <c r="BE107" s="396">
        <v>0</v>
      </c>
      <c r="BF107" s="207">
        <f t="shared" ref="BF107:BF129" si="135">AU107+AX107+BA107</f>
        <v>0</v>
      </c>
      <c r="BG107" s="223">
        <f t="shared" ref="BG107:BG118" si="136">BH107+BI107</f>
        <v>0</v>
      </c>
      <c r="BH107" s="223">
        <v>0</v>
      </c>
      <c r="BI107" s="207">
        <f t="shared" ref="BI107:BI118" si="137">AR107+BD107</f>
        <v>0</v>
      </c>
      <c r="BJ107" s="396">
        <f t="shared" ref="BJ107:BJ118" si="138">BK107+BL107</f>
        <v>0</v>
      </c>
      <c r="BK107" s="396">
        <v>0</v>
      </c>
      <c r="BL107" s="397">
        <v>0</v>
      </c>
      <c r="BM107" s="396">
        <f t="shared" ref="BM107:BM118" si="139">BN107+BO107</f>
        <v>0</v>
      </c>
      <c r="BN107" s="396">
        <v>0</v>
      </c>
      <c r="BO107" s="397">
        <v>0</v>
      </c>
      <c r="BP107" s="396">
        <f t="shared" ref="BP107:BP118" si="140">BQ107+BR107</f>
        <v>0</v>
      </c>
      <c r="BQ107" s="396">
        <v>0</v>
      </c>
      <c r="BR107" s="397">
        <v>0</v>
      </c>
      <c r="BS107" s="396">
        <f t="shared" ref="BS107:BS118" si="141">BT107+BU107</f>
        <v>0</v>
      </c>
      <c r="BT107" s="396">
        <v>0</v>
      </c>
      <c r="BU107" s="51">
        <f t="shared" ref="BU107:BU129" si="142">BJ107+BM107+BP107</f>
        <v>0</v>
      </c>
      <c r="BV107" s="225">
        <f t="shared" ref="BV107:BV118" si="143">BW107+BX107</f>
        <v>0</v>
      </c>
      <c r="BW107" s="225">
        <v>0</v>
      </c>
      <c r="BX107" s="51">
        <f t="shared" ref="BX107:BX128" si="144">BG107+BS107</f>
        <v>0</v>
      </c>
      <c r="BY107" s="242"/>
    </row>
    <row r="108" spans="2:78" ht="15.75" customHeight="1" thickBot="1" x14ac:dyDescent="0.3">
      <c r="B108" s="784"/>
      <c r="C108" s="795"/>
      <c r="D108" s="402" t="s">
        <v>146</v>
      </c>
      <c r="E108" s="403">
        <f t="shared" si="111"/>
        <v>0</v>
      </c>
      <c r="F108" s="244">
        <f t="shared" si="112"/>
        <v>0</v>
      </c>
      <c r="G108" s="108"/>
      <c r="H108" s="110">
        <f t="shared" si="113"/>
        <v>0</v>
      </c>
      <c r="I108" s="110">
        <f t="shared" si="114"/>
        <v>0</v>
      </c>
      <c r="J108" s="108"/>
      <c r="K108" s="110">
        <f t="shared" si="115"/>
        <v>0</v>
      </c>
      <c r="L108" s="111">
        <f t="shared" si="116"/>
        <v>0</v>
      </c>
      <c r="M108" s="108"/>
      <c r="N108" s="110">
        <f t="shared" si="117"/>
        <v>0</v>
      </c>
      <c r="O108" s="404">
        <f t="shared" si="118"/>
        <v>0</v>
      </c>
      <c r="P108" s="108"/>
      <c r="Q108" s="675">
        <f t="shared" si="119"/>
        <v>0</v>
      </c>
      <c r="R108" s="675">
        <v>0</v>
      </c>
      <c r="S108" s="676"/>
      <c r="T108" s="677">
        <f t="shared" si="120"/>
        <v>0</v>
      </c>
      <c r="U108" s="677">
        <v>0</v>
      </c>
      <c r="V108" s="678">
        <v>0</v>
      </c>
      <c r="W108" s="677">
        <f t="shared" si="121"/>
        <v>0</v>
      </c>
      <c r="X108" s="677">
        <v>0</v>
      </c>
      <c r="Y108" s="678">
        <v>0</v>
      </c>
      <c r="Z108" s="677">
        <f t="shared" si="122"/>
        <v>0</v>
      </c>
      <c r="AA108" s="677">
        <v>0</v>
      </c>
      <c r="AB108" s="678">
        <v>0</v>
      </c>
      <c r="AC108" s="677">
        <f t="shared" si="123"/>
        <v>0</v>
      </c>
      <c r="AD108" s="677">
        <v>0</v>
      </c>
      <c r="AE108" s="187">
        <f t="shared" si="124"/>
        <v>0</v>
      </c>
      <c r="AF108" s="406">
        <f t="shared" si="125"/>
        <v>0</v>
      </c>
      <c r="AG108" s="406">
        <v>0</v>
      </c>
      <c r="AH108" s="408"/>
      <c r="AI108" s="406">
        <f t="shared" si="126"/>
        <v>0</v>
      </c>
      <c r="AJ108" s="406">
        <v>0</v>
      </c>
      <c r="AK108" s="408"/>
      <c r="AL108" s="406">
        <f t="shared" si="127"/>
        <v>0</v>
      </c>
      <c r="AM108" s="406">
        <v>0</v>
      </c>
      <c r="AN108" s="408">
        <v>0</v>
      </c>
      <c r="AO108" s="409"/>
      <c r="AP108" s="410"/>
      <c r="AQ108" s="187">
        <f t="shared" si="128"/>
        <v>0</v>
      </c>
      <c r="AR108" s="197">
        <f t="shared" si="129"/>
        <v>0</v>
      </c>
      <c r="AS108" s="410"/>
      <c r="AT108" s="187">
        <f t="shared" si="130"/>
        <v>0</v>
      </c>
      <c r="AU108" s="406">
        <f t="shared" si="131"/>
        <v>0</v>
      </c>
      <c r="AV108" s="406">
        <v>0</v>
      </c>
      <c r="AW108" s="408">
        <v>0</v>
      </c>
      <c r="AX108" s="411">
        <f t="shared" si="132"/>
        <v>0</v>
      </c>
      <c r="AY108" s="410"/>
      <c r="AZ108" s="408">
        <v>0</v>
      </c>
      <c r="BA108" s="406">
        <f t="shared" si="133"/>
        <v>0</v>
      </c>
      <c r="BB108" s="406">
        <v>0</v>
      </c>
      <c r="BC108" s="408">
        <v>0</v>
      </c>
      <c r="BD108" s="406">
        <f t="shared" si="134"/>
        <v>0</v>
      </c>
      <c r="BE108" s="406">
        <v>0</v>
      </c>
      <c r="BF108" s="187">
        <f t="shared" si="135"/>
        <v>0</v>
      </c>
      <c r="BG108" s="198">
        <f t="shared" si="136"/>
        <v>0</v>
      </c>
      <c r="BH108" s="198">
        <v>0</v>
      </c>
      <c r="BI108" s="199">
        <f t="shared" si="137"/>
        <v>0</v>
      </c>
      <c r="BJ108" s="406">
        <f t="shared" si="138"/>
        <v>0</v>
      </c>
      <c r="BK108" s="406">
        <v>0</v>
      </c>
      <c r="BL108" s="407">
        <v>0</v>
      </c>
      <c r="BM108" s="406">
        <f t="shared" si="139"/>
        <v>0</v>
      </c>
      <c r="BN108" s="406">
        <v>0</v>
      </c>
      <c r="BO108" s="407">
        <v>0</v>
      </c>
      <c r="BP108" s="406">
        <f t="shared" si="140"/>
        <v>0</v>
      </c>
      <c r="BQ108" s="406">
        <v>0</v>
      </c>
      <c r="BR108" s="407">
        <v>0</v>
      </c>
      <c r="BS108" s="406">
        <f t="shared" si="141"/>
        <v>0</v>
      </c>
      <c r="BT108" s="406">
        <v>0</v>
      </c>
      <c r="BU108" s="152">
        <f t="shared" si="142"/>
        <v>0</v>
      </c>
      <c r="BV108" s="200">
        <f t="shared" si="143"/>
        <v>0</v>
      </c>
      <c r="BW108" s="200">
        <v>0</v>
      </c>
      <c r="BX108" s="152">
        <f t="shared" si="144"/>
        <v>0</v>
      </c>
      <c r="BY108" s="242"/>
    </row>
    <row r="109" spans="2:78" ht="15.75" customHeight="1" x14ac:dyDescent="0.25">
      <c r="B109" s="790" t="s">
        <v>43</v>
      </c>
      <c r="C109" s="794" t="s">
        <v>147</v>
      </c>
      <c r="D109" s="412" t="s">
        <v>148</v>
      </c>
      <c r="E109" s="186">
        <f t="shared" si="111"/>
        <v>146</v>
      </c>
      <c r="F109" s="42">
        <f t="shared" si="112"/>
        <v>63</v>
      </c>
      <c r="G109" s="236"/>
      <c r="H109" s="237">
        <f t="shared" si="113"/>
        <v>0</v>
      </c>
      <c r="I109" s="237">
        <f t="shared" si="114"/>
        <v>63</v>
      </c>
      <c r="J109" s="236"/>
      <c r="K109" s="237">
        <f t="shared" si="115"/>
        <v>45</v>
      </c>
      <c r="L109" s="413">
        <f t="shared" si="116"/>
        <v>108</v>
      </c>
      <c r="M109" s="236"/>
      <c r="N109" s="237">
        <f t="shared" si="117"/>
        <v>56</v>
      </c>
      <c r="O109" s="414">
        <f t="shared" si="118"/>
        <v>164</v>
      </c>
      <c r="P109" s="236"/>
      <c r="Q109" s="671">
        <f t="shared" si="119"/>
        <v>146</v>
      </c>
      <c r="R109" s="671">
        <v>0</v>
      </c>
      <c r="S109" s="672">
        <v>146</v>
      </c>
      <c r="T109" s="673">
        <f t="shared" si="120"/>
        <v>29</v>
      </c>
      <c r="U109" s="673">
        <v>0</v>
      </c>
      <c r="V109" s="674">
        <v>29</v>
      </c>
      <c r="W109" s="673">
        <f t="shared" si="121"/>
        <v>20</v>
      </c>
      <c r="X109" s="673">
        <v>0</v>
      </c>
      <c r="Y109" s="674">
        <v>20</v>
      </c>
      <c r="Z109" s="673">
        <f t="shared" si="122"/>
        <v>14</v>
      </c>
      <c r="AA109" s="673">
        <v>0</v>
      </c>
      <c r="AB109" s="674">
        <v>14</v>
      </c>
      <c r="AC109" s="673">
        <f t="shared" si="123"/>
        <v>63</v>
      </c>
      <c r="AD109" s="673">
        <v>0</v>
      </c>
      <c r="AE109" s="207">
        <f t="shared" si="124"/>
        <v>63</v>
      </c>
      <c r="AF109" s="396">
        <f t="shared" si="125"/>
        <v>0</v>
      </c>
      <c r="AG109" s="396">
        <v>0</v>
      </c>
      <c r="AH109" s="398">
        <v>0</v>
      </c>
      <c r="AI109" s="396">
        <f t="shared" si="126"/>
        <v>0</v>
      </c>
      <c r="AJ109" s="396">
        <v>0</v>
      </c>
      <c r="AK109" s="398">
        <v>0</v>
      </c>
      <c r="AL109" s="396">
        <f t="shared" si="127"/>
        <v>0</v>
      </c>
      <c r="AM109" s="396">
        <v>0</v>
      </c>
      <c r="AN109" s="398">
        <v>0</v>
      </c>
      <c r="AO109" s="415">
        <f t="shared" ref="AO109:AO118" si="145">AP109+AQ109</f>
        <v>0</v>
      </c>
      <c r="AP109" s="400"/>
      <c r="AQ109" s="207">
        <f t="shared" si="128"/>
        <v>0</v>
      </c>
      <c r="AR109" s="188">
        <f t="shared" si="129"/>
        <v>63</v>
      </c>
      <c r="AS109" s="400"/>
      <c r="AT109" s="207">
        <f t="shared" si="130"/>
        <v>63</v>
      </c>
      <c r="AU109" s="396">
        <f t="shared" si="131"/>
        <v>7</v>
      </c>
      <c r="AV109" s="396">
        <v>0</v>
      </c>
      <c r="AW109" s="398">
        <v>7</v>
      </c>
      <c r="AX109" s="401">
        <f t="shared" si="132"/>
        <v>12</v>
      </c>
      <c r="AY109" s="400"/>
      <c r="AZ109" s="398">
        <v>12</v>
      </c>
      <c r="BA109" s="396">
        <f t="shared" si="133"/>
        <v>26</v>
      </c>
      <c r="BB109" s="396">
        <v>0</v>
      </c>
      <c r="BC109" s="398">
        <v>26</v>
      </c>
      <c r="BD109" s="396">
        <f t="shared" si="134"/>
        <v>45</v>
      </c>
      <c r="BE109" s="396">
        <v>0</v>
      </c>
      <c r="BF109" s="207">
        <f t="shared" si="135"/>
        <v>45</v>
      </c>
      <c r="BG109" s="188">
        <f t="shared" si="136"/>
        <v>108</v>
      </c>
      <c r="BH109" s="188">
        <v>0</v>
      </c>
      <c r="BI109" s="207">
        <f t="shared" si="137"/>
        <v>108</v>
      </c>
      <c r="BJ109" s="396">
        <f t="shared" si="138"/>
        <v>20</v>
      </c>
      <c r="BK109" s="396">
        <v>0</v>
      </c>
      <c r="BL109" s="397">
        <v>20</v>
      </c>
      <c r="BM109" s="396">
        <f t="shared" si="139"/>
        <v>15</v>
      </c>
      <c r="BN109" s="396">
        <v>0</v>
      </c>
      <c r="BO109" s="397">
        <v>15</v>
      </c>
      <c r="BP109" s="396">
        <f t="shared" si="140"/>
        <v>21</v>
      </c>
      <c r="BQ109" s="396">
        <v>0</v>
      </c>
      <c r="BR109" s="397">
        <v>21</v>
      </c>
      <c r="BS109" s="396">
        <f t="shared" si="141"/>
        <v>56</v>
      </c>
      <c r="BT109" s="396">
        <v>0</v>
      </c>
      <c r="BU109" s="51">
        <f t="shared" si="142"/>
        <v>56</v>
      </c>
      <c r="BV109" s="225">
        <f t="shared" si="143"/>
        <v>164</v>
      </c>
      <c r="BW109" s="225">
        <v>0</v>
      </c>
      <c r="BX109" s="51">
        <f t="shared" si="144"/>
        <v>164</v>
      </c>
      <c r="BY109" s="242">
        <f>BV109/Q109</f>
        <v>1.1232876712328768</v>
      </c>
    </row>
    <row r="110" spans="2:78" ht="15.75" customHeight="1" thickBot="1" x14ac:dyDescent="0.3">
      <c r="B110" s="784"/>
      <c r="C110" s="795"/>
      <c r="D110" s="402" t="s">
        <v>32</v>
      </c>
      <c r="E110" s="416">
        <f t="shared" si="111"/>
        <v>540.20000000000005</v>
      </c>
      <c r="F110" s="244">
        <f t="shared" si="112"/>
        <v>110.07000000000001</v>
      </c>
      <c r="G110" s="76"/>
      <c r="H110" s="239">
        <f t="shared" si="113"/>
        <v>0</v>
      </c>
      <c r="I110" s="239">
        <f t="shared" si="114"/>
        <v>110.07000000000001</v>
      </c>
      <c r="J110" s="76"/>
      <c r="K110" s="239">
        <f t="shared" si="115"/>
        <v>56.533850000000044</v>
      </c>
      <c r="L110" s="417">
        <f t="shared" si="116"/>
        <v>166.60385000000005</v>
      </c>
      <c r="M110" s="76"/>
      <c r="N110" s="239">
        <f t="shared" si="117"/>
        <v>103.224</v>
      </c>
      <c r="O110" s="418">
        <f t="shared" si="118"/>
        <v>269.82785000000007</v>
      </c>
      <c r="P110" s="76"/>
      <c r="Q110" s="675">
        <f t="shared" si="119"/>
        <v>540.20000000000005</v>
      </c>
      <c r="R110" s="675">
        <v>0</v>
      </c>
      <c r="S110" s="676">
        <f>S109*3.7</f>
        <v>540.20000000000005</v>
      </c>
      <c r="T110" s="677">
        <f t="shared" si="120"/>
        <v>57.932000000000002</v>
      </c>
      <c r="U110" s="677">
        <v>0</v>
      </c>
      <c r="V110" s="678">
        <v>57.932000000000002</v>
      </c>
      <c r="W110" s="677">
        <f t="shared" si="121"/>
        <v>24.331</v>
      </c>
      <c r="X110" s="677">
        <v>0</v>
      </c>
      <c r="Y110" s="678">
        <v>24.331</v>
      </c>
      <c r="Z110" s="677">
        <f t="shared" si="122"/>
        <v>27.806999999999999</v>
      </c>
      <c r="AA110" s="677">
        <v>0</v>
      </c>
      <c r="AB110" s="678">
        <v>27.806999999999999</v>
      </c>
      <c r="AC110" s="677">
        <f t="shared" si="123"/>
        <v>110.07000000000001</v>
      </c>
      <c r="AD110" s="677">
        <v>0</v>
      </c>
      <c r="AE110" s="187">
        <f t="shared" si="124"/>
        <v>110.07000000000001</v>
      </c>
      <c r="AF110" s="406">
        <f t="shared" si="125"/>
        <v>0</v>
      </c>
      <c r="AG110" s="406">
        <v>0</v>
      </c>
      <c r="AH110" s="408">
        <v>0</v>
      </c>
      <c r="AI110" s="406">
        <f t="shared" si="126"/>
        <v>0</v>
      </c>
      <c r="AJ110" s="406">
        <v>0</v>
      </c>
      <c r="AK110" s="408">
        <v>0</v>
      </c>
      <c r="AL110" s="406">
        <f t="shared" si="127"/>
        <v>0</v>
      </c>
      <c r="AM110" s="406">
        <v>0</v>
      </c>
      <c r="AN110" s="408">
        <v>0</v>
      </c>
      <c r="AO110" s="419">
        <f t="shared" si="145"/>
        <v>0</v>
      </c>
      <c r="AP110" s="410"/>
      <c r="AQ110" s="187">
        <f t="shared" si="128"/>
        <v>0</v>
      </c>
      <c r="AR110" s="198">
        <f t="shared" si="129"/>
        <v>110.07000000000001</v>
      </c>
      <c r="AS110" s="410"/>
      <c r="AT110" s="187">
        <f t="shared" si="130"/>
        <v>110.07000000000001</v>
      </c>
      <c r="AU110" s="406">
        <f t="shared" si="131"/>
        <v>10.334</v>
      </c>
      <c r="AV110" s="406">
        <v>0</v>
      </c>
      <c r="AW110" s="408">
        <v>10.334</v>
      </c>
      <c r="AX110" s="411">
        <f t="shared" si="132"/>
        <v>16.075850000000042</v>
      </c>
      <c r="AY110" s="410"/>
      <c r="AZ110" s="408">
        <v>16.075850000000042</v>
      </c>
      <c r="BA110" s="406">
        <f t="shared" si="133"/>
        <v>30.123999999999999</v>
      </c>
      <c r="BB110" s="406">
        <v>0</v>
      </c>
      <c r="BC110" s="408">
        <v>30.123999999999999</v>
      </c>
      <c r="BD110" s="406">
        <f t="shared" si="134"/>
        <v>56.533850000000044</v>
      </c>
      <c r="BE110" s="406">
        <v>0</v>
      </c>
      <c r="BF110" s="187">
        <f t="shared" si="135"/>
        <v>56.533850000000044</v>
      </c>
      <c r="BG110" s="198">
        <f t="shared" si="136"/>
        <v>166.60385000000005</v>
      </c>
      <c r="BH110" s="198">
        <v>0</v>
      </c>
      <c r="BI110" s="197">
        <f t="shared" si="137"/>
        <v>166.60385000000005</v>
      </c>
      <c r="BJ110" s="406">
        <f t="shared" si="138"/>
        <v>24.331</v>
      </c>
      <c r="BK110" s="406">
        <v>0</v>
      </c>
      <c r="BL110" s="407">
        <v>24.331</v>
      </c>
      <c r="BM110" s="406">
        <f t="shared" si="139"/>
        <v>37.182000000000002</v>
      </c>
      <c r="BN110" s="406">
        <v>0</v>
      </c>
      <c r="BO110" s="407">
        <v>37.182000000000002</v>
      </c>
      <c r="BP110" s="406">
        <f t="shared" si="140"/>
        <v>41.710999999999999</v>
      </c>
      <c r="BQ110" s="406">
        <v>0</v>
      </c>
      <c r="BR110" s="407">
        <v>41.710999999999999</v>
      </c>
      <c r="BS110" s="406">
        <f t="shared" si="141"/>
        <v>103.224</v>
      </c>
      <c r="BT110" s="406">
        <v>0</v>
      </c>
      <c r="BU110" s="152">
        <f t="shared" si="142"/>
        <v>103.224</v>
      </c>
      <c r="BV110" s="200">
        <f t="shared" si="143"/>
        <v>269.82785000000007</v>
      </c>
      <c r="BW110" s="200">
        <v>0</v>
      </c>
      <c r="BX110" s="152">
        <f t="shared" si="144"/>
        <v>269.82785000000007</v>
      </c>
      <c r="BY110" s="420">
        <f>BV110/Q110</f>
        <v>0.49949620510921888</v>
      </c>
    </row>
    <row r="111" spans="2:78" ht="15.75" customHeight="1" thickBot="1" x14ac:dyDescent="0.3">
      <c r="B111" s="790" t="s">
        <v>64</v>
      </c>
      <c r="C111" s="794" t="s">
        <v>149</v>
      </c>
      <c r="D111" s="421" t="s">
        <v>57</v>
      </c>
      <c r="E111" s="202">
        <f t="shared" si="111"/>
        <v>0</v>
      </c>
      <c r="F111" s="42">
        <f t="shared" si="112"/>
        <v>0</v>
      </c>
      <c r="G111" s="40"/>
      <c r="H111" s="42">
        <f t="shared" si="113"/>
        <v>0</v>
      </c>
      <c r="I111" s="42">
        <f t="shared" si="114"/>
        <v>0</v>
      </c>
      <c r="J111" s="40"/>
      <c r="K111" s="42">
        <f t="shared" si="115"/>
        <v>0</v>
      </c>
      <c r="L111" s="43">
        <f t="shared" si="116"/>
        <v>0</v>
      </c>
      <c r="M111" s="40"/>
      <c r="N111" s="42">
        <f t="shared" si="117"/>
        <v>0</v>
      </c>
      <c r="O111" s="394">
        <f t="shared" si="118"/>
        <v>0</v>
      </c>
      <c r="P111" s="40"/>
      <c r="Q111" s="671">
        <f t="shared" si="119"/>
        <v>0</v>
      </c>
      <c r="R111" s="671">
        <v>0</v>
      </c>
      <c r="S111" s="672"/>
      <c r="T111" s="673">
        <f t="shared" si="120"/>
        <v>0</v>
      </c>
      <c r="U111" s="673">
        <v>0</v>
      </c>
      <c r="V111" s="674">
        <v>0</v>
      </c>
      <c r="W111" s="673">
        <f t="shared" si="121"/>
        <v>0</v>
      </c>
      <c r="X111" s="673">
        <v>0</v>
      </c>
      <c r="Y111" s="674">
        <v>0</v>
      </c>
      <c r="Z111" s="673">
        <f t="shared" si="122"/>
        <v>0</v>
      </c>
      <c r="AA111" s="673">
        <v>0</v>
      </c>
      <c r="AB111" s="674">
        <v>0</v>
      </c>
      <c r="AC111" s="673">
        <f t="shared" si="123"/>
        <v>0</v>
      </c>
      <c r="AD111" s="673">
        <v>0</v>
      </c>
      <c r="AE111" s="207">
        <f t="shared" si="124"/>
        <v>0</v>
      </c>
      <c r="AF111" s="396">
        <f t="shared" si="125"/>
        <v>0</v>
      </c>
      <c r="AG111" s="396">
        <v>0</v>
      </c>
      <c r="AH111" s="398"/>
      <c r="AI111" s="396">
        <f t="shared" si="126"/>
        <v>0</v>
      </c>
      <c r="AJ111" s="396">
        <v>0</v>
      </c>
      <c r="AK111" s="398"/>
      <c r="AL111" s="396">
        <f t="shared" si="127"/>
        <v>0</v>
      </c>
      <c r="AM111" s="396">
        <v>0</v>
      </c>
      <c r="AN111" s="398">
        <v>0</v>
      </c>
      <c r="AO111" s="415">
        <f t="shared" si="145"/>
        <v>0</v>
      </c>
      <c r="AP111" s="400"/>
      <c r="AQ111" s="207">
        <f t="shared" si="128"/>
        <v>0</v>
      </c>
      <c r="AR111" s="188">
        <f t="shared" si="129"/>
        <v>0</v>
      </c>
      <c r="AS111" s="400"/>
      <c r="AT111" s="207">
        <f t="shared" si="130"/>
        <v>0</v>
      </c>
      <c r="AU111" s="396">
        <f t="shared" si="131"/>
        <v>0</v>
      </c>
      <c r="AV111" s="396">
        <v>0</v>
      </c>
      <c r="AW111" s="398">
        <v>0</v>
      </c>
      <c r="AX111" s="401">
        <f t="shared" si="132"/>
        <v>0</v>
      </c>
      <c r="AY111" s="400"/>
      <c r="AZ111" s="398">
        <v>0</v>
      </c>
      <c r="BA111" s="396">
        <f t="shared" si="133"/>
        <v>0</v>
      </c>
      <c r="BB111" s="396">
        <v>0</v>
      </c>
      <c r="BC111" s="398">
        <v>0</v>
      </c>
      <c r="BD111" s="396">
        <f t="shared" si="134"/>
        <v>0</v>
      </c>
      <c r="BE111" s="396">
        <v>0</v>
      </c>
      <c r="BF111" s="207">
        <f t="shared" si="135"/>
        <v>0</v>
      </c>
      <c r="BG111" s="188">
        <f t="shared" si="136"/>
        <v>0</v>
      </c>
      <c r="BH111" s="188">
        <v>0</v>
      </c>
      <c r="BI111" s="187">
        <f t="shared" si="137"/>
        <v>0</v>
      </c>
      <c r="BJ111" s="396">
        <f t="shared" si="138"/>
        <v>0</v>
      </c>
      <c r="BK111" s="396">
        <v>0</v>
      </c>
      <c r="BL111" s="397">
        <v>0</v>
      </c>
      <c r="BM111" s="396">
        <f t="shared" si="139"/>
        <v>0</v>
      </c>
      <c r="BN111" s="396">
        <v>0</v>
      </c>
      <c r="BO111" s="397">
        <v>0</v>
      </c>
      <c r="BP111" s="396">
        <f t="shared" si="140"/>
        <v>0</v>
      </c>
      <c r="BQ111" s="396">
        <v>0</v>
      </c>
      <c r="BR111" s="397">
        <v>0</v>
      </c>
      <c r="BS111" s="396">
        <f t="shared" si="141"/>
        <v>0</v>
      </c>
      <c r="BT111" s="396">
        <v>0</v>
      </c>
      <c r="BU111" s="51">
        <f t="shared" si="142"/>
        <v>0</v>
      </c>
      <c r="BV111" s="225">
        <f t="shared" si="143"/>
        <v>0</v>
      </c>
      <c r="BW111" s="225">
        <v>0</v>
      </c>
      <c r="BX111" s="51">
        <f t="shared" si="144"/>
        <v>0</v>
      </c>
      <c r="BY111" s="242"/>
    </row>
    <row r="112" spans="2:78" ht="15.75" customHeight="1" thickBot="1" x14ac:dyDescent="0.3">
      <c r="B112" s="784"/>
      <c r="C112" s="795"/>
      <c r="D112" s="422" t="s">
        <v>32</v>
      </c>
      <c r="E112" s="403">
        <f t="shared" si="111"/>
        <v>0</v>
      </c>
      <c r="F112" s="244">
        <f t="shared" si="112"/>
        <v>0</v>
      </c>
      <c r="G112" s="108"/>
      <c r="H112" s="110">
        <f t="shared" si="113"/>
        <v>0</v>
      </c>
      <c r="I112" s="110">
        <f t="shared" si="114"/>
        <v>0</v>
      </c>
      <c r="J112" s="108"/>
      <c r="K112" s="110">
        <f t="shared" si="115"/>
        <v>0</v>
      </c>
      <c r="L112" s="111">
        <f t="shared" si="116"/>
        <v>0</v>
      </c>
      <c r="M112" s="108"/>
      <c r="N112" s="110">
        <f t="shared" si="117"/>
        <v>0</v>
      </c>
      <c r="O112" s="404">
        <f t="shared" si="118"/>
        <v>0</v>
      </c>
      <c r="P112" s="108"/>
      <c r="Q112" s="675">
        <f t="shared" si="119"/>
        <v>0</v>
      </c>
      <c r="R112" s="675">
        <v>0</v>
      </c>
      <c r="S112" s="676"/>
      <c r="T112" s="677">
        <f t="shared" si="120"/>
        <v>0</v>
      </c>
      <c r="U112" s="677">
        <v>0</v>
      </c>
      <c r="V112" s="678">
        <v>0</v>
      </c>
      <c r="W112" s="677">
        <f t="shared" si="121"/>
        <v>0</v>
      </c>
      <c r="X112" s="677">
        <v>0</v>
      </c>
      <c r="Y112" s="678">
        <v>0</v>
      </c>
      <c r="Z112" s="677">
        <f t="shared" si="122"/>
        <v>0</v>
      </c>
      <c r="AA112" s="677">
        <v>0</v>
      </c>
      <c r="AB112" s="678">
        <v>0</v>
      </c>
      <c r="AC112" s="677">
        <f t="shared" si="123"/>
        <v>0</v>
      </c>
      <c r="AD112" s="677">
        <v>0</v>
      </c>
      <c r="AE112" s="187">
        <f t="shared" si="124"/>
        <v>0</v>
      </c>
      <c r="AF112" s="406">
        <f t="shared" si="125"/>
        <v>0</v>
      </c>
      <c r="AG112" s="406">
        <v>0</v>
      </c>
      <c r="AH112" s="408"/>
      <c r="AI112" s="406">
        <f t="shared" si="126"/>
        <v>0</v>
      </c>
      <c r="AJ112" s="406">
        <v>0</v>
      </c>
      <c r="AK112" s="408"/>
      <c r="AL112" s="406">
        <f t="shared" si="127"/>
        <v>0</v>
      </c>
      <c r="AM112" s="406">
        <v>0</v>
      </c>
      <c r="AN112" s="408">
        <v>0</v>
      </c>
      <c r="AO112" s="419">
        <f t="shared" si="145"/>
        <v>0</v>
      </c>
      <c r="AP112" s="410"/>
      <c r="AQ112" s="187">
        <f t="shared" si="128"/>
        <v>0</v>
      </c>
      <c r="AR112" s="198">
        <f t="shared" si="129"/>
        <v>0</v>
      </c>
      <c r="AS112" s="410"/>
      <c r="AT112" s="187">
        <f t="shared" si="130"/>
        <v>0</v>
      </c>
      <c r="AU112" s="406">
        <f t="shared" si="131"/>
        <v>0</v>
      </c>
      <c r="AV112" s="406">
        <v>0</v>
      </c>
      <c r="AW112" s="408">
        <v>0</v>
      </c>
      <c r="AX112" s="411">
        <f t="shared" si="132"/>
        <v>0</v>
      </c>
      <c r="AY112" s="410"/>
      <c r="AZ112" s="408">
        <v>0</v>
      </c>
      <c r="BA112" s="406">
        <f t="shared" si="133"/>
        <v>0</v>
      </c>
      <c r="BB112" s="406">
        <v>0</v>
      </c>
      <c r="BC112" s="408">
        <v>0</v>
      </c>
      <c r="BD112" s="406">
        <f t="shared" si="134"/>
        <v>0</v>
      </c>
      <c r="BE112" s="406">
        <v>0</v>
      </c>
      <c r="BF112" s="187">
        <f t="shared" si="135"/>
        <v>0</v>
      </c>
      <c r="BG112" s="198">
        <f t="shared" si="136"/>
        <v>0</v>
      </c>
      <c r="BH112" s="198">
        <v>0</v>
      </c>
      <c r="BI112" s="199">
        <f t="shared" si="137"/>
        <v>0</v>
      </c>
      <c r="BJ112" s="406">
        <f t="shared" si="138"/>
        <v>0</v>
      </c>
      <c r="BK112" s="406">
        <v>0</v>
      </c>
      <c r="BL112" s="407">
        <v>0</v>
      </c>
      <c r="BM112" s="406">
        <f t="shared" si="139"/>
        <v>0</v>
      </c>
      <c r="BN112" s="406">
        <v>0</v>
      </c>
      <c r="BO112" s="407">
        <v>0</v>
      </c>
      <c r="BP112" s="406">
        <f t="shared" si="140"/>
        <v>0</v>
      </c>
      <c r="BQ112" s="406">
        <v>0</v>
      </c>
      <c r="BR112" s="407">
        <v>0</v>
      </c>
      <c r="BS112" s="406">
        <f t="shared" si="141"/>
        <v>0</v>
      </c>
      <c r="BT112" s="406">
        <v>0</v>
      </c>
      <c r="BU112" s="152">
        <f t="shared" si="142"/>
        <v>0</v>
      </c>
      <c r="BV112" s="200">
        <f t="shared" si="143"/>
        <v>0</v>
      </c>
      <c r="BW112" s="200">
        <v>0</v>
      </c>
      <c r="BX112" s="152">
        <f t="shared" si="144"/>
        <v>0</v>
      </c>
      <c r="BY112" s="242"/>
    </row>
    <row r="113" spans="2:77" ht="15.75" customHeight="1" thickBot="1" x14ac:dyDescent="0.3">
      <c r="B113" s="790" t="s">
        <v>74</v>
      </c>
      <c r="C113" s="794" t="s">
        <v>150</v>
      </c>
      <c r="D113" s="393" t="s">
        <v>151</v>
      </c>
      <c r="E113" s="202">
        <f t="shared" si="111"/>
        <v>0</v>
      </c>
      <c r="F113" s="42">
        <f t="shared" si="112"/>
        <v>0</v>
      </c>
      <c r="G113" s="40"/>
      <c r="H113" s="42">
        <f t="shared" si="113"/>
        <v>0</v>
      </c>
      <c r="I113" s="42">
        <f t="shared" si="114"/>
        <v>0</v>
      </c>
      <c r="J113" s="40"/>
      <c r="K113" s="42">
        <f t="shared" si="115"/>
        <v>0</v>
      </c>
      <c r="L113" s="43">
        <f t="shared" si="116"/>
        <v>0</v>
      </c>
      <c r="M113" s="40"/>
      <c r="N113" s="42">
        <f t="shared" si="117"/>
        <v>0</v>
      </c>
      <c r="O113" s="394">
        <f t="shared" si="118"/>
        <v>0</v>
      </c>
      <c r="P113" s="40"/>
      <c r="Q113" s="671">
        <f t="shared" si="119"/>
        <v>0</v>
      </c>
      <c r="R113" s="671">
        <v>0</v>
      </c>
      <c r="S113" s="672"/>
      <c r="T113" s="673">
        <f t="shared" si="120"/>
        <v>0</v>
      </c>
      <c r="U113" s="673">
        <v>0</v>
      </c>
      <c r="V113" s="674">
        <v>0</v>
      </c>
      <c r="W113" s="673">
        <f t="shared" si="121"/>
        <v>0</v>
      </c>
      <c r="X113" s="673">
        <v>0</v>
      </c>
      <c r="Y113" s="674">
        <v>0</v>
      </c>
      <c r="Z113" s="673">
        <f t="shared" si="122"/>
        <v>0</v>
      </c>
      <c r="AA113" s="673">
        <v>0</v>
      </c>
      <c r="AB113" s="674">
        <v>0</v>
      </c>
      <c r="AC113" s="673">
        <f t="shared" si="123"/>
        <v>0</v>
      </c>
      <c r="AD113" s="673">
        <v>0</v>
      </c>
      <c r="AE113" s="207">
        <f t="shared" si="124"/>
        <v>0</v>
      </c>
      <c r="AF113" s="396">
        <f t="shared" si="125"/>
        <v>0</v>
      </c>
      <c r="AG113" s="396">
        <v>0</v>
      </c>
      <c r="AH113" s="398"/>
      <c r="AI113" s="396">
        <f t="shared" si="126"/>
        <v>0</v>
      </c>
      <c r="AJ113" s="396">
        <v>0</v>
      </c>
      <c r="AK113" s="398"/>
      <c r="AL113" s="396">
        <f t="shared" si="127"/>
        <v>0</v>
      </c>
      <c r="AM113" s="396">
        <v>0</v>
      </c>
      <c r="AN113" s="398">
        <v>0</v>
      </c>
      <c r="AO113" s="415">
        <f t="shared" si="145"/>
        <v>0</v>
      </c>
      <c r="AP113" s="400"/>
      <c r="AQ113" s="207">
        <f t="shared" si="128"/>
        <v>0</v>
      </c>
      <c r="AR113" s="188">
        <f t="shared" si="129"/>
        <v>0</v>
      </c>
      <c r="AS113" s="400"/>
      <c r="AT113" s="207">
        <f t="shared" si="130"/>
        <v>0</v>
      </c>
      <c r="AU113" s="396">
        <f t="shared" si="131"/>
        <v>0</v>
      </c>
      <c r="AV113" s="396">
        <v>0</v>
      </c>
      <c r="AW113" s="398">
        <v>0</v>
      </c>
      <c r="AX113" s="401">
        <f t="shared" si="132"/>
        <v>0</v>
      </c>
      <c r="AY113" s="400"/>
      <c r="AZ113" s="398">
        <v>0</v>
      </c>
      <c r="BA113" s="396">
        <f t="shared" si="133"/>
        <v>0</v>
      </c>
      <c r="BB113" s="396">
        <v>0</v>
      </c>
      <c r="BC113" s="398">
        <v>0</v>
      </c>
      <c r="BD113" s="396">
        <f t="shared" si="134"/>
        <v>0</v>
      </c>
      <c r="BE113" s="396">
        <v>0</v>
      </c>
      <c r="BF113" s="207">
        <f t="shared" si="135"/>
        <v>0</v>
      </c>
      <c r="BG113" s="188">
        <f t="shared" si="136"/>
        <v>0</v>
      </c>
      <c r="BH113" s="188">
        <v>0</v>
      </c>
      <c r="BI113" s="207">
        <f t="shared" si="137"/>
        <v>0</v>
      </c>
      <c r="BJ113" s="396">
        <f t="shared" si="138"/>
        <v>0</v>
      </c>
      <c r="BK113" s="396">
        <v>0</v>
      </c>
      <c r="BL113" s="397">
        <v>0</v>
      </c>
      <c r="BM113" s="396">
        <f t="shared" si="139"/>
        <v>0</v>
      </c>
      <c r="BN113" s="396">
        <v>0</v>
      </c>
      <c r="BO113" s="397">
        <v>0</v>
      </c>
      <c r="BP113" s="396">
        <f t="shared" si="140"/>
        <v>0</v>
      </c>
      <c r="BQ113" s="396">
        <v>0</v>
      </c>
      <c r="BR113" s="397">
        <v>0</v>
      </c>
      <c r="BS113" s="396">
        <f t="shared" si="141"/>
        <v>0</v>
      </c>
      <c r="BT113" s="396">
        <v>0</v>
      </c>
      <c r="BU113" s="51">
        <f t="shared" si="142"/>
        <v>0</v>
      </c>
      <c r="BV113" s="225">
        <f t="shared" si="143"/>
        <v>0</v>
      </c>
      <c r="BW113" s="225">
        <v>0</v>
      </c>
      <c r="BX113" s="51">
        <f t="shared" si="144"/>
        <v>0</v>
      </c>
      <c r="BY113" s="242"/>
    </row>
    <row r="114" spans="2:77" ht="15.75" customHeight="1" thickBot="1" x14ac:dyDescent="0.3">
      <c r="B114" s="784"/>
      <c r="C114" s="795"/>
      <c r="D114" s="402" t="s">
        <v>32</v>
      </c>
      <c r="E114" s="403">
        <f t="shared" si="111"/>
        <v>0</v>
      </c>
      <c r="F114" s="244">
        <f t="shared" si="112"/>
        <v>0</v>
      </c>
      <c r="G114" s="108"/>
      <c r="H114" s="110">
        <f t="shared" si="113"/>
        <v>0</v>
      </c>
      <c r="I114" s="110">
        <f t="shared" si="114"/>
        <v>0</v>
      </c>
      <c r="J114" s="108"/>
      <c r="K114" s="110">
        <f t="shared" si="115"/>
        <v>0</v>
      </c>
      <c r="L114" s="111">
        <f t="shared" si="116"/>
        <v>0</v>
      </c>
      <c r="M114" s="108"/>
      <c r="N114" s="110">
        <f t="shared" si="117"/>
        <v>0</v>
      </c>
      <c r="O114" s="404">
        <f t="shared" si="118"/>
        <v>0</v>
      </c>
      <c r="P114" s="108"/>
      <c r="Q114" s="675">
        <f t="shared" si="119"/>
        <v>0</v>
      </c>
      <c r="R114" s="675">
        <v>0</v>
      </c>
      <c r="S114" s="676"/>
      <c r="T114" s="677">
        <f t="shared" si="120"/>
        <v>0</v>
      </c>
      <c r="U114" s="677">
        <v>0</v>
      </c>
      <c r="V114" s="678">
        <v>0</v>
      </c>
      <c r="W114" s="677">
        <f t="shared" si="121"/>
        <v>0</v>
      </c>
      <c r="X114" s="677">
        <v>0</v>
      </c>
      <c r="Y114" s="678">
        <v>0</v>
      </c>
      <c r="Z114" s="677">
        <f t="shared" si="122"/>
        <v>0</v>
      </c>
      <c r="AA114" s="677">
        <v>0</v>
      </c>
      <c r="AB114" s="678">
        <v>0</v>
      </c>
      <c r="AC114" s="677">
        <f t="shared" si="123"/>
        <v>0</v>
      </c>
      <c r="AD114" s="677">
        <v>0</v>
      </c>
      <c r="AE114" s="187">
        <f t="shared" si="124"/>
        <v>0</v>
      </c>
      <c r="AF114" s="406">
        <f t="shared" si="125"/>
        <v>0</v>
      </c>
      <c r="AG114" s="406">
        <v>0</v>
      </c>
      <c r="AH114" s="408"/>
      <c r="AI114" s="406">
        <f t="shared" si="126"/>
        <v>0</v>
      </c>
      <c r="AJ114" s="406">
        <v>0</v>
      </c>
      <c r="AK114" s="408"/>
      <c r="AL114" s="406">
        <f t="shared" si="127"/>
        <v>0</v>
      </c>
      <c r="AM114" s="406">
        <v>0</v>
      </c>
      <c r="AN114" s="408">
        <v>0</v>
      </c>
      <c r="AO114" s="419">
        <f t="shared" si="145"/>
        <v>0</v>
      </c>
      <c r="AP114" s="410"/>
      <c r="AQ114" s="187">
        <f t="shared" si="128"/>
        <v>0</v>
      </c>
      <c r="AR114" s="198">
        <f t="shared" si="129"/>
        <v>0</v>
      </c>
      <c r="AS114" s="410"/>
      <c r="AT114" s="187">
        <f t="shared" si="130"/>
        <v>0</v>
      </c>
      <c r="AU114" s="406">
        <f t="shared" si="131"/>
        <v>0</v>
      </c>
      <c r="AV114" s="406">
        <v>0</v>
      </c>
      <c r="AW114" s="408">
        <v>0</v>
      </c>
      <c r="AX114" s="411">
        <f t="shared" si="132"/>
        <v>0</v>
      </c>
      <c r="AY114" s="410"/>
      <c r="AZ114" s="408">
        <v>0</v>
      </c>
      <c r="BA114" s="406">
        <f t="shared" si="133"/>
        <v>0</v>
      </c>
      <c r="BB114" s="406">
        <v>0</v>
      </c>
      <c r="BC114" s="408">
        <v>0</v>
      </c>
      <c r="BD114" s="406">
        <f t="shared" si="134"/>
        <v>0</v>
      </c>
      <c r="BE114" s="406">
        <v>0</v>
      </c>
      <c r="BF114" s="187">
        <f t="shared" si="135"/>
        <v>0</v>
      </c>
      <c r="BG114" s="198">
        <f t="shared" si="136"/>
        <v>0</v>
      </c>
      <c r="BH114" s="198">
        <v>0</v>
      </c>
      <c r="BI114" s="197">
        <f t="shared" si="137"/>
        <v>0</v>
      </c>
      <c r="BJ114" s="406">
        <f t="shared" si="138"/>
        <v>0</v>
      </c>
      <c r="BK114" s="406">
        <v>0</v>
      </c>
      <c r="BL114" s="407">
        <v>0</v>
      </c>
      <c r="BM114" s="406">
        <f t="shared" si="139"/>
        <v>0</v>
      </c>
      <c r="BN114" s="406">
        <v>0</v>
      </c>
      <c r="BO114" s="407">
        <v>0</v>
      </c>
      <c r="BP114" s="406">
        <f t="shared" si="140"/>
        <v>0</v>
      </c>
      <c r="BQ114" s="406">
        <v>0</v>
      </c>
      <c r="BR114" s="407">
        <v>0</v>
      </c>
      <c r="BS114" s="406">
        <f t="shared" si="141"/>
        <v>0</v>
      </c>
      <c r="BT114" s="406">
        <v>0</v>
      </c>
      <c r="BU114" s="152">
        <f t="shared" si="142"/>
        <v>0</v>
      </c>
      <c r="BV114" s="200">
        <f t="shared" si="143"/>
        <v>0</v>
      </c>
      <c r="BW114" s="200">
        <v>0</v>
      </c>
      <c r="BX114" s="152">
        <f t="shared" si="144"/>
        <v>0</v>
      </c>
      <c r="BY114" s="242"/>
    </row>
    <row r="115" spans="2:77" ht="30.75" customHeight="1" x14ac:dyDescent="0.25">
      <c r="B115" s="423" t="s">
        <v>77</v>
      </c>
      <c r="C115" s="424" t="s">
        <v>152</v>
      </c>
      <c r="D115" s="393" t="s">
        <v>32</v>
      </c>
      <c r="E115" s="202">
        <f t="shared" si="111"/>
        <v>0</v>
      </c>
      <c r="F115" s="42">
        <f t="shared" si="112"/>
        <v>0</v>
      </c>
      <c r="G115" s="242"/>
      <c r="H115" s="42">
        <f t="shared" si="113"/>
        <v>0</v>
      </c>
      <c r="I115" s="42">
        <f t="shared" si="114"/>
        <v>0</v>
      </c>
      <c r="J115" s="242"/>
      <c r="K115" s="42">
        <f t="shared" si="115"/>
        <v>0</v>
      </c>
      <c r="L115" s="43">
        <f t="shared" si="116"/>
        <v>0</v>
      </c>
      <c r="M115" s="242"/>
      <c r="N115" s="42">
        <f t="shared" si="117"/>
        <v>0</v>
      </c>
      <c r="O115" s="394">
        <f t="shared" si="118"/>
        <v>0</v>
      </c>
      <c r="P115" s="242"/>
      <c r="Q115" s="671">
        <f t="shared" si="119"/>
        <v>0</v>
      </c>
      <c r="R115" s="671">
        <v>0</v>
      </c>
      <c r="S115" s="672"/>
      <c r="T115" s="673">
        <f t="shared" si="120"/>
        <v>0</v>
      </c>
      <c r="U115" s="673">
        <v>0</v>
      </c>
      <c r="V115" s="674">
        <v>0</v>
      </c>
      <c r="W115" s="673">
        <f t="shared" si="121"/>
        <v>0</v>
      </c>
      <c r="X115" s="673">
        <v>0</v>
      </c>
      <c r="Y115" s="674">
        <v>0</v>
      </c>
      <c r="Z115" s="673">
        <f t="shared" si="122"/>
        <v>0</v>
      </c>
      <c r="AA115" s="673">
        <v>0</v>
      </c>
      <c r="AB115" s="674">
        <v>0</v>
      </c>
      <c r="AC115" s="673">
        <f t="shared" si="123"/>
        <v>0</v>
      </c>
      <c r="AD115" s="673">
        <v>0</v>
      </c>
      <c r="AE115" s="207">
        <f t="shared" si="124"/>
        <v>0</v>
      </c>
      <c r="AF115" s="396">
        <f t="shared" si="125"/>
        <v>0</v>
      </c>
      <c r="AG115" s="396">
        <v>0</v>
      </c>
      <c r="AH115" s="398"/>
      <c r="AI115" s="396">
        <f t="shared" si="126"/>
        <v>0</v>
      </c>
      <c r="AJ115" s="396">
        <v>0</v>
      </c>
      <c r="AK115" s="398"/>
      <c r="AL115" s="396">
        <f t="shared" si="127"/>
        <v>0</v>
      </c>
      <c r="AM115" s="396">
        <v>0</v>
      </c>
      <c r="AN115" s="398">
        <v>0</v>
      </c>
      <c r="AO115" s="425">
        <f t="shared" si="145"/>
        <v>0</v>
      </c>
      <c r="AP115" s="400"/>
      <c r="AQ115" s="207">
        <f t="shared" si="128"/>
        <v>0</v>
      </c>
      <c r="AR115" s="223">
        <f t="shared" si="129"/>
        <v>0</v>
      </c>
      <c r="AS115" s="400"/>
      <c r="AT115" s="207">
        <f t="shared" si="130"/>
        <v>0</v>
      </c>
      <c r="AU115" s="396">
        <f t="shared" si="131"/>
        <v>0</v>
      </c>
      <c r="AV115" s="396">
        <v>0</v>
      </c>
      <c r="AW115" s="398">
        <v>0</v>
      </c>
      <c r="AX115" s="401">
        <f t="shared" si="132"/>
        <v>0</v>
      </c>
      <c r="AY115" s="400"/>
      <c r="AZ115" s="398">
        <v>0</v>
      </c>
      <c r="BA115" s="396">
        <f t="shared" si="133"/>
        <v>0</v>
      </c>
      <c r="BB115" s="396">
        <v>0</v>
      </c>
      <c r="BC115" s="398">
        <v>0</v>
      </c>
      <c r="BD115" s="396">
        <f t="shared" si="134"/>
        <v>0</v>
      </c>
      <c r="BE115" s="396">
        <v>0</v>
      </c>
      <c r="BF115" s="207">
        <f t="shared" si="135"/>
        <v>0</v>
      </c>
      <c r="BG115" s="223">
        <f t="shared" si="136"/>
        <v>0</v>
      </c>
      <c r="BH115" s="223">
        <v>0</v>
      </c>
      <c r="BI115" s="207">
        <f t="shared" si="137"/>
        <v>0</v>
      </c>
      <c r="BJ115" s="396">
        <f t="shared" si="138"/>
        <v>0</v>
      </c>
      <c r="BK115" s="396">
        <v>0</v>
      </c>
      <c r="BL115" s="397">
        <v>0</v>
      </c>
      <c r="BM115" s="396">
        <f t="shared" si="139"/>
        <v>0</v>
      </c>
      <c r="BN115" s="396">
        <v>0</v>
      </c>
      <c r="BO115" s="397">
        <v>0</v>
      </c>
      <c r="BP115" s="396">
        <f t="shared" si="140"/>
        <v>0</v>
      </c>
      <c r="BQ115" s="396">
        <v>0</v>
      </c>
      <c r="BR115" s="397">
        <v>0</v>
      </c>
      <c r="BS115" s="396">
        <f t="shared" si="141"/>
        <v>0</v>
      </c>
      <c r="BT115" s="396">
        <v>0</v>
      </c>
      <c r="BU115" s="51">
        <f t="shared" si="142"/>
        <v>0</v>
      </c>
      <c r="BV115" s="225">
        <f t="shared" si="143"/>
        <v>0</v>
      </c>
      <c r="BW115" s="225">
        <v>0</v>
      </c>
      <c r="BX115" s="51">
        <f t="shared" si="144"/>
        <v>0</v>
      </c>
      <c r="BY115" s="242"/>
    </row>
    <row r="116" spans="2:77" ht="15.75" customHeight="1" thickBot="1" x14ac:dyDescent="0.3">
      <c r="B116" s="426" t="s">
        <v>153</v>
      </c>
      <c r="C116" s="427" t="s">
        <v>154</v>
      </c>
      <c r="D116" s="412" t="s">
        <v>32</v>
      </c>
      <c r="E116" s="403">
        <f t="shared" si="111"/>
        <v>0</v>
      </c>
      <c r="F116" s="244">
        <f t="shared" si="112"/>
        <v>0</v>
      </c>
      <c r="G116" s="108"/>
      <c r="H116" s="110">
        <f t="shared" si="113"/>
        <v>0</v>
      </c>
      <c r="I116" s="110">
        <f t="shared" si="114"/>
        <v>0</v>
      </c>
      <c r="J116" s="108"/>
      <c r="K116" s="110">
        <f t="shared" si="115"/>
        <v>0</v>
      </c>
      <c r="L116" s="111">
        <f t="shared" si="116"/>
        <v>0</v>
      </c>
      <c r="M116" s="108"/>
      <c r="N116" s="110">
        <f t="shared" si="117"/>
        <v>0</v>
      </c>
      <c r="O116" s="404">
        <f t="shared" si="118"/>
        <v>0</v>
      </c>
      <c r="P116" s="108"/>
      <c r="Q116" s="675">
        <f t="shared" si="119"/>
        <v>0</v>
      </c>
      <c r="R116" s="675">
        <v>0</v>
      </c>
      <c r="S116" s="676"/>
      <c r="T116" s="677">
        <f t="shared" si="120"/>
        <v>0</v>
      </c>
      <c r="U116" s="677">
        <v>0</v>
      </c>
      <c r="V116" s="678"/>
      <c r="W116" s="677">
        <f t="shared" si="121"/>
        <v>0</v>
      </c>
      <c r="X116" s="677">
        <v>0</v>
      </c>
      <c r="Y116" s="678"/>
      <c r="Z116" s="677">
        <f t="shared" si="122"/>
        <v>0</v>
      </c>
      <c r="AA116" s="677">
        <v>0</v>
      </c>
      <c r="AB116" s="678"/>
      <c r="AC116" s="677">
        <f t="shared" si="123"/>
        <v>0</v>
      </c>
      <c r="AD116" s="677">
        <v>0</v>
      </c>
      <c r="AE116" s="187">
        <f t="shared" si="124"/>
        <v>0</v>
      </c>
      <c r="AF116" s="406">
        <f t="shared" si="125"/>
        <v>0</v>
      </c>
      <c r="AG116" s="406">
        <v>0</v>
      </c>
      <c r="AH116" s="408"/>
      <c r="AI116" s="406">
        <f t="shared" si="126"/>
        <v>0</v>
      </c>
      <c r="AJ116" s="406">
        <v>0</v>
      </c>
      <c r="AK116" s="408"/>
      <c r="AL116" s="406">
        <f t="shared" si="127"/>
        <v>0</v>
      </c>
      <c r="AM116" s="406">
        <v>0</v>
      </c>
      <c r="AN116" s="408"/>
      <c r="AO116" s="419">
        <f t="shared" si="145"/>
        <v>0</v>
      </c>
      <c r="AP116" s="428"/>
      <c r="AQ116" s="187">
        <f t="shared" si="128"/>
        <v>0</v>
      </c>
      <c r="AR116" s="198">
        <f t="shared" si="129"/>
        <v>0</v>
      </c>
      <c r="AS116" s="428"/>
      <c r="AT116" s="187">
        <f t="shared" si="130"/>
        <v>0</v>
      </c>
      <c r="AU116" s="406">
        <f t="shared" si="131"/>
        <v>0</v>
      </c>
      <c r="AV116" s="406">
        <v>0</v>
      </c>
      <c r="AW116" s="408"/>
      <c r="AX116" s="411">
        <f t="shared" si="132"/>
        <v>0</v>
      </c>
      <c r="AY116" s="428"/>
      <c r="AZ116" s="408"/>
      <c r="BA116" s="406">
        <f t="shared" si="133"/>
        <v>0</v>
      </c>
      <c r="BB116" s="406">
        <v>0</v>
      </c>
      <c r="BC116" s="408"/>
      <c r="BD116" s="406">
        <f t="shared" si="134"/>
        <v>0</v>
      </c>
      <c r="BE116" s="406">
        <v>0</v>
      </c>
      <c r="BF116" s="187">
        <f t="shared" si="135"/>
        <v>0</v>
      </c>
      <c r="BG116" s="198">
        <f t="shared" si="136"/>
        <v>0</v>
      </c>
      <c r="BH116" s="198">
        <v>0</v>
      </c>
      <c r="BI116" s="199">
        <f t="shared" si="137"/>
        <v>0</v>
      </c>
      <c r="BJ116" s="406">
        <f t="shared" si="138"/>
        <v>0</v>
      </c>
      <c r="BK116" s="406">
        <v>0</v>
      </c>
      <c r="BL116" s="407"/>
      <c r="BM116" s="406">
        <f t="shared" si="139"/>
        <v>0</v>
      </c>
      <c r="BN116" s="406">
        <v>0</v>
      </c>
      <c r="BO116" s="407"/>
      <c r="BP116" s="406">
        <f t="shared" si="140"/>
        <v>0</v>
      </c>
      <c r="BQ116" s="406">
        <v>0</v>
      </c>
      <c r="BR116" s="407"/>
      <c r="BS116" s="406">
        <f t="shared" si="141"/>
        <v>0</v>
      </c>
      <c r="BT116" s="406">
        <v>0</v>
      </c>
      <c r="BU116" s="152">
        <f t="shared" si="142"/>
        <v>0</v>
      </c>
      <c r="BV116" s="200">
        <f t="shared" si="143"/>
        <v>0</v>
      </c>
      <c r="BW116" s="200">
        <v>0</v>
      </c>
      <c r="BX116" s="152">
        <f t="shared" si="144"/>
        <v>0</v>
      </c>
      <c r="BY116" s="108"/>
    </row>
    <row r="117" spans="2:77" ht="15.75" customHeight="1" thickBot="1" x14ac:dyDescent="0.3">
      <c r="B117" s="429" t="s">
        <v>79</v>
      </c>
      <c r="C117" s="430" t="s">
        <v>155</v>
      </c>
      <c r="D117" s="431" t="s">
        <v>32</v>
      </c>
      <c r="E117" s="330">
        <f t="shared" si="111"/>
        <v>405</v>
      </c>
      <c r="F117" s="342">
        <f t="shared" si="112"/>
        <v>99.578999999999994</v>
      </c>
      <c r="G117" s="236">
        <f>F117/E117</f>
        <v>0.24587407407407405</v>
      </c>
      <c r="H117" s="342">
        <f t="shared" si="113"/>
        <v>99.586200000000005</v>
      </c>
      <c r="I117" s="342">
        <f t="shared" si="114"/>
        <v>199.1652</v>
      </c>
      <c r="J117" s="236">
        <f>I117/E117</f>
        <v>0.49176592592592594</v>
      </c>
      <c r="K117" s="342">
        <f t="shared" si="115"/>
        <v>99.544199999999989</v>
      </c>
      <c r="L117" s="382">
        <f t="shared" si="116"/>
        <v>298.70939999999996</v>
      </c>
      <c r="M117" s="236">
        <f>L117/E117</f>
        <v>0.73755407407407403</v>
      </c>
      <c r="N117" s="342">
        <f t="shared" si="117"/>
        <v>99.58</v>
      </c>
      <c r="O117" s="432">
        <f t="shared" si="118"/>
        <v>398.28939999999994</v>
      </c>
      <c r="P117" s="236">
        <f>O117/E117</f>
        <v>0.98343061728395043</v>
      </c>
      <c r="Q117" s="679">
        <f t="shared" si="119"/>
        <v>405</v>
      </c>
      <c r="R117" s="679">
        <v>0</v>
      </c>
      <c r="S117" s="680">
        <v>405</v>
      </c>
      <c r="T117" s="603">
        <f t="shared" si="120"/>
        <v>33.192999999999998</v>
      </c>
      <c r="U117" s="603">
        <v>0</v>
      </c>
      <c r="V117" s="681">
        <v>33.192999999999998</v>
      </c>
      <c r="W117" s="603">
        <f t="shared" si="121"/>
        <v>33.192999999999998</v>
      </c>
      <c r="X117" s="603">
        <v>0</v>
      </c>
      <c r="Y117" s="681">
        <v>33.192999999999998</v>
      </c>
      <c r="Z117" s="603">
        <f t="shared" si="122"/>
        <v>33.192999999999998</v>
      </c>
      <c r="AA117" s="603">
        <v>0</v>
      </c>
      <c r="AB117" s="681">
        <v>33.192999999999998</v>
      </c>
      <c r="AC117" s="603">
        <f t="shared" si="123"/>
        <v>99.578999999999994</v>
      </c>
      <c r="AD117" s="603">
        <v>0</v>
      </c>
      <c r="AE117" s="208">
        <f t="shared" si="124"/>
        <v>99.578999999999994</v>
      </c>
      <c r="AF117" s="434">
        <f t="shared" si="125"/>
        <v>33.193199999999997</v>
      </c>
      <c r="AG117" s="434">
        <v>0</v>
      </c>
      <c r="AH117" s="436">
        <v>33.193199999999997</v>
      </c>
      <c r="AI117" s="434">
        <f t="shared" si="126"/>
        <v>33.200000000000003</v>
      </c>
      <c r="AJ117" s="434">
        <v>0</v>
      </c>
      <c r="AK117" s="436">
        <v>33.200000000000003</v>
      </c>
      <c r="AL117" s="434">
        <f t="shared" si="127"/>
        <v>33.192999999999998</v>
      </c>
      <c r="AM117" s="434">
        <v>0</v>
      </c>
      <c r="AN117" s="436">
        <v>33.192999999999998</v>
      </c>
      <c r="AO117" s="437">
        <f t="shared" si="145"/>
        <v>99.586200000000005</v>
      </c>
      <c r="AP117" s="438"/>
      <c r="AQ117" s="208">
        <f t="shared" si="128"/>
        <v>99.586200000000005</v>
      </c>
      <c r="AR117" s="437">
        <f t="shared" si="129"/>
        <v>199.1652</v>
      </c>
      <c r="AS117" s="438"/>
      <c r="AT117" s="207">
        <f t="shared" si="130"/>
        <v>199.1652</v>
      </c>
      <c r="AU117" s="434">
        <f t="shared" si="131"/>
        <v>33.19</v>
      </c>
      <c r="AV117" s="434">
        <v>0</v>
      </c>
      <c r="AW117" s="436">
        <v>33.19</v>
      </c>
      <c r="AX117" s="437">
        <f>AY117+AZ117</f>
        <v>33.161000000000001</v>
      </c>
      <c r="AY117" s="438"/>
      <c r="AZ117" s="436">
        <v>33.161000000000001</v>
      </c>
      <c r="BA117" s="434">
        <f t="shared" si="133"/>
        <v>33.193199999999997</v>
      </c>
      <c r="BB117" s="434">
        <v>0</v>
      </c>
      <c r="BC117" s="436">
        <v>33.193199999999997</v>
      </c>
      <c r="BD117" s="434">
        <f t="shared" si="134"/>
        <v>99.544199999999989</v>
      </c>
      <c r="BE117" s="434">
        <v>0</v>
      </c>
      <c r="BF117" s="208">
        <f t="shared" si="135"/>
        <v>99.544199999999989</v>
      </c>
      <c r="BG117" s="437">
        <f t="shared" si="136"/>
        <v>298.70939999999996</v>
      </c>
      <c r="BH117" s="438"/>
      <c r="BI117" s="346">
        <f t="shared" si="137"/>
        <v>298.70939999999996</v>
      </c>
      <c r="BJ117" s="434">
        <f t="shared" si="138"/>
        <v>33.195999999999998</v>
      </c>
      <c r="BK117" s="434">
        <v>0</v>
      </c>
      <c r="BL117" s="435">
        <v>33.195999999999998</v>
      </c>
      <c r="BM117" s="434">
        <f t="shared" si="139"/>
        <v>33.19</v>
      </c>
      <c r="BN117" s="434">
        <v>0</v>
      </c>
      <c r="BO117" s="435">
        <v>33.19</v>
      </c>
      <c r="BP117" s="434">
        <f t="shared" si="140"/>
        <v>33.194000000000003</v>
      </c>
      <c r="BQ117" s="434">
        <v>0</v>
      </c>
      <c r="BR117" s="435">
        <v>33.194000000000003</v>
      </c>
      <c r="BS117" s="434">
        <f t="shared" si="141"/>
        <v>99.58</v>
      </c>
      <c r="BT117" s="434">
        <v>0</v>
      </c>
      <c r="BU117" s="439">
        <f t="shared" si="142"/>
        <v>99.58</v>
      </c>
      <c r="BV117" s="437">
        <f t="shared" si="143"/>
        <v>398.28939999999994</v>
      </c>
      <c r="BW117" s="438"/>
      <c r="BX117" s="51">
        <f t="shared" si="144"/>
        <v>398.28939999999994</v>
      </c>
      <c r="BY117" s="236">
        <f>BV117/Q117</f>
        <v>0.98343061728395043</v>
      </c>
    </row>
    <row r="118" spans="2:77" ht="30.75" customHeight="1" x14ac:dyDescent="0.25">
      <c r="B118" s="440" t="s">
        <v>81</v>
      </c>
      <c r="C118" s="615" t="s">
        <v>156</v>
      </c>
      <c r="D118" s="442" t="s">
        <v>32</v>
      </c>
      <c r="E118" s="202">
        <f t="shared" si="111"/>
        <v>4443</v>
      </c>
      <c r="F118" s="42">
        <f t="shared" si="112"/>
        <v>1414.13</v>
      </c>
      <c r="G118" s="40">
        <f>F118/E118</f>
        <v>0.31828269187485936</v>
      </c>
      <c r="H118" s="42">
        <f t="shared" si="113"/>
        <v>971.99</v>
      </c>
      <c r="I118" s="42">
        <f t="shared" si="114"/>
        <v>2386.12</v>
      </c>
      <c r="J118" s="40">
        <f>I118/E118</f>
        <v>0.53705154175106906</v>
      </c>
      <c r="K118" s="42">
        <f t="shared" si="115"/>
        <v>1051.43616</v>
      </c>
      <c r="L118" s="43">
        <f t="shared" si="116"/>
        <v>3437.5561600000001</v>
      </c>
      <c r="M118" s="40">
        <f>L118/E118</f>
        <v>0.77370158901643038</v>
      </c>
      <c r="N118" s="42">
        <f t="shared" si="117"/>
        <v>1229.8619999999999</v>
      </c>
      <c r="O118" s="394">
        <f t="shared" si="118"/>
        <v>4667.4181600000002</v>
      </c>
      <c r="P118" s="40">
        <f>O118/E118</f>
        <v>1.0505105019131218</v>
      </c>
      <c r="Q118" s="682">
        <f t="shared" si="119"/>
        <v>4443</v>
      </c>
      <c r="R118" s="683">
        <v>0</v>
      </c>
      <c r="S118" s="684">
        <v>4443</v>
      </c>
      <c r="T118" s="604">
        <f t="shared" si="120"/>
        <v>427.58699999999999</v>
      </c>
      <c r="U118" s="685">
        <v>0</v>
      </c>
      <c r="V118" s="686">
        <v>427.58699999999999</v>
      </c>
      <c r="W118" s="604">
        <f t="shared" si="121"/>
        <v>572.11500000000001</v>
      </c>
      <c r="X118" s="685">
        <v>0</v>
      </c>
      <c r="Y118" s="686">
        <v>572.11500000000001</v>
      </c>
      <c r="Z118" s="604">
        <f t="shared" si="122"/>
        <v>414.428</v>
      </c>
      <c r="AA118" s="685">
        <v>0</v>
      </c>
      <c r="AB118" s="686">
        <v>414.428</v>
      </c>
      <c r="AC118" s="604">
        <f t="shared" si="123"/>
        <v>1414.13</v>
      </c>
      <c r="AD118" s="685">
        <v>0</v>
      </c>
      <c r="AE118" s="207">
        <f t="shared" si="124"/>
        <v>1414.13</v>
      </c>
      <c r="AF118" s="445">
        <f t="shared" si="125"/>
        <v>331.56599999999997</v>
      </c>
      <c r="AG118" s="446">
        <v>0</v>
      </c>
      <c r="AH118" s="449">
        <v>331.56599999999997</v>
      </c>
      <c r="AI118" s="445">
        <f t="shared" si="126"/>
        <v>324.8</v>
      </c>
      <c r="AJ118" s="446">
        <v>0</v>
      </c>
      <c r="AK118" s="448">
        <v>324.8</v>
      </c>
      <c r="AL118" s="445">
        <f t="shared" si="127"/>
        <v>315.62400000000002</v>
      </c>
      <c r="AM118" s="446">
        <v>0</v>
      </c>
      <c r="AN118" s="448">
        <v>315.62400000000002</v>
      </c>
      <c r="AO118" s="450">
        <f t="shared" si="145"/>
        <v>971.99</v>
      </c>
      <c r="AP118" s="399"/>
      <c r="AQ118" s="207">
        <f t="shared" si="128"/>
        <v>971.99</v>
      </c>
      <c r="AR118" s="450">
        <f t="shared" si="129"/>
        <v>2386.12</v>
      </c>
      <c r="AS118" s="400"/>
      <c r="AT118" s="207">
        <f t="shared" si="130"/>
        <v>2386.12</v>
      </c>
      <c r="AU118" s="445">
        <f t="shared" si="131"/>
        <v>252.79599999999999</v>
      </c>
      <c r="AV118" s="446">
        <v>0</v>
      </c>
      <c r="AW118" s="448">
        <v>252.79599999999999</v>
      </c>
      <c r="AX118" s="450">
        <f>AY118+AZ118</f>
        <v>399.3</v>
      </c>
      <c r="AY118" s="400"/>
      <c r="AZ118" s="448">
        <v>399.3</v>
      </c>
      <c r="BA118" s="445">
        <f t="shared" si="133"/>
        <v>399.34016000000003</v>
      </c>
      <c r="BB118" s="446">
        <v>0</v>
      </c>
      <c r="BC118" s="448">
        <v>399.34016000000003</v>
      </c>
      <c r="BD118" s="445">
        <f t="shared" si="134"/>
        <v>1051.43616</v>
      </c>
      <c r="BE118" s="446">
        <v>0</v>
      </c>
      <c r="BF118" s="207">
        <f t="shared" si="135"/>
        <v>1051.43616</v>
      </c>
      <c r="BG118" s="450">
        <f t="shared" si="136"/>
        <v>3437.5561600000001</v>
      </c>
      <c r="BH118" s="400"/>
      <c r="BI118" s="207">
        <f t="shared" si="137"/>
        <v>3437.5561600000001</v>
      </c>
      <c r="BJ118" s="445">
        <f t="shared" si="138"/>
        <v>399.34</v>
      </c>
      <c r="BK118" s="446">
        <v>0</v>
      </c>
      <c r="BL118" s="447">
        <v>399.34</v>
      </c>
      <c r="BM118" s="445">
        <f t="shared" si="139"/>
        <v>414.28</v>
      </c>
      <c r="BN118" s="446">
        <v>0</v>
      </c>
      <c r="BO118" s="447">
        <v>414.28</v>
      </c>
      <c r="BP118" s="445">
        <f t="shared" si="140"/>
        <v>416.24200000000002</v>
      </c>
      <c r="BQ118" s="446">
        <v>0</v>
      </c>
      <c r="BR118" s="447">
        <v>416.24200000000002</v>
      </c>
      <c r="BS118" s="445">
        <f t="shared" si="141"/>
        <v>1229.8619999999999</v>
      </c>
      <c r="BT118" s="446">
        <v>0</v>
      </c>
      <c r="BU118" s="51">
        <f t="shared" si="142"/>
        <v>1229.8619999999999</v>
      </c>
      <c r="BV118" s="450">
        <f t="shared" si="143"/>
        <v>4667.4181600000002</v>
      </c>
      <c r="BW118" s="400"/>
      <c r="BX118" s="51">
        <f t="shared" si="144"/>
        <v>4667.4181600000002</v>
      </c>
      <c r="BY118" s="242">
        <f>BV118/Q118</f>
        <v>1.0505105019131218</v>
      </c>
    </row>
    <row r="119" spans="2:77" ht="15.75" customHeight="1" x14ac:dyDescent="0.25">
      <c r="B119" s="451" t="s">
        <v>157</v>
      </c>
      <c r="C119" s="452" t="s">
        <v>158</v>
      </c>
      <c r="D119" s="453" t="s">
        <v>146</v>
      </c>
      <c r="E119" s="454">
        <f t="shared" si="111"/>
        <v>0</v>
      </c>
      <c r="F119" s="61">
        <f t="shared" si="112"/>
        <v>0</v>
      </c>
      <c r="G119" s="59"/>
      <c r="H119" s="61">
        <f t="shared" si="113"/>
        <v>0</v>
      </c>
      <c r="I119" s="61">
        <f t="shared" si="114"/>
        <v>0</v>
      </c>
      <c r="J119" s="59"/>
      <c r="K119" s="61">
        <f t="shared" si="115"/>
        <v>0</v>
      </c>
      <c r="L119" s="62">
        <f t="shared" si="116"/>
        <v>0</v>
      </c>
      <c r="M119" s="59"/>
      <c r="N119" s="61">
        <f t="shared" si="117"/>
        <v>0</v>
      </c>
      <c r="O119" s="455">
        <f t="shared" si="118"/>
        <v>0</v>
      </c>
      <c r="P119" s="59"/>
      <c r="Q119" s="687"/>
      <c r="R119" s="687"/>
      <c r="S119" s="688"/>
      <c r="T119" s="689"/>
      <c r="U119" s="689"/>
      <c r="V119" s="690"/>
      <c r="W119" s="689"/>
      <c r="X119" s="689"/>
      <c r="Y119" s="690"/>
      <c r="Z119" s="689"/>
      <c r="AA119" s="689"/>
      <c r="AB119" s="690"/>
      <c r="AC119" s="460"/>
      <c r="AD119" s="460"/>
      <c r="AE119" s="181">
        <f t="shared" si="124"/>
        <v>0</v>
      </c>
      <c r="AF119" s="460"/>
      <c r="AG119" s="461"/>
      <c r="AH119" s="462"/>
      <c r="AI119" s="460"/>
      <c r="AJ119" s="461"/>
      <c r="AK119" s="459"/>
      <c r="AL119" s="460"/>
      <c r="AM119" s="461"/>
      <c r="AN119" s="459"/>
      <c r="AO119" s="460"/>
      <c r="AP119" s="460"/>
      <c r="AQ119" s="181">
        <f t="shared" si="128"/>
        <v>0</v>
      </c>
      <c r="AR119" s="460"/>
      <c r="AS119" s="461"/>
      <c r="AT119" s="463"/>
      <c r="AU119" s="460"/>
      <c r="AV119" s="461"/>
      <c r="AW119" s="459"/>
      <c r="AX119" s="460"/>
      <c r="AY119" s="461"/>
      <c r="AZ119" s="459"/>
      <c r="BA119" s="460"/>
      <c r="BB119" s="461"/>
      <c r="BC119" s="459"/>
      <c r="BD119" s="460"/>
      <c r="BE119" s="460"/>
      <c r="BF119" s="181">
        <f t="shared" si="135"/>
        <v>0</v>
      </c>
      <c r="BG119" s="460"/>
      <c r="BH119" s="461"/>
      <c r="BI119" s="464"/>
      <c r="BJ119" s="460"/>
      <c r="BK119" s="461"/>
      <c r="BL119" s="458"/>
      <c r="BM119" s="460"/>
      <c r="BN119" s="461"/>
      <c r="BO119" s="458"/>
      <c r="BP119" s="460"/>
      <c r="BQ119" s="461"/>
      <c r="BR119" s="458"/>
      <c r="BS119" s="465"/>
      <c r="BT119" s="465"/>
      <c r="BU119" s="145">
        <f t="shared" si="142"/>
        <v>0</v>
      </c>
      <c r="BV119" s="465"/>
      <c r="BW119" s="466"/>
      <c r="BX119" s="136">
        <f t="shared" si="144"/>
        <v>0</v>
      </c>
      <c r="BY119" s="467"/>
    </row>
    <row r="120" spans="2:77" ht="15.75" customHeight="1" x14ac:dyDescent="0.25">
      <c r="B120" s="783" t="s">
        <v>159</v>
      </c>
      <c r="C120" s="785" t="s">
        <v>160</v>
      </c>
      <c r="D120" s="468" t="s">
        <v>57</v>
      </c>
      <c r="E120" s="469">
        <f t="shared" si="111"/>
        <v>0</v>
      </c>
      <c r="F120" s="78">
        <f t="shared" si="112"/>
        <v>0</v>
      </c>
      <c r="G120" s="76"/>
      <c r="H120" s="78">
        <f t="shared" si="113"/>
        <v>0</v>
      </c>
      <c r="I120" s="78">
        <f t="shared" si="114"/>
        <v>0</v>
      </c>
      <c r="J120" s="76"/>
      <c r="K120" s="78">
        <f t="shared" si="115"/>
        <v>0</v>
      </c>
      <c r="L120" s="79">
        <f t="shared" si="116"/>
        <v>0</v>
      </c>
      <c r="M120" s="76"/>
      <c r="N120" s="78">
        <f t="shared" si="117"/>
        <v>0</v>
      </c>
      <c r="O120" s="470">
        <f t="shared" si="118"/>
        <v>0</v>
      </c>
      <c r="P120" s="76"/>
      <c r="Q120" s="682">
        <f t="shared" ref="Q120:Q133" si="146">R120+S120</f>
        <v>0</v>
      </c>
      <c r="R120" s="682">
        <v>0</v>
      </c>
      <c r="S120" s="691"/>
      <c r="T120" s="604">
        <f t="shared" ref="T120:T133" si="147">U120+V120</f>
        <v>0</v>
      </c>
      <c r="U120" s="604">
        <v>0</v>
      </c>
      <c r="V120" s="692">
        <v>0</v>
      </c>
      <c r="W120" s="604">
        <f t="shared" ref="W120:W145" si="148">X120+Y120</f>
        <v>0</v>
      </c>
      <c r="X120" s="604">
        <v>0</v>
      </c>
      <c r="Y120" s="692">
        <v>0</v>
      </c>
      <c r="Z120" s="604">
        <f t="shared" ref="Z120:Z145" si="149">AA120+AB120</f>
        <v>0</v>
      </c>
      <c r="AA120" s="604">
        <v>0</v>
      </c>
      <c r="AB120" s="692">
        <v>0</v>
      </c>
      <c r="AC120" s="473"/>
      <c r="AD120" s="473"/>
      <c r="AE120" s="189">
        <f t="shared" si="124"/>
        <v>0</v>
      </c>
      <c r="AF120" s="473"/>
      <c r="AG120" s="474"/>
      <c r="AH120" s="475"/>
      <c r="AI120" s="473"/>
      <c r="AJ120" s="474"/>
      <c r="AK120" s="472"/>
      <c r="AL120" s="473"/>
      <c r="AM120" s="474"/>
      <c r="AN120" s="472">
        <v>0</v>
      </c>
      <c r="AO120" s="473"/>
      <c r="AP120" s="473"/>
      <c r="AQ120" s="189">
        <f t="shared" si="128"/>
        <v>0</v>
      </c>
      <c r="AR120" s="473"/>
      <c r="AS120" s="474"/>
      <c r="AT120" s="476"/>
      <c r="AU120" s="473"/>
      <c r="AV120" s="474"/>
      <c r="AW120" s="475">
        <v>0</v>
      </c>
      <c r="AX120" s="473"/>
      <c r="AY120" s="474"/>
      <c r="AZ120" s="472">
        <v>0</v>
      </c>
      <c r="BA120" s="473"/>
      <c r="BB120" s="474"/>
      <c r="BC120" s="472">
        <v>0</v>
      </c>
      <c r="BD120" s="473"/>
      <c r="BE120" s="473"/>
      <c r="BF120" s="189">
        <f t="shared" si="135"/>
        <v>0</v>
      </c>
      <c r="BG120" s="473"/>
      <c r="BH120" s="474"/>
      <c r="BI120" s="477"/>
      <c r="BJ120" s="473"/>
      <c r="BK120" s="474"/>
      <c r="BL120" s="471">
        <v>0</v>
      </c>
      <c r="BM120" s="473"/>
      <c r="BN120" s="474"/>
      <c r="BO120" s="471">
        <v>0</v>
      </c>
      <c r="BP120" s="473"/>
      <c r="BQ120" s="474"/>
      <c r="BR120" s="471">
        <v>0</v>
      </c>
      <c r="BS120" s="478"/>
      <c r="BT120" s="478"/>
      <c r="BU120" s="88">
        <f t="shared" si="142"/>
        <v>0</v>
      </c>
      <c r="BV120" s="478"/>
      <c r="BW120" s="479"/>
      <c r="BX120" s="88">
        <f t="shared" si="144"/>
        <v>0</v>
      </c>
      <c r="BY120" s="480"/>
    </row>
    <row r="121" spans="2:77" s="487" customFormat="1" ht="15.75" customHeight="1" x14ac:dyDescent="0.25">
      <c r="B121" s="788"/>
      <c r="C121" s="789"/>
      <c r="D121" s="468" t="s">
        <v>32</v>
      </c>
      <c r="E121" s="469">
        <f t="shared" si="111"/>
        <v>0</v>
      </c>
      <c r="F121" s="78">
        <f t="shared" si="112"/>
        <v>0</v>
      </c>
      <c r="G121" s="480"/>
      <c r="H121" s="78">
        <f t="shared" si="113"/>
        <v>0</v>
      </c>
      <c r="I121" s="78">
        <f t="shared" si="114"/>
        <v>0</v>
      </c>
      <c r="J121" s="480"/>
      <c r="K121" s="78">
        <f t="shared" si="115"/>
        <v>0</v>
      </c>
      <c r="L121" s="79">
        <f t="shared" si="116"/>
        <v>0</v>
      </c>
      <c r="M121" s="480"/>
      <c r="N121" s="78">
        <f t="shared" si="117"/>
        <v>0</v>
      </c>
      <c r="O121" s="470">
        <f t="shared" si="118"/>
        <v>0</v>
      </c>
      <c r="P121" s="480"/>
      <c r="Q121" s="693">
        <f t="shared" si="146"/>
        <v>0</v>
      </c>
      <c r="R121" s="682">
        <v>0</v>
      </c>
      <c r="S121" s="691"/>
      <c r="T121" s="604">
        <f t="shared" si="147"/>
        <v>0</v>
      </c>
      <c r="U121" s="604">
        <v>0</v>
      </c>
      <c r="V121" s="692">
        <v>0</v>
      </c>
      <c r="W121" s="604">
        <f t="shared" si="148"/>
        <v>0</v>
      </c>
      <c r="X121" s="604">
        <v>0</v>
      </c>
      <c r="Y121" s="692">
        <v>0</v>
      </c>
      <c r="Z121" s="604">
        <f t="shared" si="149"/>
        <v>0</v>
      </c>
      <c r="AA121" s="604">
        <v>0</v>
      </c>
      <c r="AB121" s="692">
        <v>0</v>
      </c>
      <c r="AC121" s="473"/>
      <c r="AD121" s="473"/>
      <c r="AE121" s="189">
        <f t="shared" si="124"/>
        <v>0</v>
      </c>
      <c r="AF121" s="473"/>
      <c r="AG121" s="474"/>
      <c r="AH121" s="475"/>
      <c r="AI121" s="473"/>
      <c r="AJ121" s="474"/>
      <c r="AK121" s="472"/>
      <c r="AL121" s="473"/>
      <c r="AM121" s="474"/>
      <c r="AN121" s="472">
        <v>0</v>
      </c>
      <c r="AO121" s="473"/>
      <c r="AP121" s="473"/>
      <c r="AQ121" s="189">
        <f t="shared" si="128"/>
        <v>0</v>
      </c>
      <c r="AR121" s="473"/>
      <c r="AS121" s="474"/>
      <c r="AT121" s="476"/>
      <c r="AU121" s="473"/>
      <c r="AV121" s="474"/>
      <c r="AW121" s="475">
        <v>0</v>
      </c>
      <c r="AX121" s="473"/>
      <c r="AY121" s="474"/>
      <c r="AZ121" s="472">
        <v>0</v>
      </c>
      <c r="BA121" s="473"/>
      <c r="BB121" s="474"/>
      <c r="BC121" s="475">
        <v>0</v>
      </c>
      <c r="BD121" s="473"/>
      <c r="BE121" s="473"/>
      <c r="BF121" s="189">
        <f t="shared" si="135"/>
        <v>0</v>
      </c>
      <c r="BG121" s="473"/>
      <c r="BH121" s="474"/>
      <c r="BI121" s="477"/>
      <c r="BJ121" s="473"/>
      <c r="BK121" s="474"/>
      <c r="BL121" s="471">
        <v>0</v>
      </c>
      <c r="BM121" s="473"/>
      <c r="BN121" s="474"/>
      <c r="BO121" s="471">
        <v>0</v>
      </c>
      <c r="BP121" s="473"/>
      <c r="BQ121" s="474"/>
      <c r="BR121" s="471">
        <v>0</v>
      </c>
      <c r="BS121" s="478"/>
      <c r="BT121" s="478"/>
      <c r="BU121" s="88">
        <f t="shared" si="142"/>
        <v>0</v>
      </c>
      <c r="BV121" s="478"/>
      <c r="BW121" s="479"/>
      <c r="BX121" s="152">
        <f t="shared" si="144"/>
        <v>0</v>
      </c>
      <c r="BY121" s="480"/>
    </row>
    <row r="122" spans="2:77" s="487" customFormat="1" ht="15.75" customHeight="1" x14ac:dyDescent="0.25">
      <c r="B122" s="792" t="s">
        <v>161</v>
      </c>
      <c r="C122" s="793" t="s">
        <v>162</v>
      </c>
      <c r="D122" s="412" t="s">
        <v>57</v>
      </c>
      <c r="E122" s="186">
        <f t="shared" si="111"/>
        <v>0</v>
      </c>
      <c r="F122" s="240">
        <f t="shared" si="112"/>
        <v>0</v>
      </c>
      <c r="G122" s="236"/>
      <c r="H122" s="237">
        <f t="shared" si="113"/>
        <v>0</v>
      </c>
      <c r="I122" s="237">
        <f t="shared" si="114"/>
        <v>0</v>
      </c>
      <c r="J122" s="236"/>
      <c r="K122" s="237">
        <f t="shared" si="115"/>
        <v>0</v>
      </c>
      <c r="L122" s="413">
        <f t="shared" si="116"/>
        <v>0</v>
      </c>
      <c r="M122" s="236"/>
      <c r="N122" s="237">
        <f t="shared" si="117"/>
        <v>0</v>
      </c>
      <c r="O122" s="545">
        <f t="shared" si="118"/>
        <v>0</v>
      </c>
      <c r="P122" s="236"/>
      <c r="Q122" s="683">
        <f t="shared" si="146"/>
        <v>0</v>
      </c>
      <c r="R122" s="683">
        <v>0</v>
      </c>
      <c r="S122" s="684"/>
      <c r="T122" s="685">
        <f t="shared" si="147"/>
        <v>0</v>
      </c>
      <c r="U122" s="685">
        <v>0</v>
      </c>
      <c r="V122" s="692">
        <v>0</v>
      </c>
      <c r="W122" s="685">
        <f t="shared" si="148"/>
        <v>0</v>
      </c>
      <c r="X122" s="685">
        <v>0</v>
      </c>
      <c r="Y122" s="692">
        <v>0</v>
      </c>
      <c r="Z122" s="685">
        <f t="shared" si="149"/>
        <v>0</v>
      </c>
      <c r="AA122" s="685">
        <v>0</v>
      </c>
      <c r="AB122" s="692">
        <v>0</v>
      </c>
      <c r="AC122" s="488"/>
      <c r="AD122" s="488"/>
      <c r="AE122" s="187">
        <f t="shared" si="124"/>
        <v>0</v>
      </c>
      <c r="AF122" s="488"/>
      <c r="AG122" s="489"/>
      <c r="AH122" s="448"/>
      <c r="AI122" s="488"/>
      <c r="AJ122" s="489"/>
      <c r="AK122" s="448"/>
      <c r="AL122" s="488"/>
      <c r="AM122" s="489"/>
      <c r="AN122" s="448">
        <v>0</v>
      </c>
      <c r="AO122" s="488"/>
      <c r="AP122" s="488"/>
      <c r="AQ122" s="187">
        <f t="shared" si="128"/>
        <v>0</v>
      </c>
      <c r="AR122" s="488"/>
      <c r="AS122" s="489"/>
      <c r="AT122" s="490"/>
      <c r="AU122" s="488"/>
      <c r="AV122" s="489"/>
      <c r="AW122" s="448">
        <v>0</v>
      </c>
      <c r="AX122" s="488"/>
      <c r="AY122" s="489"/>
      <c r="AZ122" s="448">
        <v>0</v>
      </c>
      <c r="BA122" s="488"/>
      <c r="BB122" s="489"/>
      <c r="BC122" s="448">
        <v>0</v>
      </c>
      <c r="BD122" s="488"/>
      <c r="BE122" s="488"/>
      <c r="BF122" s="187">
        <f t="shared" si="135"/>
        <v>0</v>
      </c>
      <c r="BG122" s="488"/>
      <c r="BH122" s="489"/>
      <c r="BI122" s="491"/>
      <c r="BJ122" s="488"/>
      <c r="BK122" s="489"/>
      <c r="BL122" s="447">
        <v>0</v>
      </c>
      <c r="BM122" s="488"/>
      <c r="BN122" s="489"/>
      <c r="BO122" s="447">
        <v>0</v>
      </c>
      <c r="BP122" s="488"/>
      <c r="BQ122" s="489"/>
      <c r="BR122" s="447">
        <v>0</v>
      </c>
      <c r="BS122" s="492"/>
      <c r="BT122" s="492"/>
      <c r="BU122" s="152">
        <f t="shared" si="142"/>
        <v>0</v>
      </c>
      <c r="BV122" s="492"/>
      <c r="BW122" s="493"/>
      <c r="BX122" s="152">
        <f t="shared" si="144"/>
        <v>0</v>
      </c>
      <c r="BY122" s="420"/>
    </row>
    <row r="123" spans="2:77" ht="15.75" customHeight="1" x14ac:dyDescent="0.25">
      <c r="B123" s="788"/>
      <c r="C123" s="789"/>
      <c r="D123" s="468" t="s">
        <v>32</v>
      </c>
      <c r="E123" s="469">
        <f t="shared" si="111"/>
        <v>0</v>
      </c>
      <c r="F123" s="75">
        <f t="shared" si="112"/>
        <v>0</v>
      </c>
      <c r="G123" s="76"/>
      <c r="H123" s="78">
        <f t="shared" si="113"/>
        <v>0</v>
      </c>
      <c r="I123" s="78">
        <f t="shared" si="114"/>
        <v>0</v>
      </c>
      <c r="J123" s="76"/>
      <c r="K123" s="78">
        <f t="shared" si="115"/>
        <v>0</v>
      </c>
      <c r="L123" s="79">
        <f t="shared" si="116"/>
        <v>0</v>
      </c>
      <c r="M123" s="76"/>
      <c r="N123" s="78">
        <f t="shared" si="117"/>
        <v>0</v>
      </c>
      <c r="O123" s="470">
        <f t="shared" si="118"/>
        <v>0</v>
      </c>
      <c r="P123" s="76"/>
      <c r="Q123" s="682">
        <f t="shared" si="146"/>
        <v>0</v>
      </c>
      <c r="R123" s="682">
        <v>0</v>
      </c>
      <c r="S123" s="691"/>
      <c r="T123" s="604">
        <f t="shared" si="147"/>
        <v>0</v>
      </c>
      <c r="U123" s="604">
        <v>0</v>
      </c>
      <c r="V123" s="692">
        <v>0</v>
      </c>
      <c r="W123" s="604">
        <f t="shared" si="148"/>
        <v>0</v>
      </c>
      <c r="X123" s="604">
        <v>0</v>
      </c>
      <c r="Y123" s="692">
        <v>0</v>
      </c>
      <c r="Z123" s="604">
        <f t="shared" si="149"/>
        <v>0</v>
      </c>
      <c r="AA123" s="604">
        <v>0</v>
      </c>
      <c r="AB123" s="692">
        <v>0</v>
      </c>
      <c r="AC123" s="473"/>
      <c r="AD123" s="473"/>
      <c r="AE123" s="189">
        <f t="shared" si="124"/>
        <v>0</v>
      </c>
      <c r="AF123" s="473"/>
      <c r="AG123" s="474"/>
      <c r="AH123" s="472"/>
      <c r="AI123" s="473"/>
      <c r="AJ123" s="474"/>
      <c r="AK123" s="472"/>
      <c r="AL123" s="473"/>
      <c r="AM123" s="474"/>
      <c r="AN123" s="472">
        <v>0</v>
      </c>
      <c r="AO123" s="473"/>
      <c r="AP123" s="473"/>
      <c r="AQ123" s="189">
        <f t="shared" si="128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2">
        <v>0</v>
      </c>
      <c r="BA123" s="473"/>
      <c r="BB123" s="474"/>
      <c r="BC123" s="472">
        <v>0</v>
      </c>
      <c r="BD123" s="473"/>
      <c r="BE123" s="473"/>
      <c r="BF123" s="189">
        <f t="shared" si="135"/>
        <v>0</v>
      </c>
      <c r="BG123" s="473"/>
      <c r="BH123" s="474"/>
      <c r="BI123" s="477"/>
      <c r="BJ123" s="473"/>
      <c r="BK123" s="474"/>
      <c r="BL123" s="471">
        <v>0</v>
      </c>
      <c r="BM123" s="473"/>
      <c r="BN123" s="474"/>
      <c r="BO123" s="471">
        <v>0</v>
      </c>
      <c r="BP123" s="473"/>
      <c r="BQ123" s="474"/>
      <c r="BR123" s="471">
        <v>0</v>
      </c>
      <c r="BS123" s="478"/>
      <c r="BT123" s="478"/>
      <c r="BU123" s="88">
        <f t="shared" si="142"/>
        <v>0</v>
      </c>
      <c r="BV123" s="478"/>
      <c r="BW123" s="479"/>
      <c r="BX123" s="152">
        <f t="shared" si="144"/>
        <v>0</v>
      </c>
      <c r="BY123" s="480"/>
    </row>
    <row r="124" spans="2:77" ht="15.75" customHeight="1" x14ac:dyDescent="0.25">
      <c r="B124" s="783" t="s">
        <v>163</v>
      </c>
      <c r="C124" s="785" t="s">
        <v>164</v>
      </c>
      <c r="D124" s="468" t="s">
        <v>57</v>
      </c>
      <c r="E124" s="469">
        <f t="shared" si="111"/>
        <v>0</v>
      </c>
      <c r="F124" s="75">
        <f t="shared" si="112"/>
        <v>0</v>
      </c>
      <c r="G124" s="76"/>
      <c r="H124" s="78">
        <f t="shared" si="113"/>
        <v>0</v>
      </c>
      <c r="I124" s="78">
        <f t="shared" si="114"/>
        <v>0</v>
      </c>
      <c r="J124" s="76"/>
      <c r="K124" s="78">
        <f t="shared" si="115"/>
        <v>0</v>
      </c>
      <c r="L124" s="79">
        <f t="shared" si="116"/>
        <v>0</v>
      </c>
      <c r="M124" s="76"/>
      <c r="N124" s="78">
        <f t="shared" si="117"/>
        <v>0</v>
      </c>
      <c r="O124" s="470">
        <f t="shared" si="118"/>
        <v>0</v>
      </c>
      <c r="P124" s="76"/>
      <c r="Q124" s="682">
        <f t="shared" si="146"/>
        <v>0</v>
      </c>
      <c r="R124" s="682">
        <v>0</v>
      </c>
      <c r="S124" s="691"/>
      <c r="T124" s="604">
        <f t="shared" si="147"/>
        <v>0</v>
      </c>
      <c r="U124" s="604">
        <v>0</v>
      </c>
      <c r="V124" s="692">
        <v>0</v>
      </c>
      <c r="W124" s="604">
        <f t="shared" si="148"/>
        <v>0</v>
      </c>
      <c r="X124" s="604">
        <v>0</v>
      </c>
      <c r="Y124" s="692">
        <v>0</v>
      </c>
      <c r="Z124" s="604">
        <f t="shared" si="149"/>
        <v>0</v>
      </c>
      <c r="AA124" s="604">
        <v>0</v>
      </c>
      <c r="AB124" s="692">
        <v>0</v>
      </c>
      <c r="AC124" s="473"/>
      <c r="AD124" s="473"/>
      <c r="AE124" s="189">
        <f t="shared" si="124"/>
        <v>0</v>
      </c>
      <c r="AF124" s="473"/>
      <c r="AG124" s="474"/>
      <c r="AH124" s="472"/>
      <c r="AI124" s="473"/>
      <c r="AJ124" s="474"/>
      <c r="AK124" s="472"/>
      <c r="AL124" s="473"/>
      <c r="AM124" s="474"/>
      <c r="AN124" s="472">
        <v>0</v>
      </c>
      <c r="AO124" s="473"/>
      <c r="AP124" s="473"/>
      <c r="AQ124" s="189">
        <f t="shared" si="128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2">
        <v>0</v>
      </c>
      <c r="BA124" s="473"/>
      <c r="BB124" s="474"/>
      <c r="BC124" s="472">
        <v>0</v>
      </c>
      <c r="BD124" s="473"/>
      <c r="BE124" s="473"/>
      <c r="BF124" s="189">
        <f t="shared" si="135"/>
        <v>0</v>
      </c>
      <c r="BG124" s="473"/>
      <c r="BH124" s="474"/>
      <c r="BI124" s="477"/>
      <c r="BJ124" s="473"/>
      <c r="BK124" s="474"/>
      <c r="BL124" s="471">
        <v>0</v>
      </c>
      <c r="BM124" s="473"/>
      <c r="BN124" s="474"/>
      <c r="BO124" s="471">
        <v>0</v>
      </c>
      <c r="BP124" s="473"/>
      <c r="BQ124" s="474"/>
      <c r="BR124" s="471">
        <v>0</v>
      </c>
      <c r="BS124" s="478"/>
      <c r="BT124" s="478"/>
      <c r="BU124" s="88">
        <f t="shared" si="142"/>
        <v>0</v>
      </c>
      <c r="BV124" s="478"/>
      <c r="BW124" s="479"/>
      <c r="BX124" s="152">
        <f t="shared" si="144"/>
        <v>0</v>
      </c>
      <c r="BY124" s="480"/>
    </row>
    <row r="125" spans="2:77" ht="15.75" customHeight="1" x14ac:dyDescent="0.25">
      <c r="B125" s="788"/>
      <c r="C125" s="789"/>
      <c r="D125" s="468" t="s">
        <v>32</v>
      </c>
      <c r="E125" s="469">
        <f t="shared" si="111"/>
        <v>0</v>
      </c>
      <c r="F125" s="75">
        <f t="shared" si="112"/>
        <v>0</v>
      </c>
      <c r="G125" s="76"/>
      <c r="H125" s="78">
        <f t="shared" si="113"/>
        <v>0</v>
      </c>
      <c r="I125" s="78">
        <f t="shared" si="114"/>
        <v>0</v>
      </c>
      <c r="J125" s="76"/>
      <c r="K125" s="78">
        <f t="shared" si="115"/>
        <v>0</v>
      </c>
      <c r="L125" s="79">
        <f t="shared" si="116"/>
        <v>0</v>
      </c>
      <c r="M125" s="76"/>
      <c r="N125" s="78">
        <f t="shared" si="117"/>
        <v>0</v>
      </c>
      <c r="O125" s="470">
        <f t="shared" si="118"/>
        <v>0</v>
      </c>
      <c r="P125" s="76"/>
      <c r="Q125" s="682">
        <f t="shared" si="146"/>
        <v>0</v>
      </c>
      <c r="R125" s="682">
        <v>0</v>
      </c>
      <c r="S125" s="691"/>
      <c r="T125" s="604">
        <f t="shared" si="147"/>
        <v>0</v>
      </c>
      <c r="U125" s="604">
        <v>0</v>
      </c>
      <c r="V125" s="692">
        <v>0</v>
      </c>
      <c r="W125" s="604">
        <f t="shared" si="148"/>
        <v>0</v>
      </c>
      <c r="X125" s="604">
        <v>0</v>
      </c>
      <c r="Y125" s="692">
        <v>0</v>
      </c>
      <c r="Z125" s="604">
        <f t="shared" si="149"/>
        <v>0</v>
      </c>
      <c r="AA125" s="604">
        <v>0</v>
      </c>
      <c r="AB125" s="692">
        <v>0</v>
      </c>
      <c r="AC125" s="473"/>
      <c r="AD125" s="473"/>
      <c r="AE125" s="189">
        <f t="shared" si="124"/>
        <v>0</v>
      </c>
      <c r="AF125" s="473"/>
      <c r="AG125" s="474"/>
      <c r="AH125" s="472"/>
      <c r="AI125" s="473"/>
      <c r="AJ125" s="474"/>
      <c r="AK125" s="472"/>
      <c r="AL125" s="473"/>
      <c r="AM125" s="474"/>
      <c r="AN125" s="472">
        <v>0</v>
      </c>
      <c r="AO125" s="473"/>
      <c r="AP125" s="473"/>
      <c r="AQ125" s="189">
        <f t="shared" si="128"/>
        <v>0</v>
      </c>
      <c r="AR125" s="473"/>
      <c r="AS125" s="474"/>
      <c r="AT125" s="476"/>
      <c r="AU125" s="473"/>
      <c r="AV125" s="474"/>
      <c r="AW125" s="472">
        <v>0</v>
      </c>
      <c r="AX125" s="473"/>
      <c r="AY125" s="474"/>
      <c r="AZ125" s="472">
        <v>0</v>
      </c>
      <c r="BA125" s="473"/>
      <c r="BB125" s="474"/>
      <c r="BC125" s="472">
        <v>0</v>
      </c>
      <c r="BD125" s="473"/>
      <c r="BE125" s="473"/>
      <c r="BF125" s="189">
        <f t="shared" si="135"/>
        <v>0</v>
      </c>
      <c r="BG125" s="473"/>
      <c r="BH125" s="474"/>
      <c r="BI125" s="477"/>
      <c r="BJ125" s="473"/>
      <c r="BK125" s="474"/>
      <c r="BL125" s="471">
        <v>0</v>
      </c>
      <c r="BM125" s="473"/>
      <c r="BN125" s="474"/>
      <c r="BO125" s="471">
        <v>0</v>
      </c>
      <c r="BP125" s="473"/>
      <c r="BQ125" s="474"/>
      <c r="BR125" s="471">
        <v>0</v>
      </c>
      <c r="BS125" s="478"/>
      <c r="BT125" s="478"/>
      <c r="BU125" s="88">
        <f t="shared" si="142"/>
        <v>0</v>
      </c>
      <c r="BV125" s="478"/>
      <c r="BW125" s="479"/>
      <c r="BX125" s="152">
        <f t="shared" si="144"/>
        <v>0</v>
      </c>
      <c r="BY125" s="480"/>
    </row>
    <row r="126" spans="2:77" ht="15.75" customHeight="1" x14ac:dyDescent="0.25">
      <c r="B126" s="783" t="s">
        <v>165</v>
      </c>
      <c r="C126" s="785" t="s">
        <v>166</v>
      </c>
      <c r="D126" s="468" t="s">
        <v>57</v>
      </c>
      <c r="E126" s="469">
        <f t="shared" si="111"/>
        <v>0</v>
      </c>
      <c r="F126" s="75">
        <f t="shared" si="112"/>
        <v>0</v>
      </c>
      <c r="G126" s="76"/>
      <c r="H126" s="78">
        <f t="shared" si="113"/>
        <v>0</v>
      </c>
      <c r="I126" s="78">
        <f t="shared" si="114"/>
        <v>0</v>
      </c>
      <c r="J126" s="76"/>
      <c r="K126" s="78">
        <f t="shared" si="115"/>
        <v>0</v>
      </c>
      <c r="L126" s="79">
        <f t="shared" si="116"/>
        <v>0</v>
      </c>
      <c r="M126" s="76"/>
      <c r="N126" s="78">
        <f t="shared" si="117"/>
        <v>0</v>
      </c>
      <c r="O126" s="470">
        <f t="shared" si="118"/>
        <v>0</v>
      </c>
      <c r="P126" s="76"/>
      <c r="Q126" s="682">
        <f t="shared" si="146"/>
        <v>0</v>
      </c>
      <c r="R126" s="682">
        <v>0</v>
      </c>
      <c r="S126" s="691"/>
      <c r="T126" s="604">
        <f t="shared" si="147"/>
        <v>0</v>
      </c>
      <c r="U126" s="604">
        <v>0</v>
      </c>
      <c r="V126" s="692">
        <v>0</v>
      </c>
      <c r="W126" s="604">
        <f t="shared" si="148"/>
        <v>0</v>
      </c>
      <c r="X126" s="604">
        <v>0</v>
      </c>
      <c r="Y126" s="692">
        <v>0</v>
      </c>
      <c r="Z126" s="604">
        <f t="shared" si="149"/>
        <v>0</v>
      </c>
      <c r="AA126" s="604">
        <v>0</v>
      </c>
      <c r="AB126" s="692">
        <v>0</v>
      </c>
      <c r="AC126" s="473"/>
      <c r="AD126" s="473"/>
      <c r="AE126" s="189">
        <f t="shared" si="124"/>
        <v>0</v>
      </c>
      <c r="AF126" s="473"/>
      <c r="AG126" s="474"/>
      <c r="AH126" s="472"/>
      <c r="AI126" s="473"/>
      <c r="AJ126" s="474"/>
      <c r="AK126" s="472"/>
      <c r="AL126" s="473"/>
      <c r="AM126" s="474"/>
      <c r="AN126" s="472">
        <v>0</v>
      </c>
      <c r="AO126" s="473"/>
      <c r="AP126" s="473"/>
      <c r="AQ126" s="189">
        <f t="shared" si="128"/>
        <v>0</v>
      </c>
      <c r="AR126" s="473"/>
      <c r="AS126" s="474"/>
      <c r="AT126" s="476"/>
      <c r="AU126" s="473"/>
      <c r="AV126" s="474"/>
      <c r="AW126" s="472">
        <v>0</v>
      </c>
      <c r="AX126" s="473"/>
      <c r="AY126" s="474"/>
      <c r="AZ126" s="472">
        <v>0</v>
      </c>
      <c r="BA126" s="473"/>
      <c r="BB126" s="474"/>
      <c r="BC126" s="472">
        <v>0</v>
      </c>
      <c r="BD126" s="473"/>
      <c r="BE126" s="473"/>
      <c r="BF126" s="189">
        <f t="shared" si="135"/>
        <v>0</v>
      </c>
      <c r="BG126" s="473"/>
      <c r="BH126" s="474"/>
      <c r="BI126" s="477"/>
      <c r="BJ126" s="473"/>
      <c r="BK126" s="474"/>
      <c r="BL126" s="471">
        <v>0</v>
      </c>
      <c r="BM126" s="473"/>
      <c r="BN126" s="474"/>
      <c r="BO126" s="471">
        <v>0</v>
      </c>
      <c r="BP126" s="473"/>
      <c r="BQ126" s="474"/>
      <c r="BR126" s="471">
        <v>0</v>
      </c>
      <c r="BS126" s="478"/>
      <c r="BT126" s="478"/>
      <c r="BU126" s="88">
        <f t="shared" si="142"/>
        <v>0</v>
      </c>
      <c r="BV126" s="478"/>
      <c r="BW126" s="479"/>
      <c r="BX126" s="152">
        <f t="shared" si="144"/>
        <v>0</v>
      </c>
      <c r="BY126" s="480"/>
    </row>
    <row r="127" spans="2:77" ht="15.75" customHeight="1" thickBot="1" x14ac:dyDescent="0.3">
      <c r="B127" s="784"/>
      <c r="C127" s="786"/>
      <c r="D127" s="494" t="s">
        <v>32</v>
      </c>
      <c r="E127" s="403">
        <f t="shared" si="111"/>
        <v>0</v>
      </c>
      <c r="F127" s="161">
        <f t="shared" si="112"/>
        <v>0</v>
      </c>
      <c r="G127" s="108"/>
      <c r="H127" s="110">
        <f t="shared" si="113"/>
        <v>0</v>
      </c>
      <c r="I127" s="110">
        <f t="shared" si="114"/>
        <v>0</v>
      </c>
      <c r="J127" s="108"/>
      <c r="K127" s="110">
        <f t="shared" si="115"/>
        <v>0</v>
      </c>
      <c r="L127" s="111">
        <f t="shared" si="116"/>
        <v>0</v>
      </c>
      <c r="M127" s="108"/>
      <c r="N127" s="110">
        <f t="shared" si="117"/>
        <v>0</v>
      </c>
      <c r="O127" s="404">
        <f t="shared" si="118"/>
        <v>0</v>
      </c>
      <c r="P127" s="108"/>
      <c r="Q127" s="694">
        <f t="shared" si="146"/>
        <v>0</v>
      </c>
      <c r="R127" s="694">
        <v>0</v>
      </c>
      <c r="S127" s="695"/>
      <c r="T127" s="696">
        <f t="shared" si="147"/>
        <v>0</v>
      </c>
      <c r="U127" s="696">
        <v>0</v>
      </c>
      <c r="V127" s="697">
        <v>0</v>
      </c>
      <c r="W127" s="696">
        <f t="shared" si="148"/>
        <v>0</v>
      </c>
      <c r="X127" s="696">
        <v>0</v>
      </c>
      <c r="Y127" s="697">
        <v>0</v>
      </c>
      <c r="Z127" s="696">
        <f t="shared" si="149"/>
        <v>0</v>
      </c>
      <c r="AA127" s="696">
        <v>0</v>
      </c>
      <c r="AB127" s="697">
        <v>0</v>
      </c>
      <c r="AC127" s="409"/>
      <c r="AD127" s="409"/>
      <c r="AE127" s="197">
        <f t="shared" si="124"/>
        <v>0</v>
      </c>
      <c r="AF127" s="409"/>
      <c r="AG127" s="410"/>
      <c r="AH127" s="498"/>
      <c r="AI127" s="409"/>
      <c r="AJ127" s="410"/>
      <c r="AK127" s="498"/>
      <c r="AL127" s="409"/>
      <c r="AM127" s="410"/>
      <c r="AN127" s="498">
        <v>0</v>
      </c>
      <c r="AO127" s="409"/>
      <c r="AP127" s="409"/>
      <c r="AQ127" s="197">
        <f t="shared" si="128"/>
        <v>0</v>
      </c>
      <c r="AR127" s="409"/>
      <c r="AS127" s="410"/>
      <c r="AT127" s="482"/>
      <c r="AU127" s="409"/>
      <c r="AV127" s="410"/>
      <c r="AW127" s="498">
        <v>0</v>
      </c>
      <c r="AX127" s="409"/>
      <c r="AY127" s="410"/>
      <c r="AZ127" s="498">
        <v>0</v>
      </c>
      <c r="BA127" s="409"/>
      <c r="BB127" s="410"/>
      <c r="BC127" s="498">
        <v>0</v>
      </c>
      <c r="BD127" s="409"/>
      <c r="BE127" s="409"/>
      <c r="BF127" s="197">
        <f t="shared" si="135"/>
        <v>0</v>
      </c>
      <c r="BG127" s="409"/>
      <c r="BH127" s="410"/>
      <c r="BI127" s="484"/>
      <c r="BJ127" s="409"/>
      <c r="BK127" s="410"/>
      <c r="BL127" s="497">
        <v>0</v>
      </c>
      <c r="BM127" s="409"/>
      <c r="BN127" s="410"/>
      <c r="BO127" s="497">
        <v>0</v>
      </c>
      <c r="BP127" s="409"/>
      <c r="BQ127" s="410"/>
      <c r="BR127" s="497">
        <v>0</v>
      </c>
      <c r="BS127" s="485"/>
      <c r="BT127" s="485"/>
      <c r="BU127" s="119">
        <f t="shared" si="142"/>
        <v>0</v>
      </c>
      <c r="BV127" s="485"/>
      <c r="BW127" s="486"/>
      <c r="BX127" s="152">
        <f t="shared" si="144"/>
        <v>0</v>
      </c>
      <c r="BY127" s="76"/>
    </row>
    <row r="128" spans="2:77" ht="15.75" customHeight="1" x14ac:dyDescent="0.25">
      <c r="B128" s="423" t="s">
        <v>83</v>
      </c>
      <c r="C128" s="499" t="s">
        <v>167</v>
      </c>
      <c r="D128" s="393" t="s">
        <v>32</v>
      </c>
      <c r="E128" s="202">
        <f t="shared" si="111"/>
        <v>1715</v>
      </c>
      <c r="F128" s="42">
        <f t="shared" si="112"/>
        <v>439.26099999999997</v>
      </c>
      <c r="G128" s="40">
        <f>F128/E128</f>
        <v>0.25612886297376092</v>
      </c>
      <c r="H128" s="42">
        <f t="shared" si="113"/>
        <v>0</v>
      </c>
      <c r="I128" s="42">
        <f t="shared" si="114"/>
        <v>439.26099999999997</v>
      </c>
      <c r="J128" s="40">
        <f>I128/E128</f>
        <v>0.25612886297376092</v>
      </c>
      <c r="K128" s="42">
        <f t="shared" si="115"/>
        <v>436.36</v>
      </c>
      <c r="L128" s="43">
        <f t="shared" si="116"/>
        <v>875.62099999999998</v>
      </c>
      <c r="M128" s="40">
        <f>L128/E128</f>
        <v>0.51056618075801752</v>
      </c>
      <c r="N128" s="42">
        <f t="shared" si="117"/>
        <v>364.512</v>
      </c>
      <c r="O128" s="394">
        <f t="shared" si="118"/>
        <v>1240.133</v>
      </c>
      <c r="P128" s="40">
        <f>O128/E128</f>
        <v>0.72310962099125364</v>
      </c>
      <c r="Q128" s="671">
        <f t="shared" si="146"/>
        <v>1715</v>
      </c>
      <c r="R128" s="671">
        <v>0</v>
      </c>
      <c r="S128" s="672">
        <v>1715</v>
      </c>
      <c r="T128" s="673">
        <f t="shared" si="147"/>
        <v>157.84399999999999</v>
      </c>
      <c r="U128" s="673">
        <v>0</v>
      </c>
      <c r="V128" s="674">
        <v>157.84399999999999</v>
      </c>
      <c r="W128" s="673">
        <f t="shared" si="148"/>
        <v>130.739</v>
      </c>
      <c r="X128" s="673">
        <v>0</v>
      </c>
      <c r="Y128" s="674">
        <v>130.739</v>
      </c>
      <c r="Z128" s="673">
        <f t="shared" si="149"/>
        <v>150.678</v>
      </c>
      <c r="AA128" s="673">
        <v>0</v>
      </c>
      <c r="AB128" s="674">
        <v>150.678</v>
      </c>
      <c r="AC128" s="411">
        <f>AD128+AE128</f>
        <v>439.26099999999997</v>
      </c>
      <c r="AD128" s="500">
        <v>0</v>
      </c>
      <c r="AE128" s="207">
        <f t="shared" si="124"/>
        <v>439.26099999999997</v>
      </c>
      <c r="AF128" s="411">
        <f>AG128+AH128</f>
        <v>0</v>
      </c>
      <c r="AG128" s="500">
        <v>0</v>
      </c>
      <c r="AH128" s="398">
        <v>0</v>
      </c>
      <c r="AI128" s="411">
        <f>AJ128+AK128</f>
        <v>0</v>
      </c>
      <c r="AJ128" s="500">
        <v>0</v>
      </c>
      <c r="AK128" s="398">
        <v>0</v>
      </c>
      <c r="AL128" s="411">
        <f>AM128+AN128</f>
        <v>0</v>
      </c>
      <c r="AM128" s="500">
        <v>0</v>
      </c>
      <c r="AN128" s="398">
        <v>0</v>
      </c>
      <c r="AO128" s="411">
        <f>AP128+AQ128</f>
        <v>0</v>
      </c>
      <c r="AP128" s="500">
        <v>0</v>
      </c>
      <c r="AQ128" s="207">
        <f t="shared" si="128"/>
        <v>0</v>
      </c>
      <c r="AR128" s="411">
        <f>AS128+AT128</f>
        <v>439.26099999999997</v>
      </c>
      <c r="AS128" s="500">
        <v>0</v>
      </c>
      <c r="AT128" s="207">
        <f>AC128+AO128</f>
        <v>439.26099999999997</v>
      </c>
      <c r="AU128" s="411">
        <f>AV128+AW128</f>
        <v>187.642</v>
      </c>
      <c r="AV128" s="500">
        <v>0</v>
      </c>
      <c r="AW128" s="398">
        <v>187.642</v>
      </c>
      <c r="AX128" s="411">
        <f>AY128+AZ128</f>
        <v>119.964</v>
      </c>
      <c r="AY128" s="500">
        <v>0</v>
      </c>
      <c r="AZ128" s="398">
        <v>119.964</v>
      </c>
      <c r="BA128" s="411">
        <f>BB128+BC128</f>
        <v>128.75399999999999</v>
      </c>
      <c r="BB128" s="500">
        <v>0</v>
      </c>
      <c r="BC128" s="398">
        <v>128.75399999999999</v>
      </c>
      <c r="BD128" s="411">
        <f>BE128+BF128</f>
        <v>436.36</v>
      </c>
      <c r="BE128" s="500">
        <v>0</v>
      </c>
      <c r="BF128" s="207">
        <f t="shared" si="135"/>
        <v>436.36</v>
      </c>
      <c r="BG128" s="411">
        <f>BH128+BI128</f>
        <v>875.62099999999998</v>
      </c>
      <c r="BH128" s="500">
        <v>0</v>
      </c>
      <c r="BI128" s="207">
        <f>AR128+BD128</f>
        <v>875.62099999999998</v>
      </c>
      <c r="BJ128" s="411">
        <f>BK128+BL128</f>
        <v>128.94</v>
      </c>
      <c r="BK128" s="500">
        <v>0</v>
      </c>
      <c r="BL128" s="397">
        <v>128.94</v>
      </c>
      <c r="BM128" s="411">
        <f>BN128+BO128</f>
        <v>127.842</v>
      </c>
      <c r="BN128" s="500">
        <v>0</v>
      </c>
      <c r="BO128" s="397">
        <v>127.842</v>
      </c>
      <c r="BP128" s="411">
        <f>BQ128+BR128</f>
        <v>107.73</v>
      </c>
      <c r="BQ128" s="500">
        <v>0</v>
      </c>
      <c r="BR128" s="397">
        <v>107.73</v>
      </c>
      <c r="BS128" s="501">
        <f>BT128+BU128</f>
        <v>364.512</v>
      </c>
      <c r="BT128" s="502">
        <v>0</v>
      </c>
      <c r="BU128" s="51">
        <f t="shared" si="142"/>
        <v>364.512</v>
      </c>
      <c r="BV128" s="501">
        <f>BW128+BX128</f>
        <v>1240.133</v>
      </c>
      <c r="BW128" s="502">
        <v>0</v>
      </c>
      <c r="BX128" s="51">
        <f t="shared" si="144"/>
        <v>1240.133</v>
      </c>
      <c r="BY128" s="242">
        <f>BV128/Q128</f>
        <v>0.72310962099125364</v>
      </c>
    </row>
    <row r="129" spans="2:77" ht="15.75" customHeight="1" thickBot="1" x14ac:dyDescent="0.3">
      <c r="B129" s="620" t="s">
        <v>168</v>
      </c>
      <c r="C129" s="504" t="s">
        <v>169</v>
      </c>
      <c r="D129" s="494" t="s">
        <v>32</v>
      </c>
      <c r="E129" s="403">
        <f t="shared" si="111"/>
        <v>0</v>
      </c>
      <c r="F129" s="244">
        <f t="shared" si="112"/>
        <v>0</v>
      </c>
      <c r="G129" s="108"/>
      <c r="H129" s="110">
        <f t="shared" si="113"/>
        <v>0</v>
      </c>
      <c r="I129" s="110">
        <f t="shared" si="114"/>
        <v>0</v>
      </c>
      <c r="J129" s="108"/>
      <c r="K129" s="110">
        <f t="shared" si="115"/>
        <v>0</v>
      </c>
      <c r="L129" s="111">
        <f t="shared" si="116"/>
        <v>0</v>
      </c>
      <c r="M129" s="108"/>
      <c r="N129" s="110">
        <f t="shared" si="117"/>
        <v>0</v>
      </c>
      <c r="O129" s="404">
        <f t="shared" si="118"/>
        <v>0</v>
      </c>
      <c r="P129" s="108"/>
      <c r="Q129" s="675">
        <f t="shared" si="146"/>
        <v>0</v>
      </c>
      <c r="R129" s="675">
        <v>0</v>
      </c>
      <c r="S129" s="676"/>
      <c r="T129" s="677">
        <f t="shared" si="147"/>
        <v>0</v>
      </c>
      <c r="U129" s="677">
        <v>0</v>
      </c>
      <c r="V129" s="678"/>
      <c r="W129" s="677">
        <f t="shared" si="148"/>
        <v>0</v>
      </c>
      <c r="X129" s="677">
        <v>0</v>
      </c>
      <c r="Y129" s="678">
        <v>0</v>
      </c>
      <c r="Z129" s="677">
        <f t="shared" si="149"/>
        <v>0</v>
      </c>
      <c r="AA129" s="677">
        <v>0</v>
      </c>
      <c r="AB129" s="678">
        <v>0</v>
      </c>
      <c r="AC129" s="505"/>
      <c r="AD129" s="506">
        <v>0</v>
      </c>
      <c r="AE129" s="187">
        <f t="shared" si="124"/>
        <v>0</v>
      </c>
      <c r="AF129" s="505"/>
      <c r="AG129" s="506">
        <v>0</v>
      </c>
      <c r="AH129" s="408"/>
      <c r="AI129" s="505"/>
      <c r="AJ129" s="506">
        <v>0</v>
      </c>
      <c r="AK129" s="408"/>
      <c r="AL129" s="505"/>
      <c r="AM129" s="506">
        <v>0</v>
      </c>
      <c r="AN129" s="408">
        <v>0</v>
      </c>
      <c r="AO129" s="505"/>
      <c r="AP129" s="506">
        <v>0</v>
      </c>
      <c r="AQ129" s="187">
        <f t="shared" si="128"/>
        <v>0</v>
      </c>
      <c r="AR129" s="505"/>
      <c r="AS129" s="506">
        <v>0</v>
      </c>
      <c r="AT129" s="507"/>
      <c r="AU129" s="505"/>
      <c r="AV129" s="506">
        <v>0</v>
      </c>
      <c r="AW129" s="408">
        <v>0</v>
      </c>
      <c r="AX129" s="505"/>
      <c r="AY129" s="506">
        <v>0</v>
      </c>
      <c r="AZ129" s="408">
        <v>0</v>
      </c>
      <c r="BA129" s="505"/>
      <c r="BB129" s="506">
        <v>0</v>
      </c>
      <c r="BC129" s="408">
        <v>0</v>
      </c>
      <c r="BD129" s="505"/>
      <c r="BE129" s="506">
        <v>0</v>
      </c>
      <c r="BF129" s="187">
        <f t="shared" si="135"/>
        <v>0</v>
      </c>
      <c r="BG129" s="505"/>
      <c r="BH129" s="506">
        <v>0</v>
      </c>
      <c r="BI129" s="508"/>
      <c r="BJ129" s="505"/>
      <c r="BK129" s="506">
        <v>0</v>
      </c>
      <c r="BL129" s="407">
        <v>0</v>
      </c>
      <c r="BM129" s="505"/>
      <c r="BN129" s="506">
        <v>0</v>
      </c>
      <c r="BO129" s="407">
        <v>0</v>
      </c>
      <c r="BP129" s="505"/>
      <c r="BQ129" s="506">
        <v>0</v>
      </c>
      <c r="BR129" s="407"/>
      <c r="BS129" s="509"/>
      <c r="BT129" s="510">
        <v>0</v>
      </c>
      <c r="BU129" s="152">
        <f t="shared" si="142"/>
        <v>0</v>
      </c>
      <c r="BV129" s="509"/>
      <c r="BW129" s="510">
        <v>0</v>
      </c>
      <c r="BX129" s="511"/>
      <c r="BY129" s="108"/>
    </row>
    <row r="130" spans="2:77" ht="15.75" customHeight="1" x14ac:dyDescent="0.25">
      <c r="B130" s="512" t="s">
        <v>85</v>
      </c>
      <c r="C130" s="513" t="s">
        <v>170</v>
      </c>
      <c r="D130" s="514" t="s">
        <v>57</v>
      </c>
      <c r="E130" s="178">
        <f t="shared" si="111"/>
        <v>6840</v>
      </c>
      <c r="F130" s="127">
        <f t="shared" si="112"/>
        <v>1969</v>
      </c>
      <c r="G130" s="126">
        <f>F130/E130</f>
        <v>0.28786549707602338</v>
      </c>
      <c r="H130" s="127">
        <f t="shared" si="113"/>
        <v>0</v>
      </c>
      <c r="I130" s="127">
        <f t="shared" si="114"/>
        <v>1969</v>
      </c>
      <c r="J130" s="170">
        <f>I130/E130</f>
        <v>0.28786549707602338</v>
      </c>
      <c r="K130" s="127">
        <f t="shared" si="115"/>
        <v>0</v>
      </c>
      <c r="L130" s="128">
        <f t="shared" si="116"/>
        <v>1969</v>
      </c>
      <c r="M130" s="170">
        <f>L130/E130</f>
        <v>0.28786549707602338</v>
      </c>
      <c r="N130" s="127">
        <f t="shared" si="117"/>
        <v>0</v>
      </c>
      <c r="O130" s="515">
        <f t="shared" si="118"/>
        <v>1969</v>
      </c>
      <c r="P130" s="126">
        <f>O130/E130</f>
        <v>0.28786549707602338</v>
      </c>
      <c r="Q130" s="698">
        <f t="shared" si="146"/>
        <v>6840</v>
      </c>
      <c r="R130" s="698">
        <f>R132+R134+R136+R138+R140+R142+R144+R146</f>
        <v>0</v>
      </c>
      <c r="S130" s="699">
        <f>S132+S134+S136+S138+S140+S142+S144+S146</f>
        <v>6840</v>
      </c>
      <c r="T130" s="700">
        <f t="shared" si="147"/>
        <v>675</v>
      </c>
      <c r="U130" s="700">
        <f>U132+U134+U136+U138+U140+U142+U144+U146</f>
        <v>0</v>
      </c>
      <c r="V130" s="701">
        <f>V132+V134+V136+V138+V140+V142+V144+V146</f>
        <v>675</v>
      </c>
      <c r="W130" s="700">
        <f t="shared" si="148"/>
        <v>826</v>
      </c>
      <c r="X130" s="700">
        <f>X132+X134+X136+X138+X140+X142+X144+X146</f>
        <v>0</v>
      </c>
      <c r="Y130" s="701">
        <f>Y132+Y134+Y136+Y138+Y140+Y142+Y144+Y146</f>
        <v>826</v>
      </c>
      <c r="Z130" s="700">
        <f t="shared" si="149"/>
        <v>468</v>
      </c>
      <c r="AA130" s="700">
        <f>AA132+AA134+AA136+AA138+AA140+AA142+AA144+AA146</f>
        <v>0</v>
      </c>
      <c r="AB130" s="701">
        <f>AB132+AB134+AB136+AB138+AB140+AB142+AB144+AB146</f>
        <v>468</v>
      </c>
      <c r="AC130" s="520">
        <f>AD130+AE130</f>
        <v>1969</v>
      </c>
      <c r="AD130" s="521">
        <f>AD132+AD134+AD136+AD138+AD140+AD142+AD144+AD146</f>
        <v>0</v>
      </c>
      <c r="AE130" s="522">
        <f>AE132+AE134+AE136+AE138+AE140+AE142+AE144+AE146</f>
        <v>1969</v>
      </c>
      <c r="AF130" s="520">
        <f>AG130+AH130</f>
        <v>0</v>
      </c>
      <c r="AG130" s="521">
        <f>AG132+AG134+AG136+AG138+AG140+AG142+AG144+AG146</f>
        <v>0</v>
      </c>
      <c r="AH130" s="523">
        <f>AH132+AH134+AH136+AH138+AH140+AH142+AH144+AH146</f>
        <v>0</v>
      </c>
      <c r="AI130" s="520">
        <f>AJ130+AK130</f>
        <v>0</v>
      </c>
      <c r="AJ130" s="521">
        <f>AJ132+AJ134+AJ136+AJ138+AJ140+AJ142+AJ144+AJ146</f>
        <v>0</v>
      </c>
      <c r="AK130" s="519">
        <f>AK132+AK134+AK136+AK138+AK140+AK142+AK144+AK146</f>
        <v>0</v>
      </c>
      <c r="AL130" s="520">
        <f>AM130+AN130</f>
        <v>0</v>
      </c>
      <c r="AM130" s="521">
        <f>AM132+AM134+AM136+AM138+AM140+AM142+AM144+AM146</f>
        <v>0</v>
      </c>
      <c r="AN130" s="519">
        <f>AN132+AN134+AN136+AN138+AN140+AN142+AN144+AN146</f>
        <v>0</v>
      </c>
      <c r="AO130" s="520">
        <f>AP130+AQ130</f>
        <v>0</v>
      </c>
      <c r="AP130" s="521">
        <f>AP132+AP134+AP136+AP138+AP140+AP142+AP144+AP146</f>
        <v>0</v>
      </c>
      <c r="AQ130" s="522">
        <f>AQ132+AQ134+AQ136+AQ138+AQ140+AQ142+AQ144+AQ146</f>
        <v>0</v>
      </c>
      <c r="AR130" s="520">
        <f>AS130+AT130</f>
        <v>1969</v>
      </c>
      <c r="AS130" s="521">
        <f>AS132+AS134+AS136+AS138+AS140+AS142+AS144+AS146</f>
        <v>0</v>
      </c>
      <c r="AT130" s="521">
        <f>AT132+AT134+AT136+AT138+AT140+AT142+AT144+AT146</f>
        <v>1969</v>
      </c>
      <c r="AU130" s="520">
        <f>AV130+AW130</f>
        <v>0</v>
      </c>
      <c r="AV130" s="521">
        <f>AV132+AV134+AV136+AV138+AV140+AV142+AV144+AV146</f>
        <v>0</v>
      </c>
      <c r="AW130" s="519">
        <f>AW132+AW134+AW136+AW138+AW140+AW142+AW144+AW146</f>
        <v>0</v>
      </c>
      <c r="AX130" s="520">
        <f>AY130+AZ130</f>
        <v>0</v>
      </c>
      <c r="AY130" s="521">
        <f>AY132+AY134+AY136+AY138+AY140+AY142+AY144+AY146</f>
        <v>0</v>
      </c>
      <c r="AZ130" s="519">
        <f>AZ132+AZ134+AZ136+AZ138+AZ140+AZ142+AZ144+AZ146</f>
        <v>0</v>
      </c>
      <c r="BA130" s="520">
        <f>BB130+BC130</f>
        <v>0</v>
      </c>
      <c r="BB130" s="520">
        <f>BB132+BB134+BB136+BB138+BB140+BB142+BB144+BB146</f>
        <v>0</v>
      </c>
      <c r="BC130" s="523">
        <f>BC132+BC134+BC136+BC138+BC140+BC142+BC144+BC146</f>
        <v>0</v>
      </c>
      <c r="BD130" s="520">
        <f>BE130+BF130</f>
        <v>0</v>
      </c>
      <c r="BE130" s="521">
        <f>BE132+BE134+BE136+BE138+BE140+BE142+BE144+BE146</f>
        <v>0</v>
      </c>
      <c r="BF130" s="522">
        <f>BF132+BF134+BF136+BF138+BF140+BF142+BF144+BF146</f>
        <v>0</v>
      </c>
      <c r="BG130" s="520">
        <f>BH130+BI130</f>
        <v>1969</v>
      </c>
      <c r="BH130" s="521">
        <f>BH132+BH134+BH136+BH138+BH140+BH142+BH144+BH146</f>
        <v>0</v>
      </c>
      <c r="BI130" s="522">
        <f>BI132+BI134+BI136+BI138+BI140+BI142+BI144+BI146</f>
        <v>1969</v>
      </c>
      <c r="BJ130" s="520">
        <f>BK130+BL130</f>
        <v>0</v>
      </c>
      <c r="BK130" s="521">
        <f>BK132+BK134+BK136+BK138+BK140+BK142+BK144+BK146</f>
        <v>0</v>
      </c>
      <c r="BL130" s="518">
        <f>BL132+BL134+BL136+BL138+BL140+BL142+BL144+BL146</f>
        <v>0</v>
      </c>
      <c r="BM130" s="520">
        <f>BN130+BO130</f>
        <v>0</v>
      </c>
      <c r="BN130" s="521">
        <f>BN132+BN134+BN136+BN138+BN140+BN142+BN144+BN146</f>
        <v>0</v>
      </c>
      <c r="BO130" s="518">
        <f>BO132+BO134+BO136+BO138+BO140+BO142+BO144+BO146</f>
        <v>0</v>
      </c>
      <c r="BP130" s="520">
        <f>BQ130+BR130</f>
        <v>0</v>
      </c>
      <c r="BQ130" s="521">
        <f>BQ132+BQ134+BQ136+BQ138+BQ140+BQ142+BQ144+BQ146</f>
        <v>0</v>
      </c>
      <c r="BR130" s="518">
        <f>BR132+BR134+BR136+BR138+BR140+BR142+BR144+BR146</f>
        <v>0</v>
      </c>
      <c r="BS130" s="524">
        <f>BT130+BU130</f>
        <v>0</v>
      </c>
      <c r="BT130" s="525">
        <f>BT132+BT134+BT136+BT138+BT140+BT142+BT144+BT146</f>
        <v>0</v>
      </c>
      <c r="BU130" s="526">
        <f>BU132+BU134+BU136+BU138+BU140+BU142+BU144+BU146</f>
        <v>0</v>
      </c>
      <c r="BV130" s="524">
        <f>BW130+BX130</f>
        <v>1969</v>
      </c>
      <c r="BW130" s="525">
        <f>BW132+BW134+BW136+BW138+BW140+BW142+BW144+BW146</f>
        <v>0</v>
      </c>
      <c r="BX130" s="526">
        <f>BX132+BX134+BX136+BX138+BX140+BX142+BX144+BX146</f>
        <v>1969</v>
      </c>
      <c r="BY130" s="170">
        <f>BV130/Q130</f>
        <v>0.28786549707602338</v>
      </c>
    </row>
    <row r="131" spans="2:77" ht="15.75" customHeight="1" thickBot="1" x14ac:dyDescent="0.3">
      <c r="B131" s="527"/>
      <c r="C131" s="528" t="s">
        <v>171</v>
      </c>
      <c r="D131" s="529" t="s">
        <v>32</v>
      </c>
      <c r="E131" s="530">
        <f t="shared" si="111"/>
        <v>532</v>
      </c>
      <c r="F131" s="668">
        <f t="shared" si="112"/>
        <v>124.07200000000002</v>
      </c>
      <c r="G131" s="533">
        <f>F131/E131</f>
        <v>0.23321804511278199</v>
      </c>
      <c r="H131" s="531">
        <f t="shared" si="113"/>
        <v>0</v>
      </c>
      <c r="I131" s="531">
        <f t="shared" si="114"/>
        <v>124.07200000000002</v>
      </c>
      <c r="J131" s="533">
        <f>I131/E131</f>
        <v>0.23321804511278199</v>
      </c>
      <c r="K131" s="531">
        <f t="shared" si="115"/>
        <v>0</v>
      </c>
      <c r="L131" s="664">
        <f t="shared" si="116"/>
        <v>124.07200000000002</v>
      </c>
      <c r="M131" s="533">
        <f>L131/E131</f>
        <v>0.23321804511278199</v>
      </c>
      <c r="N131" s="531">
        <f t="shared" si="117"/>
        <v>0</v>
      </c>
      <c r="O131" s="532">
        <f t="shared" si="118"/>
        <v>124.07200000000002</v>
      </c>
      <c r="P131" s="533">
        <f>O131/E131</f>
        <v>0.23321804511278199</v>
      </c>
      <c r="Q131" s="702">
        <f t="shared" si="146"/>
        <v>532</v>
      </c>
      <c r="R131" s="702">
        <f>R133+R135+R137+R139+R141+R143+R145+R147</f>
        <v>0</v>
      </c>
      <c r="S131" s="703">
        <f>S133+S135+S137+S139+S141+S143+S145+S147</f>
        <v>532</v>
      </c>
      <c r="T131" s="704">
        <f t="shared" si="147"/>
        <v>44.673999999999999</v>
      </c>
      <c r="U131" s="704">
        <f>U133+U135+U137+U139+U141+U143+U145+U147</f>
        <v>0</v>
      </c>
      <c r="V131" s="705">
        <f>V133+V135+V137+V139+V141+V143+V145+V147</f>
        <v>44.673999999999999</v>
      </c>
      <c r="W131" s="704">
        <f t="shared" si="148"/>
        <v>50.344999999999992</v>
      </c>
      <c r="X131" s="704">
        <f>X133+X135+X137+X139+X141+X143+X145+X147</f>
        <v>0</v>
      </c>
      <c r="Y131" s="705">
        <f>Y133+Y135+Y137+Y139+Y141+Y143+Y145+Y147</f>
        <v>50.344999999999992</v>
      </c>
      <c r="Z131" s="704">
        <f t="shared" si="149"/>
        <v>29.052999999999997</v>
      </c>
      <c r="AA131" s="704">
        <f>AA133+AA135+AA137+AA139+AA141+AA143+AA145+AA147</f>
        <v>0</v>
      </c>
      <c r="AB131" s="705">
        <f>AB133+AB135+AB137+AB139+AB141+AB143+AB145+AB147</f>
        <v>29.052999999999997</v>
      </c>
      <c r="AC131" s="535">
        <f>AD131+AE131</f>
        <v>124.07200000000002</v>
      </c>
      <c r="AD131" s="536">
        <f>AD133+AD135+AD137+AD139+AD141+AD143+AD145+AD147</f>
        <v>0</v>
      </c>
      <c r="AE131" s="537">
        <f>AE133+AE135+AE137+AE139+AE141+AE143+AE145+AE147</f>
        <v>124.07200000000002</v>
      </c>
      <c r="AF131" s="535">
        <f>AG131+AH131</f>
        <v>0</v>
      </c>
      <c r="AG131" s="536">
        <f>AG133+AG135+AG137+AG139+AG141+AG143+AG145+AG147</f>
        <v>0</v>
      </c>
      <c r="AH131" s="538">
        <f>AH133+AH135+AH137+AH139+AH141+AH143+AH145+AH147</f>
        <v>0</v>
      </c>
      <c r="AI131" s="535">
        <f>AJ131+AK131</f>
        <v>0</v>
      </c>
      <c r="AJ131" s="536">
        <f>AJ133+AJ135+AJ137+AJ139+AJ141+AJ143+AJ145+AJ147</f>
        <v>0</v>
      </c>
      <c r="AK131" s="538">
        <f>AK133+AK135+AK137+AK139+AK141+AK143+AK145+AK147</f>
        <v>0</v>
      </c>
      <c r="AL131" s="535">
        <f>AM131+AN131</f>
        <v>0</v>
      </c>
      <c r="AM131" s="536">
        <f>AM133+AM135+AM137+AM139+AM141+AM143+AM145+AM147</f>
        <v>0</v>
      </c>
      <c r="AN131" s="540">
        <f>AN133+AN135+AN137+AN139+AN141+AN143+AN145+AN147</f>
        <v>0</v>
      </c>
      <c r="AO131" s="535">
        <f>AP131+AQ131</f>
        <v>0</v>
      </c>
      <c r="AP131" s="536">
        <f>AP133+AP135+AP137+AP139+AP141+AP143+AP145+AP147</f>
        <v>0</v>
      </c>
      <c r="AQ131" s="537">
        <f>AQ133+AQ135+AQ137+AQ139+AQ141+AQ143+AQ145+AQ147</f>
        <v>0</v>
      </c>
      <c r="AR131" s="535">
        <f>AS131+AT131</f>
        <v>124.07200000000002</v>
      </c>
      <c r="AS131" s="536">
        <f>AS133+AS135+AS137+AS139+AS141+AS143+AS145+AS147</f>
        <v>0</v>
      </c>
      <c r="AT131" s="539">
        <f>AT133+AT135+AT137+AT139+AT141+AT143+AT145+AT147</f>
        <v>124.07200000000002</v>
      </c>
      <c r="AU131" s="535">
        <f>AV131+AW131</f>
        <v>0</v>
      </c>
      <c r="AV131" s="536">
        <f>AV133+AV135+AV137+AV139+AV141+AV143+AV145+AV147</f>
        <v>0</v>
      </c>
      <c r="AW131" s="540">
        <f>AW133+AW135+AW137+AW139+AW141+AW143+AW145+AW147</f>
        <v>0</v>
      </c>
      <c r="AX131" s="535">
        <f>AY131+AZ131</f>
        <v>0</v>
      </c>
      <c r="AY131" s="536">
        <f>AY133+AY135+AY137+AY139+AY141+AY143+AY145+AY147</f>
        <v>0</v>
      </c>
      <c r="AZ131" s="540">
        <f>AZ133+AZ135+AZ137+AZ139+AZ141+AZ143+AZ145+AZ147</f>
        <v>0</v>
      </c>
      <c r="BA131" s="535">
        <f>BB131+BC131</f>
        <v>0</v>
      </c>
      <c r="BB131" s="535">
        <f>BB133+BB135+BB137+BB139+BB141+BB143+BB145+BB147</f>
        <v>0</v>
      </c>
      <c r="BC131" s="538">
        <f>BC133+BC135+BC137+BC139+BC141+BC143+BC145+BC147</f>
        <v>0</v>
      </c>
      <c r="BD131" s="535">
        <f>BE131+BF131</f>
        <v>0</v>
      </c>
      <c r="BE131" s="536">
        <f>BE133+BE135+BE137+BE139+BE141+BE143+BE145+BE147</f>
        <v>0</v>
      </c>
      <c r="BF131" s="537">
        <f>BF133+BF135+BF137+BF139+BF141+BF143+BF145+BF147</f>
        <v>0</v>
      </c>
      <c r="BG131" s="535">
        <f>BH131+BI131</f>
        <v>124.07200000000002</v>
      </c>
      <c r="BH131" s="536">
        <f>BH133+BH135+BH137+BH139+BH141+BH143+BH145+BH147</f>
        <v>0</v>
      </c>
      <c r="BI131" s="537">
        <f>BI133+BI135+BI137+BI139+BI141+BI143+BI145+BI147</f>
        <v>124.07200000000002</v>
      </c>
      <c r="BJ131" s="535">
        <f>BK131+BL131</f>
        <v>0</v>
      </c>
      <c r="BK131" s="536">
        <f>BK133+BK135+BK137+BK139+BK141+BK143+BK145+BK147</f>
        <v>0</v>
      </c>
      <c r="BL131" s="661">
        <f>BL133+BL135+BL137+BL139+BL141+BL143+BL145+BL147</f>
        <v>0</v>
      </c>
      <c r="BM131" s="535">
        <f>BN131+BO131</f>
        <v>0</v>
      </c>
      <c r="BN131" s="536">
        <f>BN133+BN135+BN137+BN139+BN141+BN143+BN145+BN147</f>
        <v>0</v>
      </c>
      <c r="BO131" s="662">
        <f>BO133+BO135+BO137+BO139+BO141+BO143+BO145+BO147</f>
        <v>0</v>
      </c>
      <c r="BP131" s="535">
        <f>BQ131+BR131</f>
        <v>0</v>
      </c>
      <c r="BQ131" s="536">
        <f>BQ133+BQ135+BQ137+BQ139+BQ141+BQ143+BQ145+BQ147</f>
        <v>0</v>
      </c>
      <c r="BR131" s="662">
        <f>BR133+BR135+BR137+BR139+BR141+BR143+BR145+BR147</f>
        <v>0</v>
      </c>
      <c r="BS131" s="541">
        <f>BT131+BU131</f>
        <v>0</v>
      </c>
      <c r="BT131" s="542">
        <f>BT133+BT135+BT137+BT139+BT141+BT143+BT145+BT147</f>
        <v>0</v>
      </c>
      <c r="BU131" s="543">
        <f>BU133+BU135+BU137+BU139+BU141+BU143+BU145+BU147</f>
        <v>0</v>
      </c>
      <c r="BV131" s="541">
        <f>BW131+BX131</f>
        <v>124.07200000000002</v>
      </c>
      <c r="BW131" s="542">
        <f>BW133+BW135+BW137+BW139+BW141+BW143+BW145+BW147</f>
        <v>0</v>
      </c>
      <c r="BX131" s="544">
        <f>BX133+BX135+BX137+BX139+BX141+BX143+BX145+BX147</f>
        <v>124.07200000000002</v>
      </c>
      <c r="BY131" s="533">
        <f>BV131/Q131</f>
        <v>0.23321804511278199</v>
      </c>
    </row>
    <row r="132" spans="2:77" ht="15.75" customHeight="1" x14ac:dyDescent="0.25">
      <c r="B132" s="790" t="s">
        <v>172</v>
      </c>
      <c r="C132" s="791" t="s">
        <v>173</v>
      </c>
      <c r="D132" s="393" t="s">
        <v>57</v>
      </c>
      <c r="E132" s="202">
        <f t="shared" si="111"/>
        <v>90</v>
      </c>
      <c r="F132" s="39">
        <f t="shared" si="112"/>
        <v>47</v>
      </c>
      <c r="G132" s="236">
        <f>F132/E132</f>
        <v>0.52222222222222225</v>
      </c>
      <c r="H132" s="237">
        <f t="shared" si="113"/>
        <v>0</v>
      </c>
      <c r="I132" s="237">
        <f t="shared" si="114"/>
        <v>47</v>
      </c>
      <c r="J132" s="236">
        <f>I132/E132</f>
        <v>0.52222222222222225</v>
      </c>
      <c r="K132" s="237">
        <f t="shared" si="115"/>
        <v>0</v>
      </c>
      <c r="L132" s="413">
        <f t="shared" si="116"/>
        <v>47</v>
      </c>
      <c r="M132" s="236">
        <f>L132/E132</f>
        <v>0.52222222222222225</v>
      </c>
      <c r="N132" s="237">
        <f t="shared" si="117"/>
        <v>0</v>
      </c>
      <c r="O132" s="545">
        <f t="shared" si="118"/>
        <v>47</v>
      </c>
      <c r="P132" s="236">
        <f>O132/E132</f>
        <v>0.52222222222222225</v>
      </c>
      <c r="Q132" s="683">
        <f t="shared" si="146"/>
        <v>90</v>
      </c>
      <c r="R132" s="683">
        <v>0</v>
      </c>
      <c r="S132" s="706">
        <v>90</v>
      </c>
      <c r="T132" s="685">
        <f t="shared" si="147"/>
        <v>26</v>
      </c>
      <c r="U132" s="685">
        <v>0</v>
      </c>
      <c r="V132" s="707">
        <v>26</v>
      </c>
      <c r="W132" s="685">
        <f t="shared" si="148"/>
        <v>5</v>
      </c>
      <c r="X132" s="685">
        <v>0</v>
      </c>
      <c r="Y132" s="707">
        <v>5</v>
      </c>
      <c r="Z132" s="685">
        <f t="shared" si="149"/>
        <v>16</v>
      </c>
      <c r="AA132" s="685">
        <v>0</v>
      </c>
      <c r="AB132" s="707">
        <v>16</v>
      </c>
      <c r="AC132" s="401">
        <f>AD132+AE132</f>
        <v>47</v>
      </c>
      <c r="AD132" s="548">
        <v>0</v>
      </c>
      <c r="AE132" s="207">
        <f t="shared" ref="AE132:AE147" si="150">T132+W132+Z132</f>
        <v>47</v>
      </c>
      <c r="AF132" s="401">
        <f>AG132+AH132</f>
        <v>0</v>
      </c>
      <c r="AG132" s="548">
        <v>0</v>
      </c>
      <c r="AH132" s="549">
        <v>0</v>
      </c>
      <c r="AI132" s="401">
        <f>AJ132+AK132</f>
        <v>0</v>
      </c>
      <c r="AJ132" s="548">
        <v>0</v>
      </c>
      <c r="AK132" s="551">
        <v>0</v>
      </c>
      <c r="AL132" s="500">
        <f>AM132+AN132</f>
        <v>0</v>
      </c>
      <c r="AM132" s="550">
        <v>0</v>
      </c>
      <c r="AN132" s="551">
        <v>0</v>
      </c>
      <c r="AO132" s="401">
        <f>AP132+AQ132</f>
        <v>0</v>
      </c>
      <c r="AP132" s="548">
        <v>0</v>
      </c>
      <c r="AQ132" s="207">
        <f t="shared" ref="AQ132:AQ147" si="151">AF132+AI132+AL132</f>
        <v>0</v>
      </c>
      <c r="AR132" s="401">
        <f>AS132+AT132</f>
        <v>47</v>
      </c>
      <c r="AS132" s="548">
        <v>0</v>
      </c>
      <c r="AT132" s="207">
        <f t="shared" ref="AT132:AT147" si="152">AC132+AO132</f>
        <v>47</v>
      </c>
      <c r="AU132" s="401">
        <f>AV132+AW132</f>
        <v>0</v>
      </c>
      <c r="AV132" s="550">
        <v>0</v>
      </c>
      <c r="AW132" s="551">
        <v>0</v>
      </c>
      <c r="AX132" s="500">
        <f>AY132+AZ132</f>
        <v>0</v>
      </c>
      <c r="AY132" s="550">
        <v>0</v>
      </c>
      <c r="AZ132" s="551">
        <v>0</v>
      </c>
      <c r="BA132" s="401">
        <f>BB132+BC132</f>
        <v>0</v>
      </c>
      <c r="BB132" s="548">
        <v>0</v>
      </c>
      <c r="BC132" s="552">
        <v>0</v>
      </c>
      <c r="BD132" s="401">
        <f>BE132+BF132</f>
        <v>0</v>
      </c>
      <c r="BE132" s="548">
        <v>0</v>
      </c>
      <c r="BF132" s="207">
        <f t="shared" ref="BF132:BF147" si="153">AU132+AX132+BA132</f>
        <v>0</v>
      </c>
      <c r="BG132" s="401">
        <f>BH132+BI132</f>
        <v>47</v>
      </c>
      <c r="BH132" s="548">
        <v>0</v>
      </c>
      <c r="BI132" s="207">
        <f t="shared" ref="BI132:BI145" si="154">AR132+BD132</f>
        <v>47</v>
      </c>
      <c r="BJ132" s="401">
        <f>BK132+BL132</f>
        <v>0</v>
      </c>
      <c r="BK132" s="548">
        <v>0</v>
      </c>
      <c r="BL132" s="660">
        <v>0</v>
      </c>
      <c r="BM132" s="500">
        <f>BN132+BO132</f>
        <v>0</v>
      </c>
      <c r="BN132" s="550">
        <v>0</v>
      </c>
      <c r="BO132" s="660">
        <v>0</v>
      </c>
      <c r="BP132" s="500">
        <f>BQ132+BR132</f>
        <v>0</v>
      </c>
      <c r="BQ132" s="550">
        <v>0</v>
      </c>
      <c r="BR132" s="660">
        <v>0</v>
      </c>
      <c r="BS132" s="553">
        <f>BT132+BU132</f>
        <v>0</v>
      </c>
      <c r="BT132" s="554">
        <v>0</v>
      </c>
      <c r="BU132" s="51">
        <f t="shared" ref="BU132:BU147" si="155">BJ132+BM132+BP132</f>
        <v>0</v>
      </c>
      <c r="BV132" s="553">
        <f>BW132+BX132</f>
        <v>47</v>
      </c>
      <c r="BW132" s="554">
        <v>0</v>
      </c>
      <c r="BX132" s="51">
        <f t="shared" ref="BX132:BX147" si="156">BG132+BS132</f>
        <v>47</v>
      </c>
      <c r="BY132" s="242">
        <f>BV132/Q132</f>
        <v>0.52222222222222225</v>
      </c>
    </row>
    <row r="133" spans="2:77" ht="15.75" customHeight="1" x14ac:dyDescent="0.25">
      <c r="B133" s="788"/>
      <c r="C133" s="789"/>
      <c r="D133" s="468" t="s">
        <v>32</v>
      </c>
      <c r="E133" s="469">
        <f t="shared" si="111"/>
        <v>62.999999999999993</v>
      </c>
      <c r="F133" s="75">
        <f t="shared" si="112"/>
        <v>7.4279999999999999</v>
      </c>
      <c r="G133" s="76">
        <f>F133/E133</f>
        <v>0.11790476190476191</v>
      </c>
      <c r="H133" s="78">
        <f t="shared" si="113"/>
        <v>0</v>
      </c>
      <c r="I133" s="78">
        <f t="shared" si="114"/>
        <v>7.4279999999999999</v>
      </c>
      <c r="J133" s="76">
        <f>I133/E133</f>
        <v>0.11790476190476191</v>
      </c>
      <c r="K133" s="78">
        <f t="shared" si="115"/>
        <v>0</v>
      </c>
      <c r="L133" s="79">
        <f t="shared" si="116"/>
        <v>7.4279999999999999</v>
      </c>
      <c r="M133" s="76">
        <f>L133/E133</f>
        <v>0.11790476190476191</v>
      </c>
      <c r="N133" s="78">
        <f t="shared" si="117"/>
        <v>0</v>
      </c>
      <c r="O133" s="470">
        <f t="shared" si="118"/>
        <v>7.4279999999999999</v>
      </c>
      <c r="P133" s="76">
        <f>O133/E133</f>
        <v>0.11790476190476191</v>
      </c>
      <c r="Q133" s="682">
        <f t="shared" si="146"/>
        <v>62.999999999999993</v>
      </c>
      <c r="R133" s="682">
        <v>0</v>
      </c>
      <c r="S133" s="708">
        <f>S132*0.7</f>
        <v>62.999999999999993</v>
      </c>
      <c r="T133" s="604">
        <f t="shared" si="147"/>
        <v>6.2869999999999999</v>
      </c>
      <c r="U133" s="604">
        <v>0</v>
      </c>
      <c r="V133" s="707">
        <v>6.2869999999999999</v>
      </c>
      <c r="W133" s="604">
        <f t="shared" si="148"/>
        <v>0.27200000000000002</v>
      </c>
      <c r="X133" s="604">
        <v>0</v>
      </c>
      <c r="Y133" s="707">
        <v>0.27200000000000002</v>
      </c>
      <c r="Z133" s="604">
        <f t="shared" si="149"/>
        <v>0.86899999999999999</v>
      </c>
      <c r="AA133" s="604">
        <v>0</v>
      </c>
      <c r="AB133" s="707">
        <v>0.86899999999999999</v>
      </c>
      <c r="AC133" s="555">
        <f>AD133+AE133</f>
        <v>7.4279999999999999</v>
      </c>
      <c r="AD133" s="556">
        <v>0</v>
      </c>
      <c r="AE133" s="189">
        <f t="shared" si="150"/>
        <v>7.4279999999999999</v>
      </c>
      <c r="AF133" s="555">
        <f>AG133+AH133</f>
        <v>0</v>
      </c>
      <c r="AG133" s="556">
        <v>0</v>
      </c>
      <c r="AH133" s="557">
        <v>0</v>
      </c>
      <c r="AI133" s="555">
        <f>AJ133+AK133</f>
        <v>0</v>
      </c>
      <c r="AJ133" s="556">
        <v>0</v>
      </c>
      <c r="AK133" s="547">
        <v>0</v>
      </c>
      <c r="AL133" s="555">
        <f>AM133+AN133</f>
        <v>0</v>
      </c>
      <c r="AM133" s="556">
        <v>0</v>
      </c>
      <c r="AN133" s="547">
        <v>0</v>
      </c>
      <c r="AO133" s="555">
        <f>AP133+AQ133</f>
        <v>0</v>
      </c>
      <c r="AP133" s="556">
        <v>0</v>
      </c>
      <c r="AQ133" s="189">
        <f t="shared" si="151"/>
        <v>0</v>
      </c>
      <c r="AR133" s="555">
        <f>AS133+AT133</f>
        <v>7.4279999999999999</v>
      </c>
      <c r="AS133" s="556">
        <v>0</v>
      </c>
      <c r="AT133" s="189">
        <f t="shared" si="152"/>
        <v>7.4279999999999999</v>
      </c>
      <c r="AU133" s="555">
        <f>AV133+AW133</f>
        <v>0</v>
      </c>
      <c r="AV133" s="556">
        <v>0</v>
      </c>
      <c r="AW133" s="547">
        <v>0</v>
      </c>
      <c r="AX133" s="555">
        <f>AY133+AZ133</f>
        <v>0</v>
      </c>
      <c r="AY133" s="556">
        <v>0</v>
      </c>
      <c r="AZ133" s="547">
        <v>0</v>
      </c>
      <c r="BA133" s="555">
        <f>BB133+BC133</f>
        <v>0</v>
      </c>
      <c r="BB133" s="556">
        <v>0</v>
      </c>
      <c r="BC133" s="557">
        <v>0</v>
      </c>
      <c r="BD133" s="555">
        <f>BE133+BF133</f>
        <v>0</v>
      </c>
      <c r="BE133" s="556">
        <v>0</v>
      </c>
      <c r="BF133" s="189">
        <f t="shared" si="153"/>
        <v>0</v>
      </c>
      <c r="BG133" s="555">
        <f>BH133+BI133</f>
        <v>7.4279999999999999</v>
      </c>
      <c r="BH133" s="556">
        <v>0</v>
      </c>
      <c r="BI133" s="189">
        <f t="shared" si="154"/>
        <v>7.4279999999999999</v>
      </c>
      <c r="BJ133" s="555">
        <f>BK133+BL133</f>
        <v>0</v>
      </c>
      <c r="BK133" s="556">
        <v>0</v>
      </c>
      <c r="BL133" s="546">
        <v>0</v>
      </c>
      <c r="BM133" s="555">
        <f>BN133+BO133</f>
        <v>0</v>
      </c>
      <c r="BN133" s="556">
        <v>0</v>
      </c>
      <c r="BO133" s="546">
        <v>0</v>
      </c>
      <c r="BP133" s="555">
        <f>BQ133+BR133</f>
        <v>0</v>
      </c>
      <c r="BQ133" s="556">
        <v>0</v>
      </c>
      <c r="BR133" s="546">
        <v>0</v>
      </c>
      <c r="BS133" s="558">
        <f>BT133+BU133</f>
        <v>0</v>
      </c>
      <c r="BT133" s="559">
        <v>0</v>
      </c>
      <c r="BU133" s="88">
        <f t="shared" si="155"/>
        <v>0</v>
      </c>
      <c r="BV133" s="558">
        <f>BW133+BX133</f>
        <v>7.4279999999999999</v>
      </c>
      <c r="BW133" s="559">
        <v>0</v>
      </c>
      <c r="BX133" s="152">
        <f t="shared" si="156"/>
        <v>7.4279999999999999</v>
      </c>
      <c r="BY133" s="480">
        <f>BV133/Q133</f>
        <v>0.11790476190476191</v>
      </c>
    </row>
    <row r="134" spans="2:77" ht="15.75" customHeight="1" x14ac:dyDescent="0.25">
      <c r="B134" s="783" t="s">
        <v>174</v>
      </c>
      <c r="C134" s="785" t="s">
        <v>175</v>
      </c>
      <c r="D134" s="468" t="s">
        <v>57</v>
      </c>
      <c r="E134" s="469">
        <f t="shared" si="111"/>
        <v>0</v>
      </c>
      <c r="F134" s="75">
        <f t="shared" si="112"/>
        <v>0</v>
      </c>
      <c r="G134" s="76"/>
      <c r="H134" s="78">
        <f t="shared" si="113"/>
        <v>0</v>
      </c>
      <c r="I134" s="78">
        <f t="shared" si="114"/>
        <v>0</v>
      </c>
      <c r="J134" s="76"/>
      <c r="K134" s="78">
        <f t="shared" si="115"/>
        <v>0</v>
      </c>
      <c r="L134" s="79">
        <f t="shared" si="116"/>
        <v>0</v>
      </c>
      <c r="M134" s="76"/>
      <c r="N134" s="78">
        <f t="shared" si="117"/>
        <v>0</v>
      </c>
      <c r="O134" s="470">
        <f t="shared" si="118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48"/>
        <v>0</v>
      </c>
      <c r="X134" s="604">
        <v>0</v>
      </c>
      <c r="Y134" s="707"/>
      <c r="Z134" s="604">
        <f t="shared" si="149"/>
        <v>0</v>
      </c>
      <c r="AA134" s="604">
        <v>0</v>
      </c>
      <c r="AB134" s="707"/>
      <c r="AC134" s="555"/>
      <c r="AD134" s="556"/>
      <c r="AE134" s="189">
        <f t="shared" si="150"/>
        <v>0</v>
      </c>
      <c r="AF134" s="555"/>
      <c r="AG134" s="556"/>
      <c r="AH134" s="557">
        <v>0</v>
      </c>
      <c r="AI134" s="555"/>
      <c r="AJ134" s="556"/>
      <c r="AK134" s="547"/>
      <c r="AL134" s="555"/>
      <c r="AM134" s="556"/>
      <c r="AN134" s="547">
        <v>0</v>
      </c>
      <c r="AO134" s="555"/>
      <c r="AP134" s="556"/>
      <c r="AQ134" s="189">
        <f t="shared" si="151"/>
        <v>0</v>
      </c>
      <c r="AR134" s="555"/>
      <c r="AS134" s="556"/>
      <c r="AT134" s="189">
        <f t="shared" si="152"/>
        <v>0</v>
      </c>
      <c r="AU134" s="555"/>
      <c r="AV134" s="556"/>
      <c r="AW134" s="547">
        <v>0</v>
      </c>
      <c r="AX134" s="555"/>
      <c r="AY134" s="556"/>
      <c r="AZ134" s="547">
        <v>0</v>
      </c>
      <c r="BA134" s="555"/>
      <c r="BB134" s="556"/>
      <c r="BC134" s="557">
        <v>0</v>
      </c>
      <c r="BD134" s="555"/>
      <c r="BE134" s="556"/>
      <c r="BF134" s="189">
        <f t="shared" si="153"/>
        <v>0</v>
      </c>
      <c r="BG134" s="555"/>
      <c r="BH134" s="556"/>
      <c r="BI134" s="189">
        <f t="shared" si="154"/>
        <v>0</v>
      </c>
      <c r="BJ134" s="555"/>
      <c r="BK134" s="556"/>
      <c r="BL134" s="546">
        <v>0</v>
      </c>
      <c r="BM134" s="555"/>
      <c r="BN134" s="556"/>
      <c r="BO134" s="546">
        <v>0</v>
      </c>
      <c r="BP134" s="555"/>
      <c r="BQ134" s="556"/>
      <c r="BR134" s="546">
        <v>0</v>
      </c>
      <c r="BS134" s="558"/>
      <c r="BT134" s="559"/>
      <c r="BU134" s="88">
        <f t="shared" si="155"/>
        <v>0</v>
      </c>
      <c r="BV134" s="558"/>
      <c r="BW134" s="559"/>
      <c r="BX134" s="152">
        <f t="shared" si="156"/>
        <v>0</v>
      </c>
      <c r="BY134" s="480"/>
    </row>
    <row r="135" spans="2:77" ht="15.75" customHeight="1" x14ac:dyDescent="0.25">
      <c r="B135" s="788"/>
      <c r="C135" s="789"/>
      <c r="D135" s="468" t="s">
        <v>32</v>
      </c>
      <c r="E135" s="469">
        <f t="shared" si="111"/>
        <v>0</v>
      </c>
      <c r="F135" s="75">
        <f t="shared" si="112"/>
        <v>0</v>
      </c>
      <c r="G135" s="76"/>
      <c r="H135" s="78">
        <f t="shared" si="113"/>
        <v>0</v>
      </c>
      <c r="I135" s="78">
        <f t="shared" si="114"/>
        <v>0</v>
      </c>
      <c r="J135" s="76"/>
      <c r="K135" s="78">
        <f t="shared" si="115"/>
        <v>0</v>
      </c>
      <c r="L135" s="79">
        <f t="shared" si="116"/>
        <v>0</v>
      </c>
      <c r="M135" s="76"/>
      <c r="N135" s="78">
        <f t="shared" si="117"/>
        <v>0</v>
      </c>
      <c r="O135" s="470">
        <f t="shared" si="118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48"/>
        <v>0</v>
      </c>
      <c r="X135" s="604">
        <v>0</v>
      </c>
      <c r="Y135" s="707"/>
      <c r="Z135" s="604">
        <f t="shared" si="149"/>
        <v>0</v>
      </c>
      <c r="AA135" s="604">
        <v>0</v>
      </c>
      <c r="AB135" s="707"/>
      <c r="AC135" s="555"/>
      <c r="AD135" s="556"/>
      <c r="AE135" s="189">
        <f t="shared" si="150"/>
        <v>0</v>
      </c>
      <c r="AF135" s="555"/>
      <c r="AG135" s="556"/>
      <c r="AH135" s="557">
        <v>0</v>
      </c>
      <c r="AI135" s="555"/>
      <c r="AJ135" s="556"/>
      <c r="AK135" s="547">
        <v>0</v>
      </c>
      <c r="AL135" s="555"/>
      <c r="AM135" s="556"/>
      <c r="AN135" s="547">
        <v>0</v>
      </c>
      <c r="AO135" s="555"/>
      <c r="AP135" s="556"/>
      <c r="AQ135" s="189">
        <f t="shared" si="151"/>
        <v>0</v>
      </c>
      <c r="AR135" s="555"/>
      <c r="AS135" s="556"/>
      <c r="AT135" s="189">
        <f t="shared" si="152"/>
        <v>0</v>
      </c>
      <c r="AU135" s="555"/>
      <c r="AV135" s="556"/>
      <c r="AW135" s="547">
        <v>0</v>
      </c>
      <c r="AX135" s="555"/>
      <c r="AY135" s="556"/>
      <c r="AZ135" s="547">
        <v>0</v>
      </c>
      <c r="BA135" s="555"/>
      <c r="BB135" s="556"/>
      <c r="BC135" s="557">
        <v>0</v>
      </c>
      <c r="BD135" s="555"/>
      <c r="BE135" s="556"/>
      <c r="BF135" s="189">
        <f t="shared" si="153"/>
        <v>0</v>
      </c>
      <c r="BG135" s="555"/>
      <c r="BH135" s="556"/>
      <c r="BI135" s="189">
        <f t="shared" si="154"/>
        <v>0</v>
      </c>
      <c r="BJ135" s="555"/>
      <c r="BK135" s="556"/>
      <c r="BL135" s="546">
        <v>0</v>
      </c>
      <c r="BM135" s="555"/>
      <c r="BN135" s="556"/>
      <c r="BO135" s="546">
        <v>0</v>
      </c>
      <c r="BP135" s="555"/>
      <c r="BQ135" s="556"/>
      <c r="BR135" s="546">
        <v>0</v>
      </c>
      <c r="BS135" s="558"/>
      <c r="BT135" s="559"/>
      <c r="BU135" s="88">
        <f t="shared" si="155"/>
        <v>0</v>
      </c>
      <c r="BV135" s="558"/>
      <c r="BW135" s="559"/>
      <c r="BX135" s="152">
        <f t="shared" si="156"/>
        <v>0</v>
      </c>
      <c r="BY135" s="480"/>
    </row>
    <row r="136" spans="2:77" ht="15.75" customHeight="1" x14ac:dyDescent="0.25">
      <c r="B136" s="783" t="s">
        <v>176</v>
      </c>
      <c r="C136" s="785" t="s">
        <v>177</v>
      </c>
      <c r="D136" s="468" t="s">
        <v>57</v>
      </c>
      <c r="E136" s="469">
        <f t="shared" si="111"/>
        <v>0</v>
      </c>
      <c r="F136" s="75">
        <f t="shared" si="112"/>
        <v>0</v>
      </c>
      <c r="G136" s="76"/>
      <c r="H136" s="78">
        <f t="shared" si="113"/>
        <v>0</v>
      </c>
      <c r="I136" s="78">
        <f t="shared" si="114"/>
        <v>0</v>
      </c>
      <c r="J136" s="76"/>
      <c r="K136" s="78">
        <f t="shared" si="115"/>
        <v>0</v>
      </c>
      <c r="L136" s="79">
        <f t="shared" si="116"/>
        <v>0</v>
      </c>
      <c r="M136" s="76"/>
      <c r="N136" s="78">
        <f t="shared" si="117"/>
        <v>0</v>
      </c>
      <c r="O136" s="470">
        <f t="shared" si="118"/>
        <v>0</v>
      </c>
      <c r="P136" s="76"/>
      <c r="Q136" s="682"/>
      <c r="R136" s="682"/>
      <c r="S136" s="708"/>
      <c r="T136" s="604"/>
      <c r="U136" s="604"/>
      <c r="V136" s="707"/>
      <c r="W136" s="604">
        <f t="shared" si="148"/>
        <v>0</v>
      </c>
      <c r="X136" s="604">
        <v>0</v>
      </c>
      <c r="Y136" s="707"/>
      <c r="Z136" s="604">
        <f t="shared" si="149"/>
        <v>0</v>
      </c>
      <c r="AA136" s="604">
        <v>0</v>
      </c>
      <c r="AB136" s="707"/>
      <c r="AC136" s="555"/>
      <c r="AD136" s="556"/>
      <c r="AE136" s="189">
        <f t="shared" si="150"/>
        <v>0</v>
      </c>
      <c r="AF136" s="555"/>
      <c r="AG136" s="556"/>
      <c r="AH136" s="557">
        <v>0</v>
      </c>
      <c r="AI136" s="555"/>
      <c r="AJ136" s="556"/>
      <c r="AK136" s="547">
        <v>0</v>
      </c>
      <c r="AL136" s="555"/>
      <c r="AM136" s="556"/>
      <c r="AN136" s="547">
        <v>0</v>
      </c>
      <c r="AO136" s="555"/>
      <c r="AP136" s="556"/>
      <c r="AQ136" s="189">
        <f t="shared" si="151"/>
        <v>0</v>
      </c>
      <c r="AR136" s="555"/>
      <c r="AS136" s="556"/>
      <c r="AT136" s="189">
        <f t="shared" si="152"/>
        <v>0</v>
      </c>
      <c r="AU136" s="555"/>
      <c r="AV136" s="556"/>
      <c r="AW136" s="547">
        <v>0</v>
      </c>
      <c r="AX136" s="555"/>
      <c r="AY136" s="556"/>
      <c r="AZ136" s="547">
        <v>0</v>
      </c>
      <c r="BA136" s="555"/>
      <c r="BB136" s="556"/>
      <c r="BC136" s="557">
        <v>0</v>
      </c>
      <c r="BD136" s="555"/>
      <c r="BE136" s="556"/>
      <c r="BF136" s="189">
        <f t="shared" si="153"/>
        <v>0</v>
      </c>
      <c r="BG136" s="555"/>
      <c r="BH136" s="556"/>
      <c r="BI136" s="189">
        <f t="shared" si="154"/>
        <v>0</v>
      </c>
      <c r="BJ136" s="555"/>
      <c r="BK136" s="556"/>
      <c r="BL136" s="546">
        <v>0</v>
      </c>
      <c r="BM136" s="555"/>
      <c r="BN136" s="556"/>
      <c r="BO136" s="546">
        <v>0</v>
      </c>
      <c r="BP136" s="555"/>
      <c r="BQ136" s="556"/>
      <c r="BR136" s="546">
        <v>0</v>
      </c>
      <c r="BS136" s="558"/>
      <c r="BT136" s="559"/>
      <c r="BU136" s="88">
        <f t="shared" si="155"/>
        <v>0</v>
      </c>
      <c r="BV136" s="558"/>
      <c r="BW136" s="559"/>
      <c r="BX136" s="152">
        <f t="shared" si="156"/>
        <v>0</v>
      </c>
      <c r="BY136" s="480"/>
    </row>
    <row r="137" spans="2:77" ht="15.75" customHeight="1" x14ac:dyDescent="0.25">
      <c r="B137" s="788"/>
      <c r="C137" s="789"/>
      <c r="D137" s="468" t="s">
        <v>32</v>
      </c>
      <c r="E137" s="469">
        <f t="shared" si="111"/>
        <v>0</v>
      </c>
      <c r="F137" s="75">
        <f t="shared" si="112"/>
        <v>0</v>
      </c>
      <c r="G137" s="76"/>
      <c r="H137" s="78">
        <f t="shared" si="113"/>
        <v>0</v>
      </c>
      <c r="I137" s="78">
        <f t="shared" si="114"/>
        <v>0</v>
      </c>
      <c r="J137" s="76"/>
      <c r="K137" s="78">
        <f t="shared" si="115"/>
        <v>0</v>
      </c>
      <c r="L137" s="79">
        <f t="shared" si="116"/>
        <v>0</v>
      </c>
      <c r="M137" s="76"/>
      <c r="N137" s="78">
        <f t="shared" si="117"/>
        <v>0</v>
      </c>
      <c r="O137" s="470">
        <f t="shared" si="118"/>
        <v>0</v>
      </c>
      <c r="P137" s="76"/>
      <c r="Q137" s="682"/>
      <c r="R137" s="682"/>
      <c r="S137" s="708"/>
      <c r="T137" s="604"/>
      <c r="U137" s="604"/>
      <c r="V137" s="707"/>
      <c r="W137" s="604">
        <f t="shared" si="148"/>
        <v>0</v>
      </c>
      <c r="X137" s="604">
        <v>0</v>
      </c>
      <c r="Y137" s="707"/>
      <c r="Z137" s="604">
        <f t="shared" si="149"/>
        <v>0</v>
      </c>
      <c r="AA137" s="604">
        <v>0</v>
      </c>
      <c r="AB137" s="707"/>
      <c r="AC137" s="555"/>
      <c r="AD137" s="556"/>
      <c r="AE137" s="189">
        <f t="shared" si="150"/>
        <v>0</v>
      </c>
      <c r="AF137" s="555"/>
      <c r="AG137" s="556"/>
      <c r="AH137" s="557">
        <v>0</v>
      </c>
      <c r="AI137" s="555"/>
      <c r="AJ137" s="556"/>
      <c r="AK137" s="547">
        <v>0</v>
      </c>
      <c r="AL137" s="555"/>
      <c r="AM137" s="556"/>
      <c r="AN137" s="547">
        <v>0</v>
      </c>
      <c r="AO137" s="555"/>
      <c r="AP137" s="556"/>
      <c r="AQ137" s="189">
        <f t="shared" si="151"/>
        <v>0</v>
      </c>
      <c r="AR137" s="555"/>
      <c r="AS137" s="556"/>
      <c r="AT137" s="189">
        <f t="shared" si="152"/>
        <v>0</v>
      </c>
      <c r="AU137" s="555"/>
      <c r="AV137" s="556"/>
      <c r="AW137" s="547">
        <v>0</v>
      </c>
      <c r="AX137" s="555"/>
      <c r="AY137" s="556"/>
      <c r="AZ137" s="547">
        <v>0</v>
      </c>
      <c r="BA137" s="555"/>
      <c r="BB137" s="556"/>
      <c r="BC137" s="557">
        <v>0</v>
      </c>
      <c r="BD137" s="555"/>
      <c r="BE137" s="556"/>
      <c r="BF137" s="189">
        <f t="shared" si="153"/>
        <v>0</v>
      </c>
      <c r="BG137" s="555"/>
      <c r="BH137" s="556"/>
      <c r="BI137" s="189">
        <f t="shared" si="154"/>
        <v>0</v>
      </c>
      <c r="BJ137" s="555"/>
      <c r="BK137" s="556"/>
      <c r="BL137" s="546">
        <v>0</v>
      </c>
      <c r="BM137" s="555"/>
      <c r="BN137" s="556"/>
      <c r="BO137" s="546">
        <v>0</v>
      </c>
      <c r="BP137" s="555"/>
      <c r="BQ137" s="556"/>
      <c r="BR137" s="546">
        <v>0</v>
      </c>
      <c r="BS137" s="558"/>
      <c r="BT137" s="559"/>
      <c r="BU137" s="88">
        <f t="shared" si="155"/>
        <v>0</v>
      </c>
      <c r="BV137" s="558"/>
      <c r="BW137" s="559"/>
      <c r="BX137" s="152">
        <f t="shared" si="156"/>
        <v>0</v>
      </c>
      <c r="BY137" s="480"/>
    </row>
    <row r="138" spans="2:77" ht="15.75" customHeight="1" x14ac:dyDescent="0.25">
      <c r="B138" s="783" t="s">
        <v>178</v>
      </c>
      <c r="C138" s="785" t="s">
        <v>179</v>
      </c>
      <c r="D138" s="468" t="s">
        <v>57</v>
      </c>
      <c r="E138" s="469">
        <f t="shared" si="111"/>
        <v>0</v>
      </c>
      <c r="F138" s="75">
        <f t="shared" si="112"/>
        <v>0</v>
      </c>
      <c r="G138" s="76" t="e">
        <f t="shared" ref="G138:G145" si="157">F138/E138</f>
        <v>#DIV/0!</v>
      </c>
      <c r="H138" s="78">
        <f t="shared" si="113"/>
        <v>0</v>
      </c>
      <c r="I138" s="78">
        <f t="shared" si="114"/>
        <v>0</v>
      </c>
      <c r="J138" s="76" t="e">
        <f t="shared" ref="J138:J145" si="158">I138/E138</f>
        <v>#DIV/0!</v>
      </c>
      <c r="K138" s="78">
        <f t="shared" si="115"/>
        <v>0</v>
      </c>
      <c r="L138" s="79">
        <f t="shared" si="116"/>
        <v>0</v>
      </c>
      <c r="M138" s="76" t="e">
        <f t="shared" ref="M138:M145" si="159">L138/E138</f>
        <v>#DIV/0!</v>
      </c>
      <c r="N138" s="78">
        <f t="shared" si="117"/>
        <v>0</v>
      </c>
      <c r="O138" s="470">
        <f t="shared" si="118"/>
        <v>0</v>
      </c>
      <c r="P138" s="76"/>
      <c r="Q138" s="682">
        <f t="shared" ref="Q138:Q145" si="160">R138+S138</f>
        <v>0</v>
      </c>
      <c r="R138" s="682">
        <v>0</v>
      </c>
      <c r="S138" s="708"/>
      <c r="T138" s="604">
        <f t="shared" ref="T138:T145" si="161">U138+V138</f>
        <v>0</v>
      </c>
      <c r="U138" s="604">
        <v>0</v>
      </c>
      <c r="V138" s="707"/>
      <c r="W138" s="604">
        <f t="shared" si="148"/>
        <v>0</v>
      </c>
      <c r="X138" s="604">
        <v>0</v>
      </c>
      <c r="Y138" s="707"/>
      <c r="Z138" s="604">
        <f t="shared" si="149"/>
        <v>0</v>
      </c>
      <c r="AA138" s="604">
        <v>0</v>
      </c>
      <c r="AB138" s="707">
        <v>0</v>
      </c>
      <c r="AC138" s="555">
        <f t="shared" ref="AC138:AC145" si="162">AD138+AE138</f>
        <v>0</v>
      </c>
      <c r="AD138" s="556">
        <v>0</v>
      </c>
      <c r="AE138" s="189">
        <f t="shared" si="150"/>
        <v>0</v>
      </c>
      <c r="AF138" s="555">
        <f t="shared" ref="AF138:AF145" si="163">AG138+AH138</f>
        <v>0</v>
      </c>
      <c r="AG138" s="556">
        <v>0</v>
      </c>
      <c r="AH138" s="557">
        <v>0</v>
      </c>
      <c r="AI138" s="555">
        <f t="shared" ref="AI138:AI145" si="164">AJ138+AK138</f>
        <v>0</v>
      </c>
      <c r="AJ138" s="556">
        <v>0</v>
      </c>
      <c r="AK138" s="547">
        <v>0</v>
      </c>
      <c r="AL138" s="555">
        <f t="shared" ref="AL138:AL145" si="165">AM138+AN138</f>
        <v>0</v>
      </c>
      <c r="AM138" s="556">
        <v>0</v>
      </c>
      <c r="AN138" s="547">
        <v>0</v>
      </c>
      <c r="AO138" s="555">
        <f t="shared" ref="AO138:AO145" si="166">AP138+AQ138</f>
        <v>0</v>
      </c>
      <c r="AP138" s="556">
        <v>0</v>
      </c>
      <c r="AQ138" s="189">
        <f t="shared" si="151"/>
        <v>0</v>
      </c>
      <c r="AR138" s="555">
        <f t="shared" ref="AR138:AR145" si="167">AS138+AT138</f>
        <v>0</v>
      </c>
      <c r="AS138" s="556">
        <v>0</v>
      </c>
      <c r="AT138" s="189">
        <f t="shared" si="152"/>
        <v>0</v>
      </c>
      <c r="AU138" s="555">
        <f t="shared" ref="AU138:AU145" si="168">AV138+AW138</f>
        <v>0</v>
      </c>
      <c r="AV138" s="556">
        <v>0</v>
      </c>
      <c r="AW138" s="547">
        <v>0</v>
      </c>
      <c r="AX138" s="555">
        <f t="shared" ref="AX138:AX145" si="169">AY138+AZ138</f>
        <v>0</v>
      </c>
      <c r="AY138" s="556">
        <v>0</v>
      </c>
      <c r="AZ138" s="547">
        <v>0</v>
      </c>
      <c r="BA138" s="555">
        <f t="shared" ref="BA138:BA145" si="170">BB138+BC138</f>
        <v>0</v>
      </c>
      <c r="BB138" s="556">
        <v>0</v>
      </c>
      <c r="BC138" s="557">
        <v>0</v>
      </c>
      <c r="BD138" s="555">
        <f t="shared" ref="BD138:BD145" si="171">BE138+BF138</f>
        <v>0</v>
      </c>
      <c r="BE138" s="556">
        <v>0</v>
      </c>
      <c r="BF138" s="189">
        <f t="shared" si="153"/>
        <v>0</v>
      </c>
      <c r="BG138" s="555">
        <f t="shared" ref="BG138:BG145" si="172">BH138+BI138</f>
        <v>0</v>
      </c>
      <c r="BH138" s="556">
        <v>0</v>
      </c>
      <c r="BI138" s="189">
        <f t="shared" si="154"/>
        <v>0</v>
      </c>
      <c r="BJ138" s="555">
        <f t="shared" ref="BJ138:BJ145" si="173">BK138+BL138</f>
        <v>0</v>
      </c>
      <c r="BK138" s="556">
        <v>0</v>
      </c>
      <c r="BL138" s="546">
        <v>0</v>
      </c>
      <c r="BM138" s="555">
        <f t="shared" ref="BM138:BM145" si="174">BN138+BO138</f>
        <v>0</v>
      </c>
      <c r="BN138" s="556">
        <v>0</v>
      </c>
      <c r="BO138" s="546">
        <v>0</v>
      </c>
      <c r="BP138" s="555">
        <f t="shared" ref="BP138:BP145" si="175">BQ138+BR138</f>
        <v>0</v>
      </c>
      <c r="BQ138" s="556">
        <v>0</v>
      </c>
      <c r="BR138" s="546">
        <v>0</v>
      </c>
      <c r="BS138" s="558">
        <f t="shared" ref="BS138:BS145" si="176">BT138+BU138</f>
        <v>0</v>
      </c>
      <c r="BT138" s="559">
        <v>0</v>
      </c>
      <c r="BU138" s="88">
        <f t="shared" si="155"/>
        <v>0</v>
      </c>
      <c r="BV138" s="558">
        <f t="shared" ref="BV138:BV145" si="177">BW138+BX138</f>
        <v>0</v>
      </c>
      <c r="BW138" s="559">
        <v>0</v>
      </c>
      <c r="BX138" s="152">
        <f t="shared" si="156"/>
        <v>0</v>
      </c>
      <c r="BY138" s="480" t="e">
        <f t="shared" ref="BY138:BY145" si="178">BV138/Q138</f>
        <v>#DIV/0!</v>
      </c>
    </row>
    <row r="139" spans="2:77" s="597" customFormat="1" ht="15.75" customHeight="1" x14ac:dyDescent="0.25">
      <c r="B139" s="788"/>
      <c r="C139" s="789"/>
      <c r="D139" s="577" t="s">
        <v>32</v>
      </c>
      <c r="E139" s="578">
        <f t="shared" si="111"/>
        <v>0</v>
      </c>
      <c r="F139" s="579">
        <f t="shared" si="112"/>
        <v>0</v>
      </c>
      <c r="G139" s="580" t="e">
        <f t="shared" si="157"/>
        <v>#DIV/0!</v>
      </c>
      <c r="H139" s="581">
        <f t="shared" si="113"/>
        <v>0</v>
      </c>
      <c r="I139" s="581">
        <f t="shared" si="114"/>
        <v>0</v>
      </c>
      <c r="J139" s="580" t="e">
        <f t="shared" si="158"/>
        <v>#DIV/0!</v>
      </c>
      <c r="K139" s="581">
        <f t="shared" si="115"/>
        <v>0</v>
      </c>
      <c r="L139" s="582">
        <f t="shared" si="116"/>
        <v>0</v>
      </c>
      <c r="M139" s="580" t="e">
        <f t="shared" si="159"/>
        <v>#DIV/0!</v>
      </c>
      <c r="N139" s="581">
        <f t="shared" si="117"/>
        <v>0</v>
      </c>
      <c r="O139" s="583">
        <f t="shared" si="118"/>
        <v>0</v>
      </c>
      <c r="P139" s="580"/>
      <c r="Q139" s="709">
        <f t="shared" si="160"/>
        <v>0</v>
      </c>
      <c r="R139" s="709">
        <v>0</v>
      </c>
      <c r="S139" s="708">
        <f>S138*0.25</f>
        <v>0</v>
      </c>
      <c r="T139" s="710">
        <f t="shared" si="161"/>
        <v>0</v>
      </c>
      <c r="U139" s="710">
        <v>0</v>
      </c>
      <c r="V139" s="707"/>
      <c r="W139" s="710">
        <f t="shared" si="148"/>
        <v>0</v>
      </c>
      <c r="X139" s="710">
        <v>0</v>
      </c>
      <c r="Y139" s="707"/>
      <c r="Z139" s="710">
        <f t="shared" si="149"/>
        <v>0</v>
      </c>
      <c r="AA139" s="710">
        <v>0</v>
      </c>
      <c r="AB139" s="707"/>
      <c r="AC139" s="588">
        <f t="shared" si="162"/>
        <v>0</v>
      </c>
      <c r="AD139" s="589">
        <v>0</v>
      </c>
      <c r="AE139" s="590">
        <f t="shared" si="150"/>
        <v>0</v>
      </c>
      <c r="AF139" s="588">
        <f t="shared" si="163"/>
        <v>0</v>
      </c>
      <c r="AG139" s="589">
        <v>0</v>
      </c>
      <c r="AH139" s="591">
        <v>0</v>
      </c>
      <c r="AI139" s="588">
        <f t="shared" si="164"/>
        <v>0</v>
      </c>
      <c r="AJ139" s="589">
        <v>0</v>
      </c>
      <c r="AK139" s="587">
        <v>0</v>
      </c>
      <c r="AL139" s="588">
        <f t="shared" si="165"/>
        <v>0</v>
      </c>
      <c r="AM139" s="589">
        <v>0</v>
      </c>
      <c r="AN139" s="587">
        <v>0</v>
      </c>
      <c r="AO139" s="588">
        <f t="shared" si="166"/>
        <v>0</v>
      </c>
      <c r="AP139" s="589">
        <v>0</v>
      </c>
      <c r="AQ139" s="590">
        <f t="shared" si="151"/>
        <v>0</v>
      </c>
      <c r="AR139" s="588">
        <f t="shared" si="167"/>
        <v>0</v>
      </c>
      <c r="AS139" s="589">
        <v>0</v>
      </c>
      <c r="AT139" s="590">
        <f t="shared" si="152"/>
        <v>0</v>
      </c>
      <c r="AU139" s="588">
        <f t="shared" si="168"/>
        <v>0</v>
      </c>
      <c r="AV139" s="589">
        <v>0</v>
      </c>
      <c r="AW139" s="587">
        <v>0</v>
      </c>
      <c r="AX139" s="588">
        <f t="shared" si="169"/>
        <v>0</v>
      </c>
      <c r="AY139" s="589">
        <v>0</v>
      </c>
      <c r="AZ139" s="587">
        <v>0</v>
      </c>
      <c r="BA139" s="588">
        <f t="shared" si="170"/>
        <v>0</v>
      </c>
      <c r="BB139" s="589">
        <v>0</v>
      </c>
      <c r="BC139" s="591">
        <v>0</v>
      </c>
      <c r="BD139" s="588">
        <f t="shared" si="171"/>
        <v>0</v>
      </c>
      <c r="BE139" s="589">
        <v>0</v>
      </c>
      <c r="BF139" s="590">
        <f t="shared" si="153"/>
        <v>0</v>
      </c>
      <c r="BG139" s="588">
        <f t="shared" si="172"/>
        <v>0</v>
      </c>
      <c r="BH139" s="589">
        <v>0</v>
      </c>
      <c r="BI139" s="590">
        <f t="shared" si="154"/>
        <v>0</v>
      </c>
      <c r="BJ139" s="588">
        <f t="shared" si="173"/>
        <v>0</v>
      </c>
      <c r="BK139" s="589">
        <v>0</v>
      </c>
      <c r="BL139" s="586">
        <v>0</v>
      </c>
      <c r="BM139" s="588">
        <f t="shared" si="174"/>
        <v>0</v>
      </c>
      <c r="BN139" s="589">
        <v>0</v>
      </c>
      <c r="BO139" s="586">
        <v>0</v>
      </c>
      <c r="BP139" s="588">
        <f t="shared" si="175"/>
        <v>0</v>
      </c>
      <c r="BQ139" s="589">
        <v>0</v>
      </c>
      <c r="BR139" s="586">
        <v>0</v>
      </c>
      <c r="BS139" s="592">
        <f t="shared" si="176"/>
        <v>0</v>
      </c>
      <c r="BT139" s="593">
        <v>0</v>
      </c>
      <c r="BU139" s="594">
        <f t="shared" si="155"/>
        <v>0</v>
      </c>
      <c r="BV139" s="592">
        <f t="shared" si="177"/>
        <v>0</v>
      </c>
      <c r="BW139" s="593">
        <v>0</v>
      </c>
      <c r="BX139" s="595">
        <f t="shared" si="156"/>
        <v>0</v>
      </c>
      <c r="BY139" s="596" t="e">
        <f t="shared" si="178"/>
        <v>#DIV/0!</v>
      </c>
    </row>
    <row r="140" spans="2:77" s="597" customFormat="1" ht="15.75" customHeight="1" x14ac:dyDescent="0.25">
      <c r="B140" s="779" t="s">
        <v>180</v>
      </c>
      <c r="C140" s="781" t="s">
        <v>181</v>
      </c>
      <c r="D140" s="577" t="s">
        <v>57</v>
      </c>
      <c r="E140" s="578">
        <f t="shared" si="111"/>
        <v>5500</v>
      </c>
      <c r="F140" s="579">
        <f t="shared" si="112"/>
        <v>1825</v>
      </c>
      <c r="G140" s="580">
        <f t="shared" si="157"/>
        <v>0.33181818181818185</v>
      </c>
      <c r="H140" s="581">
        <f t="shared" si="113"/>
        <v>0</v>
      </c>
      <c r="I140" s="581">
        <f t="shared" si="114"/>
        <v>1825</v>
      </c>
      <c r="J140" s="580">
        <f t="shared" si="158"/>
        <v>0.33181818181818185</v>
      </c>
      <c r="K140" s="581">
        <f t="shared" si="115"/>
        <v>0</v>
      </c>
      <c r="L140" s="582">
        <f t="shared" si="116"/>
        <v>1825</v>
      </c>
      <c r="M140" s="580">
        <f t="shared" si="159"/>
        <v>0.33181818181818185</v>
      </c>
      <c r="N140" s="581">
        <f t="shared" si="117"/>
        <v>0</v>
      </c>
      <c r="O140" s="583">
        <f t="shared" si="118"/>
        <v>1825</v>
      </c>
      <c r="P140" s="580">
        <f t="shared" ref="P140:P145" si="179">O140/E140</f>
        <v>0.33181818181818185</v>
      </c>
      <c r="Q140" s="709">
        <f t="shared" si="160"/>
        <v>5500</v>
      </c>
      <c r="R140" s="709">
        <v>0</v>
      </c>
      <c r="S140" s="708">
        <v>5500</v>
      </c>
      <c r="T140" s="710">
        <f t="shared" si="161"/>
        <v>594</v>
      </c>
      <c r="U140" s="710">
        <v>0</v>
      </c>
      <c r="V140" s="707">
        <v>594</v>
      </c>
      <c r="W140" s="710">
        <f t="shared" si="148"/>
        <v>806</v>
      </c>
      <c r="X140" s="710">
        <v>0</v>
      </c>
      <c r="Y140" s="707">
        <v>806</v>
      </c>
      <c r="Z140" s="710">
        <f t="shared" si="149"/>
        <v>425</v>
      </c>
      <c r="AA140" s="710">
        <v>0</v>
      </c>
      <c r="AB140" s="707">
        <v>425</v>
      </c>
      <c r="AC140" s="588">
        <f t="shared" si="162"/>
        <v>1825</v>
      </c>
      <c r="AD140" s="589">
        <v>0</v>
      </c>
      <c r="AE140" s="590">
        <f t="shared" si="150"/>
        <v>1825</v>
      </c>
      <c r="AF140" s="588">
        <f t="shared" si="163"/>
        <v>0</v>
      </c>
      <c r="AG140" s="589">
        <v>0</v>
      </c>
      <c r="AH140" s="591">
        <v>0</v>
      </c>
      <c r="AI140" s="588">
        <f t="shared" si="164"/>
        <v>0</v>
      </c>
      <c r="AJ140" s="589">
        <v>0</v>
      </c>
      <c r="AK140" s="587">
        <v>0</v>
      </c>
      <c r="AL140" s="588">
        <f t="shared" si="165"/>
        <v>0</v>
      </c>
      <c r="AM140" s="589">
        <v>0</v>
      </c>
      <c r="AN140" s="587">
        <v>0</v>
      </c>
      <c r="AO140" s="588">
        <f t="shared" si="166"/>
        <v>0</v>
      </c>
      <c r="AP140" s="589">
        <v>0</v>
      </c>
      <c r="AQ140" s="590">
        <f t="shared" si="151"/>
        <v>0</v>
      </c>
      <c r="AR140" s="588">
        <f t="shared" si="167"/>
        <v>1825</v>
      </c>
      <c r="AS140" s="589">
        <v>0</v>
      </c>
      <c r="AT140" s="590">
        <f t="shared" si="152"/>
        <v>1825</v>
      </c>
      <c r="AU140" s="588">
        <f t="shared" si="168"/>
        <v>0</v>
      </c>
      <c r="AV140" s="589">
        <v>0</v>
      </c>
      <c r="AW140" s="587">
        <v>0</v>
      </c>
      <c r="AX140" s="588">
        <f t="shared" si="169"/>
        <v>0</v>
      </c>
      <c r="AY140" s="589">
        <v>0</v>
      </c>
      <c r="AZ140" s="587">
        <v>0</v>
      </c>
      <c r="BA140" s="588">
        <f t="shared" si="170"/>
        <v>0</v>
      </c>
      <c r="BB140" s="589">
        <v>0</v>
      </c>
      <c r="BC140" s="591">
        <v>0</v>
      </c>
      <c r="BD140" s="588">
        <f t="shared" si="171"/>
        <v>0</v>
      </c>
      <c r="BE140" s="589">
        <v>0</v>
      </c>
      <c r="BF140" s="590">
        <f t="shared" si="153"/>
        <v>0</v>
      </c>
      <c r="BG140" s="588">
        <f t="shared" si="172"/>
        <v>1825</v>
      </c>
      <c r="BH140" s="589">
        <v>0</v>
      </c>
      <c r="BI140" s="590">
        <f t="shared" si="154"/>
        <v>1825</v>
      </c>
      <c r="BJ140" s="588">
        <f t="shared" si="173"/>
        <v>0</v>
      </c>
      <c r="BK140" s="589">
        <v>0</v>
      </c>
      <c r="BL140" s="586">
        <v>0</v>
      </c>
      <c r="BM140" s="588">
        <f t="shared" si="174"/>
        <v>0</v>
      </c>
      <c r="BN140" s="589">
        <v>0</v>
      </c>
      <c r="BO140" s="586">
        <v>0</v>
      </c>
      <c r="BP140" s="588">
        <f t="shared" si="175"/>
        <v>0</v>
      </c>
      <c r="BQ140" s="589">
        <v>0</v>
      </c>
      <c r="BR140" s="586">
        <v>0</v>
      </c>
      <c r="BS140" s="592">
        <f t="shared" si="176"/>
        <v>0</v>
      </c>
      <c r="BT140" s="593">
        <v>0</v>
      </c>
      <c r="BU140" s="594">
        <f t="shared" si="155"/>
        <v>0</v>
      </c>
      <c r="BV140" s="592">
        <f t="shared" si="177"/>
        <v>1825</v>
      </c>
      <c r="BW140" s="593">
        <v>0</v>
      </c>
      <c r="BX140" s="595">
        <f t="shared" si="156"/>
        <v>1825</v>
      </c>
      <c r="BY140" s="596">
        <f t="shared" si="178"/>
        <v>0.33181818181818185</v>
      </c>
    </row>
    <row r="141" spans="2:77" s="597" customFormat="1" ht="15.75" customHeight="1" x14ac:dyDescent="0.25">
      <c r="B141" s="780"/>
      <c r="C141" s="782"/>
      <c r="D141" s="577" t="s">
        <v>32</v>
      </c>
      <c r="E141" s="578">
        <f t="shared" si="111"/>
        <v>385.00000000000006</v>
      </c>
      <c r="F141" s="579">
        <f t="shared" si="112"/>
        <v>109.99700000000001</v>
      </c>
      <c r="G141" s="580">
        <f t="shared" si="157"/>
        <v>0.28570649350649352</v>
      </c>
      <c r="H141" s="581">
        <f t="shared" si="113"/>
        <v>0</v>
      </c>
      <c r="I141" s="581">
        <f t="shared" si="114"/>
        <v>109.99700000000001</v>
      </c>
      <c r="J141" s="580">
        <f t="shared" si="158"/>
        <v>0.28570649350649352</v>
      </c>
      <c r="K141" s="581">
        <f t="shared" si="115"/>
        <v>0</v>
      </c>
      <c r="L141" s="582">
        <f t="shared" si="116"/>
        <v>109.99700000000001</v>
      </c>
      <c r="M141" s="580">
        <f t="shared" si="159"/>
        <v>0.28570649350649352</v>
      </c>
      <c r="N141" s="581">
        <f t="shared" si="117"/>
        <v>0</v>
      </c>
      <c r="O141" s="583">
        <f t="shared" si="118"/>
        <v>109.99700000000001</v>
      </c>
      <c r="P141" s="580">
        <f t="shared" si="179"/>
        <v>0.28570649350649352</v>
      </c>
      <c r="Q141" s="709">
        <f t="shared" si="160"/>
        <v>385.00000000000006</v>
      </c>
      <c r="R141" s="709">
        <v>0</v>
      </c>
      <c r="S141" s="708">
        <f>S140*0.07</f>
        <v>385.00000000000006</v>
      </c>
      <c r="T141" s="710">
        <f t="shared" si="161"/>
        <v>35.636000000000003</v>
      </c>
      <c r="U141" s="710">
        <v>0</v>
      </c>
      <c r="V141" s="707">
        <v>35.636000000000003</v>
      </c>
      <c r="W141" s="710">
        <f t="shared" si="148"/>
        <v>48.156999999999996</v>
      </c>
      <c r="X141" s="710">
        <v>0</v>
      </c>
      <c r="Y141" s="707">
        <v>48.156999999999996</v>
      </c>
      <c r="Z141" s="710">
        <f t="shared" si="149"/>
        <v>26.204000000000001</v>
      </c>
      <c r="AA141" s="710">
        <v>0</v>
      </c>
      <c r="AB141" s="707">
        <v>26.204000000000001</v>
      </c>
      <c r="AC141" s="588">
        <f t="shared" si="162"/>
        <v>109.99700000000001</v>
      </c>
      <c r="AD141" s="589">
        <v>0</v>
      </c>
      <c r="AE141" s="590">
        <f t="shared" si="150"/>
        <v>109.99700000000001</v>
      </c>
      <c r="AF141" s="588">
        <f t="shared" si="163"/>
        <v>0</v>
      </c>
      <c r="AG141" s="589">
        <v>0</v>
      </c>
      <c r="AH141" s="591">
        <v>0</v>
      </c>
      <c r="AI141" s="588">
        <f t="shared" si="164"/>
        <v>0</v>
      </c>
      <c r="AJ141" s="589">
        <v>0</v>
      </c>
      <c r="AK141" s="587">
        <v>0</v>
      </c>
      <c r="AL141" s="588">
        <f t="shared" si="165"/>
        <v>0</v>
      </c>
      <c r="AM141" s="589">
        <v>0</v>
      </c>
      <c r="AN141" s="587">
        <v>0</v>
      </c>
      <c r="AO141" s="588">
        <f t="shared" si="166"/>
        <v>0</v>
      </c>
      <c r="AP141" s="589">
        <v>0</v>
      </c>
      <c r="AQ141" s="590">
        <f t="shared" si="151"/>
        <v>0</v>
      </c>
      <c r="AR141" s="588">
        <f t="shared" si="167"/>
        <v>109.99700000000001</v>
      </c>
      <c r="AS141" s="589">
        <v>0</v>
      </c>
      <c r="AT141" s="590">
        <f t="shared" si="152"/>
        <v>109.99700000000001</v>
      </c>
      <c r="AU141" s="588">
        <f t="shared" si="168"/>
        <v>0</v>
      </c>
      <c r="AV141" s="589">
        <v>0</v>
      </c>
      <c r="AW141" s="587">
        <v>0</v>
      </c>
      <c r="AX141" s="588">
        <f t="shared" si="169"/>
        <v>0</v>
      </c>
      <c r="AY141" s="589">
        <v>0</v>
      </c>
      <c r="AZ141" s="587">
        <v>0</v>
      </c>
      <c r="BA141" s="588">
        <f t="shared" si="170"/>
        <v>0</v>
      </c>
      <c r="BB141" s="589">
        <v>0</v>
      </c>
      <c r="BC141" s="591">
        <v>0</v>
      </c>
      <c r="BD141" s="588">
        <f t="shared" si="171"/>
        <v>0</v>
      </c>
      <c r="BE141" s="589">
        <v>0</v>
      </c>
      <c r="BF141" s="590">
        <f t="shared" si="153"/>
        <v>0</v>
      </c>
      <c r="BG141" s="588">
        <f t="shared" si="172"/>
        <v>109.99700000000001</v>
      </c>
      <c r="BH141" s="589">
        <v>0</v>
      </c>
      <c r="BI141" s="590">
        <f t="shared" si="154"/>
        <v>109.99700000000001</v>
      </c>
      <c r="BJ141" s="588">
        <f t="shared" si="173"/>
        <v>0</v>
      </c>
      <c r="BK141" s="589">
        <v>0</v>
      </c>
      <c r="BL141" s="586">
        <v>0</v>
      </c>
      <c r="BM141" s="588">
        <f t="shared" si="174"/>
        <v>0</v>
      </c>
      <c r="BN141" s="589">
        <v>0</v>
      </c>
      <c r="BO141" s="586">
        <v>0</v>
      </c>
      <c r="BP141" s="588">
        <f t="shared" si="175"/>
        <v>0</v>
      </c>
      <c r="BQ141" s="589">
        <v>0</v>
      </c>
      <c r="BR141" s="586">
        <v>0</v>
      </c>
      <c r="BS141" s="592">
        <f t="shared" si="176"/>
        <v>0</v>
      </c>
      <c r="BT141" s="593">
        <v>0</v>
      </c>
      <c r="BU141" s="594">
        <f t="shared" si="155"/>
        <v>0</v>
      </c>
      <c r="BV141" s="592">
        <f t="shared" si="177"/>
        <v>109.99700000000001</v>
      </c>
      <c r="BW141" s="593">
        <v>0</v>
      </c>
      <c r="BX141" s="595">
        <f t="shared" si="156"/>
        <v>109.99700000000001</v>
      </c>
      <c r="BY141" s="596">
        <f t="shared" si="178"/>
        <v>0.28570649350649352</v>
      </c>
    </row>
    <row r="142" spans="2:77" s="597" customFormat="1" ht="15.75" customHeight="1" x14ac:dyDescent="0.25">
      <c r="B142" s="779" t="s">
        <v>182</v>
      </c>
      <c r="C142" s="781" t="s">
        <v>183</v>
      </c>
      <c r="D142" s="577" t="s">
        <v>57</v>
      </c>
      <c r="E142" s="578">
        <f t="shared" si="111"/>
        <v>300</v>
      </c>
      <c r="F142" s="579">
        <f t="shared" si="112"/>
        <v>14</v>
      </c>
      <c r="G142" s="580">
        <f t="shared" si="157"/>
        <v>4.6666666666666669E-2</v>
      </c>
      <c r="H142" s="581">
        <f t="shared" si="113"/>
        <v>0</v>
      </c>
      <c r="I142" s="581">
        <f t="shared" si="114"/>
        <v>14</v>
      </c>
      <c r="J142" s="580">
        <f t="shared" si="158"/>
        <v>4.6666666666666669E-2</v>
      </c>
      <c r="K142" s="581">
        <f t="shared" si="115"/>
        <v>0</v>
      </c>
      <c r="L142" s="582">
        <f t="shared" si="116"/>
        <v>14</v>
      </c>
      <c r="M142" s="580">
        <f t="shared" si="159"/>
        <v>4.6666666666666669E-2</v>
      </c>
      <c r="N142" s="581">
        <f t="shared" si="117"/>
        <v>0</v>
      </c>
      <c r="O142" s="583">
        <f t="shared" si="118"/>
        <v>14</v>
      </c>
      <c r="P142" s="580">
        <f t="shared" si="179"/>
        <v>4.6666666666666669E-2</v>
      </c>
      <c r="Q142" s="709">
        <f t="shared" si="160"/>
        <v>300</v>
      </c>
      <c r="R142" s="709">
        <v>0</v>
      </c>
      <c r="S142" s="708">
        <v>300</v>
      </c>
      <c r="T142" s="710">
        <f t="shared" si="161"/>
        <v>7</v>
      </c>
      <c r="U142" s="710">
        <v>0</v>
      </c>
      <c r="V142" s="707">
        <v>7</v>
      </c>
      <c r="W142" s="710">
        <f t="shared" si="148"/>
        <v>0</v>
      </c>
      <c r="X142" s="710">
        <v>0</v>
      </c>
      <c r="Y142" s="707"/>
      <c r="Z142" s="710">
        <f t="shared" si="149"/>
        <v>7</v>
      </c>
      <c r="AA142" s="710">
        <v>0</v>
      </c>
      <c r="AB142" s="707">
        <v>7</v>
      </c>
      <c r="AC142" s="588">
        <f t="shared" si="162"/>
        <v>14</v>
      </c>
      <c r="AD142" s="589">
        <v>0</v>
      </c>
      <c r="AE142" s="590">
        <f t="shared" si="150"/>
        <v>14</v>
      </c>
      <c r="AF142" s="588">
        <f t="shared" si="163"/>
        <v>0</v>
      </c>
      <c r="AG142" s="589">
        <v>0</v>
      </c>
      <c r="AH142" s="591">
        <v>0</v>
      </c>
      <c r="AI142" s="588">
        <f t="shared" si="164"/>
        <v>0</v>
      </c>
      <c r="AJ142" s="589">
        <v>0</v>
      </c>
      <c r="AK142" s="587">
        <v>0</v>
      </c>
      <c r="AL142" s="588">
        <f t="shared" si="165"/>
        <v>0</v>
      </c>
      <c r="AM142" s="589">
        <v>0</v>
      </c>
      <c r="AN142" s="587">
        <v>0</v>
      </c>
      <c r="AO142" s="588">
        <f t="shared" si="166"/>
        <v>0</v>
      </c>
      <c r="AP142" s="589">
        <v>0</v>
      </c>
      <c r="AQ142" s="590">
        <f t="shared" si="151"/>
        <v>0</v>
      </c>
      <c r="AR142" s="588">
        <f t="shared" si="167"/>
        <v>14</v>
      </c>
      <c r="AS142" s="589">
        <v>0</v>
      </c>
      <c r="AT142" s="590">
        <f t="shared" si="152"/>
        <v>14</v>
      </c>
      <c r="AU142" s="588">
        <f t="shared" si="168"/>
        <v>0</v>
      </c>
      <c r="AV142" s="589">
        <v>0</v>
      </c>
      <c r="AW142" s="587">
        <v>0</v>
      </c>
      <c r="AX142" s="588">
        <f t="shared" si="169"/>
        <v>0</v>
      </c>
      <c r="AY142" s="589">
        <v>0</v>
      </c>
      <c r="AZ142" s="587">
        <v>0</v>
      </c>
      <c r="BA142" s="588">
        <f t="shared" si="170"/>
        <v>0</v>
      </c>
      <c r="BB142" s="589">
        <v>0</v>
      </c>
      <c r="BC142" s="591">
        <v>0</v>
      </c>
      <c r="BD142" s="588">
        <f t="shared" si="171"/>
        <v>0</v>
      </c>
      <c r="BE142" s="589">
        <v>0</v>
      </c>
      <c r="BF142" s="590">
        <f t="shared" si="153"/>
        <v>0</v>
      </c>
      <c r="BG142" s="588">
        <f t="shared" si="172"/>
        <v>14</v>
      </c>
      <c r="BH142" s="589">
        <v>0</v>
      </c>
      <c r="BI142" s="590">
        <f t="shared" si="154"/>
        <v>14</v>
      </c>
      <c r="BJ142" s="588">
        <f t="shared" si="173"/>
        <v>0</v>
      </c>
      <c r="BK142" s="589">
        <v>0</v>
      </c>
      <c r="BL142" s="586">
        <v>0</v>
      </c>
      <c r="BM142" s="588">
        <f t="shared" si="174"/>
        <v>0</v>
      </c>
      <c r="BN142" s="589">
        <v>0</v>
      </c>
      <c r="BO142" s="586">
        <v>0</v>
      </c>
      <c r="BP142" s="588">
        <f t="shared" si="175"/>
        <v>0</v>
      </c>
      <c r="BQ142" s="589">
        <v>0</v>
      </c>
      <c r="BR142" s="586">
        <v>0</v>
      </c>
      <c r="BS142" s="592">
        <f t="shared" si="176"/>
        <v>0</v>
      </c>
      <c r="BT142" s="593">
        <v>0</v>
      </c>
      <c r="BU142" s="594">
        <f t="shared" si="155"/>
        <v>0</v>
      </c>
      <c r="BV142" s="592">
        <f t="shared" si="177"/>
        <v>14</v>
      </c>
      <c r="BW142" s="593">
        <v>0</v>
      </c>
      <c r="BX142" s="595">
        <f t="shared" si="156"/>
        <v>14</v>
      </c>
      <c r="BY142" s="596">
        <f t="shared" si="178"/>
        <v>4.6666666666666669E-2</v>
      </c>
    </row>
    <row r="143" spans="2:77" s="597" customFormat="1" ht="15.75" customHeight="1" x14ac:dyDescent="0.25">
      <c r="B143" s="780"/>
      <c r="C143" s="782"/>
      <c r="D143" s="598" t="s">
        <v>32</v>
      </c>
      <c r="E143" s="578">
        <f t="shared" si="111"/>
        <v>27</v>
      </c>
      <c r="F143" s="579">
        <f t="shared" si="112"/>
        <v>1.0980000000000001</v>
      </c>
      <c r="G143" s="580">
        <f t="shared" si="157"/>
        <v>4.066666666666667E-2</v>
      </c>
      <c r="H143" s="581">
        <f t="shared" si="113"/>
        <v>0</v>
      </c>
      <c r="I143" s="581">
        <f t="shared" si="114"/>
        <v>1.0980000000000001</v>
      </c>
      <c r="J143" s="580">
        <f t="shared" si="158"/>
        <v>4.066666666666667E-2</v>
      </c>
      <c r="K143" s="581">
        <f t="shared" si="115"/>
        <v>0</v>
      </c>
      <c r="L143" s="582">
        <f t="shared" si="116"/>
        <v>1.0980000000000001</v>
      </c>
      <c r="M143" s="580">
        <f t="shared" si="159"/>
        <v>4.066666666666667E-2</v>
      </c>
      <c r="N143" s="581">
        <f t="shared" si="117"/>
        <v>0</v>
      </c>
      <c r="O143" s="583">
        <f t="shared" si="118"/>
        <v>1.0980000000000001</v>
      </c>
      <c r="P143" s="580">
        <f t="shared" si="179"/>
        <v>4.066666666666667E-2</v>
      </c>
      <c r="Q143" s="709">
        <f t="shared" si="160"/>
        <v>27</v>
      </c>
      <c r="R143" s="709">
        <v>0</v>
      </c>
      <c r="S143" s="708">
        <f>S142*0.09</f>
        <v>27</v>
      </c>
      <c r="T143" s="710">
        <f t="shared" si="161"/>
        <v>0.20399999999999999</v>
      </c>
      <c r="U143" s="710">
        <v>0</v>
      </c>
      <c r="V143" s="707">
        <v>0.20399999999999999</v>
      </c>
      <c r="W143" s="710">
        <f t="shared" si="148"/>
        <v>0</v>
      </c>
      <c r="X143" s="710">
        <v>0</v>
      </c>
      <c r="Y143" s="707"/>
      <c r="Z143" s="710">
        <f t="shared" si="149"/>
        <v>0.89400000000000002</v>
      </c>
      <c r="AA143" s="710">
        <v>0</v>
      </c>
      <c r="AB143" s="707">
        <v>0.89400000000000002</v>
      </c>
      <c r="AC143" s="599">
        <f t="shared" si="162"/>
        <v>1.0980000000000001</v>
      </c>
      <c r="AD143" s="600">
        <v>0</v>
      </c>
      <c r="AE143" s="590">
        <f t="shared" si="150"/>
        <v>1.0980000000000001</v>
      </c>
      <c r="AF143" s="599">
        <f t="shared" si="163"/>
        <v>0</v>
      </c>
      <c r="AG143" s="600">
        <v>0</v>
      </c>
      <c r="AH143" s="591">
        <v>0</v>
      </c>
      <c r="AI143" s="599">
        <f t="shared" si="164"/>
        <v>0</v>
      </c>
      <c r="AJ143" s="600">
        <v>0</v>
      </c>
      <c r="AK143" s="587">
        <v>0</v>
      </c>
      <c r="AL143" s="599">
        <f t="shared" si="165"/>
        <v>0</v>
      </c>
      <c r="AM143" s="600">
        <v>0</v>
      </c>
      <c r="AN143" s="587">
        <v>0</v>
      </c>
      <c r="AO143" s="599">
        <f t="shared" si="166"/>
        <v>0</v>
      </c>
      <c r="AP143" s="600">
        <v>0</v>
      </c>
      <c r="AQ143" s="590">
        <f t="shared" si="151"/>
        <v>0</v>
      </c>
      <c r="AR143" s="599">
        <f t="shared" si="167"/>
        <v>1.0980000000000001</v>
      </c>
      <c r="AS143" s="600">
        <v>0</v>
      </c>
      <c r="AT143" s="590">
        <f t="shared" si="152"/>
        <v>1.0980000000000001</v>
      </c>
      <c r="AU143" s="599">
        <f t="shared" si="168"/>
        <v>0</v>
      </c>
      <c r="AV143" s="600">
        <v>0</v>
      </c>
      <c r="AW143" s="587">
        <v>0</v>
      </c>
      <c r="AX143" s="599">
        <f t="shared" si="169"/>
        <v>0</v>
      </c>
      <c r="AY143" s="600">
        <v>0</v>
      </c>
      <c r="AZ143" s="587">
        <v>0</v>
      </c>
      <c r="BA143" s="599">
        <f t="shared" si="170"/>
        <v>0</v>
      </c>
      <c r="BB143" s="600">
        <v>0</v>
      </c>
      <c r="BC143" s="591">
        <v>0</v>
      </c>
      <c r="BD143" s="599">
        <f t="shared" si="171"/>
        <v>0</v>
      </c>
      <c r="BE143" s="600">
        <v>0</v>
      </c>
      <c r="BF143" s="590">
        <f t="shared" si="153"/>
        <v>0</v>
      </c>
      <c r="BG143" s="599">
        <f t="shared" si="172"/>
        <v>1.0980000000000001</v>
      </c>
      <c r="BH143" s="600">
        <v>0</v>
      </c>
      <c r="BI143" s="590">
        <f t="shared" si="154"/>
        <v>1.0980000000000001</v>
      </c>
      <c r="BJ143" s="599">
        <f t="shared" si="173"/>
        <v>0</v>
      </c>
      <c r="BK143" s="600">
        <v>0</v>
      </c>
      <c r="BL143" s="586">
        <v>0</v>
      </c>
      <c r="BM143" s="599">
        <f t="shared" si="174"/>
        <v>0</v>
      </c>
      <c r="BN143" s="600">
        <v>0</v>
      </c>
      <c r="BO143" s="586">
        <v>0</v>
      </c>
      <c r="BP143" s="599">
        <f t="shared" si="175"/>
        <v>0</v>
      </c>
      <c r="BQ143" s="600">
        <v>0</v>
      </c>
      <c r="BR143" s="586">
        <v>0</v>
      </c>
      <c r="BS143" s="601">
        <f t="shared" si="176"/>
        <v>0</v>
      </c>
      <c r="BT143" s="602">
        <v>0</v>
      </c>
      <c r="BU143" s="594">
        <f t="shared" si="155"/>
        <v>0</v>
      </c>
      <c r="BV143" s="601">
        <f t="shared" si="177"/>
        <v>1.0980000000000001</v>
      </c>
      <c r="BW143" s="602">
        <v>0</v>
      </c>
      <c r="BX143" s="595">
        <f t="shared" si="156"/>
        <v>1.0980000000000001</v>
      </c>
      <c r="BY143" s="596">
        <f t="shared" si="178"/>
        <v>4.066666666666667E-2</v>
      </c>
    </row>
    <row r="144" spans="2:77" s="597" customFormat="1" ht="15.75" customHeight="1" x14ac:dyDescent="0.25">
      <c r="B144" s="779" t="s">
        <v>184</v>
      </c>
      <c r="C144" s="781" t="s">
        <v>185</v>
      </c>
      <c r="D144" s="577" t="s">
        <v>57</v>
      </c>
      <c r="E144" s="578">
        <f t="shared" si="111"/>
        <v>950</v>
      </c>
      <c r="F144" s="579">
        <f t="shared" si="112"/>
        <v>83</v>
      </c>
      <c r="G144" s="580">
        <f t="shared" si="157"/>
        <v>8.7368421052631581E-2</v>
      </c>
      <c r="H144" s="581">
        <f t="shared" si="113"/>
        <v>0</v>
      </c>
      <c r="I144" s="581">
        <f t="shared" si="114"/>
        <v>83</v>
      </c>
      <c r="J144" s="580">
        <f t="shared" si="158"/>
        <v>8.7368421052631581E-2</v>
      </c>
      <c r="K144" s="581">
        <f t="shared" si="115"/>
        <v>0</v>
      </c>
      <c r="L144" s="582">
        <f t="shared" si="116"/>
        <v>83</v>
      </c>
      <c r="M144" s="580">
        <f t="shared" si="159"/>
        <v>8.7368421052631581E-2</v>
      </c>
      <c r="N144" s="581">
        <f t="shared" si="117"/>
        <v>0</v>
      </c>
      <c r="O144" s="583">
        <f t="shared" si="118"/>
        <v>83</v>
      </c>
      <c r="P144" s="580">
        <f t="shared" si="179"/>
        <v>8.7368421052631581E-2</v>
      </c>
      <c r="Q144" s="709">
        <f t="shared" si="160"/>
        <v>950</v>
      </c>
      <c r="R144" s="709">
        <v>0</v>
      </c>
      <c r="S144" s="708">
        <v>950</v>
      </c>
      <c r="T144" s="710">
        <f t="shared" si="161"/>
        <v>48</v>
      </c>
      <c r="U144" s="710">
        <v>0</v>
      </c>
      <c r="V144" s="707">
        <v>48</v>
      </c>
      <c r="W144" s="710">
        <f t="shared" si="148"/>
        <v>15</v>
      </c>
      <c r="X144" s="710">
        <v>0</v>
      </c>
      <c r="Y144" s="707">
        <v>15</v>
      </c>
      <c r="Z144" s="710">
        <f t="shared" si="149"/>
        <v>20</v>
      </c>
      <c r="AA144" s="710">
        <v>0</v>
      </c>
      <c r="AB144" s="707">
        <v>20</v>
      </c>
      <c r="AC144" s="588">
        <f t="shared" si="162"/>
        <v>83</v>
      </c>
      <c r="AD144" s="589">
        <v>0</v>
      </c>
      <c r="AE144" s="590">
        <f t="shared" si="150"/>
        <v>83</v>
      </c>
      <c r="AF144" s="588">
        <f t="shared" si="163"/>
        <v>0</v>
      </c>
      <c r="AG144" s="589">
        <v>0</v>
      </c>
      <c r="AH144" s="591">
        <v>0</v>
      </c>
      <c r="AI144" s="588">
        <f t="shared" si="164"/>
        <v>0</v>
      </c>
      <c r="AJ144" s="589">
        <v>0</v>
      </c>
      <c r="AK144" s="587">
        <v>0</v>
      </c>
      <c r="AL144" s="588">
        <f t="shared" si="165"/>
        <v>0</v>
      </c>
      <c r="AM144" s="589">
        <v>0</v>
      </c>
      <c r="AN144" s="587">
        <v>0</v>
      </c>
      <c r="AO144" s="588">
        <f t="shared" si="166"/>
        <v>0</v>
      </c>
      <c r="AP144" s="589">
        <v>0</v>
      </c>
      <c r="AQ144" s="590">
        <f t="shared" si="151"/>
        <v>0</v>
      </c>
      <c r="AR144" s="588">
        <f t="shared" si="167"/>
        <v>83</v>
      </c>
      <c r="AS144" s="589">
        <v>0</v>
      </c>
      <c r="AT144" s="590">
        <f t="shared" si="152"/>
        <v>83</v>
      </c>
      <c r="AU144" s="588">
        <f t="shared" si="168"/>
        <v>0</v>
      </c>
      <c r="AV144" s="589">
        <v>0</v>
      </c>
      <c r="AW144" s="587">
        <v>0</v>
      </c>
      <c r="AX144" s="588">
        <f t="shared" si="169"/>
        <v>0</v>
      </c>
      <c r="AY144" s="589">
        <v>0</v>
      </c>
      <c r="AZ144" s="587">
        <v>0</v>
      </c>
      <c r="BA144" s="588">
        <f t="shared" si="170"/>
        <v>0</v>
      </c>
      <c r="BB144" s="589">
        <v>0</v>
      </c>
      <c r="BC144" s="591">
        <v>0</v>
      </c>
      <c r="BD144" s="588">
        <f t="shared" si="171"/>
        <v>0</v>
      </c>
      <c r="BE144" s="589">
        <v>0</v>
      </c>
      <c r="BF144" s="590">
        <f t="shared" si="153"/>
        <v>0</v>
      </c>
      <c r="BG144" s="588">
        <f t="shared" si="172"/>
        <v>83</v>
      </c>
      <c r="BH144" s="589">
        <v>0</v>
      </c>
      <c r="BI144" s="590">
        <f t="shared" si="154"/>
        <v>83</v>
      </c>
      <c r="BJ144" s="588">
        <f t="shared" si="173"/>
        <v>0</v>
      </c>
      <c r="BK144" s="589">
        <v>0</v>
      </c>
      <c r="BL144" s="586">
        <v>0</v>
      </c>
      <c r="BM144" s="588">
        <f t="shared" si="174"/>
        <v>0</v>
      </c>
      <c r="BN144" s="589">
        <v>0</v>
      </c>
      <c r="BO144" s="586">
        <v>0</v>
      </c>
      <c r="BP144" s="588">
        <f t="shared" si="175"/>
        <v>0</v>
      </c>
      <c r="BQ144" s="589">
        <v>0</v>
      </c>
      <c r="BR144" s="586">
        <v>0</v>
      </c>
      <c r="BS144" s="592">
        <f t="shared" si="176"/>
        <v>0</v>
      </c>
      <c r="BT144" s="593">
        <v>0</v>
      </c>
      <c r="BU144" s="594">
        <f t="shared" si="155"/>
        <v>0</v>
      </c>
      <c r="BV144" s="592">
        <f t="shared" si="177"/>
        <v>83</v>
      </c>
      <c r="BW144" s="593">
        <v>0</v>
      </c>
      <c r="BX144" s="595">
        <f t="shared" si="156"/>
        <v>83</v>
      </c>
      <c r="BY144" s="596">
        <f t="shared" si="178"/>
        <v>8.7368421052631581E-2</v>
      </c>
    </row>
    <row r="145" spans="2:77" s="597" customFormat="1" ht="15.75" customHeight="1" x14ac:dyDescent="0.25">
      <c r="B145" s="780"/>
      <c r="C145" s="782"/>
      <c r="D145" s="577" t="s">
        <v>32</v>
      </c>
      <c r="E145" s="578">
        <f t="shared" si="111"/>
        <v>57</v>
      </c>
      <c r="F145" s="579">
        <f t="shared" si="112"/>
        <v>5.5490000000000004</v>
      </c>
      <c r="G145" s="580">
        <f t="shared" si="157"/>
        <v>9.7350877192982466E-2</v>
      </c>
      <c r="H145" s="581">
        <f t="shared" si="113"/>
        <v>0</v>
      </c>
      <c r="I145" s="581">
        <f t="shared" si="114"/>
        <v>5.5490000000000004</v>
      </c>
      <c r="J145" s="580">
        <f t="shared" si="158"/>
        <v>9.7350877192982466E-2</v>
      </c>
      <c r="K145" s="581">
        <f t="shared" si="115"/>
        <v>0</v>
      </c>
      <c r="L145" s="582">
        <f t="shared" si="116"/>
        <v>5.5490000000000004</v>
      </c>
      <c r="M145" s="580">
        <f t="shared" si="159"/>
        <v>9.7350877192982466E-2</v>
      </c>
      <c r="N145" s="581">
        <f t="shared" si="117"/>
        <v>0</v>
      </c>
      <c r="O145" s="583">
        <f t="shared" si="118"/>
        <v>5.5490000000000004</v>
      </c>
      <c r="P145" s="580">
        <f t="shared" si="179"/>
        <v>9.7350877192982466E-2</v>
      </c>
      <c r="Q145" s="709">
        <f t="shared" si="160"/>
        <v>57</v>
      </c>
      <c r="R145" s="709">
        <v>0</v>
      </c>
      <c r="S145" s="708">
        <f>S144*0.06</f>
        <v>57</v>
      </c>
      <c r="T145" s="710">
        <f t="shared" si="161"/>
        <v>2.5470000000000002</v>
      </c>
      <c r="U145" s="710">
        <v>0</v>
      </c>
      <c r="V145" s="707">
        <v>2.5470000000000002</v>
      </c>
      <c r="W145" s="710">
        <f t="shared" si="148"/>
        <v>1.9159999999999999</v>
      </c>
      <c r="X145" s="710">
        <v>0</v>
      </c>
      <c r="Y145" s="707">
        <v>1.9159999999999999</v>
      </c>
      <c r="Z145" s="710">
        <f t="shared" si="149"/>
        <v>1.0860000000000001</v>
      </c>
      <c r="AA145" s="710">
        <v>0</v>
      </c>
      <c r="AB145" s="707">
        <v>1.0860000000000001</v>
      </c>
      <c r="AC145" s="588">
        <f t="shared" si="162"/>
        <v>5.5490000000000004</v>
      </c>
      <c r="AD145" s="589">
        <v>0</v>
      </c>
      <c r="AE145" s="590">
        <f t="shared" si="150"/>
        <v>5.5490000000000004</v>
      </c>
      <c r="AF145" s="588">
        <f t="shared" si="163"/>
        <v>0</v>
      </c>
      <c r="AG145" s="589">
        <v>0</v>
      </c>
      <c r="AH145" s="591">
        <v>0</v>
      </c>
      <c r="AI145" s="588">
        <f t="shared" si="164"/>
        <v>0</v>
      </c>
      <c r="AJ145" s="589">
        <v>0</v>
      </c>
      <c r="AK145" s="587">
        <v>0</v>
      </c>
      <c r="AL145" s="588">
        <f t="shared" si="165"/>
        <v>0</v>
      </c>
      <c r="AM145" s="589">
        <v>0</v>
      </c>
      <c r="AN145" s="587">
        <v>0</v>
      </c>
      <c r="AO145" s="588">
        <f t="shared" si="166"/>
        <v>0</v>
      </c>
      <c r="AP145" s="589">
        <v>0</v>
      </c>
      <c r="AQ145" s="590">
        <f t="shared" si="151"/>
        <v>0</v>
      </c>
      <c r="AR145" s="588">
        <f t="shared" si="167"/>
        <v>5.5490000000000004</v>
      </c>
      <c r="AS145" s="589">
        <v>0</v>
      </c>
      <c r="AT145" s="590">
        <f t="shared" si="152"/>
        <v>5.5490000000000004</v>
      </c>
      <c r="AU145" s="588">
        <f t="shared" si="168"/>
        <v>0</v>
      </c>
      <c r="AV145" s="589">
        <v>0</v>
      </c>
      <c r="AW145" s="587">
        <v>0</v>
      </c>
      <c r="AX145" s="588">
        <f t="shared" si="169"/>
        <v>0</v>
      </c>
      <c r="AY145" s="589">
        <v>0</v>
      </c>
      <c r="AZ145" s="587">
        <v>0</v>
      </c>
      <c r="BA145" s="588">
        <f t="shared" si="170"/>
        <v>0</v>
      </c>
      <c r="BB145" s="589">
        <v>0</v>
      </c>
      <c r="BC145" s="591">
        <v>0</v>
      </c>
      <c r="BD145" s="588">
        <f t="shared" si="171"/>
        <v>0</v>
      </c>
      <c r="BE145" s="589">
        <v>0</v>
      </c>
      <c r="BF145" s="590">
        <f t="shared" si="153"/>
        <v>0</v>
      </c>
      <c r="BG145" s="588">
        <f t="shared" si="172"/>
        <v>5.5490000000000004</v>
      </c>
      <c r="BH145" s="589">
        <v>0</v>
      </c>
      <c r="BI145" s="590">
        <f t="shared" si="154"/>
        <v>5.5490000000000004</v>
      </c>
      <c r="BJ145" s="588">
        <f t="shared" si="173"/>
        <v>0</v>
      </c>
      <c r="BK145" s="589">
        <v>0</v>
      </c>
      <c r="BL145" s="586">
        <v>0</v>
      </c>
      <c r="BM145" s="588">
        <f t="shared" si="174"/>
        <v>0</v>
      </c>
      <c r="BN145" s="589">
        <v>0</v>
      </c>
      <c r="BO145" s="586">
        <v>0</v>
      </c>
      <c r="BP145" s="588">
        <f t="shared" si="175"/>
        <v>0</v>
      </c>
      <c r="BQ145" s="589">
        <v>0</v>
      </c>
      <c r="BR145" s="586">
        <v>0</v>
      </c>
      <c r="BS145" s="592">
        <f t="shared" si="176"/>
        <v>0</v>
      </c>
      <c r="BT145" s="593">
        <v>0</v>
      </c>
      <c r="BU145" s="594">
        <f t="shared" si="155"/>
        <v>0</v>
      </c>
      <c r="BV145" s="592">
        <f t="shared" si="177"/>
        <v>5.5490000000000004</v>
      </c>
      <c r="BW145" s="593">
        <v>0</v>
      </c>
      <c r="BX145" s="595">
        <f t="shared" si="156"/>
        <v>5.5490000000000004</v>
      </c>
      <c r="BY145" s="596">
        <f t="shared" si="178"/>
        <v>9.7350877192982466E-2</v>
      </c>
    </row>
    <row r="146" spans="2:77" s="597" customFormat="1" ht="15.75" customHeight="1" x14ac:dyDescent="0.25">
      <c r="B146" s="783" t="s">
        <v>186</v>
      </c>
      <c r="C146" s="785" t="s">
        <v>187</v>
      </c>
      <c r="D146" s="577" t="s">
        <v>57</v>
      </c>
      <c r="E146" s="578">
        <f t="shared" si="111"/>
        <v>0</v>
      </c>
      <c r="F146" s="579">
        <f t="shared" si="112"/>
        <v>0</v>
      </c>
      <c r="G146" s="580"/>
      <c r="H146" s="581">
        <f t="shared" si="113"/>
        <v>0</v>
      </c>
      <c r="I146" s="581">
        <f t="shared" si="114"/>
        <v>0</v>
      </c>
      <c r="J146" s="580"/>
      <c r="K146" s="581">
        <f t="shared" si="115"/>
        <v>0</v>
      </c>
      <c r="L146" s="582">
        <f t="shared" si="116"/>
        <v>0</v>
      </c>
      <c r="M146" s="580"/>
      <c r="N146" s="581">
        <f t="shared" si="117"/>
        <v>0</v>
      </c>
      <c r="O146" s="583">
        <f t="shared" si="118"/>
        <v>0</v>
      </c>
      <c r="P146" s="580"/>
      <c r="Q146" s="711"/>
      <c r="R146" s="711"/>
      <c r="S146" s="708"/>
      <c r="T146" s="712"/>
      <c r="U146" s="712"/>
      <c r="V146" s="707"/>
      <c r="W146" s="712"/>
      <c r="X146" s="712"/>
      <c r="Y146" s="707"/>
      <c r="Z146" s="712"/>
      <c r="AA146" s="712"/>
      <c r="AB146" s="707"/>
      <c r="AC146" s="608"/>
      <c r="AD146" s="609"/>
      <c r="AE146" s="590">
        <f t="shared" si="150"/>
        <v>0</v>
      </c>
      <c r="AF146" s="608"/>
      <c r="AG146" s="609"/>
      <c r="AH146" s="591"/>
      <c r="AI146" s="608"/>
      <c r="AJ146" s="609"/>
      <c r="AK146" s="587"/>
      <c r="AL146" s="608"/>
      <c r="AM146" s="609"/>
      <c r="AN146" s="587">
        <v>0</v>
      </c>
      <c r="AO146" s="608"/>
      <c r="AP146" s="609"/>
      <c r="AQ146" s="590">
        <f t="shared" si="151"/>
        <v>0</v>
      </c>
      <c r="AR146" s="608"/>
      <c r="AS146" s="609"/>
      <c r="AT146" s="590">
        <f t="shared" si="152"/>
        <v>0</v>
      </c>
      <c r="AU146" s="608"/>
      <c r="AV146" s="609"/>
      <c r="AW146" s="587">
        <v>0</v>
      </c>
      <c r="AX146" s="608"/>
      <c r="AY146" s="609"/>
      <c r="AZ146" s="587">
        <v>0</v>
      </c>
      <c r="BA146" s="608"/>
      <c r="BB146" s="609"/>
      <c r="BC146" s="591">
        <v>0</v>
      </c>
      <c r="BD146" s="608"/>
      <c r="BE146" s="609"/>
      <c r="BF146" s="590">
        <f t="shared" si="153"/>
        <v>0</v>
      </c>
      <c r="BG146" s="608"/>
      <c r="BH146" s="609"/>
      <c r="BI146" s="610">
        <v>0</v>
      </c>
      <c r="BJ146" s="608"/>
      <c r="BK146" s="609"/>
      <c r="BL146" s="586">
        <v>0</v>
      </c>
      <c r="BM146" s="608"/>
      <c r="BN146" s="609"/>
      <c r="BO146" s="586"/>
      <c r="BP146" s="608"/>
      <c r="BQ146" s="609"/>
      <c r="BR146" s="586"/>
      <c r="BS146" s="611"/>
      <c r="BT146" s="612"/>
      <c r="BU146" s="594">
        <f t="shared" si="155"/>
        <v>0</v>
      </c>
      <c r="BV146" s="611"/>
      <c r="BW146" s="612"/>
      <c r="BX146" s="595">
        <f t="shared" si="156"/>
        <v>0</v>
      </c>
      <c r="BY146" s="596"/>
    </row>
    <row r="147" spans="2:77" ht="15.75" customHeight="1" thickBot="1" x14ac:dyDescent="0.3">
      <c r="B147" s="784"/>
      <c r="C147" s="786"/>
      <c r="D147" s="402" t="s">
        <v>32</v>
      </c>
      <c r="E147" s="403">
        <f t="shared" si="111"/>
        <v>0</v>
      </c>
      <c r="F147" s="161">
        <f t="shared" si="112"/>
        <v>0</v>
      </c>
      <c r="G147" s="108"/>
      <c r="H147" s="110">
        <f t="shared" si="113"/>
        <v>0</v>
      </c>
      <c r="I147" s="110">
        <f t="shared" si="114"/>
        <v>0</v>
      </c>
      <c r="J147" s="108"/>
      <c r="K147" s="110">
        <f t="shared" si="115"/>
        <v>0</v>
      </c>
      <c r="L147" s="111">
        <f t="shared" si="116"/>
        <v>0</v>
      </c>
      <c r="M147" s="108"/>
      <c r="N147" s="110">
        <f t="shared" si="117"/>
        <v>0</v>
      </c>
      <c r="O147" s="404">
        <f t="shared" si="118"/>
        <v>0</v>
      </c>
      <c r="P147" s="108"/>
      <c r="Q147" s="713"/>
      <c r="R147" s="713"/>
      <c r="S147" s="714"/>
      <c r="T147" s="715"/>
      <c r="U147" s="715"/>
      <c r="V147" s="716"/>
      <c r="W147" s="715"/>
      <c r="X147" s="715"/>
      <c r="Y147" s="716"/>
      <c r="Z147" s="715"/>
      <c r="AA147" s="715"/>
      <c r="AB147" s="716"/>
      <c r="AC147" s="410"/>
      <c r="AD147" s="563"/>
      <c r="AE147" s="197">
        <f t="shared" si="150"/>
        <v>0</v>
      </c>
      <c r="AF147" s="410"/>
      <c r="AG147" s="563"/>
      <c r="AH147" s="481"/>
      <c r="AI147" s="410"/>
      <c r="AJ147" s="563"/>
      <c r="AK147" s="483"/>
      <c r="AL147" s="410"/>
      <c r="AM147" s="563"/>
      <c r="AN147" s="483">
        <v>0</v>
      </c>
      <c r="AO147" s="410"/>
      <c r="AP147" s="563"/>
      <c r="AQ147" s="197">
        <f t="shared" si="151"/>
        <v>0</v>
      </c>
      <c r="AR147" s="410"/>
      <c r="AS147" s="563"/>
      <c r="AT147" s="197">
        <f t="shared" si="152"/>
        <v>0</v>
      </c>
      <c r="AU147" s="410"/>
      <c r="AV147" s="563"/>
      <c r="AW147" s="483">
        <v>0</v>
      </c>
      <c r="AX147" s="410"/>
      <c r="AY147" s="563"/>
      <c r="AZ147" s="483">
        <v>0</v>
      </c>
      <c r="BA147" s="410"/>
      <c r="BB147" s="563"/>
      <c r="BC147" s="481">
        <v>0</v>
      </c>
      <c r="BD147" s="410"/>
      <c r="BE147" s="563"/>
      <c r="BF147" s="197">
        <f t="shared" si="153"/>
        <v>0</v>
      </c>
      <c r="BG147" s="410"/>
      <c r="BH147" s="563"/>
      <c r="BI147" s="482">
        <v>0</v>
      </c>
      <c r="BJ147" s="410"/>
      <c r="BK147" s="563"/>
      <c r="BL147" s="562">
        <v>0</v>
      </c>
      <c r="BM147" s="410"/>
      <c r="BN147" s="563"/>
      <c r="BO147" s="562"/>
      <c r="BP147" s="410"/>
      <c r="BQ147" s="563"/>
      <c r="BR147" s="562"/>
      <c r="BS147" s="486"/>
      <c r="BT147" s="564"/>
      <c r="BU147" s="119">
        <f t="shared" si="155"/>
        <v>0</v>
      </c>
      <c r="BV147" s="486"/>
      <c r="BW147" s="564"/>
      <c r="BX147" s="241">
        <f t="shared" si="156"/>
        <v>0</v>
      </c>
      <c r="BY147" s="108"/>
    </row>
    <row r="148" spans="2:77" ht="54.75" customHeight="1" x14ac:dyDescent="0.3">
      <c r="B148" s="565"/>
      <c r="C148" s="566" t="s">
        <v>188</v>
      </c>
      <c r="D148" s="567" t="s">
        <v>189</v>
      </c>
      <c r="E148" s="568"/>
      <c r="F148" s="569"/>
      <c r="G148" s="387"/>
      <c r="H148" s="570"/>
      <c r="I148" s="571" t="s">
        <v>189</v>
      </c>
      <c r="J148" s="571"/>
      <c r="K148" s="571"/>
      <c r="L148" s="571"/>
      <c r="M148" s="571"/>
      <c r="N148" s="571"/>
      <c r="O148" s="571"/>
      <c r="P148" s="571"/>
      <c r="Q148" s="571"/>
      <c r="R148" s="571"/>
      <c r="S148" s="571"/>
      <c r="T148" s="571"/>
      <c r="U148" s="571"/>
      <c r="V148" s="571"/>
      <c r="W148" s="571"/>
      <c r="X148" s="571"/>
      <c r="Y148" s="571"/>
      <c r="Z148" s="571"/>
      <c r="AA148" s="571"/>
      <c r="AB148" s="571"/>
      <c r="AC148" s="572"/>
      <c r="AD148" s="572"/>
      <c r="AE148" s="573"/>
    </row>
    <row r="149" spans="2:77" ht="43.5" customHeight="1" x14ac:dyDescent="0.25">
      <c r="C149" s="787" t="s">
        <v>190</v>
      </c>
      <c r="D149" s="787"/>
      <c r="E149" s="787"/>
      <c r="F149" s="787"/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</row>
    <row r="150" spans="2:77" ht="68.25" customHeight="1" x14ac:dyDescent="0.25"/>
    <row r="153" spans="2:77" ht="12.75" customHeight="1" x14ac:dyDescent="0.25"/>
    <row r="154" spans="2:77" s="574" customForma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t="6" customHeight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  <row r="157" spans="2:77" s="574" customFormat="1" hidden="1" x14ac:dyDescent="0.25">
      <c r="B157" s="1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BY157" s="575"/>
    </row>
    <row r="158" spans="2:77" s="574" customFormat="1" hidden="1" x14ac:dyDescent="0.25">
      <c r="B158" s="1"/>
      <c r="C158" s="1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BY158" s="575"/>
    </row>
  </sheetData>
  <mergeCells count="156">
    <mergeCell ref="B144:B145"/>
    <mergeCell ref="C144:C145"/>
    <mergeCell ref="B146:B147"/>
    <mergeCell ref="C146:C147"/>
    <mergeCell ref="C149:AC149"/>
    <mergeCell ref="B138:B139"/>
    <mergeCell ref="C138:C139"/>
    <mergeCell ref="B140:B141"/>
    <mergeCell ref="C140:C141"/>
    <mergeCell ref="B142:B143"/>
    <mergeCell ref="C142:C143"/>
    <mergeCell ref="B132:B133"/>
    <mergeCell ref="C132:C133"/>
    <mergeCell ref="B134:B135"/>
    <mergeCell ref="C134:C135"/>
    <mergeCell ref="B136:B137"/>
    <mergeCell ref="C136:C137"/>
    <mergeCell ref="B122:B123"/>
    <mergeCell ref="C122:C123"/>
    <mergeCell ref="B124:B125"/>
    <mergeCell ref="C124:C125"/>
    <mergeCell ref="B126:B127"/>
    <mergeCell ref="C126:C127"/>
    <mergeCell ref="B111:B112"/>
    <mergeCell ref="C111:C112"/>
    <mergeCell ref="B113:B114"/>
    <mergeCell ref="C113:C114"/>
    <mergeCell ref="B120:B121"/>
    <mergeCell ref="C120:C121"/>
    <mergeCell ref="B98:B99"/>
    <mergeCell ref="C98:C99"/>
    <mergeCell ref="B107:B108"/>
    <mergeCell ref="C107:C108"/>
    <mergeCell ref="B109:B110"/>
    <mergeCell ref="C109:C110"/>
    <mergeCell ref="B91:B92"/>
    <mergeCell ref="C91:C92"/>
    <mergeCell ref="B94:B95"/>
    <mergeCell ref="C94:C95"/>
    <mergeCell ref="B96:B97"/>
    <mergeCell ref="C96:C97"/>
    <mergeCell ref="B85:B86"/>
    <mergeCell ref="C85:C86"/>
    <mergeCell ref="B87:B88"/>
    <mergeCell ref="C87:C88"/>
    <mergeCell ref="B89:B90"/>
    <mergeCell ref="C89:C90"/>
    <mergeCell ref="B79:B80"/>
    <mergeCell ref="C79:C80"/>
    <mergeCell ref="B81:B82"/>
    <mergeCell ref="C81:C82"/>
    <mergeCell ref="B83:B84"/>
    <mergeCell ref="C83:C84"/>
    <mergeCell ref="B72:B73"/>
    <mergeCell ref="C72:C73"/>
    <mergeCell ref="B74:B75"/>
    <mergeCell ref="C74:C75"/>
    <mergeCell ref="B76:B77"/>
    <mergeCell ref="C76:C77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1:B42"/>
    <mergeCell ref="C41:C42"/>
    <mergeCell ref="B43:B44"/>
    <mergeCell ref="C43:C44"/>
    <mergeCell ref="B45:B47"/>
    <mergeCell ref="C45:C47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Y5:BY7"/>
    <mergeCell ref="B9:B11"/>
    <mergeCell ref="C10:C11"/>
    <mergeCell ref="B12:B13"/>
    <mergeCell ref="C12:C13"/>
    <mergeCell ref="B14:B15"/>
    <mergeCell ref="C14:C15"/>
    <mergeCell ref="BG5:BI6"/>
    <mergeCell ref="BJ5:BL6"/>
    <mergeCell ref="BM5:BO6"/>
    <mergeCell ref="BP5:BR6"/>
    <mergeCell ref="BS5:BU6"/>
    <mergeCell ref="BV5:BX6"/>
    <mergeCell ref="AO5:AQ6"/>
    <mergeCell ref="AR5:AT6"/>
    <mergeCell ref="AU5:AW6"/>
    <mergeCell ref="AX5:AZ6"/>
    <mergeCell ref="BA5:BC6"/>
    <mergeCell ref="BD5:BF6"/>
    <mergeCell ref="W5:Y6"/>
    <mergeCell ref="Z5:AB6"/>
    <mergeCell ref="AC5:AE6"/>
    <mergeCell ref="AF5:AH6"/>
    <mergeCell ref="AI5:AK6"/>
    <mergeCell ref="AL5:AN6"/>
    <mergeCell ref="M5:M7"/>
    <mergeCell ref="N5:N7"/>
    <mergeCell ref="O5:O7"/>
    <mergeCell ref="P5:P7"/>
    <mergeCell ref="Q5:S6"/>
    <mergeCell ref="T5:V6"/>
    <mergeCell ref="G5:G7"/>
    <mergeCell ref="H5:H7"/>
    <mergeCell ref="I5:I7"/>
    <mergeCell ref="J5:J7"/>
    <mergeCell ref="K5:K7"/>
    <mergeCell ref="L5:L7"/>
    <mergeCell ref="AD4:AE4"/>
    <mergeCell ref="B5:B7"/>
    <mergeCell ref="C5:C7"/>
    <mergeCell ref="D5:D7"/>
    <mergeCell ref="E5:E7"/>
    <mergeCell ref="F5:F7"/>
  </mergeCells>
  <pageMargins left="0.23622047244094491" right="0.23622047244094491" top="0.74803149606299213" bottom="0.74803149606299213" header="0.31496062992125984" footer="0.31496062992125984"/>
  <pageSetup paperSize="9" scale="74" fitToHeight="10" orientation="portrait" r:id="rId1"/>
  <headerFooter alignWithMargins="0">
    <oddHeader>&amp;RВыполнение по ТР за 1 квартал 2020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3504-84C4-482B-A34F-133A38A60197}">
  <sheetPr>
    <tabColor rgb="FF0070C0"/>
    <pageSetUpPr fitToPage="1"/>
  </sheetPr>
  <dimension ref="B1:DP156"/>
  <sheetViews>
    <sheetView zoomScale="90" zoomScaleNormal="90" zoomScaleSheetLayoutView="100" workbookViewId="0">
      <pane xSplit="3" ySplit="6" topLeftCell="D7" activePane="bottomRight" state="frozen"/>
      <selection pane="topRight" activeCell="D1" sqref="D1"/>
      <selection pane="bottomLeft" activeCell="A15" sqref="A15"/>
      <selection pane="bottomRight" activeCell="C12" sqref="C12:C13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7.88671875" style="2" customWidth="1"/>
    <col min="5" max="5" width="16.44140625" style="2" hidden="1" customWidth="1"/>
    <col min="6" max="6" width="15.44140625" style="2" hidden="1" customWidth="1"/>
    <col min="7" max="7" width="9.6640625" style="2" hidden="1" customWidth="1"/>
    <col min="8" max="8" width="15.44140625" style="2" customWidth="1"/>
    <col min="9" max="9" width="15.44140625" style="1" hidden="1" customWidth="1"/>
    <col min="10" max="10" width="9.6640625" style="1" hidden="1" customWidth="1"/>
    <col min="11" max="12" width="15.44140625" style="1" hidden="1" customWidth="1"/>
    <col min="13" max="13" width="9.6640625" style="1" hidden="1" customWidth="1"/>
    <col min="14" max="14" width="12.88671875" style="1" hidden="1" customWidth="1"/>
    <col min="15" max="15" width="15.6640625" style="1" hidden="1" customWidth="1"/>
    <col min="16" max="16" width="12.5546875" style="1" hidden="1" customWidth="1"/>
    <col min="17" max="19" width="15.44140625" style="1" hidden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customWidth="1"/>
    <col min="43" max="43" width="14.44140625" style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7" width="12.88671875" style="1" hidden="1" customWidth="1"/>
    <col min="58" max="58" width="13.88671875" style="1" hidden="1" customWidth="1"/>
    <col min="59" max="59" width="12.88671875" style="1" hidden="1" customWidth="1"/>
    <col min="60" max="60" width="11.33203125" style="1" hidden="1" customWidth="1"/>
    <col min="61" max="61" width="15" style="1" hidden="1" customWidth="1"/>
    <col min="62" max="74" width="12.88671875" style="1" hidden="1" customWidth="1"/>
    <col min="75" max="75" width="9.5546875" style="1" hidden="1" customWidth="1"/>
    <col min="76" max="76" width="15.5546875" style="1" hidden="1" customWidth="1"/>
    <col min="77" max="77" width="10.44140625" style="3" hidden="1" customWidth="1"/>
    <col min="78" max="78" width="10.88671875" style="1" customWidth="1"/>
    <col min="79" max="82" width="8.88671875" style="1" customWidth="1"/>
    <col min="83" max="16384" width="8.88671875" style="1"/>
  </cols>
  <sheetData>
    <row r="1" spans="2:120" ht="20.25" customHeight="1" x14ac:dyDescent="0.3">
      <c r="B1" s="7" t="s">
        <v>204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7"/>
      <c r="AE1" s="7"/>
      <c r="AO1" s="9"/>
      <c r="AQ1" s="4"/>
      <c r="AR1" s="9">
        <f>AC1+AO1</f>
        <v>0</v>
      </c>
      <c r="AX1" s="605"/>
      <c r="AY1" s="605"/>
      <c r="AZ1" s="605"/>
      <c r="BD1" s="10"/>
      <c r="BG1" s="9"/>
      <c r="BS1" s="11"/>
      <c r="BV1" s="11"/>
    </row>
    <row r="2" spans="2:120" ht="12.75" customHeight="1" thickBot="1" x14ac:dyDescent="0.3">
      <c r="B2" s="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>
        <v>1</v>
      </c>
      <c r="W2" s="12"/>
      <c r="X2" s="12"/>
      <c r="Y2" s="12">
        <v>2</v>
      </c>
      <c r="Z2" s="12"/>
      <c r="AA2" s="12"/>
      <c r="AB2" s="12">
        <v>3</v>
      </c>
      <c r="AC2" s="12"/>
      <c r="AD2" s="874" t="s">
        <v>0</v>
      </c>
      <c r="AE2" s="874"/>
      <c r="AH2" s="1">
        <v>4</v>
      </c>
      <c r="AK2" s="1">
        <v>5</v>
      </c>
      <c r="AN2" s="1">
        <v>6</v>
      </c>
      <c r="AW2" s="1">
        <v>7</v>
      </c>
      <c r="AZ2" s="1">
        <v>8</v>
      </c>
      <c r="BC2" s="1">
        <v>9</v>
      </c>
      <c r="BL2" s="1">
        <v>10</v>
      </c>
      <c r="BO2" s="1">
        <v>11</v>
      </c>
      <c r="BR2" s="1">
        <v>12</v>
      </c>
    </row>
    <row r="3" spans="2:120" ht="42.75" customHeight="1" x14ac:dyDescent="0.25">
      <c r="B3" s="875" t="s">
        <v>1</v>
      </c>
      <c r="C3" s="877" t="s">
        <v>2</v>
      </c>
      <c r="D3" s="879" t="s">
        <v>3</v>
      </c>
      <c r="E3" s="881" t="s">
        <v>191</v>
      </c>
      <c r="F3" s="872" t="s">
        <v>192</v>
      </c>
      <c r="G3" s="869" t="s">
        <v>4</v>
      </c>
      <c r="H3" s="872" t="s">
        <v>193</v>
      </c>
      <c r="I3" s="872" t="s">
        <v>194</v>
      </c>
      <c r="J3" s="869" t="s">
        <v>5</v>
      </c>
      <c r="K3" s="872" t="s">
        <v>195</v>
      </c>
      <c r="L3" s="872" t="s">
        <v>196</v>
      </c>
      <c r="M3" s="869" t="s">
        <v>6</v>
      </c>
      <c r="N3" s="872" t="s">
        <v>197</v>
      </c>
      <c r="O3" s="872" t="s">
        <v>198</v>
      </c>
      <c r="P3" s="869" t="s">
        <v>203</v>
      </c>
      <c r="Q3" s="863" t="s">
        <v>200</v>
      </c>
      <c r="R3" s="864"/>
      <c r="S3" s="865"/>
      <c r="T3" s="863" t="s">
        <v>7</v>
      </c>
      <c r="U3" s="864"/>
      <c r="V3" s="865"/>
      <c r="W3" s="863" t="s">
        <v>8</v>
      </c>
      <c r="X3" s="864"/>
      <c r="Y3" s="865"/>
      <c r="Z3" s="863" t="s">
        <v>9</v>
      </c>
      <c r="AA3" s="864"/>
      <c r="AB3" s="865"/>
      <c r="AC3" s="863" t="s">
        <v>10</v>
      </c>
      <c r="AD3" s="864"/>
      <c r="AE3" s="865"/>
      <c r="AF3" s="863" t="s">
        <v>11</v>
      </c>
      <c r="AG3" s="864"/>
      <c r="AH3" s="865"/>
      <c r="AI3" s="863" t="s">
        <v>12</v>
      </c>
      <c r="AJ3" s="864"/>
      <c r="AK3" s="865"/>
      <c r="AL3" s="863" t="s">
        <v>13</v>
      </c>
      <c r="AM3" s="864"/>
      <c r="AN3" s="865"/>
      <c r="AO3" s="863" t="s">
        <v>14</v>
      </c>
      <c r="AP3" s="864"/>
      <c r="AQ3" s="865"/>
      <c r="AR3" s="863" t="s">
        <v>15</v>
      </c>
      <c r="AS3" s="864"/>
      <c r="AT3" s="865"/>
      <c r="AU3" s="863" t="s">
        <v>16</v>
      </c>
      <c r="AV3" s="864"/>
      <c r="AW3" s="865"/>
      <c r="AX3" s="863" t="s">
        <v>17</v>
      </c>
      <c r="AY3" s="864"/>
      <c r="AZ3" s="865"/>
      <c r="BA3" s="863" t="s">
        <v>18</v>
      </c>
      <c r="BB3" s="864"/>
      <c r="BC3" s="865"/>
      <c r="BD3" s="863" t="s">
        <v>19</v>
      </c>
      <c r="BE3" s="864"/>
      <c r="BF3" s="865"/>
      <c r="BG3" s="857" t="s">
        <v>20</v>
      </c>
      <c r="BH3" s="858"/>
      <c r="BI3" s="859"/>
      <c r="BJ3" s="863" t="s">
        <v>21</v>
      </c>
      <c r="BK3" s="864"/>
      <c r="BL3" s="865"/>
      <c r="BM3" s="863" t="s">
        <v>22</v>
      </c>
      <c r="BN3" s="864"/>
      <c r="BO3" s="865"/>
      <c r="BP3" s="863" t="s">
        <v>23</v>
      </c>
      <c r="BQ3" s="864"/>
      <c r="BR3" s="865"/>
      <c r="BS3" s="863" t="s">
        <v>24</v>
      </c>
      <c r="BT3" s="864"/>
      <c r="BU3" s="865"/>
      <c r="BV3" s="863" t="s">
        <v>201</v>
      </c>
      <c r="BW3" s="864"/>
      <c r="BX3" s="865"/>
      <c r="BY3" s="850" t="s">
        <v>26</v>
      </c>
    </row>
    <row r="4" spans="2:120" ht="21.75" customHeight="1" thickBot="1" x14ac:dyDescent="0.3">
      <c r="B4" s="876"/>
      <c r="C4" s="878"/>
      <c r="D4" s="880"/>
      <c r="E4" s="882"/>
      <c r="F4" s="873"/>
      <c r="G4" s="870"/>
      <c r="H4" s="873"/>
      <c r="I4" s="873"/>
      <c r="J4" s="870"/>
      <c r="K4" s="873"/>
      <c r="L4" s="873"/>
      <c r="M4" s="870"/>
      <c r="N4" s="873"/>
      <c r="O4" s="873"/>
      <c r="P4" s="870"/>
      <c r="Q4" s="866"/>
      <c r="R4" s="867"/>
      <c r="S4" s="868"/>
      <c r="T4" s="866"/>
      <c r="U4" s="867"/>
      <c r="V4" s="868"/>
      <c r="W4" s="866"/>
      <c r="X4" s="867"/>
      <c r="Y4" s="868"/>
      <c r="Z4" s="866"/>
      <c r="AA4" s="867"/>
      <c r="AB4" s="868"/>
      <c r="AC4" s="866"/>
      <c r="AD4" s="867"/>
      <c r="AE4" s="868"/>
      <c r="AF4" s="866"/>
      <c r="AG4" s="867"/>
      <c r="AH4" s="868"/>
      <c r="AI4" s="866"/>
      <c r="AJ4" s="867"/>
      <c r="AK4" s="868"/>
      <c r="AL4" s="866"/>
      <c r="AM4" s="867"/>
      <c r="AN4" s="868"/>
      <c r="AO4" s="866"/>
      <c r="AP4" s="867"/>
      <c r="AQ4" s="868"/>
      <c r="AR4" s="866"/>
      <c r="AS4" s="867"/>
      <c r="AT4" s="868"/>
      <c r="AU4" s="866"/>
      <c r="AV4" s="867"/>
      <c r="AW4" s="868"/>
      <c r="AX4" s="866"/>
      <c r="AY4" s="867"/>
      <c r="AZ4" s="868"/>
      <c r="BA4" s="866"/>
      <c r="BB4" s="867"/>
      <c r="BC4" s="868"/>
      <c r="BD4" s="866"/>
      <c r="BE4" s="867"/>
      <c r="BF4" s="868"/>
      <c r="BG4" s="860"/>
      <c r="BH4" s="861"/>
      <c r="BI4" s="862"/>
      <c r="BJ4" s="866"/>
      <c r="BK4" s="867"/>
      <c r="BL4" s="868"/>
      <c r="BM4" s="866"/>
      <c r="BN4" s="867"/>
      <c r="BO4" s="868"/>
      <c r="BP4" s="866"/>
      <c r="BQ4" s="867"/>
      <c r="BR4" s="868"/>
      <c r="BS4" s="866"/>
      <c r="BT4" s="867"/>
      <c r="BU4" s="868"/>
      <c r="BV4" s="866"/>
      <c r="BW4" s="867"/>
      <c r="BX4" s="868"/>
      <c r="BY4" s="851"/>
    </row>
    <row r="5" spans="2:120" ht="13.5" customHeight="1" thickBot="1" x14ac:dyDescent="0.3">
      <c r="B5" s="876"/>
      <c r="C5" s="878"/>
      <c r="D5" s="880"/>
      <c r="E5" s="882"/>
      <c r="F5" s="873"/>
      <c r="G5" s="871"/>
      <c r="H5" s="873"/>
      <c r="I5" s="873"/>
      <c r="J5" s="871"/>
      <c r="K5" s="873"/>
      <c r="L5" s="873"/>
      <c r="M5" s="871"/>
      <c r="N5" s="873"/>
      <c r="O5" s="873"/>
      <c r="P5" s="871"/>
      <c r="Q5" s="13" t="s">
        <v>27</v>
      </c>
      <c r="R5" s="14" t="s">
        <v>28</v>
      </c>
      <c r="S5" s="14" t="s">
        <v>29</v>
      </c>
      <c r="T5" s="13" t="s">
        <v>27</v>
      </c>
      <c r="U5" s="14" t="s">
        <v>28</v>
      </c>
      <c r="V5" s="14" t="s">
        <v>29</v>
      </c>
      <c r="W5" s="13" t="s">
        <v>27</v>
      </c>
      <c r="X5" s="14" t="s">
        <v>28</v>
      </c>
      <c r="Y5" s="14" t="s">
        <v>29</v>
      </c>
      <c r="Z5" s="13" t="s">
        <v>27</v>
      </c>
      <c r="AA5" s="14" t="s">
        <v>28</v>
      </c>
      <c r="AB5" s="14" t="s">
        <v>29</v>
      </c>
      <c r="AC5" s="13" t="s">
        <v>27</v>
      </c>
      <c r="AD5" s="14" t="s">
        <v>28</v>
      </c>
      <c r="AE5" s="14" t="s">
        <v>29</v>
      </c>
      <c r="AF5" s="13" t="s">
        <v>27</v>
      </c>
      <c r="AG5" s="14" t="s">
        <v>28</v>
      </c>
      <c r="AH5" s="14" t="s">
        <v>29</v>
      </c>
      <c r="AI5" s="13" t="s">
        <v>27</v>
      </c>
      <c r="AJ5" s="14" t="s">
        <v>28</v>
      </c>
      <c r="AK5" s="14" t="s">
        <v>29</v>
      </c>
      <c r="AL5" s="13" t="s">
        <v>27</v>
      </c>
      <c r="AM5" s="14" t="s">
        <v>28</v>
      </c>
      <c r="AN5" s="14" t="s">
        <v>29</v>
      </c>
      <c r="AO5" s="13" t="s">
        <v>27</v>
      </c>
      <c r="AP5" s="14" t="s">
        <v>28</v>
      </c>
      <c r="AQ5" s="14" t="s">
        <v>29</v>
      </c>
      <c r="AR5" s="13" t="s">
        <v>27</v>
      </c>
      <c r="AS5" s="14" t="s">
        <v>28</v>
      </c>
      <c r="AT5" s="14" t="s">
        <v>29</v>
      </c>
      <c r="AU5" s="13" t="s">
        <v>27</v>
      </c>
      <c r="AV5" s="14" t="s">
        <v>28</v>
      </c>
      <c r="AW5" s="14" t="s">
        <v>29</v>
      </c>
      <c r="AX5" s="13" t="s">
        <v>27</v>
      </c>
      <c r="AY5" s="14" t="s">
        <v>28</v>
      </c>
      <c r="AZ5" s="14" t="s">
        <v>29</v>
      </c>
      <c r="BA5" s="13" t="s">
        <v>27</v>
      </c>
      <c r="BB5" s="14" t="s">
        <v>28</v>
      </c>
      <c r="BC5" s="14" t="s">
        <v>29</v>
      </c>
      <c r="BD5" s="13" t="s">
        <v>27</v>
      </c>
      <c r="BE5" s="14" t="s">
        <v>28</v>
      </c>
      <c r="BF5" s="14" t="s">
        <v>29</v>
      </c>
      <c r="BG5" s="13" t="s">
        <v>27</v>
      </c>
      <c r="BH5" s="14" t="s">
        <v>28</v>
      </c>
      <c r="BI5" s="14" t="s">
        <v>29</v>
      </c>
      <c r="BJ5" s="15" t="s">
        <v>27</v>
      </c>
      <c r="BK5" s="16" t="s">
        <v>28</v>
      </c>
      <c r="BL5" s="17" t="s">
        <v>29</v>
      </c>
      <c r="BM5" s="13" t="s">
        <v>27</v>
      </c>
      <c r="BN5" s="14" t="s">
        <v>28</v>
      </c>
      <c r="BO5" s="14" t="s">
        <v>29</v>
      </c>
      <c r="BP5" s="13" t="s">
        <v>27</v>
      </c>
      <c r="BQ5" s="14" t="s">
        <v>28</v>
      </c>
      <c r="BR5" s="14" t="s">
        <v>29</v>
      </c>
      <c r="BS5" s="13" t="s">
        <v>27</v>
      </c>
      <c r="BT5" s="14" t="s">
        <v>28</v>
      </c>
      <c r="BU5" s="14" t="s">
        <v>29</v>
      </c>
      <c r="BV5" s="13" t="s">
        <v>27</v>
      </c>
      <c r="BW5" s="14" t="s">
        <v>28</v>
      </c>
      <c r="BX5" s="14" t="s">
        <v>29</v>
      </c>
      <c r="BY5" s="852"/>
    </row>
    <row r="6" spans="2:120" ht="15" customHeight="1" thickBot="1" x14ac:dyDescent="0.3">
      <c r="B6" s="18" t="s">
        <v>30</v>
      </c>
      <c r="C6" s="19" t="s">
        <v>31</v>
      </c>
      <c r="D6" s="20" t="s">
        <v>32</v>
      </c>
      <c r="E6" s="21">
        <f t="shared" ref="E6:E69" si="0">Q6</f>
        <v>37733.368204999999</v>
      </c>
      <c r="F6" s="22">
        <f t="shared" ref="F6:F69" si="1">AC6</f>
        <v>3017.3484900000003</v>
      </c>
      <c r="G6" s="23">
        <f t="shared" ref="G6:G13" si="2">F6/E6</f>
        <v>7.9964992088890047E-2</v>
      </c>
      <c r="H6" s="24">
        <f t="shared" ref="H6:H69" si="3">AO6</f>
        <v>6460.3857600000001</v>
      </c>
      <c r="I6" s="25">
        <f t="shared" ref="I6:I69" si="4">AR6</f>
        <v>9477.7342499999995</v>
      </c>
      <c r="J6" s="23">
        <f t="shared" ref="J6:J13" si="5">I6/E6</f>
        <v>0.25117647061107357</v>
      </c>
      <c r="K6" s="24">
        <f t="shared" ref="K6:K69" si="6">BD6</f>
        <v>0</v>
      </c>
      <c r="L6" s="24">
        <f t="shared" ref="L6:L69" si="7">BG6</f>
        <v>9477.7342499999995</v>
      </c>
      <c r="M6" s="23">
        <f t="shared" ref="M6:M13" si="8">L6/E6</f>
        <v>0.25117647061107357</v>
      </c>
      <c r="N6" s="24">
        <f t="shared" ref="N6:N69" si="9">BS6</f>
        <v>0</v>
      </c>
      <c r="O6" s="24">
        <f>BV6</f>
        <v>9477.7342499999995</v>
      </c>
      <c r="P6" s="23">
        <f>O6/E6</f>
        <v>0.25117647061107357</v>
      </c>
      <c r="Q6" s="26">
        <f t="shared" ref="Q6:Q69" si="10">R6+S6</f>
        <v>37733.368204999999</v>
      </c>
      <c r="R6" s="27">
        <f>R9+R16+R29+R40+R42+R44+R46+R48+R50+R52+R54+R56+R58+R60+R62+R64+R66+R68</f>
        <v>0</v>
      </c>
      <c r="S6" s="621">
        <f>S9+S16+S34+S45+S47+S49+S51+S53+S55+S57+S59+S61+S63+S65+S67+S69+S71+S73+S75</f>
        <v>37733.368204999999</v>
      </c>
      <c r="T6" s="29">
        <f t="shared" ref="T6:T69" si="11">U6+V6</f>
        <v>885.93400000000008</v>
      </c>
      <c r="U6" s="30">
        <f>U9+U16+U29+U40+U42+U44+U46+U48+U50+U52+U54+U56+U58+U60+U62+U64+U66+U68</f>
        <v>0</v>
      </c>
      <c r="V6" s="31">
        <f>V9+V16+V34+V45+V47+V49+V51+V53+V55+V57+V59+V61+V63+V65+V67+V69+V71+V73+V75</f>
        <v>885.93400000000008</v>
      </c>
      <c r="W6" s="29">
        <f t="shared" ref="W6:W69" si="12">X6+Y6</f>
        <v>939.91948999999988</v>
      </c>
      <c r="X6" s="30">
        <f>X9+X16+X29+X40+X42+X44+X46+X48+X50+X52+X54+X56+X58+X60+X62+X64+X66+X68</f>
        <v>0</v>
      </c>
      <c r="Y6" s="31">
        <f>Y9+Y16+Y34+Y45+Y47+Y49+Y51+Y53+Y55+Y57+Y59+Y61+Y63+Y65+Y67+Y69+Y71+Y73+Y75</f>
        <v>939.91948999999988</v>
      </c>
      <c r="Z6" s="29">
        <f t="shared" ref="Z6:Z69" si="13">AA6+AB6</f>
        <v>1191.4949999999999</v>
      </c>
      <c r="AA6" s="30">
        <f>AA9+AA16+AA29+AA40+AA42+AA44+AA46+AA48+AA50+AA52+AA54+AA56+AA58+AA60+AA62+AA64+AA66+AA68</f>
        <v>0</v>
      </c>
      <c r="AB6" s="31">
        <f>AB9+AB16+AB34+AB45+AB47+AB49+AB51+AB53+AB55+AB57+AB59+AB61+AB63+AB65+AB67+AB69+AB71+AB73+AB75</f>
        <v>1191.4949999999999</v>
      </c>
      <c r="AC6" s="32">
        <f t="shared" ref="AC6:AC69" si="14">AD6+AE6</f>
        <v>3017.3484900000003</v>
      </c>
      <c r="AD6" s="33">
        <f>AD9+AD16+AD34+AD45+AD47+AD49+AD51+AD53+AD55+AD57+AD59+AD61+AD63+AD65+AD67+AD69+AD71+AD73</f>
        <v>0</v>
      </c>
      <c r="AE6" s="34">
        <f>AE9+AE16+AE34+AE45+AE47+AE49+AE51+AE53+AE55+AE57+AE59+AE61+AE63+AE65+AE67+AE69+AE71+AE73+AE75</f>
        <v>3017.3484900000003</v>
      </c>
      <c r="AF6" s="32">
        <f t="shared" ref="AF6:AF69" si="15">AG6+AH6</f>
        <v>1934.7010000000002</v>
      </c>
      <c r="AG6" s="33">
        <f>AG9+AG16+AG34+AG45+AG47+AG49+AG51+AG53+AG55+AG57+AG59+AG61+AG63+AG65+AG67+AG69+AG71+AG73</f>
        <v>0</v>
      </c>
      <c r="AH6" s="31">
        <f>AH9+AH16+AH34+AH45+AH47+AH49+AH51+AH53+AH55+AH57+AH59+AH61+AH63+AH65+AH67+AH69+AH71+AH73+AH75</f>
        <v>1934.7010000000002</v>
      </c>
      <c r="AI6" s="32">
        <f t="shared" ref="AI6:AI69" si="16">AJ6+AK6</f>
        <v>1007.1658299999998</v>
      </c>
      <c r="AJ6" s="33">
        <f>AJ9+AJ16+AJ34+AJ45+AJ47+AJ49+AJ51+AJ53+AJ55+AJ57+AJ59+AJ61+AJ63+AJ65+AJ67+AJ69+AJ71+AJ73</f>
        <v>0</v>
      </c>
      <c r="AK6" s="31">
        <f>AK9+AK16+AK34+AK45+AK47+AK49+AK51+AK53+AK55+AK57+AK59+AK61+AK63+AK65+AK67+AK69+AK71+AK73+AK75</f>
        <v>1007.1658299999998</v>
      </c>
      <c r="AL6" s="32">
        <f t="shared" ref="AL6:AL69" si="17">AM6+AN6</f>
        <v>3518.5189300000011</v>
      </c>
      <c r="AM6" s="33">
        <f>AM9+AM16+AM34+AM45+AM47+AM49+AM51+AM53+AM55+AM57+AM59+AM61+AM63+AM65+AM67+AM69+AM71+AM73</f>
        <v>0</v>
      </c>
      <c r="AN6" s="31">
        <f>AN9+AN16+AN34+AN45+AN47+AN49+AN51+AN53+AN55+AN57+AN59+AN61+AN63+AN65+AN67+AN69+AN71+AN73+AN75</f>
        <v>3518.5189300000011</v>
      </c>
      <c r="AO6" s="32">
        <f t="shared" ref="AO6:AO69" si="18">AP6+AQ6</f>
        <v>6460.3857600000001</v>
      </c>
      <c r="AP6" s="33">
        <f>AP9+AP16+AP34+AP45+AP47+AP49+AP51+AP53+AP55+AP57+AP59+AP61+AP63+AP65+AP67+AP69+AP71+AP73</f>
        <v>0</v>
      </c>
      <c r="AQ6" s="34">
        <f>AQ9+AQ16+AQ34+AQ45+AQ47+AQ49+AQ51+AQ53+AQ55+AQ57+AQ59+AQ61+AQ63+AQ65+AQ67+AQ69+AQ71+AQ73+AQ75</f>
        <v>6460.3857600000001</v>
      </c>
      <c r="AR6" s="32">
        <f t="shared" ref="AR6:AR30" si="19">AS6+AT6</f>
        <v>9477.7342499999995</v>
      </c>
      <c r="AS6" s="33">
        <f>AS9+AS16+AS34+AS45+AS47+AS49+AS51+AS53+AS55+AS57+AS59+AS61+AS63+AS65+AS67+AS69+AS71+AS73</f>
        <v>0</v>
      </c>
      <c r="AT6" s="34">
        <f>AT9+AT16+AT34+AT45+AT47+AT49+AT51+AT53+AT55+AT57+AT59+AT61+AT63+AT65+AT67+AT69+AT71+AT73+AT75</f>
        <v>9477.7342499999995</v>
      </c>
      <c r="AU6" s="32">
        <f t="shared" ref="AU6:AU69" si="20">AV6+AW6</f>
        <v>0</v>
      </c>
      <c r="AV6" s="33">
        <f>AV9+AV16+AV34+AV45+AV47+AV49+AV51+AV53+AV55+AV57+AV59+AV61+AV63+AV65+AV67+AV69+AV71+AV73</f>
        <v>0</v>
      </c>
      <c r="AW6" s="34">
        <f>AW9+AW16+AW34+AW45+AW47+AW49+AW51+AW53+AW55+AW57+AW59+AW61+AW63+AW65+AW67+AW69+AW71+AW73+AW75</f>
        <v>0</v>
      </c>
      <c r="AX6" s="32">
        <f t="shared" ref="AX6:AX69" si="21">AY6+AZ6</f>
        <v>0</v>
      </c>
      <c r="AY6" s="33">
        <f>AY9+AY16+AY34+AY45+AY47+AY49+AY51+AY53+AY55+AY57+AY59+AY61+AY63+AY65+AY67+AY69+AY71+AY73</f>
        <v>0</v>
      </c>
      <c r="AZ6" s="34">
        <f>AZ9+AZ16+AZ34+AZ45+AZ47+AZ49+AZ51+AZ53+AZ55+AZ57+AZ59+AZ61+AZ63+AZ65+AZ67+AZ69+AZ71+AZ73+AZ75</f>
        <v>0</v>
      </c>
      <c r="BA6" s="32">
        <f t="shared" ref="BA6:BA69" si="22">BB6+BC6</f>
        <v>0</v>
      </c>
      <c r="BB6" s="33">
        <f>BB9+BB16+BB34+BB45+BB47+BB49+BB51+BB53+BB55+BB57+BB59+BB61+BB63+BB65+BB67+BB69+BB71+BB73</f>
        <v>0</v>
      </c>
      <c r="BC6" s="34">
        <f>BC9+BC16+BC34+BC45+BC47+BC49+BC51+BC53+BC55+BC57+BC59+BC61+BC63+BC65+BC67+BC69+BC71+BC73+BC75</f>
        <v>0</v>
      </c>
      <c r="BD6" s="32">
        <f t="shared" ref="BD6:BD69" si="23">BE6+BF6</f>
        <v>0</v>
      </c>
      <c r="BE6" s="33">
        <f>BE9+BE16+BE34+BE45+BE47+BE49+BE51+BE53+BE55+BE57+BE59+BE61+BE63+BE65+BE67+BE69+BE71+BE73</f>
        <v>0</v>
      </c>
      <c r="BF6" s="34">
        <f>BF9+BF16+BF34+BF45+BF47+BF49+BF51+BF53+BF55+BF57+BF59+BF61+BF63+BF65+BF67+BF69+BF71+BF73+BF75</f>
        <v>0</v>
      </c>
      <c r="BG6" s="32">
        <f t="shared" ref="BG6:BG69" si="24">BH6+BI6</f>
        <v>9477.7342499999995</v>
      </c>
      <c r="BH6" s="33">
        <f>BH9+BH16+BH34+BH45+BH47+BH49+BH51+BH53+BH55+BH57+BH59+BH61+BH63+BH65+BH67+BH69+BH71+BH73</f>
        <v>0</v>
      </c>
      <c r="BI6" s="34">
        <f>BI9+BI16+BI34+BI45+BI47+BI49+BI51+BI53+BI55+BI57+BI59+BI61+BI63+BI65+BI67+BI69+BI71+BI73+BI75</f>
        <v>9477.7342499999995</v>
      </c>
      <c r="BJ6" s="32">
        <f t="shared" ref="BJ6:BJ69" si="25">BK6+BL6</f>
        <v>0</v>
      </c>
      <c r="BK6" s="33">
        <f>BK9+BK16+BK34+BK45+BK47+BK49+BK51+BK53+BK55+BK57+BK59+BK61+BK63+BK65+BK67+BK69+BK71+BK73</f>
        <v>0</v>
      </c>
      <c r="BL6" s="31">
        <f>BL9+BL16+BL34+BL45+BL47+BL49+BL51+BL53+BL55+BL57+BL59+BL61+BL63+BL65+BL67+BL69+BL71+BL73+BL75</f>
        <v>0</v>
      </c>
      <c r="BM6" s="32">
        <f t="shared" ref="BM6:BM69" si="26">BN6+BO6</f>
        <v>0</v>
      </c>
      <c r="BN6" s="33">
        <f>BN9+BN16+BN34+BN45+BN47+BN49+BN51+BN53+BN55+BN57+BN59+BN61+BN63+BN65+BN67+BN69+BN71+BN73</f>
        <v>0</v>
      </c>
      <c r="BO6" s="31">
        <f>BO9+BO16+BO34+BO45+BO47+BO49+BO51+BO53+BO55+BO57+BO59+BO61+BO63+BO65+BO67+BO69+BO71+BO73+BO75</f>
        <v>0</v>
      </c>
      <c r="BP6" s="32">
        <f t="shared" ref="BP6:BP69" si="27">BQ6+BR6</f>
        <v>0</v>
      </c>
      <c r="BQ6" s="33">
        <f>BQ9+BQ16+BQ34+BQ45+BQ47+BQ49+BQ51+BQ53+BQ55+BQ57+BQ59+BQ61+BQ63+BQ65+BQ67+BQ69+BQ71+BQ73</f>
        <v>0</v>
      </c>
      <c r="BR6" s="31">
        <f>BR9+BR16+BR34+BR45+BR47+BR49+BR51+BR53+BR55+BR57+BR59+BR61+BR63+BR65+BR67+BR69+BR71+BR73+BR75</f>
        <v>0</v>
      </c>
      <c r="BS6" s="32">
        <f t="shared" ref="BS6:BS69" si="28">BT6+BU6</f>
        <v>0</v>
      </c>
      <c r="BT6" s="33">
        <f>BT9+BT16+BT34+BT45+BT47+BT49+BT51+BT53+BT55+BT57+BT59+BT61+BT63+BT65+BT67+BT69+BT71+BT73</f>
        <v>0</v>
      </c>
      <c r="BU6" s="34">
        <f>BU9+BU16+BU34+BU45+BU47+BU49+BU51+BU53+BU55+BU57+BU59+BU61+BU63+BU65+BU67+BU69+BU71+BU73+BU75</f>
        <v>0</v>
      </c>
      <c r="BV6" s="32">
        <f t="shared" ref="BV6:BV69" si="29">BW6+BX6</f>
        <v>9477.7342499999995</v>
      </c>
      <c r="BW6" s="33">
        <f>BW9+BW16+BW34+BW45+BW47+BW49+BW51+BW53+BW55+BW57+BW59+BW61+BW63+BW65+BW67+BW69+BW71+BW73</f>
        <v>0</v>
      </c>
      <c r="BX6" s="34">
        <f>BX9+BX16+BX34+BX45+BX47+BX49+BX51+BX53+BX55+BX57+BX59+BX61+BX63+BX65+BX67+BX69+BX71+BX73+BX75</f>
        <v>9477.7342499999995</v>
      </c>
      <c r="BY6" s="35">
        <f t="shared" ref="BY6:BY13" si="30">BV6/Q6</f>
        <v>0.25117647061107357</v>
      </c>
      <c r="BZ6" s="4"/>
    </row>
    <row r="7" spans="2:120" s="55" customFormat="1" ht="23.25" customHeight="1" x14ac:dyDescent="0.25">
      <c r="B7" s="853">
        <v>1</v>
      </c>
      <c r="C7" s="36" t="s">
        <v>33</v>
      </c>
      <c r="D7" s="37" t="s">
        <v>34</v>
      </c>
      <c r="E7" s="38">
        <f t="shared" si="0"/>
        <v>38</v>
      </c>
      <c r="F7" s="39">
        <f t="shared" si="1"/>
        <v>14</v>
      </c>
      <c r="G7" s="40">
        <f t="shared" si="2"/>
        <v>0.36842105263157893</v>
      </c>
      <c r="H7" s="39">
        <f t="shared" si="3"/>
        <v>5</v>
      </c>
      <c r="I7" s="42">
        <f t="shared" si="4"/>
        <v>19</v>
      </c>
      <c r="J7" s="40">
        <f t="shared" si="5"/>
        <v>0.5</v>
      </c>
      <c r="K7" s="42">
        <f t="shared" si="6"/>
        <v>0</v>
      </c>
      <c r="L7" s="42">
        <f t="shared" si="7"/>
        <v>0</v>
      </c>
      <c r="M7" s="40">
        <f t="shared" si="8"/>
        <v>0</v>
      </c>
      <c r="N7" s="43">
        <f t="shared" si="9"/>
        <v>0</v>
      </c>
      <c r="O7" s="42">
        <f t="shared" ref="O7:O70" si="31">BV7</f>
        <v>13</v>
      </c>
      <c r="P7" s="40">
        <f t="shared" ref="P7:P13" si="32">O7/E7</f>
        <v>0.34210526315789475</v>
      </c>
      <c r="Q7" s="44">
        <f t="shared" si="10"/>
        <v>38</v>
      </c>
      <c r="R7" s="45">
        <v>0</v>
      </c>
      <c r="S7" s="622">
        <v>38</v>
      </c>
      <c r="T7" s="46">
        <f t="shared" si="11"/>
        <v>9</v>
      </c>
      <c r="U7" s="47">
        <v>0</v>
      </c>
      <c r="V7" s="48">
        <v>9</v>
      </c>
      <c r="W7" s="46">
        <f t="shared" si="12"/>
        <v>5</v>
      </c>
      <c r="X7" s="47">
        <v>0</v>
      </c>
      <c r="Y7" s="48">
        <v>5</v>
      </c>
      <c r="Z7" s="46">
        <f t="shared" si="13"/>
        <v>0</v>
      </c>
      <c r="AA7" s="47">
        <v>0</v>
      </c>
      <c r="AB7" s="48"/>
      <c r="AC7" s="50">
        <f t="shared" si="14"/>
        <v>14</v>
      </c>
      <c r="AD7" s="50">
        <v>0</v>
      </c>
      <c r="AE7" s="51">
        <f>T7+W7+Z7</f>
        <v>14</v>
      </c>
      <c r="AF7" s="50">
        <f t="shared" si="15"/>
        <v>1</v>
      </c>
      <c r="AG7" s="52">
        <v>0</v>
      </c>
      <c r="AH7" s="48">
        <v>1</v>
      </c>
      <c r="AI7" s="50">
        <f t="shared" si="16"/>
        <v>0</v>
      </c>
      <c r="AJ7" s="52">
        <v>0</v>
      </c>
      <c r="AK7" s="48">
        <v>0</v>
      </c>
      <c r="AL7" s="50">
        <f t="shared" si="17"/>
        <v>5</v>
      </c>
      <c r="AM7" s="52">
        <v>0</v>
      </c>
      <c r="AN7" s="48">
        <v>5</v>
      </c>
      <c r="AO7" s="50">
        <f t="shared" si="18"/>
        <v>5</v>
      </c>
      <c r="AP7" s="50">
        <v>0</v>
      </c>
      <c r="AQ7" s="51">
        <v>5</v>
      </c>
      <c r="AR7" s="50">
        <f t="shared" si="19"/>
        <v>19</v>
      </c>
      <c r="AS7" s="50">
        <v>0</v>
      </c>
      <c r="AT7" s="51">
        <f>AC7+AO7</f>
        <v>19</v>
      </c>
      <c r="AU7" s="50">
        <f t="shared" si="20"/>
        <v>0</v>
      </c>
      <c r="AV7" s="52">
        <v>0</v>
      </c>
      <c r="AW7" s="53">
        <v>0</v>
      </c>
      <c r="AX7" s="50">
        <f t="shared" si="21"/>
        <v>0</v>
      </c>
      <c r="AY7" s="52">
        <v>0</v>
      </c>
      <c r="AZ7" s="49">
        <v>0</v>
      </c>
      <c r="BA7" s="50">
        <f t="shared" si="22"/>
        <v>0</v>
      </c>
      <c r="BB7" s="52">
        <v>0</v>
      </c>
      <c r="BC7" s="49">
        <v>0</v>
      </c>
      <c r="BD7" s="50">
        <f t="shared" si="23"/>
        <v>0</v>
      </c>
      <c r="BE7" s="50">
        <v>0</v>
      </c>
      <c r="BF7" s="51">
        <v>0</v>
      </c>
      <c r="BG7" s="50">
        <f t="shared" si="24"/>
        <v>0</v>
      </c>
      <c r="BH7" s="50">
        <v>0</v>
      </c>
      <c r="BI7" s="51">
        <v>0</v>
      </c>
      <c r="BJ7" s="50">
        <f t="shared" si="25"/>
        <v>0</v>
      </c>
      <c r="BK7" s="52">
        <v>0</v>
      </c>
      <c r="BL7" s="48">
        <v>0</v>
      </c>
      <c r="BM7" s="50">
        <f t="shared" si="26"/>
        <v>0</v>
      </c>
      <c r="BN7" s="52">
        <v>0</v>
      </c>
      <c r="BO7" s="48">
        <v>0</v>
      </c>
      <c r="BP7" s="50">
        <f t="shared" si="27"/>
        <v>0</v>
      </c>
      <c r="BQ7" s="52">
        <v>0</v>
      </c>
      <c r="BR7" s="48">
        <v>0</v>
      </c>
      <c r="BS7" s="50">
        <f t="shared" si="28"/>
        <v>0</v>
      </c>
      <c r="BT7" s="50">
        <v>0</v>
      </c>
      <c r="BU7" s="51">
        <f>BJ7+BM7+BP7</f>
        <v>0</v>
      </c>
      <c r="BV7" s="50">
        <f t="shared" si="29"/>
        <v>13</v>
      </c>
      <c r="BW7" s="50">
        <v>0</v>
      </c>
      <c r="BX7" s="51">
        <v>13</v>
      </c>
      <c r="BY7" s="54">
        <f t="shared" si="30"/>
        <v>0.34210526315789475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2:120" ht="15" customHeight="1" x14ac:dyDescent="0.25">
      <c r="B8" s="854"/>
      <c r="C8" s="856" t="s">
        <v>35</v>
      </c>
      <c r="D8" s="56" t="s">
        <v>36</v>
      </c>
      <c r="E8" s="57">
        <f t="shared" si="0"/>
        <v>0.68699999999999994</v>
      </c>
      <c r="F8" s="58">
        <f t="shared" si="1"/>
        <v>0.253</v>
      </c>
      <c r="G8" s="59">
        <f t="shared" si="2"/>
        <v>0.36826783114992723</v>
      </c>
      <c r="H8" s="58">
        <f t="shared" si="3"/>
        <v>0.121</v>
      </c>
      <c r="I8" s="61">
        <f t="shared" si="4"/>
        <v>0.374</v>
      </c>
      <c r="J8" s="59">
        <f t="shared" si="5"/>
        <v>0.54439592430858808</v>
      </c>
      <c r="K8" s="61">
        <f t="shared" si="6"/>
        <v>0</v>
      </c>
      <c r="L8" s="61">
        <f t="shared" si="7"/>
        <v>0.374</v>
      </c>
      <c r="M8" s="59">
        <f t="shared" si="8"/>
        <v>0.54439592430858808</v>
      </c>
      <c r="N8" s="62">
        <f t="shared" si="9"/>
        <v>0</v>
      </c>
      <c r="O8" s="61">
        <f t="shared" si="31"/>
        <v>0.374</v>
      </c>
      <c r="P8" s="59">
        <f t="shared" si="32"/>
        <v>0.54439592430858808</v>
      </c>
      <c r="Q8" s="63">
        <f t="shared" si="10"/>
        <v>0.68699999999999994</v>
      </c>
      <c r="R8" s="64">
        <f>R10+R12</f>
        <v>0</v>
      </c>
      <c r="S8" s="623">
        <f>S10+S12</f>
        <v>0.68699999999999994</v>
      </c>
      <c r="T8" s="65">
        <f t="shared" si="11"/>
        <v>0.219</v>
      </c>
      <c r="U8" s="66">
        <f>U10+U12</f>
        <v>0</v>
      </c>
      <c r="V8" s="67">
        <f>V10+V12</f>
        <v>0.219</v>
      </c>
      <c r="W8" s="65">
        <f t="shared" si="12"/>
        <v>3.4000000000000002E-2</v>
      </c>
      <c r="X8" s="66">
        <f>X10+X12</f>
        <v>0</v>
      </c>
      <c r="Y8" s="67">
        <f>Y10+Y12</f>
        <v>3.4000000000000002E-2</v>
      </c>
      <c r="Z8" s="65">
        <f t="shared" si="13"/>
        <v>0</v>
      </c>
      <c r="AA8" s="66">
        <f>AA10+AA12</f>
        <v>0</v>
      </c>
      <c r="AB8" s="67">
        <f>AB10+AB12</f>
        <v>0</v>
      </c>
      <c r="AC8" s="69">
        <f t="shared" si="14"/>
        <v>0.253</v>
      </c>
      <c r="AD8" s="69">
        <f>AD10+AD12</f>
        <v>0</v>
      </c>
      <c r="AE8" s="70">
        <f>AE10+AE12</f>
        <v>0.253</v>
      </c>
      <c r="AF8" s="69">
        <f t="shared" si="15"/>
        <v>0.03</v>
      </c>
      <c r="AG8" s="71">
        <f>AG10+AG12</f>
        <v>0</v>
      </c>
      <c r="AH8" s="67">
        <f>AH10+AH12</f>
        <v>0.03</v>
      </c>
      <c r="AI8" s="69">
        <f t="shared" si="16"/>
        <v>0</v>
      </c>
      <c r="AJ8" s="71">
        <f>AJ10+AJ12</f>
        <v>0</v>
      </c>
      <c r="AK8" s="67">
        <f>AK10+AK12</f>
        <v>0</v>
      </c>
      <c r="AL8" s="69">
        <f t="shared" si="17"/>
        <v>9.0999999999999998E-2</v>
      </c>
      <c r="AM8" s="71">
        <f>AM10+AM12</f>
        <v>0</v>
      </c>
      <c r="AN8" s="67">
        <f>AN10+AN12</f>
        <v>9.0999999999999998E-2</v>
      </c>
      <c r="AO8" s="69">
        <f t="shared" si="18"/>
        <v>0.121</v>
      </c>
      <c r="AP8" s="69">
        <f>AP10+AP12</f>
        <v>0</v>
      </c>
      <c r="AQ8" s="70">
        <f>AQ10+AQ12</f>
        <v>0.121</v>
      </c>
      <c r="AR8" s="69">
        <f t="shared" si="19"/>
        <v>0.374</v>
      </c>
      <c r="AS8" s="69">
        <f>AS10+AS12</f>
        <v>0</v>
      </c>
      <c r="AT8" s="70">
        <f>AT10+AT12</f>
        <v>0.374</v>
      </c>
      <c r="AU8" s="69">
        <f t="shared" si="20"/>
        <v>0</v>
      </c>
      <c r="AV8" s="71">
        <f>AV10+AV12</f>
        <v>0</v>
      </c>
      <c r="AW8" s="68">
        <f>AW10+AW12</f>
        <v>0</v>
      </c>
      <c r="AX8" s="69">
        <f t="shared" si="21"/>
        <v>0</v>
      </c>
      <c r="AY8" s="71">
        <f>AY10+AY12</f>
        <v>0</v>
      </c>
      <c r="AZ8" s="68">
        <f>AZ10+AZ12</f>
        <v>0</v>
      </c>
      <c r="BA8" s="69">
        <f t="shared" si="22"/>
        <v>0</v>
      </c>
      <c r="BB8" s="71">
        <f>BB10+BB12</f>
        <v>0</v>
      </c>
      <c r="BC8" s="68">
        <f>BC10+BC12</f>
        <v>0</v>
      </c>
      <c r="BD8" s="69">
        <f t="shared" si="23"/>
        <v>0</v>
      </c>
      <c r="BE8" s="69">
        <f>BE10+BE12</f>
        <v>0</v>
      </c>
      <c r="BF8" s="70">
        <f>BF10+BF12</f>
        <v>0</v>
      </c>
      <c r="BG8" s="69">
        <f t="shared" si="24"/>
        <v>0.374</v>
      </c>
      <c r="BH8" s="69">
        <f>BH10+BH12</f>
        <v>0</v>
      </c>
      <c r="BI8" s="70">
        <f>BI10+BI12</f>
        <v>0.374</v>
      </c>
      <c r="BJ8" s="69">
        <f t="shared" si="25"/>
        <v>0</v>
      </c>
      <c r="BK8" s="71">
        <f>BK10+BK12</f>
        <v>0</v>
      </c>
      <c r="BL8" s="67">
        <f>BL10+BL12</f>
        <v>0</v>
      </c>
      <c r="BM8" s="69">
        <f t="shared" si="26"/>
        <v>0</v>
      </c>
      <c r="BN8" s="71">
        <f>BN10+BN12</f>
        <v>0</v>
      </c>
      <c r="BO8" s="67">
        <f>BO10+BO12</f>
        <v>0</v>
      </c>
      <c r="BP8" s="69">
        <f t="shared" si="27"/>
        <v>0</v>
      </c>
      <c r="BQ8" s="71">
        <f>BQ10+BQ12</f>
        <v>0</v>
      </c>
      <c r="BR8" s="67">
        <f>BR10+BR12</f>
        <v>0</v>
      </c>
      <c r="BS8" s="69">
        <f t="shared" si="28"/>
        <v>0</v>
      </c>
      <c r="BT8" s="69">
        <f>BT10+BT12</f>
        <v>0</v>
      </c>
      <c r="BU8" s="70">
        <f>BU10+BU12</f>
        <v>0</v>
      </c>
      <c r="BV8" s="69">
        <f t="shared" si="29"/>
        <v>0.374</v>
      </c>
      <c r="BW8" s="69">
        <f>BW10+BW12</f>
        <v>0</v>
      </c>
      <c r="BX8" s="70">
        <f>BX10+BX12</f>
        <v>0.374</v>
      </c>
      <c r="BY8" s="72">
        <f t="shared" si="30"/>
        <v>0.54439592430858808</v>
      </c>
    </row>
    <row r="9" spans="2:120" ht="13.8" x14ac:dyDescent="0.25">
      <c r="B9" s="855"/>
      <c r="C9" s="813"/>
      <c r="D9" s="56" t="s">
        <v>32</v>
      </c>
      <c r="E9" s="57">
        <f t="shared" si="0"/>
        <v>794.28600000000006</v>
      </c>
      <c r="F9" s="58">
        <f t="shared" si="1"/>
        <v>338.83949000000001</v>
      </c>
      <c r="G9" s="59">
        <f t="shared" si="2"/>
        <v>0.42659632676391124</v>
      </c>
      <c r="H9" s="58">
        <f t="shared" si="3"/>
        <v>107.834</v>
      </c>
      <c r="I9" s="61">
        <f t="shared" si="4"/>
        <v>446.67349000000002</v>
      </c>
      <c r="J9" s="59">
        <f t="shared" si="5"/>
        <v>0.56235850814442145</v>
      </c>
      <c r="K9" s="61">
        <f t="shared" si="6"/>
        <v>0</v>
      </c>
      <c r="L9" s="61">
        <f t="shared" si="7"/>
        <v>446.67349000000002</v>
      </c>
      <c r="M9" s="59">
        <f t="shared" si="8"/>
        <v>0.56235850814442145</v>
      </c>
      <c r="N9" s="62">
        <f t="shared" si="9"/>
        <v>0</v>
      </c>
      <c r="O9" s="61">
        <f t="shared" si="31"/>
        <v>446.67349000000002</v>
      </c>
      <c r="P9" s="59">
        <f t="shared" si="32"/>
        <v>0.56235850814442145</v>
      </c>
      <c r="Q9" s="63">
        <f t="shared" si="10"/>
        <v>794.28600000000006</v>
      </c>
      <c r="R9" s="64">
        <f>R11+R13+R14</f>
        <v>0</v>
      </c>
      <c r="S9" s="623">
        <f>S11+S13+S14</f>
        <v>794.28600000000006</v>
      </c>
      <c r="T9" s="65">
        <f t="shared" si="11"/>
        <v>309.91399999999999</v>
      </c>
      <c r="U9" s="66">
        <f>U11+U13+U14</f>
        <v>0</v>
      </c>
      <c r="V9" s="67">
        <f>V11+V13+V14</f>
        <v>309.91399999999999</v>
      </c>
      <c r="W9" s="65">
        <f t="shared" si="12"/>
        <v>28.92549</v>
      </c>
      <c r="X9" s="66">
        <f>X11+X13+X14</f>
        <v>0</v>
      </c>
      <c r="Y9" s="67">
        <f>Y11+Y13+Y14</f>
        <v>28.92549</v>
      </c>
      <c r="Z9" s="65">
        <f t="shared" si="13"/>
        <v>0</v>
      </c>
      <c r="AA9" s="66">
        <f>AA11+AA13+AA14</f>
        <v>0</v>
      </c>
      <c r="AB9" s="67">
        <f>AB11+AB13+AB14</f>
        <v>0</v>
      </c>
      <c r="AC9" s="69">
        <f t="shared" si="14"/>
        <v>338.83949000000001</v>
      </c>
      <c r="AD9" s="69">
        <f>AD11+AD13+AD14</f>
        <v>0</v>
      </c>
      <c r="AE9" s="70">
        <f>AE11+AE13+AE14</f>
        <v>338.83949000000001</v>
      </c>
      <c r="AF9" s="69">
        <f t="shared" si="15"/>
        <v>25.286999999999999</v>
      </c>
      <c r="AG9" s="71">
        <f>AG11+AG13+AG14</f>
        <v>0</v>
      </c>
      <c r="AH9" s="67">
        <f>AH11+AH13+AH14</f>
        <v>25.286999999999999</v>
      </c>
      <c r="AI9" s="69">
        <f t="shared" si="16"/>
        <v>0</v>
      </c>
      <c r="AJ9" s="71">
        <f>AJ11+AJ13+AJ14</f>
        <v>0</v>
      </c>
      <c r="AK9" s="67">
        <f>AK11+AK13+AK14</f>
        <v>0</v>
      </c>
      <c r="AL9" s="69">
        <f t="shared" si="17"/>
        <v>82.546999999999997</v>
      </c>
      <c r="AM9" s="71">
        <f>AM11+AM13+AM14</f>
        <v>0</v>
      </c>
      <c r="AN9" s="67">
        <f>AN11+AN13+AN14</f>
        <v>82.546999999999997</v>
      </c>
      <c r="AO9" s="69">
        <f t="shared" si="18"/>
        <v>107.834</v>
      </c>
      <c r="AP9" s="69">
        <f>AP11+AP13+AP14</f>
        <v>0</v>
      </c>
      <c r="AQ9" s="70">
        <f>AQ11+AQ13+AQ14</f>
        <v>107.834</v>
      </c>
      <c r="AR9" s="69">
        <f t="shared" si="19"/>
        <v>446.67349000000002</v>
      </c>
      <c r="AS9" s="69">
        <f>AS11+AS13+AS14</f>
        <v>0</v>
      </c>
      <c r="AT9" s="70">
        <f>AT11+AT13+AT14</f>
        <v>446.67349000000002</v>
      </c>
      <c r="AU9" s="69">
        <f t="shared" si="20"/>
        <v>0</v>
      </c>
      <c r="AV9" s="71">
        <f>AV11+AV13+AV14</f>
        <v>0</v>
      </c>
      <c r="AW9" s="68">
        <f>AW11+AW13+AW14</f>
        <v>0</v>
      </c>
      <c r="AX9" s="69">
        <f t="shared" si="21"/>
        <v>0</v>
      </c>
      <c r="AY9" s="71">
        <f>AY11+AY13+AY14</f>
        <v>0</v>
      </c>
      <c r="AZ9" s="68">
        <f>AZ11+AZ13+AZ14</f>
        <v>0</v>
      </c>
      <c r="BA9" s="69">
        <f t="shared" si="22"/>
        <v>0</v>
      </c>
      <c r="BB9" s="71">
        <f>BB11+BB13+BB14</f>
        <v>0</v>
      </c>
      <c r="BC9" s="68">
        <f>BC11+BC13+BC14</f>
        <v>0</v>
      </c>
      <c r="BD9" s="69">
        <f t="shared" si="23"/>
        <v>0</v>
      </c>
      <c r="BE9" s="69">
        <f>BE11+BE13+BE14</f>
        <v>0</v>
      </c>
      <c r="BF9" s="70">
        <f>BF11+BF13+BF14</f>
        <v>0</v>
      </c>
      <c r="BG9" s="69">
        <f t="shared" si="24"/>
        <v>446.67349000000002</v>
      </c>
      <c r="BH9" s="69">
        <f>BH11+BH13+BH14</f>
        <v>0</v>
      </c>
      <c r="BI9" s="70">
        <f>BI11+BI13+BI14</f>
        <v>446.67349000000002</v>
      </c>
      <c r="BJ9" s="69">
        <f t="shared" si="25"/>
        <v>0</v>
      </c>
      <c r="BK9" s="71">
        <f>BK11+BK13+BK14</f>
        <v>0</v>
      </c>
      <c r="BL9" s="67">
        <f>BL11+BL13+BL14</f>
        <v>0</v>
      </c>
      <c r="BM9" s="69">
        <f t="shared" si="26"/>
        <v>0</v>
      </c>
      <c r="BN9" s="71">
        <f>BN11+BN13+BN14</f>
        <v>0</v>
      </c>
      <c r="BO9" s="67">
        <f>BO11+BO13+BO14</f>
        <v>0</v>
      </c>
      <c r="BP9" s="69">
        <f t="shared" si="27"/>
        <v>0</v>
      </c>
      <c r="BQ9" s="71">
        <f>BQ11+BQ13+BQ14</f>
        <v>0</v>
      </c>
      <c r="BR9" s="67">
        <f>BR11+BR13+BR14</f>
        <v>0</v>
      </c>
      <c r="BS9" s="69">
        <f t="shared" si="28"/>
        <v>0</v>
      </c>
      <c r="BT9" s="69">
        <f>BT11+BT13+BT14</f>
        <v>0</v>
      </c>
      <c r="BU9" s="70">
        <f>BU11+BU13+BU14</f>
        <v>0</v>
      </c>
      <c r="BV9" s="69">
        <f t="shared" si="29"/>
        <v>446.67349000000002</v>
      </c>
      <c r="BW9" s="69">
        <f>BW11+BW13+BW14</f>
        <v>0</v>
      </c>
      <c r="BX9" s="73">
        <f>BX11+BX13+BX14</f>
        <v>446.67349000000002</v>
      </c>
      <c r="BY9" s="72">
        <f t="shared" si="30"/>
        <v>0.56235850814442145</v>
      </c>
    </row>
    <row r="10" spans="2:120" ht="15" customHeight="1" x14ac:dyDescent="0.25">
      <c r="B10" s="825" t="s">
        <v>37</v>
      </c>
      <c r="C10" s="808" t="s">
        <v>38</v>
      </c>
      <c r="D10" s="74" t="s">
        <v>36</v>
      </c>
      <c r="E10" s="38">
        <f t="shared" si="0"/>
        <v>8.2000000000000003E-2</v>
      </c>
      <c r="F10" s="75">
        <f t="shared" si="1"/>
        <v>0.18200000000000002</v>
      </c>
      <c r="G10" s="76">
        <f t="shared" si="2"/>
        <v>2.2195121951219514</v>
      </c>
      <c r="H10" s="75">
        <f t="shared" si="3"/>
        <v>0</v>
      </c>
      <c r="I10" s="78">
        <f t="shared" si="4"/>
        <v>0.18200000000000002</v>
      </c>
      <c r="J10" s="76">
        <f t="shared" si="5"/>
        <v>2.2195121951219514</v>
      </c>
      <c r="K10" s="78">
        <f t="shared" si="6"/>
        <v>0</v>
      </c>
      <c r="L10" s="78">
        <f t="shared" si="7"/>
        <v>0.18200000000000002</v>
      </c>
      <c r="M10" s="76">
        <f t="shared" si="8"/>
        <v>2.2195121951219514</v>
      </c>
      <c r="N10" s="79">
        <f t="shared" si="9"/>
        <v>0</v>
      </c>
      <c r="O10" s="78">
        <f t="shared" si="31"/>
        <v>0.18200000000000002</v>
      </c>
      <c r="P10" s="76">
        <f t="shared" si="32"/>
        <v>2.2195121951219514</v>
      </c>
      <c r="Q10" s="80">
        <f t="shared" si="10"/>
        <v>8.2000000000000003E-2</v>
      </c>
      <c r="R10" s="81">
        <v>0</v>
      </c>
      <c r="S10" s="624">
        <v>8.2000000000000003E-2</v>
      </c>
      <c r="T10" s="82">
        <f t="shared" si="11"/>
        <v>0.16800000000000001</v>
      </c>
      <c r="U10" s="83">
        <v>0</v>
      </c>
      <c r="V10" s="84">
        <v>0.16800000000000001</v>
      </c>
      <c r="W10" s="82">
        <f t="shared" si="12"/>
        <v>1.4E-2</v>
      </c>
      <c r="X10" s="83">
        <v>0</v>
      </c>
      <c r="Y10" s="84">
        <v>1.4E-2</v>
      </c>
      <c r="Z10" s="82">
        <f t="shared" si="13"/>
        <v>0</v>
      </c>
      <c r="AA10" s="83">
        <v>0</v>
      </c>
      <c r="AB10" s="84">
        <v>0</v>
      </c>
      <c r="AC10" s="86">
        <f t="shared" si="14"/>
        <v>0.18200000000000002</v>
      </c>
      <c r="AD10" s="87">
        <v>0</v>
      </c>
      <c r="AE10" s="88">
        <f t="shared" ref="AE10:AE15" si="33">T10+W10+Z10</f>
        <v>0.18200000000000002</v>
      </c>
      <c r="AF10" s="86">
        <f t="shared" si="15"/>
        <v>0</v>
      </c>
      <c r="AG10" s="88">
        <v>0</v>
      </c>
      <c r="AH10" s="84">
        <v>0</v>
      </c>
      <c r="AI10" s="86">
        <f t="shared" si="16"/>
        <v>0</v>
      </c>
      <c r="AJ10" s="88">
        <v>0</v>
      </c>
      <c r="AK10" s="84">
        <v>0</v>
      </c>
      <c r="AL10" s="86">
        <f t="shared" si="17"/>
        <v>0</v>
      </c>
      <c r="AM10" s="88">
        <v>0</v>
      </c>
      <c r="AN10" s="84">
        <v>0</v>
      </c>
      <c r="AO10" s="86">
        <f t="shared" si="18"/>
        <v>0</v>
      </c>
      <c r="AP10" s="87">
        <v>0</v>
      </c>
      <c r="AQ10" s="88">
        <f>AF10+AI10+AL10</f>
        <v>0</v>
      </c>
      <c r="AR10" s="86">
        <f t="shared" si="19"/>
        <v>0.18200000000000002</v>
      </c>
      <c r="AS10" s="87">
        <v>0</v>
      </c>
      <c r="AT10" s="88">
        <f>AC10+AO10</f>
        <v>0.18200000000000002</v>
      </c>
      <c r="AU10" s="86">
        <f t="shared" si="20"/>
        <v>0</v>
      </c>
      <c r="AV10" s="88">
        <v>0</v>
      </c>
      <c r="AW10" s="89">
        <v>0</v>
      </c>
      <c r="AX10" s="86">
        <f t="shared" si="21"/>
        <v>0</v>
      </c>
      <c r="AY10" s="88">
        <v>0</v>
      </c>
      <c r="AZ10" s="85">
        <v>0</v>
      </c>
      <c r="BA10" s="86">
        <f t="shared" si="22"/>
        <v>0</v>
      </c>
      <c r="BB10" s="88">
        <v>0</v>
      </c>
      <c r="BC10" s="85">
        <v>0</v>
      </c>
      <c r="BD10" s="86">
        <f t="shared" si="23"/>
        <v>0</v>
      </c>
      <c r="BE10" s="87">
        <v>0</v>
      </c>
      <c r="BF10" s="88">
        <f>AU10+AX10+BA10</f>
        <v>0</v>
      </c>
      <c r="BG10" s="86">
        <f t="shared" si="24"/>
        <v>0.18200000000000002</v>
      </c>
      <c r="BH10" s="87">
        <v>0</v>
      </c>
      <c r="BI10" s="88">
        <f>AR10+BD10</f>
        <v>0.18200000000000002</v>
      </c>
      <c r="BJ10" s="86">
        <f t="shared" si="25"/>
        <v>0</v>
      </c>
      <c r="BK10" s="88">
        <v>0</v>
      </c>
      <c r="BL10" s="84">
        <v>0</v>
      </c>
      <c r="BM10" s="86">
        <f t="shared" si="26"/>
        <v>0</v>
      </c>
      <c r="BN10" s="88">
        <v>0</v>
      </c>
      <c r="BO10" s="84">
        <v>0</v>
      </c>
      <c r="BP10" s="86">
        <f t="shared" si="27"/>
        <v>0</v>
      </c>
      <c r="BQ10" s="88">
        <v>0</v>
      </c>
      <c r="BR10" s="84">
        <v>0</v>
      </c>
      <c r="BS10" s="86">
        <f t="shared" si="28"/>
        <v>0</v>
      </c>
      <c r="BT10" s="87">
        <v>0</v>
      </c>
      <c r="BU10" s="88">
        <f>BJ10+BM10+BP10</f>
        <v>0</v>
      </c>
      <c r="BV10" s="86">
        <f t="shared" si="29"/>
        <v>0.18200000000000002</v>
      </c>
      <c r="BW10" s="87">
        <v>0</v>
      </c>
      <c r="BX10" s="88">
        <f>BG10+BS10</f>
        <v>0.18200000000000002</v>
      </c>
      <c r="BY10" s="90">
        <f t="shared" si="30"/>
        <v>2.2195121951219514</v>
      </c>
    </row>
    <row r="11" spans="2:120" ht="15" customHeight="1" x14ac:dyDescent="0.25">
      <c r="B11" s="826"/>
      <c r="C11" s="809"/>
      <c r="D11" s="74" t="s">
        <v>32</v>
      </c>
      <c r="E11" s="38">
        <f t="shared" si="0"/>
        <v>67.864000000000004</v>
      </c>
      <c r="F11" s="75">
        <f t="shared" si="1"/>
        <v>241.88348999999999</v>
      </c>
      <c r="G11" s="76">
        <f t="shared" si="2"/>
        <v>3.5642386243074382</v>
      </c>
      <c r="H11" s="75">
        <f t="shared" si="3"/>
        <v>0</v>
      </c>
      <c r="I11" s="78">
        <f t="shared" si="4"/>
        <v>241.88348999999999</v>
      </c>
      <c r="J11" s="76">
        <f t="shared" si="5"/>
        <v>3.5642386243074382</v>
      </c>
      <c r="K11" s="78">
        <f t="shared" si="6"/>
        <v>0</v>
      </c>
      <c r="L11" s="78">
        <f t="shared" si="7"/>
        <v>241.88348999999999</v>
      </c>
      <c r="M11" s="76">
        <f t="shared" si="8"/>
        <v>3.5642386243074382</v>
      </c>
      <c r="N11" s="79">
        <f t="shared" si="9"/>
        <v>0</v>
      </c>
      <c r="O11" s="78">
        <f t="shared" si="31"/>
        <v>241.88348999999999</v>
      </c>
      <c r="P11" s="76">
        <f t="shared" si="32"/>
        <v>3.5642386243074382</v>
      </c>
      <c r="Q11" s="91">
        <f t="shared" si="10"/>
        <v>67.864000000000004</v>
      </c>
      <c r="R11" s="92">
        <v>0</v>
      </c>
      <c r="S11" s="625">
        <v>67.864000000000004</v>
      </c>
      <c r="T11" s="93">
        <f t="shared" si="11"/>
        <v>226.53299999999999</v>
      </c>
      <c r="U11" s="94">
        <v>0</v>
      </c>
      <c r="V11" s="95">
        <v>226.53299999999999</v>
      </c>
      <c r="W11" s="93">
        <f t="shared" si="12"/>
        <v>15.350490000000001</v>
      </c>
      <c r="X11" s="94">
        <v>0</v>
      </c>
      <c r="Y11" s="95">
        <v>15.350490000000001</v>
      </c>
      <c r="Z11" s="93">
        <f t="shared" si="13"/>
        <v>0</v>
      </c>
      <c r="AA11" s="94">
        <v>0</v>
      </c>
      <c r="AB11" s="95">
        <v>0</v>
      </c>
      <c r="AC11" s="86">
        <f t="shared" si="14"/>
        <v>241.88348999999999</v>
      </c>
      <c r="AD11" s="87">
        <v>0</v>
      </c>
      <c r="AE11" s="88">
        <f t="shared" si="33"/>
        <v>241.88348999999999</v>
      </c>
      <c r="AF11" s="86">
        <f t="shared" si="15"/>
        <v>0</v>
      </c>
      <c r="AG11" s="88">
        <v>0</v>
      </c>
      <c r="AH11" s="95">
        <v>0</v>
      </c>
      <c r="AI11" s="86">
        <f t="shared" si="16"/>
        <v>0</v>
      </c>
      <c r="AJ11" s="88">
        <v>0</v>
      </c>
      <c r="AK11" s="95">
        <v>0</v>
      </c>
      <c r="AL11" s="86">
        <f t="shared" si="17"/>
        <v>0</v>
      </c>
      <c r="AM11" s="88">
        <v>0</v>
      </c>
      <c r="AN11" s="95">
        <v>0</v>
      </c>
      <c r="AO11" s="86">
        <f t="shared" si="18"/>
        <v>0</v>
      </c>
      <c r="AP11" s="87">
        <v>0</v>
      </c>
      <c r="AQ11" s="88">
        <f>AF11+AI11+AL11</f>
        <v>0</v>
      </c>
      <c r="AR11" s="86">
        <f t="shared" si="19"/>
        <v>241.88348999999999</v>
      </c>
      <c r="AS11" s="87">
        <v>0</v>
      </c>
      <c r="AT11" s="88">
        <f>AC11+AO11</f>
        <v>241.88348999999999</v>
      </c>
      <c r="AU11" s="86">
        <f t="shared" si="20"/>
        <v>0</v>
      </c>
      <c r="AV11" s="88">
        <v>0</v>
      </c>
      <c r="AW11" s="97">
        <v>0</v>
      </c>
      <c r="AX11" s="86">
        <f t="shared" si="21"/>
        <v>0</v>
      </c>
      <c r="AY11" s="88">
        <v>0</v>
      </c>
      <c r="AZ11" s="96">
        <v>0</v>
      </c>
      <c r="BA11" s="86">
        <f t="shared" si="22"/>
        <v>0</v>
      </c>
      <c r="BB11" s="88">
        <v>0</v>
      </c>
      <c r="BC11" s="96">
        <v>0</v>
      </c>
      <c r="BD11" s="86">
        <f t="shared" si="23"/>
        <v>0</v>
      </c>
      <c r="BE11" s="87">
        <v>0</v>
      </c>
      <c r="BF11" s="88">
        <f>AU11+AX11+BA11</f>
        <v>0</v>
      </c>
      <c r="BG11" s="86">
        <f t="shared" si="24"/>
        <v>241.88348999999999</v>
      </c>
      <c r="BH11" s="87">
        <v>0</v>
      </c>
      <c r="BI11" s="88">
        <f>AR11+BD11</f>
        <v>241.88348999999999</v>
      </c>
      <c r="BJ11" s="86">
        <f t="shared" si="25"/>
        <v>0</v>
      </c>
      <c r="BK11" s="88">
        <v>0</v>
      </c>
      <c r="BL11" s="95">
        <v>0</v>
      </c>
      <c r="BM11" s="86">
        <f t="shared" si="26"/>
        <v>0</v>
      </c>
      <c r="BN11" s="88">
        <v>0</v>
      </c>
      <c r="BO11" s="95">
        <v>0</v>
      </c>
      <c r="BP11" s="86">
        <f t="shared" si="27"/>
        <v>0</v>
      </c>
      <c r="BQ11" s="88">
        <v>0</v>
      </c>
      <c r="BR11" s="95">
        <v>0</v>
      </c>
      <c r="BS11" s="86">
        <f t="shared" si="28"/>
        <v>0</v>
      </c>
      <c r="BT11" s="87">
        <v>0</v>
      </c>
      <c r="BU11" s="88">
        <f>BJ11+BM11+BP11</f>
        <v>0</v>
      </c>
      <c r="BV11" s="86">
        <f t="shared" si="29"/>
        <v>241.88348999999999</v>
      </c>
      <c r="BW11" s="87">
        <v>0</v>
      </c>
      <c r="BX11" s="88">
        <f>BG11+BS11</f>
        <v>241.88348999999999</v>
      </c>
      <c r="BY11" s="90">
        <f t="shared" si="30"/>
        <v>3.5642386243074382</v>
      </c>
    </row>
    <row r="12" spans="2:120" ht="15" customHeight="1" x14ac:dyDescent="0.25">
      <c r="B12" s="825" t="s">
        <v>39</v>
      </c>
      <c r="C12" s="808" t="s">
        <v>40</v>
      </c>
      <c r="D12" s="74" t="s">
        <v>36</v>
      </c>
      <c r="E12" s="38">
        <f t="shared" si="0"/>
        <v>0.60499999999999998</v>
      </c>
      <c r="F12" s="75">
        <f t="shared" si="1"/>
        <v>7.0999999999999994E-2</v>
      </c>
      <c r="G12" s="76">
        <f t="shared" si="2"/>
        <v>0.11735537190082644</v>
      </c>
      <c r="H12" s="75">
        <f t="shared" si="3"/>
        <v>0.121</v>
      </c>
      <c r="I12" s="78">
        <f t="shared" si="4"/>
        <v>0.192</v>
      </c>
      <c r="J12" s="76">
        <f t="shared" si="5"/>
        <v>0.31735537190082647</v>
      </c>
      <c r="K12" s="78">
        <f t="shared" si="6"/>
        <v>0</v>
      </c>
      <c r="L12" s="78">
        <f t="shared" si="7"/>
        <v>0.192</v>
      </c>
      <c r="M12" s="76">
        <f t="shared" si="8"/>
        <v>0.31735537190082647</v>
      </c>
      <c r="N12" s="79">
        <f t="shared" si="9"/>
        <v>0</v>
      </c>
      <c r="O12" s="78">
        <f t="shared" si="31"/>
        <v>0.192</v>
      </c>
      <c r="P12" s="76">
        <f t="shared" si="32"/>
        <v>0.31735537190082647</v>
      </c>
      <c r="Q12" s="91">
        <f t="shared" si="10"/>
        <v>0.60499999999999998</v>
      </c>
      <c r="R12" s="92">
        <v>0</v>
      </c>
      <c r="S12" s="625">
        <v>0.60499999999999998</v>
      </c>
      <c r="T12" s="93">
        <f t="shared" si="11"/>
        <v>5.0999999999999997E-2</v>
      </c>
      <c r="U12" s="94">
        <v>0</v>
      </c>
      <c r="V12" s="95">
        <v>5.0999999999999997E-2</v>
      </c>
      <c r="W12" s="93">
        <f t="shared" si="12"/>
        <v>0.02</v>
      </c>
      <c r="X12" s="94">
        <v>0</v>
      </c>
      <c r="Y12" s="95">
        <v>0.02</v>
      </c>
      <c r="Z12" s="93">
        <f t="shared" si="13"/>
        <v>0</v>
      </c>
      <c r="AA12" s="94">
        <v>0</v>
      </c>
      <c r="AB12" s="95">
        <v>0</v>
      </c>
      <c r="AC12" s="98">
        <f t="shared" si="14"/>
        <v>7.0999999999999994E-2</v>
      </c>
      <c r="AD12" s="87">
        <v>0</v>
      </c>
      <c r="AE12" s="88">
        <f t="shared" si="33"/>
        <v>7.0999999999999994E-2</v>
      </c>
      <c r="AF12" s="86">
        <f t="shared" si="15"/>
        <v>0.03</v>
      </c>
      <c r="AG12" s="88">
        <v>0</v>
      </c>
      <c r="AH12" s="95">
        <v>0.03</v>
      </c>
      <c r="AI12" s="86">
        <f t="shared" si="16"/>
        <v>0</v>
      </c>
      <c r="AJ12" s="88">
        <v>0</v>
      </c>
      <c r="AK12" s="95">
        <v>0</v>
      </c>
      <c r="AL12" s="86">
        <f t="shared" si="17"/>
        <v>9.0999999999999998E-2</v>
      </c>
      <c r="AM12" s="88">
        <v>0</v>
      </c>
      <c r="AN12" s="95">
        <v>9.0999999999999998E-2</v>
      </c>
      <c r="AO12" s="86">
        <f t="shared" si="18"/>
        <v>0.121</v>
      </c>
      <c r="AP12" s="87">
        <v>0</v>
      </c>
      <c r="AQ12" s="88">
        <f>AF12+AI12+AL12</f>
        <v>0.121</v>
      </c>
      <c r="AR12" s="86">
        <f t="shared" si="19"/>
        <v>0.192</v>
      </c>
      <c r="AS12" s="87">
        <v>0</v>
      </c>
      <c r="AT12" s="88">
        <f>AC12+AO12</f>
        <v>0.192</v>
      </c>
      <c r="AU12" s="86">
        <f t="shared" si="20"/>
        <v>0</v>
      </c>
      <c r="AV12" s="88">
        <v>0</v>
      </c>
      <c r="AW12" s="97">
        <v>0</v>
      </c>
      <c r="AX12" s="86">
        <f t="shared" si="21"/>
        <v>0</v>
      </c>
      <c r="AY12" s="88">
        <v>0</v>
      </c>
      <c r="AZ12" s="96">
        <v>0</v>
      </c>
      <c r="BA12" s="86">
        <f t="shared" si="22"/>
        <v>0</v>
      </c>
      <c r="BB12" s="88">
        <v>0</v>
      </c>
      <c r="BC12" s="96">
        <v>0</v>
      </c>
      <c r="BD12" s="86">
        <f t="shared" si="23"/>
        <v>0</v>
      </c>
      <c r="BE12" s="87">
        <v>0</v>
      </c>
      <c r="BF12" s="88">
        <f>AU12+AX12+BA12</f>
        <v>0</v>
      </c>
      <c r="BG12" s="86">
        <f t="shared" si="24"/>
        <v>0.192</v>
      </c>
      <c r="BH12" s="87">
        <v>0</v>
      </c>
      <c r="BI12" s="88">
        <f>AR12+BD12</f>
        <v>0.192</v>
      </c>
      <c r="BJ12" s="86">
        <f t="shared" si="25"/>
        <v>0</v>
      </c>
      <c r="BK12" s="88">
        <v>0</v>
      </c>
      <c r="BL12" s="95">
        <v>0</v>
      </c>
      <c r="BM12" s="86">
        <f t="shared" si="26"/>
        <v>0</v>
      </c>
      <c r="BN12" s="88">
        <v>0</v>
      </c>
      <c r="BO12" s="95">
        <v>0</v>
      </c>
      <c r="BP12" s="86">
        <f t="shared" si="27"/>
        <v>0</v>
      </c>
      <c r="BQ12" s="88">
        <v>0</v>
      </c>
      <c r="BR12" s="95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0.192</v>
      </c>
      <c r="BW12" s="87">
        <v>0</v>
      </c>
      <c r="BX12" s="88">
        <f>BG12+BS12</f>
        <v>0.192</v>
      </c>
      <c r="BY12" s="90">
        <f t="shared" si="30"/>
        <v>0.31735537190082647</v>
      </c>
    </row>
    <row r="13" spans="2:120" ht="15" customHeight="1" thickBot="1" x14ac:dyDescent="0.3">
      <c r="B13" s="826"/>
      <c r="C13" s="809"/>
      <c r="D13" s="74" t="s">
        <v>32</v>
      </c>
      <c r="E13" s="38">
        <f t="shared" si="0"/>
        <v>717.90200000000004</v>
      </c>
      <c r="F13" s="75">
        <f t="shared" si="1"/>
        <v>96.956000000000003</v>
      </c>
      <c r="G13" s="76">
        <f t="shared" si="2"/>
        <v>0.13505464534156472</v>
      </c>
      <c r="H13" s="75">
        <f t="shared" si="3"/>
        <v>107.834</v>
      </c>
      <c r="I13" s="78">
        <f t="shared" si="4"/>
        <v>204.79000000000002</v>
      </c>
      <c r="J13" s="76">
        <f t="shared" si="5"/>
        <v>0.2852617766770395</v>
      </c>
      <c r="K13" s="78">
        <f t="shared" si="6"/>
        <v>0</v>
      </c>
      <c r="L13" s="78">
        <f t="shared" si="7"/>
        <v>204.79000000000002</v>
      </c>
      <c r="M13" s="76">
        <f t="shared" si="8"/>
        <v>0.2852617766770395</v>
      </c>
      <c r="N13" s="79">
        <f t="shared" si="9"/>
        <v>0</v>
      </c>
      <c r="O13" s="78">
        <f t="shared" si="31"/>
        <v>204.79000000000002</v>
      </c>
      <c r="P13" s="76">
        <f t="shared" si="32"/>
        <v>0.2852617766770395</v>
      </c>
      <c r="Q13" s="91">
        <f t="shared" si="10"/>
        <v>717.90200000000004</v>
      </c>
      <c r="R13" s="92">
        <v>0</v>
      </c>
      <c r="S13" s="625">
        <v>717.90200000000004</v>
      </c>
      <c r="T13" s="93">
        <f t="shared" si="11"/>
        <v>83.381</v>
      </c>
      <c r="U13" s="94">
        <v>0</v>
      </c>
      <c r="V13" s="95">
        <v>83.381</v>
      </c>
      <c r="W13" s="93">
        <f t="shared" si="12"/>
        <v>13.574999999999999</v>
      </c>
      <c r="X13" s="94">
        <v>0</v>
      </c>
      <c r="Y13" s="95">
        <v>13.574999999999999</v>
      </c>
      <c r="Z13" s="93">
        <f t="shared" si="13"/>
        <v>0</v>
      </c>
      <c r="AA13" s="94">
        <v>0</v>
      </c>
      <c r="AB13" s="99">
        <v>0</v>
      </c>
      <c r="AC13" s="98">
        <f t="shared" si="14"/>
        <v>96.956000000000003</v>
      </c>
      <c r="AD13" s="87">
        <v>0</v>
      </c>
      <c r="AE13" s="88">
        <f t="shared" si="33"/>
        <v>96.956000000000003</v>
      </c>
      <c r="AF13" s="86">
        <f t="shared" si="15"/>
        <v>25.286999999999999</v>
      </c>
      <c r="AG13" s="88">
        <v>0</v>
      </c>
      <c r="AH13" s="99">
        <v>25.286999999999999</v>
      </c>
      <c r="AI13" s="86">
        <f t="shared" si="16"/>
        <v>0</v>
      </c>
      <c r="AJ13" s="88">
        <v>0</v>
      </c>
      <c r="AK13" s="99">
        <v>0</v>
      </c>
      <c r="AL13" s="86">
        <f t="shared" si="17"/>
        <v>82.546999999999997</v>
      </c>
      <c r="AM13" s="88">
        <v>0</v>
      </c>
      <c r="AN13" s="99">
        <v>82.546999999999997</v>
      </c>
      <c r="AO13" s="86">
        <f t="shared" si="18"/>
        <v>107.834</v>
      </c>
      <c r="AP13" s="87">
        <v>0</v>
      </c>
      <c r="AQ13" s="88">
        <f>AF13+AI13+AL13</f>
        <v>107.834</v>
      </c>
      <c r="AR13" s="86">
        <f t="shared" si="19"/>
        <v>204.79000000000002</v>
      </c>
      <c r="AS13" s="87">
        <v>0</v>
      </c>
      <c r="AT13" s="88">
        <f>AC13+AO13</f>
        <v>204.79000000000002</v>
      </c>
      <c r="AU13" s="86">
        <f t="shared" si="20"/>
        <v>0</v>
      </c>
      <c r="AV13" s="88">
        <v>0</v>
      </c>
      <c r="AW13" s="102">
        <v>0</v>
      </c>
      <c r="AX13" s="86">
        <f t="shared" si="21"/>
        <v>0</v>
      </c>
      <c r="AY13" s="88">
        <v>0</v>
      </c>
      <c r="AZ13" s="101">
        <v>0</v>
      </c>
      <c r="BA13" s="86">
        <f t="shared" si="22"/>
        <v>0</v>
      </c>
      <c r="BB13" s="88">
        <v>0</v>
      </c>
      <c r="BC13" s="101">
        <v>0</v>
      </c>
      <c r="BD13" s="86">
        <f t="shared" si="23"/>
        <v>0</v>
      </c>
      <c r="BE13" s="87">
        <v>0</v>
      </c>
      <c r="BF13" s="88">
        <f>AU13+AX13+BA13</f>
        <v>0</v>
      </c>
      <c r="BG13" s="86">
        <f t="shared" si="24"/>
        <v>204.79000000000002</v>
      </c>
      <c r="BH13" s="87">
        <v>0</v>
      </c>
      <c r="BI13" s="88">
        <f>AR13+BD13</f>
        <v>204.79000000000002</v>
      </c>
      <c r="BJ13" s="86">
        <f t="shared" si="25"/>
        <v>0</v>
      </c>
      <c r="BK13" s="88">
        <v>0</v>
      </c>
      <c r="BL13" s="659">
        <v>0</v>
      </c>
      <c r="BM13" s="86">
        <f t="shared" si="26"/>
        <v>0</v>
      </c>
      <c r="BN13" s="88">
        <v>0</v>
      </c>
      <c r="BO13" s="95">
        <v>0</v>
      </c>
      <c r="BP13" s="86">
        <f t="shared" si="27"/>
        <v>0</v>
      </c>
      <c r="BQ13" s="88">
        <v>0</v>
      </c>
      <c r="BR13" s="95">
        <v>0</v>
      </c>
      <c r="BS13" s="86">
        <f t="shared" si="28"/>
        <v>0</v>
      </c>
      <c r="BT13" s="87">
        <v>0</v>
      </c>
      <c r="BU13" s="88">
        <f>BJ13+BM13+BP13</f>
        <v>0</v>
      </c>
      <c r="BV13" s="86">
        <f t="shared" si="29"/>
        <v>204.79000000000002</v>
      </c>
      <c r="BW13" s="87">
        <v>0</v>
      </c>
      <c r="BX13" s="88">
        <f>BG13+BS13</f>
        <v>204.79000000000002</v>
      </c>
      <c r="BY13" s="90">
        <f t="shared" si="30"/>
        <v>0.2852617766770395</v>
      </c>
    </row>
    <row r="14" spans="2:120" ht="14.4" thickBot="1" x14ac:dyDescent="0.3">
      <c r="B14" s="718" t="s">
        <v>41</v>
      </c>
      <c r="C14" s="104" t="s">
        <v>42</v>
      </c>
      <c r="D14" s="105" t="s">
        <v>32</v>
      </c>
      <c r="E14" s="106">
        <f t="shared" si="0"/>
        <v>8.52</v>
      </c>
      <c r="F14" s="107">
        <f t="shared" si="1"/>
        <v>0</v>
      </c>
      <c r="G14" s="108"/>
      <c r="H14" s="161">
        <f t="shared" si="3"/>
        <v>0</v>
      </c>
      <c r="I14" s="110">
        <f t="shared" si="4"/>
        <v>0</v>
      </c>
      <c r="J14" s="108"/>
      <c r="K14" s="110">
        <f t="shared" si="6"/>
        <v>0</v>
      </c>
      <c r="L14" s="110">
        <f t="shared" si="7"/>
        <v>0</v>
      </c>
      <c r="M14" s="108"/>
      <c r="N14" s="111">
        <f t="shared" si="9"/>
        <v>0</v>
      </c>
      <c r="O14" s="110">
        <f t="shared" si="31"/>
        <v>0</v>
      </c>
      <c r="P14" s="108"/>
      <c r="Q14" s="112">
        <f t="shared" si="10"/>
        <v>8.52</v>
      </c>
      <c r="R14" s="113">
        <v>0</v>
      </c>
      <c r="S14" s="627">
        <v>8.52</v>
      </c>
      <c r="T14" s="114">
        <f t="shared" si="11"/>
        <v>0</v>
      </c>
      <c r="U14" s="115">
        <v>0</v>
      </c>
      <c r="V14" s="116">
        <v>0</v>
      </c>
      <c r="W14" s="114">
        <f t="shared" si="12"/>
        <v>0</v>
      </c>
      <c r="X14" s="115">
        <v>0</v>
      </c>
      <c r="Y14" s="116">
        <v>0</v>
      </c>
      <c r="Z14" s="114">
        <f t="shared" si="13"/>
        <v>0</v>
      </c>
      <c r="AA14" s="115">
        <v>0</v>
      </c>
      <c r="AB14" s="116">
        <v>0</v>
      </c>
      <c r="AC14" s="118">
        <f t="shared" si="14"/>
        <v>0</v>
      </c>
      <c r="AD14" s="50">
        <v>0</v>
      </c>
      <c r="AE14" s="119">
        <f t="shared" si="33"/>
        <v>0</v>
      </c>
      <c r="AF14" s="118">
        <f t="shared" si="15"/>
        <v>0</v>
      </c>
      <c r="AG14" s="52">
        <v>0</v>
      </c>
      <c r="AH14" s="116">
        <v>0</v>
      </c>
      <c r="AI14" s="118">
        <f t="shared" si="16"/>
        <v>0</v>
      </c>
      <c r="AJ14" s="52">
        <v>0</v>
      </c>
      <c r="AK14" s="116">
        <v>0</v>
      </c>
      <c r="AL14" s="118">
        <f t="shared" si="17"/>
        <v>0</v>
      </c>
      <c r="AM14" s="52">
        <v>0</v>
      </c>
      <c r="AN14" s="116">
        <v>0</v>
      </c>
      <c r="AO14" s="118">
        <f t="shared" si="18"/>
        <v>0</v>
      </c>
      <c r="AP14" s="50">
        <v>0</v>
      </c>
      <c r="AQ14" s="119">
        <f>AF14+AI14+AL14</f>
        <v>0</v>
      </c>
      <c r="AR14" s="118">
        <f t="shared" si="19"/>
        <v>0</v>
      </c>
      <c r="AS14" s="50">
        <v>0</v>
      </c>
      <c r="AT14" s="120">
        <f>AC14+AO14</f>
        <v>0</v>
      </c>
      <c r="AU14" s="118">
        <f t="shared" si="20"/>
        <v>0</v>
      </c>
      <c r="AV14" s="52">
        <v>0</v>
      </c>
      <c r="AW14" s="121">
        <v>0</v>
      </c>
      <c r="AX14" s="118">
        <f t="shared" si="21"/>
        <v>0</v>
      </c>
      <c r="AY14" s="52">
        <v>0</v>
      </c>
      <c r="AZ14" s="117">
        <v>0</v>
      </c>
      <c r="BA14" s="118">
        <f t="shared" si="22"/>
        <v>0</v>
      </c>
      <c r="BB14" s="52">
        <v>0</v>
      </c>
      <c r="BC14" s="117">
        <v>0</v>
      </c>
      <c r="BD14" s="118">
        <f t="shared" si="23"/>
        <v>0</v>
      </c>
      <c r="BE14" s="50">
        <v>0</v>
      </c>
      <c r="BF14" s="119">
        <f>AU14+AX14+BA14</f>
        <v>0</v>
      </c>
      <c r="BG14" s="118">
        <f t="shared" si="24"/>
        <v>0</v>
      </c>
      <c r="BH14" s="50">
        <v>0</v>
      </c>
      <c r="BI14" s="119">
        <f>AR14+BD14</f>
        <v>0</v>
      </c>
      <c r="BJ14" s="118">
        <f t="shared" si="25"/>
        <v>0</v>
      </c>
      <c r="BK14" s="52">
        <v>0</v>
      </c>
      <c r="BL14" s="116">
        <v>0</v>
      </c>
      <c r="BM14" s="118">
        <f t="shared" si="26"/>
        <v>0</v>
      </c>
      <c r="BN14" s="52">
        <v>0</v>
      </c>
      <c r="BO14" s="116">
        <v>0</v>
      </c>
      <c r="BP14" s="118">
        <f t="shared" si="27"/>
        <v>0</v>
      </c>
      <c r="BQ14" s="52">
        <v>0</v>
      </c>
      <c r="BR14" s="116">
        <v>0</v>
      </c>
      <c r="BS14" s="118">
        <f t="shared" si="28"/>
        <v>0</v>
      </c>
      <c r="BT14" s="50">
        <v>0</v>
      </c>
      <c r="BU14" s="119">
        <f>BJ14+BM14+BP14</f>
        <v>0</v>
      </c>
      <c r="BV14" s="118">
        <f t="shared" si="29"/>
        <v>0</v>
      </c>
      <c r="BW14" s="50">
        <v>0</v>
      </c>
      <c r="BX14" s="120">
        <f>BG14+BS14</f>
        <v>0</v>
      </c>
      <c r="BY14" s="122"/>
    </row>
    <row r="15" spans="2:120" ht="24.75" customHeight="1" x14ac:dyDescent="0.25">
      <c r="B15" s="843" t="s">
        <v>43</v>
      </c>
      <c r="C15" s="845" t="s">
        <v>44</v>
      </c>
      <c r="D15" s="123" t="s">
        <v>34</v>
      </c>
      <c r="E15" s="124">
        <f t="shared" si="0"/>
        <v>32</v>
      </c>
      <c r="F15" s="125">
        <f t="shared" si="1"/>
        <v>13</v>
      </c>
      <c r="G15" s="126">
        <f>F15/E15</f>
        <v>0.40625</v>
      </c>
      <c r="H15" s="125">
        <f t="shared" si="3"/>
        <v>12</v>
      </c>
      <c r="I15" s="127">
        <f t="shared" si="4"/>
        <v>0</v>
      </c>
      <c r="J15" s="126">
        <f>I15/E15</f>
        <v>0</v>
      </c>
      <c r="K15" s="127">
        <f t="shared" si="6"/>
        <v>0</v>
      </c>
      <c r="L15" s="127">
        <f t="shared" si="7"/>
        <v>16</v>
      </c>
      <c r="M15" s="126">
        <f>L15/E15</f>
        <v>0.5</v>
      </c>
      <c r="N15" s="128">
        <f t="shared" si="9"/>
        <v>0</v>
      </c>
      <c r="O15" s="127">
        <f t="shared" si="31"/>
        <v>16</v>
      </c>
      <c r="P15" s="126">
        <f>O15/E15</f>
        <v>0.5</v>
      </c>
      <c r="Q15" s="129">
        <f t="shared" si="10"/>
        <v>32</v>
      </c>
      <c r="R15" s="130">
        <v>0</v>
      </c>
      <c r="S15" s="652">
        <v>32</v>
      </c>
      <c r="T15" s="131">
        <f t="shared" si="11"/>
        <v>1</v>
      </c>
      <c r="U15" s="132">
        <v>0</v>
      </c>
      <c r="V15" s="133">
        <v>1</v>
      </c>
      <c r="W15" s="131">
        <f t="shared" si="12"/>
        <v>3</v>
      </c>
      <c r="X15" s="132">
        <v>0</v>
      </c>
      <c r="Y15" s="133">
        <v>3</v>
      </c>
      <c r="Z15" s="131">
        <f t="shared" si="13"/>
        <v>9</v>
      </c>
      <c r="AA15" s="132">
        <v>0</v>
      </c>
      <c r="AB15" s="133">
        <v>9</v>
      </c>
      <c r="AC15" s="135">
        <f t="shared" si="14"/>
        <v>13</v>
      </c>
      <c r="AD15" s="135">
        <v>0</v>
      </c>
      <c r="AE15" s="137">
        <f t="shared" si="33"/>
        <v>13</v>
      </c>
      <c r="AF15" s="135">
        <f t="shared" si="15"/>
        <v>10</v>
      </c>
      <c r="AG15" s="137">
        <v>0</v>
      </c>
      <c r="AH15" s="133">
        <v>10</v>
      </c>
      <c r="AI15" s="135">
        <f t="shared" si="16"/>
        <v>8</v>
      </c>
      <c r="AJ15" s="137">
        <v>0</v>
      </c>
      <c r="AK15" s="133">
        <v>8</v>
      </c>
      <c r="AL15" s="135">
        <f t="shared" si="17"/>
        <v>7</v>
      </c>
      <c r="AM15" s="137">
        <v>0</v>
      </c>
      <c r="AN15" s="133">
        <v>7</v>
      </c>
      <c r="AO15" s="135">
        <f t="shared" si="18"/>
        <v>12</v>
      </c>
      <c r="AP15" s="135">
        <v>0</v>
      </c>
      <c r="AQ15" s="137">
        <v>12</v>
      </c>
      <c r="AR15" s="135">
        <f t="shared" si="19"/>
        <v>0</v>
      </c>
      <c r="AS15" s="135">
        <v>0</v>
      </c>
      <c r="AT15" s="137">
        <v>0</v>
      </c>
      <c r="AU15" s="135">
        <f t="shared" si="20"/>
        <v>0</v>
      </c>
      <c r="AV15" s="137">
        <v>0</v>
      </c>
      <c r="AW15" s="134">
        <v>0</v>
      </c>
      <c r="AX15" s="135">
        <f t="shared" si="21"/>
        <v>0</v>
      </c>
      <c r="AY15" s="137">
        <v>0</v>
      </c>
      <c r="AZ15" s="134">
        <v>0</v>
      </c>
      <c r="BA15" s="135">
        <f t="shared" si="22"/>
        <v>0</v>
      </c>
      <c r="BB15" s="137">
        <v>0</v>
      </c>
      <c r="BC15" s="134">
        <v>0</v>
      </c>
      <c r="BD15" s="135">
        <f t="shared" si="23"/>
        <v>0</v>
      </c>
      <c r="BE15" s="135">
        <v>0</v>
      </c>
      <c r="BF15" s="136">
        <v>0</v>
      </c>
      <c r="BG15" s="135">
        <f t="shared" si="24"/>
        <v>16</v>
      </c>
      <c r="BH15" s="135">
        <v>0</v>
      </c>
      <c r="BI15" s="137">
        <v>16</v>
      </c>
      <c r="BJ15" s="135">
        <f t="shared" si="25"/>
        <v>0</v>
      </c>
      <c r="BK15" s="137">
        <v>0</v>
      </c>
      <c r="BL15" s="654">
        <v>0</v>
      </c>
      <c r="BM15" s="135">
        <f t="shared" si="26"/>
        <v>0</v>
      </c>
      <c r="BN15" s="137">
        <v>0</v>
      </c>
      <c r="BO15" s="654">
        <v>0</v>
      </c>
      <c r="BP15" s="135">
        <f t="shared" si="27"/>
        <v>0</v>
      </c>
      <c r="BQ15" s="137">
        <v>0</v>
      </c>
      <c r="BR15" s="654">
        <v>0</v>
      </c>
      <c r="BS15" s="135">
        <f t="shared" si="28"/>
        <v>0</v>
      </c>
      <c r="BT15" s="135">
        <v>0</v>
      </c>
      <c r="BU15" s="136">
        <v>0</v>
      </c>
      <c r="BV15" s="135">
        <f t="shared" si="29"/>
        <v>16</v>
      </c>
      <c r="BW15" s="135">
        <v>0</v>
      </c>
      <c r="BX15" s="137">
        <v>16</v>
      </c>
      <c r="BY15" s="72">
        <f>BV15/Q15</f>
        <v>0.5</v>
      </c>
    </row>
    <row r="16" spans="2:120" ht="14.4" thickBot="1" x14ac:dyDescent="0.3">
      <c r="B16" s="844"/>
      <c r="C16" s="846"/>
      <c r="D16" s="138" t="s">
        <v>32</v>
      </c>
      <c r="E16" s="57">
        <f t="shared" si="0"/>
        <v>12912.355000000001</v>
      </c>
      <c r="F16" s="58">
        <f t="shared" si="1"/>
        <v>1255.204</v>
      </c>
      <c r="G16" s="670">
        <f>F16/E16</f>
        <v>9.7209533040254842E-2</v>
      </c>
      <c r="H16" s="58">
        <f t="shared" si="3"/>
        <v>3030.5759999999996</v>
      </c>
      <c r="I16" s="61">
        <f t="shared" si="4"/>
        <v>4285.7800000000007</v>
      </c>
      <c r="J16" s="670">
        <f>I16/E16</f>
        <v>0.33191311732058176</v>
      </c>
      <c r="K16" s="61">
        <f t="shared" si="6"/>
        <v>0</v>
      </c>
      <c r="L16" s="61">
        <f t="shared" si="7"/>
        <v>4285.7800000000007</v>
      </c>
      <c r="M16" s="670">
        <f>L16/E16</f>
        <v>0.33191311732058176</v>
      </c>
      <c r="N16" s="62">
        <f t="shared" si="9"/>
        <v>0</v>
      </c>
      <c r="O16" s="61">
        <f t="shared" si="31"/>
        <v>4285.7800000000007</v>
      </c>
      <c r="P16" s="670">
        <f>O16/E16</f>
        <v>0.33191311732058176</v>
      </c>
      <c r="Q16" s="139">
        <f t="shared" si="10"/>
        <v>12912.355000000001</v>
      </c>
      <c r="R16" s="140">
        <f>R18+R20+R22+R24+R25</f>
        <v>0</v>
      </c>
      <c r="S16" s="651">
        <f>S18+S20+S22+S24+S26+S28+S30+S32</f>
        <v>12912.355000000001</v>
      </c>
      <c r="T16" s="142">
        <f t="shared" si="11"/>
        <v>302.16300000000001</v>
      </c>
      <c r="U16" s="143">
        <f>U18+U20+U22+U24+U25</f>
        <v>0</v>
      </c>
      <c r="V16" s="656">
        <f>V18+V20+V22+V24+V26+V28+V30+V32</f>
        <v>302.16300000000001</v>
      </c>
      <c r="W16" s="142">
        <f t="shared" si="12"/>
        <v>387.17200000000003</v>
      </c>
      <c r="X16" s="143">
        <f>X18+X20+X22+X24+X25</f>
        <v>0</v>
      </c>
      <c r="Y16" s="656">
        <f>Y18+Y20+Y22+Y24+Y26+Y28+Y30+Y32</f>
        <v>387.17200000000003</v>
      </c>
      <c r="Z16" s="142">
        <f t="shared" si="13"/>
        <v>565.86899999999991</v>
      </c>
      <c r="AA16" s="143">
        <f>AA18+AA20+AA22+AA24+AA25</f>
        <v>0</v>
      </c>
      <c r="AB16" s="656">
        <f>AB18+AB20+AB22+AB24+AB26+AB28+AB30+AB32</f>
        <v>565.86899999999991</v>
      </c>
      <c r="AC16" s="144">
        <f t="shared" si="14"/>
        <v>1255.204</v>
      </c>
      <c r="AD16" s="145">
        <f>AD18+AD20+AD28+AD30+AD32</f>
        <v>0</v>
      </c>
      <c r="AE16" s="651">
        <f>AE18+AE20+AE22+AE24+AE26+AE28+AE30+AE32</f>
        <v>1255.204</v>
      </c>
      <c r="AF16" s="144">
        <f t="shared" si="15"/>
        <v>1615.346</v>
      </c>
      <c r="AG16" s="145">
        <f>AG18+AG20+AG28+AG30+AG32</f>
        <v>0</v>
      </c>
      <c r="AH16" s="658">
        <f>AH18+AH20+AH22+AH24+AH26+AH28+AH30+AH32</f>
        <v>1615.346</v>
      </c>
      <c r="AI16" s="144">
        <f t="shared" si="16"/>
        <v>622.7059999999999</v>
      </c>
      <c r="AJ16" s="145">
        <f>AJ18+AJ20+AJ28+AJ30+AJ32</f>
        <v>0</v>
      </c>
      <c r="AK16" s="146">
        <f>AK18+AK20+AK22+AK24+AK26+AK28+AK30+AK32</f>
        <v>622.7059999999999</v>
      </c>
      <c r="AL16" s="144">
        <f t="shared" si="17"/>
        <v>792.524</v>
      </c>
      <c r="AM16" s="145">
        <f>AM18+AM20+AM28+AM30+AM32</f>
        <v>0</v>
      </c>
      <c r="AN16" s="146">
        <f>AN18+AN20+AN22+AN24+AN26+AN28+AN30+AN32</f>
        <v>792.524</v>
      </c>
      <c r="AO16" s="144">
        <f t="shared" si="18"/>
        <v>3030.5759999999996</v>
      </c>
      <c r="AP16" s="144">
        <f>AP18+AP20+AP28+AP30+AP32</f>
        <v>0</v>
      </c>
      <c r="AQ16" s="141">
        <f>AQ18+AQ20+AQ22+AQ24+AQ26+AQ28+AQ30+AQ32</f>
        <v>3030.5759999999996</v>
      </c>
      <c r="AR16" s="144">
        <f t="shared" si="19"/>
        <v>4285.7800000000007</v>
      </c>
      <c r="AS16" s="144">
        <f>AS18+AS20+AS28+AS30+AS32</f>
        <v>0</v>
      </c>
      <c r="AT16" s="141">
        <f>AT18+AT20+AT22+AT24+AT26+AT28+AT30+AT32</f>
        <v>4285.7800000000007</v>
      </c>
      <c r="AU16" s="144">
        <f t="shared" si="20"/>
        <v>0</v>
      </c>
      <c r="AV16" s="145">
        <f>AV18+AV20+AV28+AV30+AV32</f>
        <v>0</v>
      </c>
      <c r="AW16" s="141">
        <f>AW18+AW20+AW22+AW24+AW26+AW28+AW30+AW32</f>
        <v>0</v>
      </c>
      <c r="AX16" s="144">
        <f t="shared" si="21"/>
        <v>0</v>
      </c>
      <c r="AY16" s="145">
        <f>AY18+AY20+AY28+AY30+AY32</f>
        <v>0</v>
      </c>
      <c r="AZ16" s="141">
        <f>AZ18+AZ20+AZ22+AZ24+AZ26+AZ28+AZ30+AZ32</f>
        <v>0</v>
      </c>
      <c r="BA16" s="144">
        <f t="shared" si="22"/>
        <v>0</v>
      </c>
      <c r="BB16" s="145">
        <f>BB18+BB20+BB28+BB30+BB32</f>
        <v>0</v>
      </c>
      <c r="BC16" s="141">
        <f>BC18+BC20+BC22+BC24+BC26+BC28+BC30+BC32</f>
        <v>0</v>
      </c>
      <c r="BD16" s="144">
        <f t="shared" si="23"/>
        <v>0</v>
      </c>
      <c r="BE16" s="144">
        <f>BE18+BE20+BE28+BE30+BE32</f>
        <v>0</v>
      </c>
      <c r="BF16" s="141">
        <f>BF18+BF20+BF22+BF24+BF26+BF28+BF30+BF32</f>
        <v>0</v>
      </c>
      <c r="BG16" s="144">
        <f t="shared" si="24"/>
        <v>4285.7800000000007</v>
      </c>
      <c r="BH16" s="144">
        <f>BH18+BH20+BH28+BH30+BH32</f>
        <v>0</v>
      </c>
      <c r="BI16" s="141">
        <f>BI18+BI20+BI22+BI24+BI26+BI28+BI30+BI32</f>
        <v>4285.7800000000007</v>
      </c>
      <c r="BJ16" s="144">
        <f t="shared" si="25"/>
        <v>0</v>
      </c>
      <c r="BK16" s="145">
        <f>BK18+BK20+BK28+BK30+BK32</f>
        <v>0</v>
      </c>
      <c r="BL16" s="145">
        <f>BL18+BL20+BL22+BL24+BL26+BL28+BL30+BL32</f>
        <v>0</v>
      </c>
      <c r="BM16" s="144">
        <f t="shared" si="26"/>
        <v>0</v>
      </c>
      <c r="BN16" s="145">
        <f>BN18+BN20+BN28+BN30+BN32</f>
        <v>0</v>
      </c>
      <c r="BO16" s="141">
        <f>BO18+BO20+BO22+BO24+BO26+BO28+BO30+BO32</f>
        <v>0</v>
      </c>
      <c r="BP16" s="144">
        <f t="shared" si="27"/>
        <v>0</v>
      </c>
      <c r="BQ16" s="145">
        <f>BQ18+BQ20+BQ28+BQ30+BQ32</f>
        <v>0</v>
      </c>
      <c r="BR16" s="656">
        <f>BR18+BR20+BR22+BR24+BR26+BR28+BR30+BR32</f>
        <v>0</v>
      </c>
      <c r="BS16" s="144">
        <f t="shared" si="28"/>
        <v>0</v>
      </c>
      <c r="BT16" s="144">
        <f>BT18+BT20+BT28+BT30+BT32</f>
        <v>0</v>
      </c>
      <c r="BU16" s="141">
        <f>BU18+BU20+BU22+BU24+BU26+BU28+BU30+BU32</f>
        <v>0</v>
      </c>
      <c r="BV16" s="144">
        <f t="shared" si="29"/>
        <v>4285.7800000000007</v>
      </c>
      <c r="BW16" s="144">
        <f>BW18+BW20+BW28+BW30+BW32</f>
        <v>0</v>
      </c>
      <c r="BX16" s="141">
        <f>BX18+BX20+BX22+BX24+BX26+BX28+BX30+BX32</f>
        <v>4285.7800000000007</v>
      </c>
      <c r="BY16" s="72">
        <f>BV16/Q16</f>
        <v>0.33191311732058176</v>
      </c>
      <c r="BZ16" s="4"/>
    </row>
    <row r="17" spans="2:78" ht="15.75" customHeight="1" x14ac:dyDescent="0.25">
      <c r="B17" s="883" t="s">
        <v>45</v>
      </c>
      <c r="C17" s="884" t="s">
        <v>46</v>
      </c>
      <c r="D17" s="669" t="s">
        <v>47</v>
      </c>
      <c r="E17" s="38">
        <f t="shared" si="0"/>
        <v>1228.4000000000001</v>
      </c>
      <c r="F17" s="240">
        <f t="shared" si="1"/>
        <v>61.5</v>
      </c>
      <c r="G17" s="236">
        <f>F17/E17</f>
        <v>5.0065125366330183E-2</v>
      </c>
      <c r="H17" s="240">
        <f t="shared" si="3"/>
        <v>331.86</v>
      </c>
      <c r="I17" s="237">
        <f t="shared" si="4"/>
        <v>393.36</v>
      </c>
      <c r="J17" s="236">
        <f>I17/E17</f>
        <v>0.32022142624552263</v>
      </c>
      <c r="K17" s="237">
        <f t="shared" si="6"/>
        <v>0</v>
      </c>
      <c r="L17" s="237">
        <f>BG17</f>
        <v>393.36</v>
      </c>
      <c r="M17" s="236">
        <f>L17/E17</f>
        <v>0.32022142624552263</v>
      </c>
      <c r="N17" s="413">
        <f t="shared" si="9"/>
        <v>0</v>
      </c>
      <c r="O17" s="237">
        <f t="shared" si="31"/>
        <v>393.36</v>
      </c>
      <c r="P17" s="236">
        <f>O17/E17</f>
        <v>0.32022142624552263</v>
      </c>
      <c r="Q17" s="80">
        <f t="shared" si="10"/>
        <v>1228.4000000000001</v>
      </c>
      <c r="R17" s="148"/>
      <c r="S17" s="650">
        <v>1228.4000000000001</v>
      </c>
      <c r="T17" s="82">
        <f t="shared" si="11"/>
        <v>61.5</v>
      </c>
      <c r="U17" s="149"/>
      <c r="V17" s="576">
        <v>61.5</v>
      </c>
      <c r="W17" s="82">
        <f t="shared" si="12"/>
        <v>0</v>
      </c>
      <c r="X17" s="149"/>
      <c r="Y17" s="576"/>
      <c r="Z17" s="82">
        <f t="shared" si="13"/>
        <v>0</v>
      </c>
      <c r="AA17" s="149"/>
      <c r="AB17" s="576">
        <v>0</v>
      </c>
      <c r="AC17" s="151">
        <f t="shared" si="14"/>
        <v>61.5</v>
      </c>
      <c r="AD17" s="151">
        <v>0</v>
      </c>
      <c r="AE17" s="152">
        <f t="shared" ref="AE17:AE31" si="34">T17+W17+Z17</f>
        <v>61.5</v>
      </c>
      <c r="AF17" s="151">
        <f t="shared" si="15"/>
        <v>183.16</v>
      </c>
      <c r="AG17" s="152">
        <v>0</v>
      </c>
      <c r="AH17" s="576">
        <v>183.16</v>
      </c>
      <c r="AI17" s="151">
        <f t="shared" si="16"/>
        <v>71.599999999999994</v>
      </c>
      <c r="AJ17" s="152">
        <v>0</v>
      </c>
      <c r="AK17" s="156">
        <v>71.599999999999994</v>
      </c>
      <c r="AL17" s="151">
        <f t="shared" si="17"/>
        <v>77.099999999999994</v>
      </c>
      <c r="AM17" s="152">
        <v>0</v>
      </c>
      <c r="AN17" s="156">
        <v>77.099999999999994</v>
      </c>
      <c r="AO17" s="151">
        <f t="shared" si="18"/>
        <v>331.86</v>
      </c>
      <c r="AP17" s="151">
        <v>0</v>
      </c>
      <c r="AQ17" s="152">
        <f t="shared" ref="AQ17:AQ32" si="35">AF17+AI17+AL17</f>
        <v>331.86</v>
      </c>
      <c r="AR17" s="151">
        <f t="shared" si="19"/>
        <v>393.36</v>
      </c>
      <c r="AS17" s="151">
        <v>0</v>
      </c>
      <c r="AT17" s="88">
        <f t="shared" ref="AT17:AT32" si="36">AC17+AO17</f>
        <v>393.36</v>
      </c>
      <c r="AU17" s="151">
        <f t="shared" si="20"/>
        <v>0</v>
      </c>
      <c r="AV17" s="152">
        <v>0</v>
      </c>
      <c r="AW17" s="150">
        <v>0</v>
      </c>
      <c r="AX17" s="151">
        <f t="shared" si="21"/>
        <v>0</v>
      </c>
      <c r="AY17" s="152">
        <v>0</v>
      </c>
      <c r="AZ17" s="150">
        <v>0</v>
      </c>
      <c r="BA17" s="151">
        <f t="shared" si="22"/>
        <v>0</v>
      </c>
      <c r="BB17" s="152">
        <v>0</v>
      </c>
      <c r="BC17" s="150">
        <v>0</v>
      </c>
      <c r="BD17" s="151">
        <f t="shared" si="23"/>
        <v>0</v>
      </c>
      <c r="BE17" s="151">
        <v>0</v>
      </c>
      <c r="BF17" s="88">
        <f t="shared" ref="BF17:BF32" si="37">AU17+AX17+BA17</f>
        <v>0</v>
      </c>
      <c r="BG17" s="151">
        <f t="shared" si="24"/>
        <v>393.36</v>
      </c>
      <c r="BH17" s="151">
        <v>0</v>
      </c>
      <c r="BI17" s="88">
        <f t="shared" ref="BI17:BI20" si="38">AR17+BD17</f>
        <v>393.36</v>
      </c>
      <c r="BJ17" s="151">
        <f t="shared" si="25"/>
        <v>0</v>
      </c>
      <c r="BK17" s="152">
        <v>0</v>
      </c>
      <c r="BL17" s="576">
        <v>0</v>
      </c>
      <c r="BM17" s="151">
        <f t="shared" si="26"/>
        <v>0</v>
      </c>
      <c r="BN17" s="152">
        <v>0</v>
      </c>
      <c r="BO17" s="576"/>
      <c r="BP17" s="151">
        <f t="shared" si="27"/>
        <v>0</v>
      </c>
      <c r="BQ17" s="152">
        <v>0</v>
      </c>
      <c r="BR17" s="576"/>
      <c r="BS17" s="151">
        <f t="shared" si="28"/>
        <v>0</v>
      </c>
      <c r="BT17" s="151">
        <v>0</v>
      </c>
      <c r="BU17" s="88">
        <f t="shared" ref="BU17:BU32" si="39">BJ17+BM17+BP17</f>
        <v>0</v>
      </c>
      <c r="BV17" s="151">
        <f t="shared" si="29"/>
        <v>393.36</v>
      </c>
      <c r="BW17" s="151">
        <v>0</v>
      </c>
      <c r="BX17" s="88">
        <f t="shared" ref="BX17:BX32" si="40">BG17+BS17</f>
        <v>393.36</v>
      </c>
      <c r="BY17" s="90">
        <f>BV17/Q17</f>
        <v>0.32022142624552263</v>
      </c>
    </row>
    <row r="18" spans="2:78" ht="15.75" customHeight="1" x14ac:dyDescent="0.25">
      <c r="B18" s="837"/>
      <c r="C18" s="841"/>
      <c r="D18" s="153" t="s">
        <v>32</v>
      </c>
      <c r="E18" s="38">
        <f t="shared" si="0"/>
        <v>7899.29</v>
      </c>
      <c r="F18" s="75">
        <f t="shared" si="1"/>
        <v>302.16300000000001</v>
      </c>
      <c r="G18" s="76">
        <f>F18/E18</f>
        <v>3.8251918843339089E-2</v>
      </c>
      <c r="H18" s="75">
        <f t="shared" si="3"/>
        <v>1763.713</v>
      </c>
      <c r="I18" s="78">
        <f t="shared" si="4"/>
        <v>2065.8760000000002</v>
      </c>
      <c r="J18" s="76">
        <f>I18/E18</f>
        <v>0.26152679544617302</v>
      </c>
      <c r="K18" s="78">
        <f t="shared" si="6"/>
        <v>0</v>
      </c>
      <c r="L18" s="78">
        <f t="shared" si="7"/>
        <v>2065.8760000000002</v>
      </c>
      <c r="M18" s="76">
        <f>L18/E18</f>
        <v>0.26152679544617302</v>
      </c>
      <c r="N18" s="79">
        <f t="shared" si="9"/>
        <v>0</v>
      </c>
      <c r="O18" s="78">
        <f t="shared" si="31"/>
        <v>2065.8760000000002</v>
      </c>
      <c r="P18" s="76">
        <f>O18/E18</f>
        <v>0.26152679544617302</v>
      </c>
      <c r="Q18" s="91">
        <f t="shared" si="10"/>
        <v>7899.29</v>
      </c>
      <c r="R18" s="154"/>
      <c r="S18" s="628">
        <v>7899.29</v>
      </c>
      <c r="T18" s="93">
        <f t="shared" si="11"/>
        <v>302.16300000000001</v>
      </c>
      <c r="U18" s="155"/>
      <c r="V18" s="156">
        <v>302.16300000000001</v>
      </c>
      <c r="W18" s="93">
        <f t="shared" si="12"/>
        <v>0</v>
      </c>
      <c r="X18" s="155"/>
      <c r="Y18" s="156"/>
      <c r="Z18" s="93">
        <f t="shared" si="13"/>
        <v>0</v>
      </c>
      <c r="AA18" s="155"/>
      <c r="AB18" s="156">
        <v>0</v>
      </c>
      <c r="AC18" s="87">
        <f t="shared" si="14"/>
        <v>302.16300000000001</v>
      </c>
      <c r="AD18" s="87">
        <v>0</v>
      </c>
      <c r="AE18" s="88">
        <f t="shared" si="34"/>
        <v>302.16300000000001</v>
      </c>
      <c r="AF18" s="87">
        <f t="shared" si="15"/>
        <v>972.51</v>
      </c>
      <c r="AG18" s="88">
        <v>0</v>
      </c>
      <c r="AH18" s="156">
        <v>972.51</v>
      </c>
      <c r="AI18" s="87">
        <f t="shared" si="16"/>
        <v>380.762</v>
      </c>
      <c r="AJ18" s="88">
        <v>0</v>
      </c>
      <c r="AK18" s="156">
        <v>380.762</v>
      </c>
      <c r="AL18" s="87">
        <f t="shared" si="17"/>
        <v>410.44099999999997</v>
      </c>
      <c r="AM18" s="88">
        <v>0</v>
      </c>
      <c r="AN18" s="156">
        <v>410.44099999999997</v>
      </c>
      <c r="AO18" s="87">
        <f t="shared" si="18"/>
        <v>1763.713</v>
      </c>
      <c r="AP18" s="87">
        <v>0</v>
      </c>
      <c r="AQ18" s="88">
        <f t="shared" si="35"/>
        <v>1763.713</v>
      </c>
      <c r="AR18" s="87">
        <f t="shared" si="19"/>
        <v>2065.8760000000002</v>
      </c>
      <c r="AS18" s="87">
        <v>0</v>
      </c>
      <c r="AT18" s="88">
        <f t="shared" si="36"/>
        <v>2065.8760000000002</v>
      </c>
      <c r="AU18" s="87">
        <f t="shared" si="20"/>
        <v>0</v>
      </c>
      <c r="AV18" s="88">
        <v>0</v>
      </c>
      <c r="AW18" s="157">
        <v>0</v>
      </c>
      <c r="AX18" s="87">
        <f t="shared" si="21"/>
        <v>0</v>
      </c>
      <c r="AY18" s="88">
        <v>0</v>
      </c>
      <c r="AZ18" s="157">
        <v>0</v>
      </c>
      <c r="BA18" s="87">
        <f t="shared" si="22"/>
        <v>0</v>
      </c>
      <c r="BB18" s="88">
        <v>0</v>
      </c>
      <c r="BC18" s="157">
        <v>0</v>
      </c>
      <c r="BD18" s="87">
        <f t="shared" si="23"/>
        <v>0</v>
      </c>
      <c r="BE18" s="87">
        <v>0</v>
      </c>
      <c r="BF18" s="88">
        <f t="shared" si="37"/>
        <v>0</v>
      </c>
      <c r="BG18" s="87">
        <f t="shared" si="24"/>
        <v>2065.8760000000002</v>
      </c>
      <c r="BH18" s="87">
        <v>0</v>
      </c>
      <c r="BI18" s="88">
        <f t="shared" si="38"/>
        <v>2065.8760000000002</v>
      </c>
      <c r="BJ18" s="87">
        <f t="shared" si="25"/>
        <v>0</v>
      </c>
      <c r="BK18" s="88">
        <v>0</v>
      </c>
      <c r="BL18" s="156">
        <v>0</v>
      </c>
      <c r="BM18" s="87">
        <f t="shared" si="26"/>
        <v>0</v>
      </c>
      <c r="BN18" s="88">
        <v>0</v>
      </c>
      <c r="BO18" s="156"/>
      <c r="BP18" s="87">
        <f t="shared" si="27"/>
        <v>0</v>
      </c>
      <c r="BQ18" s="88">
        <v>0</v>
      </c>
      <c r="BR18" s="156"/>
      <c r="BS18" s="87">
        <f t="shared" si="28"/>
        <v>0</v>
      </c>
      <c r="BT18" s="87">
        <v>0</v>
      </c>
      <c r="BU18" s="88">
        <f t="shared" si="39"/>
        <v>0</v>
      </c>
      <c r="BV18" s="87">
        <f t="shared" si="29"/>
        <v>2065.8760000000002</v>
      </c>
      <c r="BW18" s="87">
        <v>0</v>
      </c>
      <c r="BX18" s="88">
        <f t="shared" si="40"/>
        <v>2065.8760000000002</v>
      </c>
      <c r="BY18" s="90">
        <f>BV18/Q18</f>
        <v>0.26152679544617302</v>
      </c>
    </row>
    <row r="19" spans="2:78" ht="18.75" customHeight="1" x14ac:dyDescent="0.25">
      <c r="B19" s="836" t="s">
        <v>48</v>
      </c>
      <c r="C19" s="849" t="s">
        <v>49</v>
      </c>
      <c r="D19" s="153" t="s">
        <v>36</v>
      </c>
      <c r="E19" s="38">
        <f t="shared" si="0"/>
        <v>0</v>
      </c>
      <c r="F19" s="75">
        <f t="shared" si="1"/>
        <v>0</v>
      </c>
      <c r="G19" s="76">
        <v>0</v>
      </c>
      <c r="H19" s="75">
        <f t="shared" si="3"/>
        <v>0</v>
      </c>
      <c r="I19" s="78">
        <f t="shared" si="4"/>
        <v>0</v>
      </c>
      <c r="J19" s="76">
        <v>0</v>
      </c>
      <c r="K19" s="78">
        <f t="shared" si="6"/>
        <v>0</v>
      </c>
      <c r="L19" s="78">
        <f t="shared" si="7"/>
        <v>0</v>
      </c>
      <c r="M19" s="76">
        <v>0</v>
      </c>
      <c r="N19" s="79">
        <f t="shared" si="9"/>
        <v>0</v>
      </c>
      <c r="O19" s="78">
        <f t="shared" si="31"/>
        <v>0</v>
      </c>
      <c r="P19" s="76">
        <v>0</v>
      </c>
      <c r="Q19" s="91">
        <f t="shared" si="10"/>
        <v>0</v>
      </c>
      <c r="R19" s="92">
        <v>0</v>
      </c>
      <c r="S19" s="628">
        <v>0</v>
      </c>
      <c r="T19" s="93">
        <f t="shared" si="11"/>
        <v>0</v>
      </c>
      <c r="U19" s="94">
        <v>0</v>
      </c>
      <c r="V19" s="156"/>
      <c r="W19" s="93">
        <f t="shared" si="12"/>
        <v>0</v>
      </c>
      <c r="X19" s="94">
        <v>0</v>
      </c>
      <c r="Y19" s="156"/>
      <c r="Z19" s="93">
        <f t="shared" si="13"/>
        <v>0</v>
      </c>
      <c r="AA19" s="94">
        <v>0</v>
      </c>
      <c r="AB19" s="156">
        <v>0</v>
      </c>
      <c r="AC19" s="87">
        <f t="shared" si="14"/>
        <v>0</v>
      </c>
      <c r="AD19" s="87">
        <v>0</v>
      </c>
      <c r="AE19" s="88">
        <f t="shared" si="34"/>
        <v>0</v>
      </c>
      <c r="AF19" s="87">
        <f t="shared" si="15"/>
        <v>0</v>
      </c>
      <c r="AG19" s="88">
        <v>0</v>
      </c>
      <c r="AH19" s="156">
        <v>0</v>
      </c>
      <c r="AI19" s="87">
        <f t="shared" si="16"/>
        <v>0</v>
      </c>
      <c r="AJ19" s="88">
        <v>0</v>
      </c>
      <c r="AK19" s="156">
        <v>0</v>
      </c>
      <c r="AL19" s="87">
        <f t="shared" si="17"/>
        <v>0</v>
      </c>
      <c r="AM19" s="88">
        <v>0</v>
      </c>
      <c r="AN19" s="156">
        <v>0</v>
      </c>
      <c r="AO19" s="87">
        <f t="shared" si="18"/>
        <v>0</v>
      </c>
      <c r="AP19" s="87">
        <v>0</v>
      </c>
      <c r="AQ19" s="88">
        <f t="shared" si="35"/>
        <v>0</v>
      </c>
      <c r="AR19" s="87">
        <f t="shared" si="19"/>
        <v>0</v>
      </c>
      <c r="AS19" s="87">
        <v>0</v>
      </c>
      <c r="AT19" s="88">
        <f t="shared" si="36"/>
        <v>0</v>
      </c>
      <c r="AU19" s="87">
        <f t="shared" si="20"/>
        <v>0</v>
      </c>
      <c r="AV19" s="88">
        <v>0</v>
      </c>
      <c r="AW19" s="157">
        <v>0</v>
      </c>
      <c r="AX19" s="87">
        <f t="shared" si="21"/>
        <v>0</v>
      </c>
      <c r="AY19" s="88">
        <v>0</v>
      </c>
      <c r="AZ19" s="157">
        <v>0</v>
      </c>
      <c r="BA19" s="87">
        <f t="shared" si="22"/>
        <v>0</v>
      </c>
      <c r="BB19" s="88">
        <v>0</v>
      </c>
      <c r="BC19" s="157">
        <v>0</v>
      </c>
      <c r="BD19" s="87">
        <f t="shared" si="23"/>
        <v>0</v>
      </c>
      <c r="BE19" s="87">
        <v>0</v>
      </c>
      <c r="BF19" s="88">
        <f t="shared" si="37"/>
        <v>0</v>
      </c>
      <c r="BG19" s="87">
        <f t="shared" si="24"/>
        <v>0</v>
      </c>
      <c r="BH19" s="87">
        <v>0</v>
      </c>
      <c r="BI19" s="88">
        <f t="shared" si="38"/>
        <v>0</v>
      </c>
      <c r="BJ19" s="87">
        <f t="shared" si="25"/>
        <v>0</v>
      </c>
      <c r="BK19" s="88">
        <v>0</v>
      </c>
      <c r="BL19" s="156">
        <v>0</v>
      </c>
      <c r="BM19" s="87">
        <f t="shared" si="26"/>
        <v>0</v>
      </c>
      <c r="BN19" s="88">
        <v>0</v>
      </c>
      <c r="BO19" s="156"/>
      <c r="BP19" s="87">
        <f t="shared" si="27"/>
        <v>0</v>
      </c>
      <c r="BQ19" s="88">
        <v>0</v>
      </c>
      <c r="BR19" s="156"/>
      <c r="BS19" s="87">
        <f t="shared" si="28"/>
        <v>0</v>
      </c>
      <c r="BT19" s="87">
        <v>0</v>
      </c>
      <c r="BU19" s="88">
        <f t="shared" si="39"/>
        <v>0</v>
      </c>
      <c r="BV19" s="87">
        <f t="shared" si="29"/>
        <v>0</v>
      </c>
      <c r="BW19" s="87">
        <v>0</v>
      </c>
      <c r="BX19" s="88">
        <f t="shared" si="40"/>
        <v>0</v>
      </c>
      <c r="BY19" s="90">
        <v>0</v>
      </c>
    </row>
    <row r="20" spans="2:78" ht="18.75" customHeight="1" x14ac:dyDescent="0.25">
      <c r="B20" s="837"/>
      <c r="C20" s="849"/>
      <c r="D20" s="153" t="s">
        <v>32</v>
      </c>
      <c r="E20" s="38">
        <f t="shared" si="0"/>
        <v>0</v>
      </c>
      <c r="F20" s="75">
        <f t="shared" si="1"/>
        <v>0</v>
      </c>
      <c r="G20" s="76">
        <v>0</v>
      </c>
      <c r="H20" s="75">
        <f t="shared" si="3"/>
        <v>0</v>
      </c>
      <c r="I20" s="78">
        <f t="shared" si="4"/>
        <v>0</v>
      </c>
      <c r="J20" s="76">
        <v>0</v>
      </c>
      <c r="K20" s="78">
        <f t="shared" si="6"/>
        <v>0</v>
      </c>
      <c r="L20" s="78">
        <f t="shared" si="7"/>
        <v>0</v>
      </c>
      <c r="M20" s="76">
        <v>0</v>
      </c>
      <c r="N20" s="79">
        <f t="shared" si="9"/>
        <v>0</v>
      </c>
      <c r="O20" s="78">
        <f t="shared" si="31"/>
        <v>0</v>
      </c>
      <c r="P20" s="76">
        <v>0</v>
      </c>
      <c r="Q20" s="91">
        <f t="shared" si="10"/>
        <v>0</v>
      </c>
      <c r="R20" s="92">
        <v>0</v>
      </c>
      <c r="S20" s="628">
        <v>0</v>
      </c>
      <c r="T20" s="93">
        <f t="shared" si="11"/>
        <v>0</v>
      </c>
      <c r="U20" s="94">
        <v>0</v>
      </c>
      <c r="V20" s="156"/>
      <c r="W20" s="93">
        <f t="shared" si="12"/>
        <v>0</v>
      </c>
      <c r="X20" s="94">
        <v>0</v>
      </c>
      <c r="Y20" s="156"/>
      <c r="Z20" s="93">
        <f t="shared" si="13"/>
        <v>0</v>
      </c>
      <c r="AA20" s="94">
        <v>0</v>
      </c>
      <c r="AB20" s="156">
        <v>0</v>
      </c>
      <c r="AC20" s="87">
        <f t="shared" si="14"/>
        <v>0</v>
      </c>
      <c r="AD20" s="87">
        <v>0</v>
      </c>
      <c r="AE20" s="88">
        <f t="shared" si="34"/>
        <v>0</v>
      </c>
      <c r="AF20" s="87">
        <f t="shared" si="15"/>
        <v>0</v>
      </c>
      <c r="AG20" s="88">
        <v>0</v>
      </c>
      <c r="AH20" s="156">
        <v>0</v>
      </c>
      <c r="AI20" s="87">
        <f t="shared" si="16"/>
        <v>0</v>
      </c>
      <c r="AJ20" s="88">
        <v>0</v>
      </c>
      <c r="AK20" s="156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0</v>
      </c>
      <c r="AS20" s="87">
        <v>0</v>
      </c>
      <c r="AT20" s="88">
        <f t="shared" si="36"/>
        <v>0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7">
        <v>0</v>
      </c>
      <c r="BA20" s="87">
        <f t="shared" si="22"/>
        <v>0</v>
      </c>
      <c r="BB20" s="88">
        <v>0</v>
      </c>
      <c r="BC20" s="157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f t="shared" si="38"/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/>
      <c r="BP20" s="87">
        <f t="shared" si="27"/>
        <v>0</v>
      </c>
      <c r="BQ20" s="88">
        <v>0</v>
      </c>
      <c r="BR20" s="156"/>
      <c r="BS20" s="87">
        <f t="shared" si="28"/>
        <v>0</v>
      </c>
      <c r="BT20" s="87">
        <v>0</v>
      </c>
      <c r="BU20" s="88">
        <f t="shared" si="39"/>
        <v>0</v>
      </c>
      <c r="BV20" s="87">
        <f t="shared" si="29"/>
        <v>0</v>
      </c>
      <c r="BW20" s="87">
        <v>0</v>
      </c>
      <c r="BX20" s="88">
        <f t="shared" si="40"/>
        <v>0</v>
      </c>
      <c r="BY20" s="90">
        <v>0</v>
      </c>
    </row>
    <row r="21" spans="2:78" ht="18.75" customHeight="1" x14ac:dyDescent="0.25">
      <c r="B21" s="836" t="s">
        <v>50</v>
      </c>
      <c r="C21" s="838" t="s">
        <v>51</v>
      </c>
      <c r="D21" s="153" t="s">
        <v>52</v>
      </c>
      <c r="E21" s="38">
        <f t="shared" si="0"/>
        <v>2.1739999999999999</v>
      </c>
      <c r="F21" s="75">
        <f t="shared" si="1"/>
        <v>0.6</v>
      </c>
      <c r="G21" s="76">
        <f t="shared" ref="G21:G26" si="41">F21/E21</f>
        <v>0.27598896044158233</v>
      </c>
      <c r="H21" s="75">
        <f t="shared" si="3"/>
        <v>0.45700000000000002</v>
      </c>
      <c r="I21" s="78">
        <f t="shared" si="4"/>
        <v>1.0569999999999999</v>
      </c>
      <c r="J21" s="76">
        <f t="shared" ref="J21:J26" si="42">I21/E21</f>
        <v>0.48620055197792089</v>
      </c>
      <c r="K21" s="78">
        <f t="shared" si="6"/>
        <v>0</v>
      </c>
      <c r="L21" s="78">
        <f t="shared" si="7"/>
        <v>1.0569999999999999</v>
      </c>
      <c r="M21" s="76">
        <f t="shared" ref="M21:M26" si="43">L21/E21</f>
        <v>0.48620055197792089</v>
      </c>
      <c r="N21" s="79">
        <f t="shared" si="9"/>
        <v>0</v>
      </c>
      <c r="O21" s="78">
        <f t="shared" si="31"/>
        <v>1.0569999999999999</v>
      </c>
      <c r="P21" s="76">
        <f t="shared" ref="P21:P26" si="44">O21/E21</f>
        <v>0.48620055197792089</v>
      </c>
      <c r="Q21" s="91">
        <f t="shared" si="10"/>
        <v>2.1739999999999999</v>
      </c>
      <c r="R21" s="92">
        <v>0</v>
      </c>
      <c r="S21" s="628">
        <v>2.1739999999999999</v>
      </c>
      <c r="T21" s="93">
        <f t="shared" si="11"/>
        <v>0</v>
      </c>
      <c r="U21" s="94">
        <v>0</v>
      </c>
      <c r="V21" s="156"/>
      <c r="W21" s="93">
        <f t="shared" si="12"/>
        <v>0.34699999999999998</v>
      </c>
      <c r="X21" s="94">
        <v>0</v>
      </c>
      <c r="Y21" s="156">
        <v>0.34699999999999998</v>
      </c>
      <c r="Z21" s="93">
        <f t="shared" si="13"/>
        <v>0.253</v>
      </c>
      <c r="AA21" s="94">
        <v>0</v>
      </c>
      <c r="AB21" s="156">
        <v>0.253</v>
      </c>
      <c r="AC21" s="87">
        <f t="shared" si="14"/>
        <v>0.6</v>
      </c>
      <c r="AD21" s="87">
        <v>0</v>
      </c>
      <c r="AE21" s="88">
        <f t="shared" si="34"/>
        <v>0.6</v>
      </c>
      <c r="AF21" s="87">
        <f t="shared" si="15"/>
        <v>0.32400000000000001</v>
      </c>
      <c r="AG21" s="88">
        <v>0</v>
      </c>
      <c r="AH21" s="156">
        <v>0.32400000000000001</v>
      </c>
      <c r="AI21" s="87">
        <f t="shared" si="16"/>
        <v>0.13300000000000001</v>
      </c>
      <c r="AJ21" s="88">
        <v>0</v>
      </c>
      <c r="AK21" s="156">
        <v>0.13300000000000001</v>
      </c>
      <c r="AL21" s="87">
        <f t="shared" si="17"/>
        <v>0</v>
      </c>
      <c r="AM21" s="88">
        <v>0</v>
      </c>
      <c r="AN21" s="156"/>
      <c r="AO21" s="87">
        <f t="shared" si="18"/>
        <v>0.45700000000000002</v>
      </c>
      <c r="AP21" s="87">
        <v>0</v>
      </c>
      <c r="AQ21" s="88">
        <f t="shared" si="35"/>
        <v>0.45700000000000002</v>
      </c>
      <c r="AR21" s="87">
        <f t="shared" si="19"/>
        <v>1.0569999999999999</v>
      </c>
      <c r="AS21" s="87">
        <v>0</v>
      </c>
      <c r="AT21" s="88">
        <f t="shared" si="36"/>
        <v>1.0569999999999999</v>
      </c>
      <c r="AU21" s="87">
        <f t="shared" si="20"/>
        <v>0</v>
      </c>
      <c r="AV21" s="88">
        <v>0</v>
      </c>
      <c r="AW21" s="157">
        <v>0</v>
      </c>
      <c r="AX21" s="87">
        <f t="shared" si="21"/>
        <v>0</v>
      </c>
      <c r="AY21" s="88">
        <v>0</v>
      </c>
      <c r="AZ21" s="157">
        <v>0</v>
      </c>
      <c r="BA21" s="87">
        <f t="shared" si="22"/>
        <v>0</v>
      </c>
      <c r="BB21" s="88">
        <v>0</v>
      </c>
      <c r="BC21" s="157">
        <v>0</v>
      </c>
      <c r="BD21" s="87">
        <f t="shared" si="23"/>
        <v>0</v>
      </c>
      <c r="BE21" s="87">
        <v>0</v>
      </c>
      <c r="BF21" s="88">
        <f t="shared" si="37"/>
        <v>0</v>
      </c>
      <c r="BG21" s="87">
        <f t="shared" si="24"/>
        <v>1.0569999999999999</v>
      </c>
      <c r="BH21" s="87">
        <v>0</v>
      </c>
      <c r="BI21" s="88">
        <f>AR21+BD21</f>
        <v>1.0569999999999999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/>
      <c r="BP21" s="87">
        <f t="shared" si="27"/>
        <v>0</v>
      </c>
      <c r="BQ21" s="88">
        <v>0</v>
      </c>
      <c r="BR21" s="156"/>
      <c r="BS21" s="87">
        <f t="shared" si="28"/>
        <v>0</v>
      </c>
      <c r="BT21" s="87">
        <v>0</v>
      </c>
      <c r="BU21" s="88">
        <f t="shared" si="39"/>
        <v>0</v>
      </c>
      <c r="BV21" s="87">
        <f t="shared" si="29"/>
        <v>1.0569999999999999</v>
      </c>
      <c r="BW21" s="87">
        <v>0</v>
      </c>
      <c r="BX21" s="88">
        <f t="shared" si="40"/>
        <v>1.0569999999999999</v>
      </c>
      <c r="BY21" s="90">
        <f t="shared" ref="BY21:BY26" si="45">BV21/Q21</f>
        <v>0.48620055197792089</v>
      </c>
      <c r="BZ21" s="4"/>
    </row>
    <row r="22" spans="2:78" ht="18.75" customHeight="1" x14ac:dyDescent="0.25">
      <c r="B22" s="837"/>
      <c r="C22" s="838"/>
      <c r="D22" s="153" t="s">
        <v>32</v>
      </c>
      <c r="E22" s="38">
        <f t="shared" si="0"/>
        <v>1451.8074999999999</v>
      </c>
      <c r="F22" s="75">
        <f t="shared" si="1"/>
        <v>352.40999999999997</v>
      </c>
      <c r="G22" s="76">
        <f t="shared" si="41"/>
        <v>0.24273879284960298</v>
      </c>
      <c r="H22" s="75">
        <f t="shared" si="3"/>
        <v>267.577</v>
      </c>
      <c r="I22" s="78">
        <f t="shared" si="4"/>
        <v>619.98699999999997</v>
      </c>
      <c r="J22" s="76">
        <f t="shared" si="42"/>
        <v>0.42704490781319149</v>
      </c>
      <c r="K22" s="78">
        <f t="shared" si="6"/>
        <v>0</v>
      </c>
      <c r="L22" s="78">
        <f t="shared" si="7"/>
        <v>619.98699999999997</v>
      </c>
      <c r="M22" s="76">
        <f t="shared" si="43"/>
        <v>0.42704490781319149</v>
      </c>
      <c r="N22" s="79">
        <f t="shared" si="9"/>
        <v>0</v>
      </c>
      <c r="O22" s="78">
        <f t="shared" si="31"/>
        <v>619.98699999999997</v>
      </c>
      <c r="P22" s="76">
        <f t="shared" si="44"/>
        <v>0.42704490781319149</v>
      </c>
      <c r="Q22" s="91">
        <f t="shared" si="10"/>
        <v>1451.8074999999999</v>
      </c>
      <c r="R22" s="92">
        <v>0</v>
      </c>
      <c r="S22" s="628">
        <v>1451.8074999999999</v>
      </c>
      <c r="T22" s="93">
        <f t="shared" si="11"/>
        <v>0</v>
      </c>
      <c r="U22" s="94">
        <v>0</v>
      </c>
      <c r="V22" s="156"/>
      <c r="W22" s="93">
        <f t="shared" si="12"/>
        <v>204.017</v>
      </c>
      <c r="X22" s="94">
        <v>0</v>
      </c>
      <c r="Y22" s="156">
        <v>204.017</v>
      </c>
      <c r="Z22" s="93">
        <f t="shared" si="13"/>
        <v>148.393</v>
      </c>
      <c r="AA22" s="94">
        <v>0</v>
      </c>
      <c r="AB22" s="156">
        <v>148.393</v>
      </c>
      <c r="AC22" s="87">
        <f t="shared" si="14"/>
        <v>352.40999999999997</v>
      </c>
      <c r="AD22" s="87">
        <v>0</v>
      </c>
      <c r="AE22" s="88">
        <f t="shared" si="34"/>
        <v>352.40999999999997</v>
      </c>
      <c r="AF22" s="87">
        <f t="shared" si="15"/>
        <v>186.71600000000001</v>
      </c>
      <c r="AG22" s="88">
        <v>0</v>
      </c>
      <c r="AH22" s="156">
        <v>186.71600000000001</v>
      </c>
      <c r="AI22" s="87">
        <f t="shared" si="16"/>
        <v>80.861000000000004</v>
      </c>
      <c r="AJ22" s="88">
        <v>0</v>
      </c>
      <c r="AK22" s="156">
        <v>80.861000000000004</v>
      </c>
      <c r="AL22" s="87">
        <f t="shared" si="17"/>
        <v>0</v>
      </c>
      <c r="AM22" s="88">
        <v>0</v>
      </c>
      <c r="AN22" s="156"/>
      <c r="AO22" s="87">
        <f t="shared" si="18"/>
        <v>267.577</v>
      </c>
      <c r="AP22" s="87">
        <v>0</v>
      </c>
      <c r="AQ22" s="88">
        <f t="shared" si="35"/>
        <v>267.577</v>
      </c>
      <c r="AR22" s="87">
        <f t="shared" si="19"/>
        <v>619.98699999999997</v>
      </c>
      <c r="AS22" s="87">
        <v>0</v>
      </c>
      <c r="AT22" s="88">
        <f t="shared" si="36"/>
        <v>619.98699999999997</v>
      </c>
      <c r="AU22" s="87">
        <f t="shared" si="20"/>
        <v>0</v>
      </c>
      <c r="AV22" s="88">
        <v>0</v>
      </c>
      <c r="AW22" s="157">
        <v>0</v>
      </c>
      <c r="AX22" s="87">
        <f t="shared" si="21"/>
        <v>0</v>
      </c>
      <c r="AY22" s="88">
        <v>0</v>
      </c>
      <c r="AZ22" s="157">
        <v>0</v>
      </c>
      <c r="BA22" s="87">
        <f t="shared" si="22"/>
        <v>0</v>
      </c>
      <c r="BB22" s="88">
        <v>0</v>
      </c>
      <c r="BC22" s="157">
        <v>0</v>
      </c>
      <c r="BD22" s="87">
        <f t="shared" si="23"/>
        <v>0</v>
      </c>
      <c r="BE22" s="87">
        <v>0</v>
      </c>
      <c r="BF22" s="88">
        <f t="shared" si="37"/>
        <v>0</v>
      </c>
      <c r="BG22" s="87">
        <f t="shared" si="24"/>
        <v>619.98699999999997</v>
      </c>
      <c r="BH22" s="87">
        <v>0</v>
      </c>
      <c r="BI22" s="88">
        <f>AR22+BD22</f>
        <v>619.98699999999997</v>
      </c>
      <c r="BJ22" s="87">
        <f t="shared" si="25"/>
        <v>0</v>
      </c>
      <c r="BK22" s="88">
        <v>0</v>
      </c>
      <c r="BL22" s="156">
        <v>0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</v>
      </c>
      <c r="BT22" s="87">
        <v>0</v>
      </c>
      <c r="BU22" s="88">
        <f t="shared" si="39"/>
        <v>0</v>
      </c>
      <c r="BV22" s="87">
        <f t="shared" si="29"/>
        <v>619.98699999999997</v>
      </c>
      <c r="BW22" s="87">
        <v>0</v>
      </c>
      <c r="BX22" s="88">
        <f t="shared" si="40"/>
        <v>619.98699999999997</v>
      </c>
      <c r="BY22" s="90">
        <f t="shared" si="45"/>
        <v>0.42704490781319149</v>
      </c>
      <c r="BZ22" s="4"/>
    </row>
    <row r="23" spans="2:78" ht="18.75" customHeight="1" x14ac:dyDescent="0.25">
      <c r="B23" s="836" t="s">
        <v>53</v>
      </c>
      <c r="C23" s="838" t="s">
        <v>54</v>
      </c>
      <c r="D23" s="153" t="s">
        <v>36</v>
      </c>
      <c r="E23" s="38">
        <f t="shared" si="0"/>
        <v>2.5070000000000001</v>
      </c>
      <c r="F23" s="75">
        <f t="shared" si="1"/>
        <v>0.33400000000000002</v>
      </c>
      <c r="G23" s="76">
        <f t="shared" si="41"/>
        <v>0.13322696449940169</v>
      </c>
      <c r="H23" s="75">
        <f t="shared" si="3"/>
        <v>0.85499999999999998</v>
      </c>
      <c r="I23" s="78">
        <f t="shared" si="4"/>
        <v>1.1890000000000001</v>
      </c>
      <c r="J23" s="76">
        <f t="shared" si="42"/>
        <v>0.4742720382927802</v>
      </c>
      <c r="K23" s="78">
        <f t="shared" si="6"/>
        <v>0</v>
      </c>
      <c r="L23" s="78">
        <f t="shared" si="7"/>
        <v>1.1890000000000001</v>
      </c>
      <c r="M23" s="76">
        <f t="shared" si="43"/>
        <v>0.4742720382927802</v>
      </c>
      <c r="N23" s="79">
        <f t="shared" si="9"/>
        <v>0</v>
      </c>
      <c r="O23" s="78">
        <f t="shared" si="31"/>
        <v>1.1890000000000001</v>
      </c>
      <c r="P23" s="76">
        <f t="shared" si="44"/>
        <v>0.4742720382927802</v>
      </c>
      <c r="Q23" s="91">
        <f t="shared" si="10"/>
        <v>2.5070000000000001</v>
      </c>
      <c r="R23" s="92">
        <v>0</v>
      </c>
      <c r="S23" s="628">
        <v>2.5070000000000001</v>
      </c>
      <c r="T23" s="93">
        <f t="shared" si="11"/>
        <v>0</v>
      </c>
      <c r="U23" s="94">
        <v>0</v>
      </c>
      <c r="V23" s="156"/>
      <c r="W23" s="93">
        <f t="shared" si="12"/>
        <v>0.25900000000000001</v>
      </c>
      <c r="X23" s="94">
        <v>0</v>
      </c>
      <c r="Y23" s="156">
        <v>0.25900000000000001</v>
      </c>
      <c r="Z23" s="93">
        <f t="shared" si="13"/>
        <v>7.4999999999999997E-2</v>
      </c>
      <c r="AA23" s="94">
        <v>0</v>
      </c>
      <c r="AB23" s="156">
        <v>7.4999999999999997E-2</v>
      </c>
      <c r="AC23" s="87">
        <f t="shared" si="14"/>
        <v>0.33400000000000002</v>
      </c>
      <c r="AD23" s="87">
        <v>0</v>
      </c>
      <c r="AE23" s="88">
        <f t="shared" si="34"/>
        <v>0.33400000000000002</v>
      </c>
      <c r="AF23" s="87">
        <f t="shared" si="15"/>
        <v>0.61699999999999999</v>
      </c>
      <c r="AG23" s="88">
        <v>0</v>
      </c>
      <c r="AH23" s="156">
        <v>0.61699999999999999</v>
      </c>
      <c r="AI23" s="87">
        <f t="shared" si="16"/>
        <v>9.9000000000000005E-2</v>
      </c>
      <c r="AJ23" s="88">
        <v>0</v>
      </c>
      <c r="AK23" s="156">
        <v>9.9000000000000005E-2</v>
      </c>
      <c r="AL23" s="87">
        <f t="shared" si="17"/>
        <v>0.13900000000000001</v>
      </c>
      <c r="AM23" s="88">
        <v>0</v>
      </c>
      <c r="AN23" s="156">
        <v>0.13900000000000001</v>
      </c>
      <c r="AO23" s="87">
        <f t="shared" si="18"/>
        <v>0.85499999999999998</v>
      </c>
      <c r="AP23" s="87">
        <v>0</v>
      </c>
      <c r="AQ23" s="88">
        <f t="shared" si="35"/>
        <v>0.85499999999999998</v>
      </c>
      <c r="AR23" s="87">
        <f t="shared" si="19"/>
        <v>1.1890000000000001</v>
      </c>
      <c r="AS23" s="87">
        <v>0</v>
      </c>
      <c r="AT23" s="88">
        <f t="shared" si="36"/>
        <v>1.1890000000000001</v>
      </c>
      <c r="AU23" s="87">
        <f t="shared" si="20"/>
        <v>0</v>
      </c>
      <c r="AV23" s="88">
        <v>0</v>
      </c>
      <c r="AW23" s="157">
        <v>0</v>
      </c>
      <c r="AX23" s="87">
        <f t="shared" si="21"/>
        <v>0</v>
      </c>
      <c r="AY23" s="88">
        <v>0</v>
      </c>
      <c r="AZ23" s="157">
        <v>0</v>
      </c>
      <c r="BA23" s="87">
        <f t="shared" si="22"/>
        <v>0</v>
      </c>
      <c r="BB23" s="88">
        <v>0</v>
      </c>
      <c r="BC23" s="157">
        <v>0</v>
      </c>
      <c r="BD23" s="87">
        <f t="shared" si="23"/>
        <v>0</v>
      </c>
      <c r="BE23" s="87">
        <v>0</v>
      </c>
      <c r="BF23" s="88">
        <f t="shared" si="37"/>
        <v>0</v>
      </c>
      <c r="BG23" s="87">
        <f t="shared" si="24"/>
        <v>1.1890000000000001</v>
      </c>
      <c r="BH23" s="87">
        <v>0</v>
      </c>
      <c r="BI23" s="88">
        <f t="shared" ref="BI23:BI32" si="46">AR23+BD23</f>
        <v>1.1890000000000001</v>
      </c>
      <c r="BJ23" s="87">
        <f t="shared" si="25"/>
        <v>0</v>
      </c>
      <c r="BK23" s="88">
        <v>0</v>
      </c>
      <c r="BL23" s="156">
        <v>0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0</v>
      </c>
      <c r="BT23" s="87">
        <v>0</v>
      </c>
      <c r="BU23" s="88">
        <f t="shared" si="39"/>
        <v>0</v>
      </c>
      <c r="BV23" s="87">
        <f t="shared" si="29"/>
        <v>1.1890000000000001</v>
      </c>
      <c r="BW23" s="87">
        <v>0</v>
      </c>
      <c r="BX23" s="88">
        <f t="shared" si="40"/>
        <v>1.1890000000000001</v>
      </c>
      <c r="BY23" s="90">
        <f t="shared" si="45"/>
        <v>0.4742720382927802</v>
      </c>
      <c r="BZ23" s="4"/>
    </row>
    <row r="24" spans="2:78" ht="18.75" customHeight="1" x14ac:dyDescent="0.25">
      <c r="B24" s="837"/>
      <c r="C24" s="838"/>
      <c r="D24" s="153" t="s">
        <v>32</v>
      </c>
      <c r="E24" s="38">
        <f t="shared" si="0"/>
        <v>1581.1555000000001</v>
      </c>
      <c r="F24" s="75">
        <f t="shared" si="1"/>
        <v>236.30099999999999</v>
      </c>
      <c r="G24" s="76">
        <f t="shared" si="41"/>
        <v>0.14944829904459112</v>
      </c>
      <c r="H24" s="75">
        <f t="shared" si="3"/>
        <v>634.09300000000007</v>
      </c>
      <c r="I24" s="78">
        <f t="shared" si="4"/>
        <v>870.39400000000001</v>
      </c>
      <c r="J24" s="76">
        <f t="shared" si="42"/>
        <v>0.55047969665222674</v>
      </c>
      <c r="K24" s="78">
        <f t="shared" si="6"/>
        <v>0</v>
      </c>
      <c r="L24" s="78">
        <f t="shared" si="7"/>
        <v>870.39400000000001</v>
      </c>
      <c r="M24" s="76">
        <f t="shared" si="43"/>
        <v>0.55047969665222674</v>
      </c>
      <c r="N24" s="79">
        <f t="shared" si="9"/>
        <v>0</v>
      </c>
      <c r="O24" s="78">
        <f t="shared" si="31"/>
        <v>870.39400000000001</v>
      </c>
      <c r="P24" s="76">
        <f t="shared" si="44"/>
        <v>0.55047969665222674</v>
      </c>
      <c r="Q24" s="91">
        <f t="shared" si="10"/>
        <v>1581.1555000000001</v>
      </c>
      <c r="R24" s="92">
        <v>0</v>
      </c>
      <c r="S24" s="628">
        <v>1581.1555000000001</v>
      </c>
      <c r="T24" s="93">
        <f t="shared" si="11"/>
        <v>0</v>
      </c>
      <c r="U24" s="94">
        <v>0</v>
      </c>
      <c r="V24" s="156"/>
      <c r="W24" s="93">
        <f t="shared" si="12"/>
        <v>183.155</v>
      </c>
      <c r="X24" s="94">
        <v>0</v>
      </c>
      <c r="Y24" s="156">
        <v>183.155</v>
      </c>
      <c r="Z24" s="93">
        <f t="shared" si="13"/>
        <v>53.146000000000001</v>
      </c>
      <c r="AA24" s="94">
        <v>0</v>
      </c>
      <c r="AB24" s="156">
        <v>53.146000000000001</v>
      </c>
      <c r="AC24" s="87">
        <f t="shared" si="14"/>
        <v>236.30099999999999</v>
      </c>
      <c r="AD24" s="87">
        <v>0</v>
      </c>
      <c r="AE24" s="88">
        <f t="shared" si="34"/>
        <v>236.30099999999999</v>
      </c>
      <c r="AF24" s="87">
        <f t="shared" si="15"/>
        <v>456.12</v>
      </c>
      <c r="AG24" s="88">
        <v>0</v>
      </c>
      <c r="AH24" s="156">
        <v>456.12</v>
      </c>
      <c r="AI24" s="87">
        <f t="shared" si="16"/>
        <v>76.200999999999993</v>
      </c>
      <c r="AJ24" s="88">
        <v>0</v>
      </c>
      <c r="AK24" s="156">
        <v>76.200999999999993</v>
      </c>
      <c r="AL24" s="87">
        <f t="shared" si="17"/>
        <v>101.77200000000001</v>
      </c>
      <c r="AM24" s="88">
        <v>0</v>
      </c>
      <c r="AN24" s="156">
        <v>101.77200000000001</v>
      </c>
      <c r="AO24" s="87">
        <f t="shared" si="18"/>
        <v>634.09300000000007</v>
      </c>
      <c r="AP24" s="87">
        <v>0</v>
      </c>
      <c r="AQ24" s="88">
        <f t="shared" si="35"/>
        <v>634.09300000000007</v>
      </c>
      <c r="AR24" s="87">
        <f t="shared" si="19"/>
        <v>870.39400000000001</v>
      </c>
      <c r="AS24" s="87">
        <v>0</v>
      </c>
      <c r="AT24" s="88">
        <f t="shared" si="36"/>
        <v>870.39400000000001</v>
      </c>
      <c r="AU24" s="87">
        <f t="shared" si="20"/>
        <v>0</v>
      </c>
      <c r="AV24" s="88">
        <v>0</v>
      </c>
      <c r="AW24" s="157">
        <v>0</v>
      </c>
      <c r="AX24" s="87">
        <f t="shared" si="21"/>
        <v>0</v>
      </c>
      <c r="AY24" s="88">
        <v>0</v>
      </c>
      <c r="AZ24" s="157">
        <v>0</v>
      </c>
      <c r="BA24" s="87">
        <f t="shared" si="22"/>
        <v>0</v>
      </c>
      <c r="BB24" s="88">
        <v>0</v>
      </c>
      <c r="BC24" s="157">
        <v>0</v>
      </c>
      <c r="BD24" s="87">
        <f>BE24+BF24</f>
        <v>0</v>
      </c>
      <c r="BE24" s="87">
        <v>0</v>
      </c>
      <c r="BF24" s="88">
        <f t="shared" si="37"/>
        <v>0</v>
      </c>
      <c r="BG24" s="87">
        <f t="shared" si="24"/>
        <v>870.39400000000001</v>
      </c>
      <c r="BH24" s="87">
        <v>0</v>
      </c>
      <c r="BI24" s="88">
        <f t="shared" si="46"/>
        <v>870.39400000000001</v>
      </c>
      <c r="BJ24" s="87">
        <f t="shared" si="25"/>
        <v>0</v>
      </c>
      <c r="BK24" s="88">
        <v>0</v>
      </c>
      <c r="BL24" s="156">
        <v>0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</v>
      </c>
      <c r="BT24" s="87">
        <v>0</v>
      </c>
      <c r="BU24" s="88">
        <f t="shared" si="39"/>
        <v>0</v>
      </c>
      <c r="BV24" s="87">
        <f t="shared" si="29"/>
        <v>870.39400000000001</v>
      </c>
      <c r="BW24" s="87">
        <v>0</v>
      </c>
      <c r="BX24" s="88">
        <f t="shared" si="40"/>
        <v>870.39400000000001</v>
      </c>
      <c r="BY24" s="90">
        <f t="shared" si="45"/>
        <v>0.55047969665222674</v>
      </c>
      <c r="BZ24" s="4"/>
    </row>
    <row r="25" spans="2:78" ht="18.75" customHeight="1" x14ac:dyDescent="0.25">
      <c r="B25" s="836" t="s">
        <v>55</v>
      </c>
      <c r="C25" s="838" t="s">
        <v>56</v>
      </c>
      <c r="D25" s="153" t="s">
        <v>57</v>
      </c>
      <c r="E25" s="38">
        <f t="shared" si="0"/>
        <v>41</v>
      </c>
      <c r="F25" s="75">
        <f t="shared" si="1"/>
        <v>8</v>
      </c>
      <c r="G25" s="76">
        <f t="shared" si="41"/>
        <v>0.1951219512195122</v>
      </c>
      <c r="H25" s="75">
        <f t="shared" si="3"/>
        <v>6</v>
      </c>
      <c r="I25" s="78">
        <f t="shared" si="4"/>
        <v>14</v>
      </c>
      <c r="J25" s="76">
        <f t="shared" si="42"/>
        <v>0.34146341463414637</v>
      </c>
      <c r="K25" s="78">
        <f t="shared" si="6"/>
        <v>0</v>
      </c>
      <c r="L25" s="78">
        <f t="shared" si="7"/>
        <v>14</v>
      </c>
      <c r="M25" s="76">
        <f t="shared" si="43"/>
        <v>0.34146341463414637</v>
      </c>
      <c r="N25" s="79">
        <f t="shared" si="9"/>
        <v>0</v>
      </c>
      <c r="O25" s="78">
        <f t="shared" si="31"/>
        <v>14</v>
      </c>
      <c r="P25" s="76">
        <f t="shared" si="44"/>
        <v>0.34146341463414637</v>
      </c>
      <c r="Q25" s="91">
        <f t="shared" si="10"/>
        <v>41</v>
      </c>
      <c r="R25" s="92">
        <v>0</v>
      </c>
      <c r="S25" s="628">
        <v>41</v>
      </c>
      <c r="T25" s="93">
        <f t="shared" si="11"/>
        <v>0</v>
      </c>
      <c r="U25" s="94">
        <v>0</v>
      </c>
      <c r="V25" s="156"/>
      <c r="W25" s="93">
        <f t="shared" si="12"/>
        <v>0</v>
      </c>
      <c r="X25" s="94">
        <v>0</v>
      </c>
      <c r="Y25" s="156"/>
      <c r="Z25" s="93">
        <f t="shared" si="13"/>
        <v>8</v>
      </c>
      <c r="AA25" s="94">
        <v>0</v>
      </c>
      <c r="AB25" s="156">
        <v>8</v>
      </c>
      <c r="AC25" s="87">
        <f t="shared" si="14"/>
        <v>8</v>
      </c>
      <c r="AD25" s="87">
        <v>0</v>
      </c>
      <c r="AE25" s="88">
        <f t="shared" si="34"/>
        <v>8</v>
      </c>
      <c r="AF25" s="87">
        <f t="shared" si="15"/>
        <v>0</v>
      </c>
      <c r="AG25" s="88">
        <v>0</v>
      </c>
      <c r="AH25" s="156"/>
      <c r="AI25" s="87">
        <f t="shared" si="16"/>
        <v>0</v>
      </c>
      <c r="AJ25" s="88">
        <v>0</v>
      </c>
      <c r="AK25" s="156">
        <v>0</v>
      </c>
      <c r="AL25" s="87">
        <f t="shared" si="17"/>
        <v>6</v>
      </c>
      <c r="AM25" s="88">
        <v>0</v>
      </c>
      <c r="AN25" s="156">
        <v>6</v>
      </c>
      <c r="AO25" s="87">
        <f t="shared" si="18"/>
        <v>6</v>
      </c>
      <c r="AP25" s="87">
        <v>0</v>
      </c>
      <c r="AQ25" s="88">
        <f t="shared" si="35"/>
        <v>6</v>
      </c>
      <c r="AR25" s="87">
        <f t="shared" si="19"/>
        <v>14</v>
      </c>
      <c r="AS25" s="87">
        <v>0</v>
      </c>
      <c r="AT25" s="88">
        <f t="shared" si="36"/>
        <v>14</v>
      </c>
      <c r="AU25" s="87">
        <f t="shared" si="20"/>
        <v>0</v>
      </c>
      <c r="AV25" s="88">
        <v>0</v>
      </c>
      <c r="AW25" s="157">
        <v>0</v>
      </c>
      <c r="AX25" s="87">
        <f t="shared" si="21"/>
        <v>0</v>
      </c>
      <c r="AY25" s="88">
        <v>0</v>
      </c>
      <c r="AZ25" s="157">
        <v>0</v>
      </c>
      <c r="BA25" s="87">
        <f t="shared" si="22"/>
        <v>0</v>
      </c>
      <c r="BB25" s="88">
        <v>0</v>
      </c>
      <c r="BC25" s="157">
        <v>0</v>
      </c>
      <c r="BD25" s="87">
        <f t="shared" si="23"/>
        <v>0</v>
      </c>
      <c r="BE25" s="87">
        <v>0</v>
      </c>
      <c r="BF25" s="88">
        <f t="shared" si="37"/>
        <v>0</v>
      </c>
      <c r="BG25" s="87">
        <f t="shared" si="24"/>
        <v>14</v>
      </c>
      <c r="BH25" s="87">
        <v>0</v>
      </c>
      <c r="BI25" s="88">
        <f t="shared" si="46"/>
        <v>14</v>
      </c>
      <c r="BJ25" s="87">
        <f t="shared" si="25"/>
        <v>0</v>
      </c>
      <c r="BK25" s="88">
        <v>0</v>
      </c>
      <c r="BL25" s="156">
        <v>0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0</v>
      </c>
      <c r="BT25" s="87">
        <v>0</v>
      </c>
      <c r="BU25" s="88">
        <f t="shared" si="39"/>
        <v>0</v>
      </c>
      <c r="BV25" s="87">
        <f t="shared" si="29"/>
        <v>14</v>
      </c>
      <c r="BW25" s="87">
        <v>0</v>
      </c>
      <c r="BX25" s="88">
        <f t="shared" si="40"/>
        <v>14</v>
      </c>
      <c r="BY25" s="90">
        <f t="shared" si="45"/>
        <v>0.34146341463414637</v>
      </c>
      <c r="BZ25" s="4"/>
    </row>
    <row r="26" spans="2:78" ht="18.75" customHeight="1" x14ac:dyDescent="0.25">
      <c r="B26" s="837"/>
      <c r="C26" s="838"/>
      <c r="D26" s="153" t="s">
        <v>32</v>
      </c>
      <c r="E26" s="38">
        <f t="shared" si="0"/>
        <v>801.27800000000002</v>
      </c>
      <c r="F26" s="75">
        <f t="shared" si="1"/>
        <v>122.56</v>
      </c>
      <c r="G26" s="76">
        <f t="shared" si="41"/>
        <v>0.1529556533437833</v>
      </c>
      <c r="H26" s="75">
        <f t="shared" si="3"/>
        <v>94.62</v>
      </c>
      <c r="I26" s="78">
        <f t="shared" si="4"/>
        <v>217.18</v>
      </c>
      <c r="J26" s="76">
        <f t="shared" si="42"/>
        <v>0.27104201038840453</v>
      </c>
      <c r="K26" s="78">
        <f t="shared" si="6"/>
        <v>0</v>
      </c>
      <c r="L26" s="78">
        <f t="shared" si="7"/>
        <v>217.18</v>
      </c>
      <c r="M26" s="76">
        <f t="shared" si="43"/>
        <v>0.27104201038840453</v>
      </c>
      <c r="N26" s="79">
        <f t="shared" si="9"/>
        <v>0</v>
      </c>
      <c r="O26" s="78">
        <f t="shared" si="31"/>
        <v>217.18</v>
      </c>
      <c r="P26" s="76">
        <f t="shared" si="44"/>
        <v>0.27104201038840453</v>
      </c>
      <c r="Q26" s="91">
        <f t="shared" si="10"/>
        <v>801.27800000000002</v>
      </c>
      <c r="R26" s="92">
        <v>0</v>
      </c>
      <c r="S26" s="628">
        <v>801.27800000000002</v>
      </c>
      <c r="T26" s="93">
        <f t="shared" si="11"/>
        <v>0</v>
      </c>
      <c r="U26" s="94">
        <v>0</v>
      </c>
      <c r="V26" s="156"/>
      <c r="W26" s="93">
        <f t="shared" si="12"/>
        <v>0</v>
      </c>
      <c r="X26" s="94">
        <v>0</v>
      </c>
      <c r="Y26" s="156"/>
      <c r="Z26" s="93">
        <f t="shared" si="13"/>
        <v>122.56</v>
      </c>
      <c r="AA26" s="94">
        <v>0</v>
      </c>
      <c r="AB26" s="156">
        <v>122.56</v>
      </c>
      <c r="AC26" s="87">
        <f t="shared" si="14"/>
        <v>122.56</v>
      </c>
      <c r="AD26" s="87">
        <v>0</v>
      </c>
      <c r="AE26" s="88">
        <f t="shared" si="34"/>
        <v>122.56</v>
      </c>
      <c r="AF26" s="87">
        <f t="shared" si="15"/>
        <v>0</v>
      </c>
      <c r="AG26" s="88">
        <v>0</v>
      </c>
      <c r="AH26" s="156"/>
      <c r="AI26" s="87">
        <f t="shared" si="16"/>
        <v>0</v>
      </c>
      <c r="AJ26" s="88">
        <v>0</v>
      </c>
      <c r="AK26" s="156">
        <v>0</v>
      </c>
      <c r="AL26" s="87">
        <f t="shared" si="17"/>
        <v>94.62</v>
      </c>
      <c r="AM26" s="88">
        <v>0</v>
      </c>
      <c r="AN26" s="156">
        <v>94.62</v>
      </c>
      <c r="AO26" s="87">
        <f t="shared" si="18"/>
        <v>94.62</v>
      </c>
      <c r="AP26" s="87">
        <v>0</v>
      </c>
      <c r="AQ26" s="88">
        <f t="shared" si="35"/>
        <v>94.62</v>
      </c>
      <c r="AR26" s="87">
        <f t="shared" si="19"/>
        <v>217.18</v>
      </c>
      <c r="AS26" s="87">
        <v>0</v>
      </c>
      <c r="AT26" s="88">
        <f t="shared" si="36"/>
        <v>217.18</v>
      </c>
      <c r="AU26" s="87">
        <f t="shared" si="20"/>
        <v>0</v>
      </c>
      <c r="AV26" s="88">
        <v>0</v>
      </c>
      <c r="AW26" s="157">
        <v>0</v>
      </c>
      <c r="AX26" s="87">
        <f t="shared" si="21"/>
        <v>0</v>
      </c>
      <c r="AY26" s="88">
        <v>0</v>
      </c>
      <c r="AZ26" s="157">
        <v>0</v>
      </c>
      <c r="BA26" s="87">
        <f t="shared" si="22"/>
        <v>0</v>
      </c>
      <c r="BB26" s="88">
        <v>0</v>
      </c>
      <c r="BC26" s="157">
        <v>0</v>
      </c>
      <c r="BD26" s="87">
        <f t="shared" si="23"/>
        <v>0</v>
      </c>
      <c r="BE26" s="87">
        <v>0</v>
      </c>
      <c r="BF26" s="88">
        <f t="shared" si="37"/>
        <v>0</v>
      </c>
      <c r="BG26" s="87">
        <f t="shared" si="24"/>
        <v>217.18</v>
      </c>
      <c r="BH26" s="87">
        <v>0</v>
      </c>
      <c r="BI26" s="88">
        <f t="shared" si="46"/>
        <v>217.18</v>
      </c>
      <c r="BJ26" s="87">
        <f t="shared" si="25"/>
        <v>0</v>
      </c>
      <c r="BK26" s="88">
        <v>0</v>
      </c>
      <c r="BL26" s="156">
        <v>0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0</v>
      </c>
      <c r="BT26" s="87">
        <v>0</v>
      </c>
      <c r="BU26" s="88">
        <f t="shared" si="39"/>
        <v>0</v>
      </c>
      <c r="BV26" s="87">
        <f t="shared" si="29"/>
        <v>217.18</v>
      </c>
      <c r="BW26" s="87">
        <v>0</v>
      </c>
      <c r="BX26" s="88">
        <f t="shared" si="40"/>
        <v>217.18</v>
      </c>
      <c r="BY26" s="90">
        <f t="shared" si="45"/>
        <v>0.27104201038840453</v>
      </c>
      <c r="BZ26" s="4"/>
    </row>
    <row r="27" spans="2:78" ht="18.75" customHeight="1" x14ac:dyDescent="0.25">
      <c r="B27" s="836" t="s">
        <v>58</v>
      </c>
      <c r="C27" s="838" t="s">
        <v>59</v>
      </c>
      <c r="D27" s="153" t="s">
        <v>57</v>
      </c>
      <c r="E27" s="38">
        <f t="shared" si="0"/>
        <v>4</v>
      </c>
      <c r="F27" s="75">
        <f t="shared" si="1"/>
        <v>0</v>
      </c>
      <c r="G27" s="76">
        <v>0</v>
      </c>
      <c r="H27" s="75">
        <f t="shared" si="3"/>
        <v>0</v>
      </c>
      <c r="I27" s="78">
        <f t="shared" si="4"/>
        <v>0</v>
      </c>
      <c r="J27" s="76">
        <v>0</v>
      </c>
      <c r="K27" s="78">
        <f t="shared" si="6"/>
        <v>0</v>
      </c>
      <c r="L27" s="78">
        <f t="shared" si="7"/>
        <v>0</v>
      </c>
      <c r="M27" s="76">
        <v>0</v>
      </c>
      <c r="N27" s="79">
        <f t="shared" si="9"/>
        <v>0</v>
      </c>
      <c r="O27" s="78">
        <f t="shared" si="31"/>
        <v>0</v>
      </c>
      <c r="P27" s="76">
        <v>0</v>
      </c>
      <c r="Q27" s="93">
        <f t="shared" si="10"/>
        <v>4</v>
      </c>
      <c r="R27" s="94">
        <v>0</v>
      </c>
      <c r="S27" s="156">
        <v>4</v>
      </c>
      <c r="T27" s="93">
        <f t="shared" si="11"/>
        <v>0</v>
      </c>
      <c r="U27" s="94"/>
      <c r="V27" s="156"/>
      <c r="W27" s="93">
        <f t="shared" si="12"/>
        <v>0</v>
      </c>
      <c r="X27" s="94"/>
      <c r="Y27" s="156"/>
      <c r="Z27" s="93">
        <f t="shared" si="13"/>
        <v>0</v>
      </c>
      <c r="AA27" s="94">
        <v>0</v>
      </c>
      <c r="AB27" s="156">
        <v>0</v>
      </c>
      <c r="AC27" s="87">
        <f t="shared" si="14"/>
        <v>0</v>
      </c>
      <c r="AD27" s="87">
        <v>0</v>
      </c>
      <c r="AE27" s="88">
        <f t="shared" si="34"/>
        <v>0</v>
      </c>
      <c r="AF27" s="87">
        <f t="shared" si="15"/>
        <v>0</v>
      </c>
      <c r="AG27" s="88">
        <v>0</v>
      </c>
      <c r="AH27" s="156">
        <v>0</v>
      </c>
      <c r="AI27" s="87">
        <f t="shared" si="16"/>
        <v>0</v>
      </c>
      <c r="AJ27" s="88">
        <v>0</v>
      </c>
      <c r="AK27" s="156">
        <v>0</v>
      </c>
      <c r="AL27" s="87">
        <f t="shared" si="17"/>
        <v>0</v>
      </c>
      <c r="AM27" s="88">
        <v>0</v>
      </c>
      <c r="AN27" s="156">
        <v>0</v>
      </c>
      <c r="AO27" s="87">
        <f t="shared" si="18"/>
        <v>0</v>
      </c>
      <c r="AP27" s="87">
        <v>0</v>
      </c>
      <c r="AQ27" s="88">
        <f t="shared" si="35"/>
        <v>0</v>
      </c>
      <c r="AR27" s="87">
        <f t="shared" si="19"/>
        <v>0</v>
      </c>
      <c r="AS27" s="87">
        <v>0</v>
      </c>
      <c r="AT27" s="88">
        <f t="shared" si="36"/>
        <v>0</v>
      </c>
      <c r="AU27" s="87">
        <f t="shared" si="20"/>
        <v>0</v>
      </c>
      <c r="AV27" s="88">
        <v>0</v>
      </c>
      <c r="AW27" s="157">
        <v>0</v>
      </c>
      <c r="AX27" s="87">
        <f t="shared" si="21"/>
        <v>0</v>
      </c>
      <c r="AY27" s="88">
        <v>0</v>
      </c>
      <c r="AZ27" s="157">
        <v>0</v>
      </c>
      <c r="BA27" s="87">
        <f t="shared" si="22"/>
        <v>0</v>
      </c>
      <c r="BB27" s="88">
        <v>0</v>
      </c>
      <c r="BC27" s="157">
        <v>0</v>
      </c>
      <c r="BD27" s="87">
        <f t="shared" si="23"/>
        <v>0</v>
      </c>
      <c r="BE27" s="87">
        <v>0</v>
      </c>
      <c r="BF27" s="88">
        <f t="shared" si="37"/>
        <v>0</v>
      </c>
      <c r="BG27" s="87">
        <f t="shared" si="24"/>
        <v>0</v>
      </c>
      <c r="BH27" s="87">
        <v>0</v>
      </c>
      <c r="BI27" s="88">
        <f t="shared" si="46"/>
        <v>0</v>
      </c>
      <c r="BJ27" s="87">
        <f t="shared" si="25"/>
        <v>0</v>
      </c>
      <c r="BK27" s="88">
        <v>0</v>
      </c>
      <c r="BL27" s="156">
        <v>0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0</v>
      </c>
      <c r="BT27" s="87">
        <v>0</v>
      </c>
      <c r="BU27" s="88">
        <f t="shared" si="39"/>
        <v>0</v>
      </c>
      <c r="BV27" s="87">
        <f t="shared" si="29"/>
        <v>0</v>
      </c>
      <c r="BW27" s="87">
        <v>0</v>
      </c>
      <c r="BX27" s="88">
        <f t="shared" si="40"/>
        <v>0</v>
      </c>
      <c r="BY27" s="90">
        <v>0</v>
      </c>
      <c r="BZ27" s="4"/>
    </row>
    <row r="28" spans="2:78" ht="18.75" customHeight="1" x14ac:dyDescent="0.25">
      <c r="B28" s="837"/>
      <c r="C28" s="838"/>
      <c r="D28" s="153" t="s">
        <v>32</v>
      </c>
      <c r="E28" s="38">
        <f t="shared" si="0"/>
        <v>6.6239999999999997</v>
      </c>
      <c r="F28" s="75">
        <f t="shared" si="1"/>
        <v>0</v>
      </c>
      <c r="G28" s="76">
        <v>0</v>
      </c>
      <c r="H28" s="75">
        <f t="shared" si="3"/>
        <v>0</v>
      </c>
      <c r="I28" s="78">
        <f t="shared" si="4"/>
        <v>0</v>
      </c>
      <c r="J28" s="76">
        <v>0</v>
      </c>
      <c r="K28" s="78">
        <f t="shared" si="6"/>
        <v>0</v>
      </c>
      <c r="L28" s="78">
        <f t="shared" si="7"/>
        <v>0</v>
      </c>
      <c r="M28" s="76">
        <v>0</v>
      </c>
      <c r="N28" s="79">
        <f t="shared" si="9"/>
        <v>0</v>
      </c>
      <c r="O28" s="78">
        <f t="shared" si="31"/>
        <v>0</v>
      </c>
      <c r="P28" s="76">
        <v>0</v>
      </c>
      <c r="Q28" s="93">
        <f t="shared" si="10"/>
        <v>6.6239999999999997</v>
      </c>
      <c r="R28" s="94">
        <v>0</v>
      </c>
      <c r="S28" s="156">
        <v>6.6239999999999997</v>
      </c>
      <c r="T28" s="93">
        <f t="shared" si="11"/>
        <v>0</v>
      </c>
      <c r="U28" s="94"/>
      <c r="V28" s="156"/>
      <c r="W28" s="93">
        <f t="shared" si="12"/>
        <v>0</v>
      </c>
      <c r="X28" s="94"/>
      <c r="Y28" s="156"/>
      <c r="Z28" s="93">
        <f t="shared" si="13"/>
        <v>0</v>
      </c>
      <c r="AA28" s="94">
        <v>0</v>
      </c>
      <c r="AB28" s="156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6">
        <v>0</v>
      </c>
      <c r="AI28" s="87">
        <f t="shared" si="16"/>
        <v>0</v>
      </c>
      <c r="AJ28" s="88">
        <v>0</v>
      </c>
      <c r="AK28" s="156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7">
        <v>0</v>
      </c>
      <c r="BA28" s="87">
        <f t="shared" si="22"/>
        <v>0</v>
      </c>
      <c r="BB28" s="88">
        <v>0</v>
      </c>
      <c r="BC28" s="157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6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/>
      <c r="BP28" s="87">
        <f t="shared" si="27"/>
        <v>0</v>
      </c>
      <c r="BQ28" s="88">
        <v>0</v>
      </c>
      <c r="BR28" s="156"/>
      <c r="BS28" s="87">
        <f t="shared" si="28"/>
        <v>0</v>
      </c>
      <c r="BT28" s="87">
        <v>0</v>
      </c>
      <c r="BU28" s="88">
        <f t="shared" si="39"/>
        <v>0</v>
      </c>
      <c r="BV28" s="87">
        <f t="shared" si="29"/>
        <v>0</v>
      </c>
      <c r="BW28" s="87">
        <v>0</v>
      </c>
      <c r="BX28" s="88">
        <f t="shared" si="40"/>
        <v>0</v>
      </c>
      <c r="BY28" s="90">
        <v>0</v>
      </c>
      <c r="BZ28" s="4"/>
    </row>
    <row r="29" spans="2:78" ht="15.75" customHeight="1" x14ac:dyDescent="0.25">
      <c r="B29" s="836" t="s">
        <v>60</v>
      </c>
      <c r="C29" s="839" t="s">
        <v>61</v>
      </c>
      <c r="D29" s="153" t="s">
        <v>57</v>
      </c>
      <c r="E29" s="38">
        <f t="shared" si="0"/>
        <v>160</v>
      </c>
      <c r="F29" s="75">
        <f t="shared" si="1"/>
        <v>32</v>
      </c>
      <c r="G29" s="76">
        <f t="shared" ref="G29:G51" si="47">F29/E29</f>
        <v>0.2</v>
      </c>
      <c r="H29" s="75">
        <f t="shared" si="3"/>
        <v>41</v>
      </c>
      <c r="I29" s="78">
        <f t="shared" si="4"/>
        <v>73</v>
      </c>
      <c r="J29" s="76">
        <f t="shared" ref="J29:J51" si="48">I29/E29</f>
        <v>0.45624999999999999</v>
      </c>
      <c r="K29" s="78">
        <f t="shared" si="6"/>
        <v>0</v>
      </c>
      <c r="L29" s="78">
        <f t="shared" si="7"/>
        <v>73</v>
      </c>
      <c r="M29" s="76">
        <f t="shared" ref="M29:M51" si="49">L29/E29</f>
        <v>0.45624999999999999</v>
      </c>
      <c r="N29" s="79">
        <f t="shared" si="9"/>
        <v>0</v>
      </c>
      <c r="O29" s="78">
        <f t="shared" si="31"/>
        <v>73</v>
      </c>
      <c r="P29" s="76">
        <f t="shared" ref="P29:P51" si="50">O29/E29</f>
        <v>0.45624999999999999</v>
      </c>
      <c r="Q29" s="91">
        <f t="shared" si="10"/>
        <v>160</v>
      </c>
      <c r="R29" s="92">
        <v>0</v>
      </c>
      <c r="S29" s="628">
        <v>160</v>
      </c>
      <c r="T29" s="93">
        <f t="shared" si="11"/>
        <v>0</v>
      </c>
      <c r="U29" s="94">
        <v>0</v>
      </c>
      <c r="V29" s="156"/>
      <c r="W29" s="93">
        <f t="shared" si="12"/>
        <v>0</v>
      </c>
      <c r="X29" s="94">
        <v>0</v>
      </c>
      <c r="Y29" s="156"/>
      <c r="Z29" s="93">
        <f t="shared" si="13"/>
        <v>32</v>
      </c>
      <c r="AA29" s="94">
        <v>0</v>
      </c>
      <c r="AB29" s="156">
        <v>32</v>
      </c>
      <c r="AC29" s="87">
        <f t="shared" si="14"/>
        <v>32</v>
      </c>
      <c r="AD29" s="87">
        <v>0</v>
      </c>
      <c r="AE29" s="88">
        <f t="shared" si="34"/>
        <v>32</v>
      </c>
      <c r="AF29" s="87">
        <f t="shared" si="15"/>
        <v>0</v>
      </c>
      <c r="AG29" s="88">
        <v>0</v>
      </c>
      <c r="AH29" s="156"/>
      <c r="AI29" s="87">
        <f t="shared" si="16"/>
        <v>13</v>
      </c>
      <c r="AJ29" s="88">
        <v>0</v>
      </c>
      <c r="AK29" s="156">
        <v>13</v>
      </c>
      <c r="AL29" s="87">
        <f t="shared" si="17"/>
        <v>28</v>
      </c>
      <c r="AM29" s="88">
        <v>0</v>
      </c>
      <c r="AN29" s="156">
        <v>28</v>
      </c>
      <c r="AO29" s="87">
        <f t="shared" si="18"/>
        <v>41</v>
      </c>
      <c r="AP29" s="87">
        <v>0</v>
      </c>
      <c r="AQ29" s="88">
        <f t="shared" si="35"/>
        <v>41</v>
      </c>
      <c r="AR29" s="87">
        <f t="shared" si="19"/>
        <v>73</v>
      </c>
      <c r="AS29" s="87">
        <v>0</v>
      </c>
      <c r="AT29" s="88">
        <f t="shared" si="36"/>
        <v>73</v>
      </c>
      <c r="AU29" s="87">
        <f t="shared" si="20"/>
        <v>0</v>
      </c>
      <c r="AV29" s="88">
        <v>0</v>
      </c>
      <c r="AW29" s="157">
        <v>0</v>
      </c>
      <c r="AX29" s="87">
        <f t="shared" si="21"/>
        <v>0</v>
      </c>
      <c r="AY29" s="88">
        <v>0</v>
      </c>
      <c r="AZ29" s="157">
        <v>0</v>
      </c>
      <c r="BA29" s="87">
        <f t="shared" si="22"/>
        <v>0</v>
      </c>
      <c r="BB29" s="88">
        <v>0</v>
      </c>
      <c r="BC29" s="157">
        <v>0</v>
      </c>
      <c r="BD29" s="87">
        <f t="shared" si="23"/>
        <v>0</v>
      </c>
      <c r="BE29" s="87">
        <v>0</v>
      </c>
      <c r="BF29" s="88">
        <f t="shared" si="37"/>
        <v>0</v>
      </c>
      <c r="BG29" s="87">
        <f t="shared" si="24"/>
        <v>73</v>
      </c>
      <c r="BH29" s="87">
        <v>0</v>
      </c>
      <c r="BI29" s="88">
        <f t="shared" si="46"/>
        <v>73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/>
      <c r="BP29" s="87">
        <f t="shared" si="27"/>
        <v>0</v>
      </c>
      <c r="BQ29" s="88">
        <v>0</v>
      </c>
      <c r="BR29" s="156"/>
      <c r="BS29" s="87">
        <f t="shared" si="28"/>
        <v>0</v>
      </c>
      <c r="BT29" s="87">
        <v>0</v>
      </c>
      <c r="BU29" s="88">
        <f t="shared" si="39"/>
        <v>0</v>
      </c>
      <c r="BV29" s="87">
        <f t="shared" si="29"/>
        <v>73</v>
      </c>
      <c r="BW29" s="87">
        <v>0</v>
      </c>
      <c r="BX29" s="88">
        <f t="shared" si="40"/>
        <v>73</v>
      </c>
      <c r="BY29" s="90">
        <f t="shared" ref="BY29:BY51" si="51">BV29/Q29</f>
        <v>0.45624999999999999</v>
      </c>
      <c r="BZ29" s="4"/>
    </row>
    <row r="30" spans="2:78" ht="15.75" customHeight="1" x14ac:dyDescent="0.25">
      <c r="B30" s="837"/>
      <c r="C30" s="839"/>
      <c r="D30" s="153" t="s">
        <v>32</v>
      </c>
      <c r="E30" s="38">
        <f t="shared" si="0"/>
        <v>1056.96</v>
      </c>
      <c r="F30" s="75">
        <f t="shared" si="1"/>
        <v>203.73400000000001</v>
      </c>
      <c r="G30" s="76">
        <f t="shared" si="47"/>
        <v>0.19275469270360279</v>
      </c>
      <c r="H30" s="75">
        <f t="shared" si="3"/>
        <v>270.57299999999998</v>
      </c>
      <c r="I30" s="78">
        <f t="shared" si="4"/>
        <v>474.30700000000002</v>
      </c>
      <c r="J30" s="76">
        <f t="shared" si="48"/>
        <v>0.44874640478353012</v>
      </c>
      <c r="K30" s="78">
        <f t="shared" si="6"/>
        <v>0</v>
      </c>
      <c r="L30" s="78">
        <f t="shared" si="7"/>
        <v>474.30700000000002</v>
      </c>
      <c r="M30" s="76">
        <f t="shared" si="49"/>
        <v>0.44874640478353012</v>
      </c>
      <c r="N30" s="79">
        <f t="shared" si="9"/>
        <v>0</v>
      </c>
      <c r="O30" s="78">
        <f t="shared" si="31"/>
        <v>474.30700000000002</v>
      </c>
      <c r="P30" s="76">
        <f t="shared" si="50"/>
        <v>0.44874640478353012</v>
      </c>
      <c r="Q30" s="91">
        <f t="shared" si="10"/>
        <v>1056.96</v>
      </c>
      <c r="R30" s="92">
        <v>0</v>
      </c>
      <c r="S30" s="628">
        <v>1056.96</v>
      </c>
      <c r="T30" s="93">
        <f t="shared" si="11"/>
        <v>0</v>
      </c>
      <c r="U30" s="94">
        <v>0</v>
      </c>
      <c r="V30" s="156"/>
      <c r="W30" s="93">
        <f t="shared" si="12"/>
        <v>0</v>
      </c>
      <c r="X30" s="94">
        <v>0</v>
      </c>
      <c r="Y30" s="156"/>
      <c r="Z30" s="93">
        <f t="shared" si="13"/>
        <v>203.73400000000001</v>
      </c>
      <c r="AA30" s="94">
        <v>0</v>
      </c>
      <c r="AB30" s="156">
        <v>203.73400000000001</v>
      </c>
      <c r="AC30" s="87">
        <f t="shared" si="14"/>
        <v>203.73400000000001</v>
      </c>
      <c r="AD30" s="87">
        <v>0</v>
      </c>
      <c r="AE30" s="88">
        <f t="shared" si="34"/>
        <v>203.73400000000001</v>
      </c>
      <c r="AF30" s="87">
        <f t="shared" si="15"/>
        <v>0</v>
      </c>
      <c r="AG30" s="88">
        <v>0</v>
      </c>
      <c r="AH30" s="156"/>
      <c r="AI30" s="87">
        <f t="shared" si="16"/>
        <v>84.882000000000005</v>
      </c>
      <c r="AJ30" s="88">
        <v>0</v>
      </c>
      <c r="AK30" s="156">
        <v>84.882000000000005</v>
      </c>
      <c r="AL30" s="87">
        <f t="shared" si="17"/>
        <v>185.691</v>
      </c>
      <c r="AM30" s="88">
        <v>0</v>
      </c>
      <c r="AN30" s="156">
        <v>185.691</v>
      </c>
      <c r="AO30" s="87">
        <f t="shared" si="18"/>
        <v>270.57299999999998</v>
      </c>
      <c r="AP30" s="87">
        <v>0</v>
      </c>
      <c r="AQ30" s="88">
        <f t="shared" si="35"/>
        <v>270.57299999999998</v>
      </c>
      <c r="AR30" s="87">
        <f t="shared" si="19"/>
        <v>474.30700000000002</v>
      </c>
      <c r="AS30" s="87">
        <v>0</v>
      </c>
      <c r="AT30" s="88">
        <f t="shared" si="36"/>
        <v>474.30700000000002</v>
      </c>
      <c r="AU30" s="87">
        <f t="shared" si="20"/>
        <v>0</v>
      </c>
      <c r="AV30" s="88">
        <v>0</v>
      </c>
      <c r="AW30" s="157">
        <v>0</v>
      </c>
      <c r="AX30" s="87">
        <f t="shared" si="21"/>
        <v>0</v>
      </c>
      <c r="AY30" s="88">
        <v>0</v>
      </c>
      <c r="AZ30" s="157">
        <v>0</v>
      </c>
      <c r="BA30" s="87">
        <f t="shared" si="22"/>
        <v>0</v>
      </c>
      <c r="BB30" s="88">
        <v>0</v>
      </c>
      <c r="BC30" s="157">
        <v>0</v>
      </c>
      <c r="BD30" s="87">
        <f t="shared" si="23"/>
        <v>0</v>
      </c>
      <c r="BE30" s="87">
        <v>0</v>
      </c>
      <c r="BF30" s="88">
        <f t="shared" si="37"/>
        <v>0</v>
      </c>
      <c r="BG30" s="87">
        <f t="shared" si="24"/>
        <v>474.30700000000002</v>
      </c>
      <c r="BH30" s="87">
        <v>0</v>
      </c>
      <c r="BI30" s="88">
        <f t="shared" si="46"/>
        <v>474.30700000000002</v>
      </c>
      <c r="BJ30" s="87">
        <f t="shared" si="25"/>
        <v>0</v>
      </c>
      <c r="BK30" s="88">
        <v>0</v>
      </c>
      <c r="BL30" s="156">
        <v>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0</v>
      </c>
      <c r="BT30" s="87">
        <v>0</v>
      </c>
      <c r="BU30" s="88">
        <f t="shared" si="39"/>
        <v>0</v>
      </c>
      <c r="BV30" s="87">
        <f t="shared" si="29"/>
        <v>474.30700000000002</v>
      </c>
      <c r="BW30" s="87">
        <v>0</v>
      </c>
      <c r="BX30" s="88">
        <f t="shared" si="40"/>
        <v>474.30700000000002</v>
      </c>
      <c r="BY30" s="90">
        <f t="shared" si="51"/>
        <v>0.44874640478353012</v>
      </c>
      <c r="BZ30" s="4"/>
    </row>
    <row r="31" spans="2:78" ht="15.75" customHeight="1" x14ac:dyDescent="0.25">
      <c r="B31" s="836" t="s">
        <v>62</v>
      </c>
      <c r="C31" s="841" t="s">
        <v>63</v>
      </c>
      <c r="D31" s="153" t="s">
        <v>52</v>
      </c>
      <c r="E31" s="38">
        <f t="shared" si="0"/>
        <v>8.6999999999999994E-2</v>
      </c>
      <c r="F31" s="75">
        <f t="shared" si="1"/>
        <v>0.03</v>
      </c>
      <c r="G31" s="76">
        <f t="shared" si="47"/>
        <v>0.34482758620689657</v>
      </c>
      <c r="H31" s="75">
        <f t="shared" si="3"/>
        <v>0</v>
      </c>
      <c r="I31" s="78">
        <f t="shared" si="4"/>
        <v>0</v>
      </c>
      <c r="J31" s="76">
        <f t="shared" si="48"/>
        <v>0</v>
      </c>
      <c r="K31" s="78">
        <f t="shared" si="6"/>
        <v>0</v>
      </c>
      <c r="L31" s="78">
        <f t="shared" si="7"/>
        <v>0</v>
      </c>
      <c r="M31" s="76">
        <f t="shared" si="49"/>
        <v>0</v>
      </c>
      <c r="N31" s="79">
        <f t="shared" si="9"/>
        <v>0</v>
      </c>
      <c r="O31" s="78">
        <f t="shared" si="31"/>
        <v>0</v>
      </c>
      <c r="P31" s="76">
        <f t="shared" si="50"/>
        <v>0</v>
      </c>
      <c r="Q31" s="91">
        <f t="shared" si="10"/>
        <v>8.6999999999999994E-2</v>
      </c>
      <c r="R31" s="92">
        <v>0</v>
      </c>
      <c r="S31" s="628">
        <v>8.6999999999999994E-2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0.03</v>
      </c>
      <c r="AA31" s="94">
        <v>0</v>
      </c>
      <c r="AB31" s="156">
        <v>0.03</v>
      </c>
      <c r="AC31" s="87">
        <f t="shared" si="14"/>
        <v>0.03</v>
      </c>
      <c r="AD31" s="158"/>
      <c r="AE31" s="88">
        <f t="shared" si="34"/>
        <v>0.03</v>
      </c>
      <c r="AF31" s="87">
        <f t="shared" si="15"/>
        <v>0</v>
      </c>
      <c r="AG31" s="120"/>
      <c r="AH31" s="156"/>
      <c r="AI31" s="87">
        <f t="shared" si="16"/>
        <v>0</v>
      </c>
      <c r="AJ31" s="120"/>
      <c r="AK31" s="156">
        <v>0</v>
      </c>
      <c r="AL31" s="87">
        <f t="shared" si="17"/>
        <v>0</v>
      </c>
      <c r="AM31" s="120"/>
      <c r="AN31" s="156">
        <v>0</v>
      </c>
      <c r="AO31" s="87">
        <f t="shared" si="18"/>
        <v>0</v>
      </c>
      <c r="AP31" s="158"/>
      <c r="AQ31" s="88">
        <f t="shared" si="35"/>
        <v>0</v>
      </c>
      <c r="AR31" s="158"/>
      <c r="AS31" s="87">
        <v>0</v>
      </c>
      <c r="AT31" s="88">
        <f t="shared" si="36"/>
        <v>0.03</v>
      </c>
      <c r="AU31" s="87">
        <f t="shared" si="20"/>
        <v>0</v>
      </c>
      <c r="AV31" s="88">
        <v>0</v>
      </c>
      <c r="AW31" s="157">
        <v>0</v>
      </c>
      <c r="AX31" s="87">
        <f t="shared" si="21"/>
        <v>0</v>
      </c>
      <c r="AY31" s="88">
        <v>0</v>
      </c>
      <c r="AZ31" s="157">
        <v>0</v>
      </c>
      <c r="BA31" s="87">
        <f t="shared" si="22"/>
        <v>0</v>
      </c>
      <c r="BB31" s="88">
        <v>0</v>
      </c>
      <c r="BC31" s="157">
        <v>0</v>
      </c>
      <c r="BD31" s="87">
        <f t="shared" si="23"/>
        <v>0</v>
      </c>
      <c r="BE31" s="87">
        <v>0</v>
      </c>
      <c r="BF31" s="88">
        <f t="shared" si="37"/>
        <v>0</v>
      </c>
      <c r="BG31" s="87">
        <f t="shared" si="24"/>
        <v>0</v>
      </c>
      <c r="BH31" s="87">
        <v>0</v>
      </c>
      <c r="BI31" s="88">
        <f t="shared" si="46"/>
        <v>0</v>
      </c>
      <c r="BJ31" s="87">
        <f t="shared" si="25"/>
        <v>0</v>
      </c>
      <c r="BK31" s="88">
        <v>0</v>
      </c>
      <c r="BL31" s="156">
        <v>0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0</v>
      </c>
      <c r="BT31" s="87">
        <v>0</v>
      </c>
      <c r="BU31" s="88">
        <f t="shared" si="39"/>
        <v>0</v>
      </c>
      <c r="BV31" s="613">
        <f t="shared" si="29"/>
        <v>0</v>
      </c>
      <c r="BW31" s="87">
        <v>0</v>
      </c>
      <c r="BX31" s="88">
        <f t="shared" si="40"/>
        <v>0</v>
      </c>
      <c r="BY31" s="90">
        <f t="shared" si="51"/>
        <v>0</v>
      </c>
      <c r="BZ31" s="4"/>
    </row>
    <row r="32" spans="2:78" ht="18" customHeight="1" thickBot="1" x14ac:dyDescent="0.3">
      <c r="B32" s="840"/>
      <c r="C32" s="842"/>
      <c r="D32" s="159" t="s">
        <v>32</v>
      </c>
      <c r="E32" s="160">
        <f t="shared" si="0"/>
        <v>115.24</v>
      </c>
      <c r="F32" s="161">
        <f t="shared" si="1"/>
        <v>38.036000000000001</v>
      </c>
      <c r="G32" s="108">
        <f t="shared" si="47"/>
        <v>0.33005900728913573</v>
      </c>
      <c r="H32" s="161">
        <f t="shared" si="3"/>
        <v>0</v>
      </c>
      <c r="I32" s="110">
        <f t="shared" si="4"/>
        <v>38.036000000000001</v>
      </c>
      <c r="J32" s="108">
        <f t="shared" si="48"/>
        <v>0.33005900728913573</v>
      </c>
      <c r="K32" s="110">
        <f t="shared" si="6"/>
        <v>0</v>
      </c>
      <c r="L32" s="110">
        <f t="shared" si="7"/>
        <v>38.036000000000001</v>
      </c>
      <c r="M32" s="108">
        <f t="shared" si="49"/>
        <v>0.33005900728913573</v>
      </c>
      <c r="N32" s="111">
        <f t="shared" si="9"/>
        <v>0</v>
      </c>
      <c r="O32" s="110">
        <f t="shared" si="31"/>
        <v>38.036000000000001</v>
      </c>
      <c r="P32" s="108">
        <f t="shared" si="50"/>
        <v>0.33005900728913573</v>
      </c>
      <c r="Q32" s="162">
        <f t="shared" si="10"/>
        <v>115.24</v>
      </c>
      <c r="R32" s="163">
        <v>0</v>
      </c>
      <c r="S32" s="629">
        <v>115.24</v>
      </c>
      <c r="T32" s="164">
        <f t="shared" si="11"/>
        <v>0</v>
      </c>
      <c r="U32" s="165">
        <v>0</v>
      </c>
      <c r="V32" s="166"/>
      <c r="W32" s="164">
        <f t="shared" si="12"/>
        <v>0</v>
      </c>
      <c r="X32" s="165">
        <v>0</v>
      </c>
      <c r="Y32" s="166"/>
      <c r="Z32" s="164">
        <f t="shared" si="13"/>
        <v>38.036000000000001</v>
      </c>
      <c r="AA32" s="165">
        <v>0</v>
      </c>
      <c r="AB32" s="156">
        <v>38.036000000000001</v>
      </c>
      <c r="AC32" s="158">
        <f t="shared" si="14"/>
        <v>38.036000000000001</v>
      </c>
      <c r="AD32" s="158">
        <v>0</v>
      </c>
      <c r="AE32" s="119">
        <f>T32+W32+Z32</f>
        <v>38.036000000000001</v>
      </c>
      <c r="AF32" s="158">
        <f t="shared" si="15"/>
        <v>0</v>
      </c>
      <c r="AG32" s="120">
        <v>0</v>
      </c>
      <c r="AH32" s="156"/>
      <c r="AI32" s="158">
        <f t="shared" si="16"/>
        <v>0</v>
      </c>
      <c r="AJ32" s="120">
        <v>0</v>
      </c>
      <c r="AK32" s="156">
        <v>0</v>
      </c>
      <c r="AL32" s="158">
        <f t="shared" si="17"/>
        <v>0</v>
      </c>
      <c r="AM32" s="120">
        <v>0</v>
      </c>
      <c r="AN32" s="156">
        <v>0</v>
      </c>
      <c r="AO32" s="158">
        <f t="shared" si="18"/>
        <v>0</v>
      </c>
      <c r="AP32" s="158">
        <v>0</v>
      </c>
      <c r="AQ32" s="119">
        <f t="shared" si="35"/>
        <v>0</v>
      </c>
      <c r="AR32" s="158">
        <f t="shared" ref="AR32:AR95" si="52">AS32+AT32</f>
        <v>38.036000000000001</v>
      </c>
      <c r="AS32" s="158">
        <v>0</v>
      </c>
      <c r="AT32" s="120">
        <f t="shared" si="36"/>
        <v>38.036000000000001</v>
      </c>
      <c r="AU32" s="158">
        <f t="shared" si="20"/>
        <v>0</v>
      </c>
      <c r="AV32" s="120">
        <v>0</v>
      </c>
      <c r="AW32" s="167">
        <v>0</v>
      </c>
      <c r="AX32" s="158">
        <f t="shared" si="21"/>
        <v>0</v>
      </c>
      <c r="AY32" s="120">
        <v>0</v>
      </c>
      <c r="AZ32" s="167">
        <v>0</v>
      </c>
      <c r="BA32" s="158">
        <f t="shared" si="22"/>
        <v>0</v>
      </c>
      <c r="BB32" s="120">
        <v>0</v>
      </c>
      <c r="BC32" s="167">
        <v>0</v>
      </c>
      <c r="BD32" s="158">
        <f t="shared" si="23"/>
        <v>0</v>
      </c>
      <c r="BE32" s="158">
        <v>0</v>
      </c>
      <c r="BF32" s="119">
        <f t="shared" si="37"/>
        <v>0</v>
      </c>
      <c r="BG32" s="158">
        <f t="shared" si="24"/>
        <v>38.036000000000001</v>
      </c>
      <c r="BH32" s="158">
        <v>0</v>
      </c>
      <c r="BI32" s="119">
        <f t="shared" si="46"/>
        <v>38.036000000000001</v>
      </c>
      <c r="BJ32" s="158">
        <f t="shared" si="25"/>
        <v>0</v>
      </c>
      <c r="BK32" s="120">
        <v>0</v>
      </c>
      <c r="BL32" s="166">
        <v>0</v>
      </c>
      <c r="BM32" s="158">
        <f t="shared" si="26"/>
        <v>0</v>
      </c>
      <c r="BN32" s="120">
        <v>0</v>
      </c>
      <c r="BO32" s="166"/>
      <c r="BP32" s="158">
        <f t="shared" si="27"/>
        <v>0</v>
      </c>
      <c r="BQ32" s="120">
        <v>0</v>
      </c>
      <c r="BR32" s="166"/>
      <c r="BS32" s="158">
        <f t="shared" si="28"/>
        <v>0</v>
      </c>
      <c r="BT32" s="158">
        <v>0</v>
      </c>
      <c r="BU32" s="119">
        <f t="shared" si="39"/>
        <v>0</v>
      </c>
      <c r="BV32" s="158">
        <f t="shared" si="29"/>
        <v>38.036000000000001</v>
      </c>
      <c r="BW32" s="158">
        <v>0</v>
      </c>
      <c r="BX32" s="120">
        <f t="shared" si="40"/>
        <v>38.036000000000001</v>
      </c>
      <c r="BY32" s="122">
        <f t="shared" si="51"/>
        <v>0.33005900728913573</v>
      </c>
      <c r="BZ32" s="4"/>
    </row>
    <row r="33" spans="2:78" ht="23.25" customHeight="1" x14ac:dyDescent="0.25">
      <c r="B33" s="796" t="s">
        <v>64</v>
      </c>
      <c r="C33" s="812" t="s">
        <v>65</v>
      </c>
      <c r="D33" s="168" t="s">
        <v>34</v>
      </c>
      <c r="E33" s="169">
        <f t="shared" si="0"/>
        <v>51</v>
      </c>
      <c r="F33" s="125">
        <f t="shared" si="1"/>
        <v>0</v>
      </c>
      <c r="G33" s="126">
        <f t="shared" si="47"/>
        <v>0</v>
      </c>
      <c r="H33" s="127">
        <f t="shared" si="3"/>
        <v>20</v>
      </c>
      <c r="I33" s="127">
        <f t="shared" si="4"/>
        <v>0</v>
      </c>
      <c r="J33" s="126">
        <f t="shared" si="48"/>
        <v>0</v>
      </c>
      <c r="K33" s="127">
        <f t="shared" si="6"/>
        <v>0</v>
      </c>
      <c r="L33" s="127">
        <f t="shared" si="7"/>
        <v>0</v>
      </c>
      <c r="M33" s="126">
        <f t="shared" si="49"/>
        <v>0</v>
      </c>
      <c r="N33" s="127">
        <f t="shared" si="9"/>
        <v>0</v>
      </c>
      <c r="O33" s="61">
        <f t="shared" si="31"/>
        <v>0</v>
      </c>
      <c r="P33" s="170">
        <f>O33/E33</f>
        <v>0</v>
      </c>
      <c r="Q33" s="129">
        <f t="shared" si="10"/>
        <v>51</v>
      </c>
      <c r="R33" s="130">
        <v>0</v>
      </c>
      <c r="S33" s="653">
        <v>51</v>
      </c>
      <c r="T33" s="131">
        <f t="shared" si="11"/>
        <v>3</v>
      </c>
      <c r="U33" s="132">
        <v>0</v>
      </c>
      <c r="V33" s="48">
        <v>3</v>
      </c>
      <c r="W33" s="131">
        <f t="shared" si="12"/>
        <v>3</v>
      </c>
      <c r="X33" s="132">
        <v>0</v>
      </c>
      <c r="Y33" s="48">
        <v>3</v>
      </c>
      <c r="Z33" s="131">
        <f t="shared" si="13"/>
        <v>0</v>
      </c>
      <c r="AA33" s="132">
        <v>0</v>
      </c>
      <c r="AB33" s="48">
        <v>0</v>
      </c>
      <c r="AC33" s="172">
        <f t="shared" si="14"/>
        <v>0</v>
      </c>
      <c r="AD33" s="172">
        <v>0</v>
      </c>
      <c r="AE33" s="173">
        <v>0</v>
      </c>
      <c r="AF33" s="174">
        <f t="shared" si="15"/>
        <v>7</v>
      </c>
      <c r="AG33" s="172">
        <v>0</v>
      </c>
      <c r="AH33" s="48">
        <v>7</v>
      </c>
      <c r="AI33" s="174">
        <f t="shared" si="16"/>
        <v>12</v>
      </c>
      <c r="AJ33" s="172">
        <v>0</v>
      </c>
      <c r="AK33" s="48">
        <v>12</v>
      </c>
      <c r="AL33" s="174">
        <f t="shared" si="17"/>
        <v>20</v>
      </c>
      <c r="AM33" s="172">
        <v>0</v>
      </c>
      <c r="AN33" s="48">
        <v>20</v>
      </c>
      <c r="AO33" s="174">
        <f>AP33+AQ33</f>
        <v>20</v>
      </c>
      <c r="AP33" s="172">
        <v>0</v>
      </c>
      <c r="AQ33" s="173">
        <v>20</v>
      </c>
      <c r="AR33" s="174">
        <f t="shared" si="52"/>
        <v>0</v>
      </c>
      <c r="AS33" s="175">
        <v>0</v>
      </c>
      <c r="AT33" s="172">
        <v>0</v>
      </c>
      <c r="AU33" s="174">
        <f t="shared" si="20"/>
        <v>0</v>
      </c>
      <c r="AV33" s="172">
        <v>0</v>
      </c>
      <c r="AW33" s="171">
        <v>0</v>
      </c>
      <c r="AX33" s="174">
        <f t="shared" si="21"/>
        <v>0</v>
      </c>
      <c r="AY33" s="172">
        <v>0</v>
      </c>
      <c r="AZ33" s="171">
        <v>0</v>
      </c>
      <c r="BA33" s="174">
        <f t="shared" si="22"/>
        <v>0</v>
      </c>
      <c r="BB33" s="172">
        <v>0</v>
      </c>
      <c r="BC33" s="171">
        <v>0</v>
      </c>
      <c r="BD33" s="174">
        <f t="shared" si="23"/>
        <v>0</v>
      </c>
      <c r="BE33" s="172">
        <v>0</v>
      </c>
      <c r="BF33" s="173">
        <v>0</v>
      </c>
      <c r="BG33" s="174">
        <f t="shared" si="24"/>
        <v>0</v>
      </c>
      <c r="BH33" s="175">
        <v>0</v>
      </c>
      <c r="BI33" s="172">
        <v>0</v>
      </c>
      <c r="BJ33" s="174">
        <f t="shared" si="25"/>
        <v>0</v>
      </c>
      <c r="BK33" s="172">
        <v>0</v>
      </c>
      <c r="BL33" s="655">
        <v>0</v>
      </c>
      <c r="BM33" s="174">
        <f t="shared" si="26"/>
        <v>0</v>
      </c>
      <c r="BN33" s="172">
        <v>0</v>
      </c>
      <c r="BO33" s="655">
        <v>0</v>
      </c>
      <c r="BP33" s="174">
        <f t="shared" si="27"/>
        <v>0</v>
      </c>
      <c r="BQ33" s="172">
        <v>0</v>
      </c>
      <c r="BR33" s="655">
        <v>0</v>
      </c>
      <c r="BS33" s="176">
        <f t="shared" si="28"/>
        <v>0</v>
      </c>
      <c r="BT33" s="137">
        <v>0</v>
      </c>
      <c r="BU33" s="136">
        <f>BL33+BO33+BR33</f>
        <v>0</v>
      </c>
      <c r="BV33" s="176">
        <f t="shared" si="29"/>
        <v>0</v>
      </c>
      <c r="BW33" s="135">
        <v>0</v>
      </c>
      <c r="BX33" s="137">
        <v>0</v>
      </c>
      <c r="BY33" s="177">
        <f t="shared" si="51"/>
        <v>0</v>
      </c>
    </row>
    <row r="34" spans="2:78" ht="17.25" customHeight="1" thickBot="1" x14ac:dyDescent="0.3">
      <c r="B34" s="807"/>
      <c r="C34" s="813"/>
      <c r="D34" s="56" t="s">
        <v>32</v>
      </c>
      <c r="E34" s="178">
        <f t="shared" si="0"/>
        <v>12974.609999999999</v>
      </c>
      <c r="F34" s="58">
        <f t="shared" si="1"/>
        <v>43.646999999999998</v>
      </c>
      <c r="G34" s="59">
        <f t="shared" si="47"/>
        <v>3.3640317512433904E-3</v>
      </c>
      <c r="H34" s="61">
        <f t="shared" si="3"/>
        <v>1638.1647600000001</v>
      </c>
      <c r="I34" s="61">
        <f t="shared" si="4"/>
        <v>1681.81176</v>
      </c>
      <c r="J34" s="59">
        <f t="shared" si="48"/>
        <v>0.12962329965987418</v>
      </c>
      <c r="K34" s="61">
        <f t="shared" si="6"/>
        <v>0</v>
      </c>
      <c r="L34" s="61">
        <f t="shared" si="7"/>
        <v>1681.81176</v>
      </c>
      <c r="M34" s="59">
        <f t="shared" si="49"/>
        <v>0.12962329965987418</v>
      </c>
      <c r="N34" s="61">
        <f t="shared" si="9"/>
        <v>0</v>
      </c>
      <c r="O34" s="61">
        <f t="shared" si="31"/>
        <v>1681.81176</v>
      </c>
      <c r="P34" s="179">
        <f t="shared" si="50"/>
        <v>0.12962329965987418</v>
      </c>
      <c r="Q34" s="139">
        <f t="shared" si="10"/>
        <v>12974.609999999999</v>
      </c>
      <c r="R34" s="140">
        <v>0</v>
      </c>
      <c r="S34" s="651">
        <f>S36+S38+S40+S42</f>
        <v>12974.609999999999</v>
      </c>
      <c r="T34" s="142">
        <f t="shared" si="11"/>
        <v>24.686</v>
      </c>
      <c r="U34" s="143">
        <v>0</v>
      </c>
      <c r="V34" s="656">
        <f>V36+V38+V40+V42</f>
        <v>24.686</v>
      </c>
      <c r="W34" s="142">
        <f t="shared" si="12"/>
        <v>18.960999999999999</v>
      </c>
      <c r="X34" s="143">
        <v>0</v>
      </c>
      <c r="Y34" s="656">
        <f>Y36+Y38+Y40+Y42</f>
        <v>18.960999999999999</v>
      </c>
      <c r="Z34" s="142">
        <f t="shared" si="13"/>
        <v>0</v>
      </c>
      <c r="AA34" s="143">
        <v>0</v>
      </c>
      <c r="AB34" s="656">
        <f>AB36+AB38+AB40+AB42</f>
        <v>0</v>
      </c>
      <c r="AC34" s="181">
        <f t="shared" si="14"/>
        <v>43.646999999999998</v>
      </c>
      <c r="AD34" s="181">
        <v>0</v>
      </c>
      <c r="AE34" s="181">
        <f>AE36+AE38+AE40+AE42</f>
        <v>43.646999999999998</v>
      </c>
      <c r="AF34" s="182">
        <f t="shared" si="15"/>
        <v>173.72900000000001</v>
      </c>
      <c r="AG34" s="183">
        <v>0</v>
      </c>
      <c r="AH34" s="656">
        <f>AH36+AH38+AH40+AH42</f>
        <v>173.72900000000001</v>
      </c>
      <c r="AI34" s="182">
        <f t="shared" si="16"/>
        <v>333.91382999999996</v>
      </c>
      <c r="AJ34" s="181">
        <v>0</v>
      </c>
      <c r="AK34" s="146">
        <f>AK36+AK38+AK40+AK42</f>
        <v>333.91382999999996</v>
      </c>
      <c r="AL34" s="182">
        <f t="shared" si="17"/>
        <v>1130.5219300000001</v>
      </c>
      <c r="AM34" s="181">
        <v>0</v>
      </c>
      <c r="AN34" s="146">
        <f>AN36+AN38+AN40+AN42</f>
        <v>1130.5219300000001</v>
      </c>
      <c r="AO34" s="182">
        <f t="shared" si="18"/>
        <v>1638.1647600000001</v>
      </c>
      <c r="AP34" s="181">
        <v>0</v>
      </c>
      <c r="AQ34" s="181">
        <f>AQ36+AQ38+AQ40+AQ42</f>
        <v>1638.1647600000001</v>
      </c>
      <c r="AR34" s="182">
        <f t="shared" si="52"/>
        <v>1681.81176</v>
      </c>
      <c r="AS34" s="183">
        <v>0</v>
      </c>
      <c r="AT34" s="181">
        <f>AT36+AT38+AT40+AT42</f>
        <v>1681.81176</v>
      </c>
      <c r="AU34" s="182">
        <f t="shared" si="20"/>
        <v>0</v>
      </c>
      <c r="AV34" s="181">
        <v>0</v>
      </c>
      <c r="AW34" s="184">
        <f>AW36+AW38+AW40+AW42</f>
        <v>0</v>
      </c>
      <c r="AX34" s="182">
        <f t="shared" si="21"/>
        <v>0</v>
      </c>
      <c r="AY34" s="181">
        <v>0</v>
      </c>
      <c r="AZ34" s="184">
        <f>AZ36+AZ38+AZ40+AZ42</f>
        <v>0</v>
      </c>
      <c r="BA34" s="182">
        <f t="shared" si="22"/>
        <v>0</v>
      </c>
      <c r="BB34" s="181">
        <v>0</v>
      </c>
      <c r="BC34" s="184">
        <f>BC36+BC38+BC40+BC42</f>
        <v>0</v>
      </c>
      <c r="BD34" s="182">
        <f t="shared" si="23"/>
        <v>0</v>
      </c>
      <c r="BE34" s="181">
        <v>0</v>
      </c>
      <c r="BF34" s="181">
        <f>BF36+BF38+BF40+BF42</f>
        <v>0</v>
      </c>
      <c r="BG34" s="182">
        <f t="shared" si="24"/>
        <v>1681.81176</v>
      </c>
      <c r="BH34" s="183">
        <v>0</v>
      </c>
      <c r="BI34" s="181">
        <f>BI36+BI38+BI40+BI42</f>
        <v>1681.81176</v>
      </c>
      <c r="BJ34" s="182">
        <f t="shared" si="25"/>
        <v>0</v>
      </c>
      <c r="BK34" s="181">
        <v>0</v>
      </c>
      <c r="BL34" s="146">
        <f>BL36+BL38+BL40+BL42</f>
        <v>0</v>
      </c>
      <c r="BM34" s="182">
        <f t="shared" si="26"/>
        <v>0</v>
      </c>
      <c r="BN34" s="181">
        <v>0</v>
      </c>
      <c r="BO34" s="146">
        <f>BO36+BO38+BO40+BO42</f>
        <v>0</v>
      </c>
      <c r="BP34" s="182">
        <f t="shared" si="27"/>
        <v>0</v>
      </c>
      <c r="BQ34" s="181">
        <v>0</v>
      </c>
      <c r="BR34" s="146">
        <f>BR36+BR38+BR40+BR42</f>
        <v>0</v>
      </c>
      <c r="BS34" s="185">
        <f t="shared" si="28"/>
        <v>0</v>
      </c>
      <c r="BT34" s="145">
        <v>0</v>
      </c>
      <c r="BU34" s="145">
        <f>BU36+BU38+BU40+BU42</f>
        <v>0</v>
      </c>
      <c r="BV34" s="185">
        <f t="shared" si="29"/>
        <v>1681.81176</v>
      </c>
      <c r="BW34" s="144">
        <v>0</v>
      </c>
      <c r="BX34" s="145">
        <f>BX36+BX38+BX40+BX42</f>
        <v>1681.81176</v>
      </c>
      <c r="BY34" s="72">
        <f t="shared" si="51"/>
        <v>0.12962329965987418</v>
      </c>
      <c r="BZ34" s="4"/>
    </row>
    <row r="35" spans="2:78" ht="15" customHeight="1" x14ac:dyDescent="0.25">
      <c r="B35" s="825" t="s">
        <v>66</v>
      </c>
      <c r="C35" s="827" t="s">
        <v>67</v>
      </c>
      <c r="D35" s="74" t="s">
        <v>36</v>
      </c>
      <c r="E35" s="186">
        <f t="shared" si="0"/>
        <v>10.243</v>
      </c>
      <c r="F35" s="75">
        <f t="shared" si="1"/>
        <v>1.4999999999999999E-2</v>
      </c>
      <c r="G35" s="76">
        <f t="shared" si="47"/>
        <v>1.4644147222493409E-3</v>
      </c>
      <c r="H35" s="78">
        <f t="shared" si="3"/>
        <v>0.877</v>
      </c>
      <c r="I35" s="78">
        <f t="shared" si="4"/>
        <v>0.89200000000000002</v>
      </c>
      <c r="J35" s="76">
        <f t="shared" si="48"/>
        <v>8.7083862149760813E-2</v>
      </c>
      <c r="K35" s="78">
        <f t="shared" si="6"/>
        <v>0</v>
      </c>
      <c r="L35" s="78">
        <f t="shared" si="7"/>
        <v>0.89200000000000002</v>
      </c>
      <c r="M35" s="76">
        <f t="shared" si="49"/>
        <v>8.7083862149760813E-2</v>
      </c>
      <c r="N35" s="78">
        <f t="shared" si="9"/>
        <v>0</v>
      </c>
      <c r="O35" s="78">
        <f t="shared" si="31"/>
        <v>0.89200000000000002</v>
      </c>
      <c r="P35" s="76">
        <f t="shared" si="50"/>
        <v>8.7083862149760813E-2</v>
      </c>
      <c r="Q35" s="80">
        <f t="shared" si="10"/>
        <v>10.243</v>
      </c>
      <c r="R35" s="81">
        <v>0</v>
      </c>
      <c r="S35" s="624">
        <v>10.243</v>
      </c>
      <c r="T35" s="82">
        <f t="shared" si="11"/>
        <v>3.0000000000000001E-3</v>
      </c>
      <c r="U35" s="83">
        <v>0</v>
      </c>
      <c r="V35" s="84">
        <v>3.0000000000000001E-3</v>
      </c>
      <c r="W35" s="82">
        <f t="shared" si="12"/>
        <v>1.2E-2</v>
      </c>
      <c r="X35" s="83">
        <v>0</v>
      </c>
      <c r="Y35" s="84">
        <v>1.2E-2</v>
      </c>
      <c r="Z35" s="82">
        <f t="shared" si="13"/>
        <v>0</v>
      </c>
      <c r="AA35" s="83">
        <v>0</v>
      </c>
      <c r="AB35" s="84">
        <v>0</v>
      </c>
      <c r="AC35" s="187">
        <f t="shared" si="14"/>
        <v>1.4999999999999999E-2</v>
      </c>
      <c r="AD35" s="188"/>
      <c r="AE35" s="187">
        <f t="shared" ref="AE35:AE75" si="53">T35+W35+Z35</f>
        <v>1.4999999999999999E-2</v>
      </c>
      <c r="AF35" s="188">
        <f t="shared" si="15"/>
        <v>2E-3</v>
      </c>
      <c r="AG35" s="187">
        <v>0</v>
      </c>
      <c r="AH35" s="84">
        <v>2E-3</v>
      </c>
      <c r="AI35" s="188">
        <f t="shared" si="16"/>
        <v>2.1999999999999999E-2</v>
      </c>
      <c r="AJ35" s="187">
        <v>0</v>
      </c>
      <c r="AK35" s="48">
        <v>2.1999999999999999E-2</v>
      </c>
      <c r="AL35" s="188">
        <f t="shared" si="17"/>
        <v>0.85299999999999998</v>
      </c>
      <c r="AM35" s="187">
        <v>0</v>
      </c>
      <c r="AN35" s="48">
        <v>0.85299999999999998</v>
      </c>
      <c r="AO35" s="188">
        <f t="shared" si="18"/>
        <v>0.877</v>
      </c>
      <c r="AP35" s="188"/>
      <c r="AQ35" s="187">
        <f t="shared" ref="AQ35:AQ75" si="54">AF35+AI35+AL35</f>
        <v>0.877</v>
      </c>
      <c r="AR35" s="188">
        <f t="shared" si="52"/>
        <v>0.89200000000000002</v>
      </c>
      <c r="AS35" s="188"/>
      <c r="AT35" s="187">
        <f t="shared" ref="AT35:AT75" si="55">AC35+AO35</f>
        <v>0.89200000000000002</v>
      </c>
      <c r="AU35" s="188">
        <f t="shared" si="20"/>
        <v>0</v>
      </c>
      <c r="AV35" s="187">
        <v>0</v>
      </c>
      <c r="AW35" s="85">
        <v>0</v>
      </c>
      <c r="AX35" s="188">
        <f t="shared" si="21"/>
        <v>0</v>
      </c>
      <c r="AY35" s="187">
        <v>0</v>
      </c>
      <c r="AZ35" s="85">
        <v>0</v>
      </c>
      <c r="BA35" s="188">
        <f t="shared" si="22"/>
        <v>0</v>
      </c>
      <c r="BB35" s="187">
        <v>0</v>
      </c>
      <c r="BC35" s="85">
        <v>0</v>
      </c>
      <c r="BD35" s="188">
        <f t="shared" si="23"/>
        <v>0</v>
      </c>
      <c r="BE35" s="188"/>
      <c r="BF35" s="187">
        <f t="shared" ref="BF35:BF75" si="56">AU35+AX35+BA35</f>
        <v>0</v>
      </c>
      <c r="BG35" s="188">
        <f t="shared" si="24"/>
        <v>0.89200000000000002</v>
      </c>
      <c r="BH35" s="188"/>
      <c r="BI35" s="189">
        <f t="shared" ref="BI35:BI75" si="57">AR35+BD35</f>
        <v>0.89200000000000002</v>
      </c>
      <c r="BJ35" s="188">
        <f t="shared" si="25"/>
        <v>0</v>
      </c>
      <c r="BK35" s="187">
        <v>0</v>
      </c>
      <c r="BL35" s="48">
        <v>0</v>
      </c>
      <c r="BM35" s="188">
        <f t="shared" si="26"/>
        <v>0</v>
      </c>
      <c r="BN35" s="187">
        <v>0</v>
      </c>
      <c r="BO35" s="48">
        <v>0</v>
      </c>
      <c r="BP35" s="188">
        <f t="shared" si="27"/>
        <v>0</v>
      </c>
      <c r="BQ35" s="187">
        <v>0</v>
      </c>
      <c r="BR35" s="48">
        <v>0</v>
      </c>
      <c r="BS35" s="151">
        <f t="shared" si="28"/>
        <v>0</v>
      </c>
      <c r="BT35" s="151"/>
      <c r="BU35" s="152">
        <f t="shared" ref="BU35:BU75" si="58">BJ35+BM35+BP35</f>
        <v>0</v>
      </c>
      <c r="BV35" s="151">
        <f t="shared" si="29"/>
        <v>0.89200000000000002</v>
      </c>
      <c r="BW35" s="151"/>
      <c r="BX35" s="88">
        <f t="shared" ref="BX35:BX75" si="59">BG35+BS35</f>
        <v>0.89200000000000002</v>
      </c>
      <c r="BY35" s="90">
        <f t="shared" si="51"/>
        <v>8.7083862149760813E-2</v>
      </c>
    </row>
    <row r="36" spans="2:78" ht="15" customHeight="1" x14ac:dyDescent="0.25">
      <c r="B36" s="826"/>
      <c r="C36" s="828"/>
      <c r="D36" s="74" t="s">
        <v>32</v>
      </c>
      <c r="E36" s="186">
        <f t="shared" si="0"/>
        <v>9942.6579999999994</v>
      </c>
      <c r="F36" s="75">
        <f t="shared" si="1"/>
        <v>32.930999999999997</v>
      </c>
      <c r="G36" s="76">
        <f t="shared" si="47"/>
        <v>3.3120921990880104E-3</v>
      </c>
      <c r="H36" s="78">
        <f t="shared" si="3"/>
        <v>619.78993000000003</v>
      </c>
      <c r="I36" s="78">
        <f t="shared" si="4"/>
        <v>652.72093000000007</v>
      </c>
      <c r="J36" s="76">
        <f t="shared" si="48"/>
        <v>6.5648534828413097E-2</v>
      </c>
      <c r="K36" s="78">
        <f t="shared" si="6"/>
        <v>0</v>
      </c>
      <c r="L36" s="78">
        <f t="shared" si="7"/>
        <v>652.72093000000007</v>
      </c>
      <c r="M36" s="76">
        <f t="shared" si="49"/>
        <v>6.5648534828413097E-2</v>
      </c>
      <c r="N36" s="78">
        <f t="shared" si="9"/>
        <v>0</v>
      </c>
      <c r="O36" s="78">
        <f t="shared" si="31"/>
        <v>652.72093000000007</v>
      </c>
      <c r="P36" s="76">
        <f t="shared" si="50"/>
        <v>6.5648534828413097E-2</v>
      </c>
      <c r="Q36" s="91">
        <f t="shared" si="10"/>
        <v>9942.6579999999994</v>
      </c>
      <c r="R36" s="92">
        <v>0</v>
      </c>
      <c r="S36" s="625">
        <v>9942.6579999999994</v>
      </c>
      <c r="T36" s="93">
        <f t="shared" si="11"/>
        <v>13.97</v>
      </c>
      <c r="U36" s="94">
        <v>0</v>
      </c>
      <c r="V36" s="95">
        <v>13.97</v>
      </c>
      <c r="W36" s="93">
        <f t="shared" si="12"/>
        <v>18.960999999999999</v>
      </c>
      <c r="X36" s="94">
        <v>0</v>
      </c>
      <c r="Y36" s="95">
        <v>18.960999999999999</v>
      </c>
      <c r="Z36" s="93">
        <f t="shared" si="13"/>
        <v>0</v>
      </c>
      <c r="AA36" s="94">
        <v>0</v>
      </c>
      <c r="AB36" s="95">
        <v>0</v>
      </c>
      <c r="AC36" s="189">
        <f t="shared" si="14"/>
        <v>32.930999999999997</v>
      </c>
      <c r="AD36" s="190"/>
      <c r="AE36" s="189">
        <f t="shared" si="53"/>
        <v>32.930999999999997</v>
      </c>
      <c r="AF36" s="190">
        <f t="shared" si="15"/>
        <v>3.11</v>
      </c>
      <c r="AG36" s="189">
        <v>0</v>
      </c>
      <c r="AH36" s="95">
        <v>3.11</v>
      </c>
      <c r="AI36" s="190">
        <f t="shared" si="16"/>
        <v>49.827449999999999</v>
      </c>
      <c r="AJ36" s="189">
        <v>0</v>
      </c>
      <c r="AK36" s="95">
        <v>49.827449999999999</v>
      </c>
      <c r="AL36" s="190">
        <f t="shared" si="17"/>
        <v>566.85248000000001</v>
      </c>
      <c r="AM36" s="189">
        <v>0</v>
      </c>
      <c r="AN36" s="95">
        <v>566.85248000000001</v>
      </c>
      <c r="AO36" s="190">
        <f t="shared" si="18"/>
        <v>619.78993000000003</v>
      </c>
      <c r="AP36" s="190"/>
      <c r="AQ36" s="189">
        <f t="shared" si="54"/>
        <v>619.78993000000003</v>
      </c>
      <c r="AR36" s="190">
        <f t="shared" si="52"/>
        <v>652.72093000000007</v>
      </c>
      <c r="AS36" s="190"/>
      <c r="AT36" s="189">
        <f t="shared" si="55"/>
        <v>652.72093000000007</v>
      </c>
      <c r="AU36" s="190">
        <f t="shared" si="20"/>
        <v>0</v>
      </c>
      <c r="AV36" s="189">
        <v>0</v>
      </c>
      <c r="AW36" s="96">
        <v>0</v>
      </c>
      <c r="AX36" s="190">
        <f t="shared" si="21"/>
        <v>0</v>
      </c>
      <c r="AY36" s="189">
        <v>0</v>
      </c>
      <c r="AZ36" s="96">
        <v>0</v>
      </c>
      <c r="BA36" s="190">
        <f t="shared" si="22"/>
        <v>0</v>
      </c>
      <c r="BB36" s="189">
        <v>0</v>
      </c>
      <c r="BC36" s="96">
        <v>0</v>
      </c>
      <c r="BD36" s="190">
        <f t="shared" si="23"/>
        <v>0</v>
      </c>
      <c r="BE36" s="190"/>
      <c r="BF36" s="189">
        <f t="shared" si="56"/>
        <v>0</v>
      </c>
      <c r="BG36" s="190">
        <f t="shared" si="24"/>
        <v>652.72093000000007</v>
      </c>
      <c r="BH36" s="190"/>
      <c r="BI36" s="189">
        <f t="shared" si="57"/>
        <v>652.72093000000007</v>
      </c>
      <c r="BJ36" s="190">
        <f t="shared" si="25"/>
        <v>0</v>
      </c>
      <c r="BK36" s="189">
        <v>0</v>
      </c>
      <c r="BL36" s="95">
        <v>0</v>
      </c>
      <c r="BM36" s="190">
        <f t="shared" si="26"/>
        <v>0</v>
      </c>
      <c r="BN36" s="189">
        <v>0</v>
      </c>
      <c r="BO36" s="95">
        <v>0</v>
      </c>
      <c r="BP36" s="190">
        <f t="shared" si="27"/>
        <v>0</v>
      </c>
      <c r="BQ36" s="189">
        <v>0</v>
      </c>
      <c r="BR36" s="95">
        <v>0</v>
      </c>
      <c r="BS36" s="87">
        <f t="shared" si="28"/>
        <v>0</v>
      </c>
      <c r="BT36" s="87"/>
      <c r="BU36" s="88">
        <f t="shared" si="58"/>
        <v>0</v>
      </c>
      <c r="BV36" s="87">
        <f t="shared" si="29"/>
        <v>652.72093000000007</v>
      </c>
      <c r="BW36" s="87"/>
      <c r="BX36" s="88">
        <f t="shared" si="59"/>
        <v>652.72093000000007</v>
      </c>
      <c r="BY36" s="90">
        <f t="shared" si="51"/>
        <v>6.5648534828413097E-2</v>
      </c>
    </row>
    <row r="37" spans="2:78" ht="23.25" customHeight="1" x14ac:dyDescent="0.25">
      <c r="B37" s="825" t="s">
        <v>68</v>
      </c>
      <c r="C37" s="834" t="s">
        <v>69</v>
      </c>
      <c r="D37" s="74" t="s">
        <v>36</v>
      </c>
      <c r="E37" s="186">
        <f t="shared" si="0"/>
        <v>0.30499999999999999</v>
      </c>
      <c r="F37" s="75">
        <f t="shared" si="1"/>
        <v>5.0000000000000001E-3</v>
      </c>
      <c r="G37" s="76">
        <f t="shared" si="47"/>
        <v>1.6393442622950821E-2</v>
      </c>
      <c r="H37" s="78">
        <f t="shared" si="3"/>
        <v>4.5999999999999999E-2</v>
      </c>
      <c r="I37" s="78">
        <f t="shared" si="4"/>
        <v>5.0999999999999997E-2</v>
      </c>
      <c r="J37" s="76">
        <f t="shared" si="48"/>
        <v>0.16721311475409836</v>
      </c>
      <c r="K37" s="78">
        <f t="shared" si="6"/>
        <v>0</v>
      </c>
      <c r="L37" s="78">
        <f t="shared" si="7"/>
        <v>5.0999999999999997E-2</v>
      </c>
      <c r="M37" s="76">
        <f t="shared" si="49"/>
        <v>0.16721311475409836</v>
      </c>
      <c r="N37" s="78">
        <f t="shared" si="9"/>
        <v>0</v>
      </c>
      <c r="O37" s="78">
        <f t="shared" si="31"/>
        <v>5.0999999999999997E-2</v>
      </c>
      <c r="P37" s="76">
        <f t="shared" si="50"/>
        <v>0.16721311475409836</v>
      </c>
      <c r="Q37" s="91">
        <f t="shared" si="10"/>
        <v>0.30499999999999999</v>
      </c>
      <c r="R37" s="92">
        <v>0</v>
      </c>
      <c r="S37" s="625">
        <v>0.30499999999999999</v>
      </c>
      <c r="T37" s="93">
        <f t="shared" si="11"/>
        <v>5.0000000000000001E-3</v>
      </c>
      <c r="U37" s="94">
        <v>0</v>
      </c>
      <c r="V37" s="95">
        <v>5.0000000000000001E-3</v>
      </c>
      <c r="W37" s="93">
        <f t="shared" si="12"/>
        <v>0</v>
      </c>
      <c r="X37" s="94">
        <v>0</v>
      </c>
      <c r="Y37" s="95"/>
      <c r="Z37" s="93">
        <f t="shared" si="13"/>
        <v>0</v>
      </c>
      <c r="AA37" s="94">
        <v>0</v>
      </c>
      <c r="AB37" s="95"/>
      <c r="AC37" s="189">
        <f t="shared" si="14"/>
        <v>5.0000000000000001E-3</v>
      </c>
      <c r="AD37" s="190"/>
      <c r="AE37" s="189">
        <f t="shared" si="53"/>
        <v>5.0000000000000001E-3</v>
      </c>
      <c r="AF37" s="190">
        <f t="shared" si="15"/>
        <v>0</v>
      </c>
      <c r="AG37" s="189">
        <v>0</v>
      </c>
      <c r="AH37" s="95"/>
      <c r="AI37" s="190">
        <f t="shared" si="16"/>
        <v>3.2000000000000001E-2</v>
      </c>
      <c r="AJ37" s="189">
        <v>0</v>
      </c>
      <c r="AK37" s="95">
        <v>3.2000000000000001E-2</v>
      </c>
      <c r="AL37" s="190">
        <f t="shared" si="17"/>
        <v>1.4E-2</v>
      </c>
      <c r="AM37" s="189">
        <v>0</v>
      </c>
      <c r="AN37" s="95">
        <v>1.4E-2</v>
      </c>
      <c r="AO37" s="190">
        <f t="shared" si="18"/>
        <v>4.5999999999999999E-2</v>
      </c>
      <c r="AP37" s="190"/>
      <c r="AQ37" s="189">
        <f t="shared" si="54"/>
        <v>4.5999999999999999E-2</v>
      </c>
      <c r="AR37" s="190">
        <f t="shared" si="52"/>
        <v>5.0999999999999997E-2</v>
      </c>
      <c r="AS37" s="190"/>
      <c r="AT37" s="189">
        <f t="shared" si="55"/>
        <v>5.0999999999999997E-2</v>
      </c>
      <c r="AU37" s="190">
        <f t="shared" si="20"/>
        <v>0</v>
      </c>
      <c r="AV37" s="189">
        <v>0</v>
      </c>
      <c r="AW37" s="96">
        <v>0</v>
      </c>
      <c r="AX37" s="190">
        <f t="shared" si="21"/>
        <v>0</v>
      </c>
      <c r="AY37" s="189">
        <v>0</v>
      </c>
      <c r="AZ37" s="96">
        <v>0</v>
      </c>
      <c r="BA37" s="190">
        <f t="shared" si="22"/>
        <v>0</v>
      </c>
      <c r="BB37" s="189">
        <v>0</v>
      </c>
      <c r="BC37" s="96">
        <v>0</v>
      </c>
      <c r="BD37" s="190">
        <f t="shared" si="23"/>
        <v>0</v>
      </c>
      <c r="BE37" s="190"/>
      <c r="BF37" s="189">
        <f t="shared" si="56"/>
        <v>0</v>
      </c>
      <c r="BG37" s="190">
        <f t="shared" si="24"/>
        <v>5.0999999999999997E-2</v>
      </c>
      <c r="BH37" s="190"/>
      <c r="BI37" s="189">
        <f t="shared" si="57"/>
        <v>5.0999999999999997E-2</v>
      </c>
      <c r="BJ37" s="190">
        <f t="shared" si="25"/>
        <v>0</v>
      </c>
      <c r="BK37" s="189">
        <v>0</v>
      </c>
      <c r="BL37" s="95">
        <v>0</v>
      </c>
      <c r="BM37" s="190">
        <f t="shared" si="26"/>
        <v>0</v>
      </c>
      <c r="BN37" s="189">
        <v>0</v>
      </c>
      <c r="BO37" s="95">
        <v>0</v>
      </c>
      <c r="BP37" s="190">
        <f t="shared" si="27"/>
        <v>0</v>
      </c>
      <c r="BQ37" s="189">
        <v>0</v>
      </c>
      <c r="BR37" s="95">
        <v>0</v>
      </c>
      <c r="BS37" s="87">
        <f t="shared" si="28"/>
        <v>0</v>
      </c>
      <c r="BT37" s="87"/>
      <c r="BU37" s="88">
        <f t="shared" si="58"/>
        <v>0</v>
      </c>
      <c r="BV37" s="87">
        <f t="shared" si="29"/>
        <v>5.0999999999999997E-2</v>
      </c>
      <c r="BW37" s="87"/>
      <c r="BX37" s="88">
        <f t="shared" si="59"/>
        <v>5.0999999999999997E-2</v>
      </c>
      <c r="BY37" s="90">
        <f t="shared" si="51"/>
        <v>0.16721311475409836</v>
      </c>
    </row>
    <row r="38" spans="2:78" ht="23.25" customHeight="1" x14ac:dyDescent="0.25">
      <c r="B38" s="826"/>
      <c r="C38" s="835"/>
      <c r="D38" s="74" t="s">
        <v>32</v>
      </c>
      <c r="E38" s="186">
        <f t="shared" si="0"/>
        <v>333.33</v>
      </c>
      <c r="F38" s="75">
        <f t="shared" si="1"/>
        <v>10.715999999999999</v>
      </c>
      <c r="G38" s="76">
        <f t="shared" si="47"/>
        <v>3.214832148321483E-2</v>
      </c>
      <c r="H38" s="78">
        <f t="shared" si="3"/>
        <v>66.417379999999994</v>
      </c>
      <c r="I38" s="78">
        <f t="shared" si="4"/>
        <v>77.133379999999988</v>
      </c>
      <c r="J38" s="76">
        <f t="shared" si="48"/>
        <v>0.23140245402454021</v>
      </c>
      <c r="K38" s="78">
        <f t="shared" si="6"/>
        <v>0</v>
      </c>
      <c r="L38" s="78">
        <f t="shared" si="7"/>
        <v>77.133379999999988</v>
      </c>
      <c r="M38" s="76">
        <f t="shared" si="49"/>
        <v>0.23140245402454021</v>
      </c>
      <c r="N38" s="78">
        <f t="shared" si="9"/>
        <v>0</v>
      </c>
      <c r="O38" s="78">
        <f t="shared" si="31"/>
        <v>77.133379999999988</v>
      </c>
      <c r="P38" s="76">
        <f t="shared" si="50"/>
        <v>0.23140245402454021</v>
      </c>
      <c r="Q38" s="91">
        <f t="shared" si="10"/>
        <v>333.33</v>
      </c>
      <c r="R38" s="92">
        <v>0</v>
      </c>
      <c r="S38" s="625">
        <v>333.33</v>
      </c>
      <c r="T38" s="93">
        <f t="shared" si="11"/>
        <v>10.715999999999999</v>
      </c>
      <c r="U38" s="94">
        <v>0</v>
      </c>
      <c r="V38" s="95">
        <v>10.715999999999999</v>
      </c>
      <c r="W38" s="93">
        <f t="shared" si="12"/>
        <v>0</v>
      </c>
      <c r="X38" s="94">
        <v>0</v>
      </c>
      <c r="Y38" s="95"/>
      <c r="Z38" s="93">
        <f t="shared" si="13"/>
        <v>0</v>
      </c>
      <c r="AA38" s="94">
        <v>0</v>
      </c>
      <c r="AB38" s="95"/>
      <c r="AC38" s="189">
        <f t="shared" si="14"/>
        <v>10.715999999999999</v>
      </c>
      <c r="AD38" s="190"/>
      <c r="AE38" s="189">
        <f t="shared" si="53"/>
        <v>10.715999999999999</v>
      </c>
      <c r="AF38" s="190">
        <f t="shared" si="15"/>
        <v>0</v>
      </c>
      <c r="AG38" s="189">
        <v>0</v>
      </c>
      <c r="AH38" s="95"/>
      <c r="AI38" s="190">
        <f t="shared" si="16"/>
        <v>40.193379999999998</v>
      </c>
      <c r="AJ38" s="189">
        <v>0</v>
      </c>
      <c r="AK38" s="95">
        <v>40.193379999999998</v>
      </c>
      <c r="AL38" s="190">
        <f t="shared" si="17"/>
        <v>26.224</v>
      </c>
      <c r="AM38" s="189">
        <v>0</v>
      </c>
      <c r="AN38" s="95">
        <v>26.224</v>
      </c>
      <c r="AO38" s="190">
        <f t="shared" si="18"/>
        <v>66.417379999999994</v>
      </c>
      <c r="AP38" s="190"/>
      <c r="AQ38" s="189">
        <f t="shared" si="54"/>
        <v>66.417379999999994</v>
      </c>
      <c r="AR38" s="190">
        <f t="shared" si="52"/>
        <v>77.133379999999988</v>
      </c>
      <c r="AS38" s="190"/>
      <c r="AT38" s="189">
        <f t="shared" si="55"/>
        <v>77.133379999999988</v>
      </c>
      <c r="AU38" s="190">
        <f t="shared" si="20"/>
        <v>0</v>
      </c>
      <c r="AV38" s="189">
        <v>0</v>
      </c>
      <c r="AW38" s="96">
        <v>0</v>
      </c>
      <c r="AX38" s="190">
        <f t="shared" si="21"/>
        <v>0</v>
      </c>
      <c r="AY38" s="189">
        <v>0</v>
      </c>
      <c r="AZ38" s="96">
        <v>0</v>
      </c>
      <c r="BA38" s="190">
        <f t="shared" si="22"/>
        <v>0</v>
      </c>
      <c r="BB38" s="189">
        <v>0</v>
      </c>
      <c r="BC38" s="96">
        <v>0</v>
      </c>
      <c r="BD38" s="190">
        <f t="shared" si="23"/>
        <v>0</v>
      </c>
      <c r="BE38" s="190"/>
      <c r="BF38" s="189">
        <f t="shared" si="56"/>
        <v>0</v>
      </c>
      <c r="BG38" s="190">
        <f t="shared" si="24"/>
        <v>77.133379999999988</v>
      </c>
      <c r="BH38" s="190"/>
      <c r="BI38" s="189">
        <f t="shared" si="57"/>
        <v>77.133379999999988</v>
      </c>
      <c r="BJ38" s="190">
        <f t="shared" si="25"/>
        <v>0</v>
      </c>
      <c r="BK38" s="189">
        <v>0</v>
      </c>
      <c r="BL38" s="95">
        <v>0</v>
      </c>
      <c r="BM38" s="190">
        <f t="shared" si="26"/>
        <v>0</v>
      </c>
      <c r="BN38" s="189">
        <v>0</v>
      </c>
      <c r="BO38" s="95">
        <v>0</v>
      </c>
      <c r="BP38" s="190">
        <f t="shared" si="27"/>
        <v>0</v>
      </c>
      <c r="BQ38" s="189">
        <v>0</v>
      </c>
      <c r="BR38" s="95">
        <v>0</v>
      </c>
      <c r="BS38" s="87">
        <f t="shared" si="28"/>
        <v>0</v>
      </c>
      <c r="BT38" s="87"/>
      <c r="BU38" s="88">
        <f t="shared" si="58"/>
        <v>0</v>
      </c>
      <c r="BV38" s="87">
        <f t="shared" si="29"/>
        <v>77.133379999999988</v>
      </c>
      <c r="BW38" s="87"/>
      <c r="BX38" s="88">
        <f t="shared" si="59"/>
        <v>77.133379999999988</v>
      </c>
      <c r="BY38" s="90">
        <f t="shared" si="51"/>
        <v>0.23140245402454021</v>
      </c>
    </row>
    <row r="39" spans="2:78" ht="15.75" customHeight="1" x14ac:dyDescent="0.25">
      <c r="B39" s="825" t="s">
        <v>70</v>
      </c>
      <c r="C39" s="827" t="s">
        <v>71</v>
      </c>
      <c r="D39" s="74" t="s">
        <v>52</v>
      </c>
      <c r="E39" s="186">
        <f t="shared" si="0"/>
        <v>5.5309999999999997</v>
      </c>
      <c r="F39" s="75">
        <f t="shared" si="1"/>
        <v>0</v>
      </c>
      <c r="G39" s="76">
        <f t="shared" si="47"/>
        <v>0</v>
      </c>
      <c r="H39" s="78">
        <f t="shared" si="3"/>
        <v>1.925</v>
      </c>
      <c r="I39" s="78">
        <f t="shared" si="4"/>
        <v>1.925</v>
      </c>
      <c r="J39" s="76">
        <f t="shared" si="48"/>
        <v>0.34803832941601881</v>
      </c>
      <c r="K39" s="78">
        <f t="shared" si="6"/>
        <v>0</v>
      </c>
      <c r="L39" s="78">
        <f t="shared" si="7"/>
        <v>1.925</v>
      </c>
      <c r="M39" s="76">
        <f t="shared" si="49"/>
        <v>0.34803832941601881</v>
      </c>
      <c r="N39" s="78">
        <f t="shared" si="9"/>
        <v>0</v>
      </c>
      <c r="O39" s="78">
        <f t="shared" si="31"/>
        <v>1.925</v>
      </c>
      <c r="P39" s="76">
        <f t="shared" si="50"/>
        <v>0.34803832941601881</v>
      </c>
      <c r="Q39" s="91">
        <f t="shared" si="10"/>
        <v>5.5309999999999997</v>
      </c>
      <c r="R39" s="92">
        <v>0</v>
      </c>
      <c r="S39" s="625">
        <v>5.5309999999999997</v>
      </c>
      <c r="T39" s="93">
        <f t="shared" si="11"/>
        <v>0</v>
      </c>
      <c r="U39" s="94">
        <v>0</v>
      </c>
      <c r="V39" s="95">
        <v>0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0</v>
      </c>
      <c r="AD39" s="190">
        <v>0</v>
      </c>
      <c r="AE39" s="189">
        <f t="shared" si="53"/>
        <v>0</v>
      </c>
      <c r="AF39" s="190">
        <f t="shared" si="15"/>
        <v>0.42399999999999999</v>
      </c>
      <c r="AG39" s="189">
        <v>0</v>
      </c>
      <c r="AH39" s="95">
        <v>0.42399999999999999</v>
      </c>
      <c r="AI39" s="190">
        <f t="shared" si="16"/>
        <v>0.60799999999999998</v>
      </c>
      <c r="AJ39" s="189">
        <v>0</v>
      </c>
      <c r="AK39" s="95">
        <v>0.60799999999999998</v>
      </c>
      <c r="AL39" s="190">
        <f t="shared" si="17"/>
        <v>0.89300000000000002</v>
      </c>
      <c r="AM39" s="189">
        <v>0</v>
      </c>
      <c r="AN39" s="95">
        <v>0.89300000000000002</v>
      </c>
      <c r="AO39" s="190">
        <f t="shared" si="18"/>
        <v>1.925</v>
      </c>
      <c r="AP39" s="190">
        <v>0</v>
      </c>
      <c r="AQ39" s="189">
        <f t="shared" si="54"/>
        <v>1.925</v>
      </c>
      <c r="AR39" s="190">
        <f t="shared" si="52"/>
        <v>1.925</v>
      </c>
      <c r="AS39" s="190">
        <v>0</v>
      </c>
      <c r="AT39" s="189">
        <f t="shared" si="55"/>
        <v>1.925</v>
      </c>
      <c r="AU39" s="190">
        <f t="shared" si="20"/>
        <v>0</v>
      </c>
      <c r="AV39" s="189">
        <v>0</v>
      </c>
      <c r="AW39" s="96">
        <v>0</v>
      </c>
      <c r="AX39" s="190">
        <f t="shared" si="21"/>
        <v>0</v>
      </c>
      <c r="AY39" s="189">
        <v>0</v>
      </c>
      <c r="AZ39" s="96">
        <v>0</v>
      </c>
      <c r="BA39" s="190">
        <f t="shared" si="22"/>
        <v>0</v>
      </c>
      <c r="BB39" s="189">
        <v>0</v>
      </c>
      <c r="BC39" s="96">
        <v>0</v>
      </c>
      <c r="BD39" s="190">
        <f t="shared" si="23"/>
        <v>0</v>
      </c>
      <c r="BE39" s="190">
        <v>0</v>
      </c>
      <c r="BF39" s="189">
        <f t="shared" si="56"/>
        <v>0</v>
      </c>
      <c r="BG39" s="190">
        <f t="shared" si="24"/>
        <v>1.925</v>
      </c>
      <c r="BH39" s="190">
        <v>0</v>
      </c>
      <c r="BI39" s="189">
        <f t="shared" si="57"/>
        <v>1.925</v>
      </c>
      <c r="BJ39" s="190">
        <f t="shared" si="25"/>
        <v>0</v>
      </c>
      <c r="BK39" s="189">
        <v>0</v>
      </c>
      <c r="BL39" s="95">
        <v>0</v>
      </c>
      <c r="BM39" s="190">
        <f t="shared" si="26"/>
        <v>0</v>
      </c>
      <c r="BN39" s="189">
        <v>0</v>
      </c>
      <c r="BO39" s="95">
        <v>0</v>
      </c>
      <c r="BP39" s="190">
        <f t="shared" si="27"/>
        <v>0</v>
      </c>
      <c r="BQ39" s="189">
        <v>0</v>
      </c>
      <c r="BR39" s="95">
        <v>0</v>
      </c>
      <c r="BS39" s="87">
        <f t="shared" si="28"/>
        <v>0</v>
      </c>
      <c r="BT39" s="87">
        <v>0</v>
      </c>
      <c r="BU39" s="88">
        <f t="shared" si="58"/>
        <v>0</v>
      </c>
      <c r="BV39" s="87">
        <f t="shared" si="29"/>
        <v>1.925</v>
      </c>
      <c r="BW39" s="87">
        <v>0</v>
      </c>
      <c r="BX39" s="88">
        <f t="shared" si="59"/>
        <v>1.925</v>
      </c>
      <c r="BY39" s="90">
        <f t="shared" si="51"/>
        <v>0.34803832941601881</v>
      </c>
    </row>
    <row r="40" spans="2:78" ht="15.75" customHeight="1" x14ac:dyDescent="0.25">
      <c r="B40" s="826"/>
      <c r="C40" s="828"/>
      <c r="D40" s="74" t="s">
        <v>32</v>
      </c>
      <c r="E40" s="186">
        <f t="shared" si="0"/>
        <v>2599.7220000000002</v>
      </c>
      <c r="F40" s="75">
        <f t="shared" si="1"/>
        <v>0</v>
      </c>
      <c r="G40" s="76">
        <f t="shared" si="47"/>
        <v>0</v>
      </c>
      <c r="H40" s="78">
        <f t="shared" si="3"/>
        <v>937.08245000000011</v>
      </c>
      <c r="I40" s="78">
        <f t="shared" si="4"/>
        <v>937.08245000000011</v>
      </c>
      <c r="J40" s="76">
        <f t="shared" si="48"/>
        <v>0.36045486786664116</v>
      </c>
      <c r="K40" s="78">
        <f t="shared" si="6"/>
        <v>0</v>
      </c>
      <c r="L40" s="78">
        <f t="shared" si="7"/>
        <v>937.08245000000011</v>
      </c>
      <c r="M40" s="76">
        <f t="shared" si="49"/>
        <v>0.36045486786664116</v>
      </c>
      <c r="N40" s="78">
        <f t="shared" si="9"/>
        <v>0</v>
      </c>
      <c r="O40" s="78">
        <f t="shared" si="31"/>
        <v>937.08245000000011</v>
      </c>
      <c r="P40" s="76">
        <f t="shared" si="50"/>
        <v>0.36045486786664116</v>
      </c>
      <c r="Q40" s="91">
        <f t="shared" si="10"/>
        <v>2599.7220000000002</v>
      </c>
      <c r="R40" s="92">
        <v>0</v>
      </c>
      <c r="S40" s="625">
        <v>2599.7220000000002</v>
      </c>
      <c r="T40" s="93">
        <f t="shared" si="11"/>
        <v>0</v>
      </c>
      <c r="U40" s="94">
        <v>0</v>
      </c>
      <c r="V40" s="95">
        <v>0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0</v>
      </c>
      <c r="AD40" s="190">
        <v>0</v>
      </c>
      <c r="AE40" s="189">
        <f t="shared" si="53"/>
        <v>0</v>
      </c>
      <c r="AF40" s="190">
        <f t="shared" si="15"/>
        <v>170.619</v>
      </c>
      <c r="AG40" s="189">
        <v>0</v>
      </c>
      <c r="AH40" s="95">
        <v>170.619</v>
      </c>
      <c r="AI40" s="190">
        <f t="shared" si="16"/>
        <v>243.893</v>
      </c>
      <c r="AJ40" s="189">
        <v>0</v>
      </c>
      <c r="AK40" s="95">
        <v>243.893</v>
      </c>
      <c r="AL40" s="190">
        <f t="shared" si="17"/>
        <v>522.57045000000005</v>
      </c>
      <c r="AM40" s="189">
        <v>0</v>
      </c>
      <c r="AN40" s="95">
        <v>522.57045000000005</v>
      </c>
      <c r="AO40" s="190">
        <f t="shared" si="18"/>
        <v>937.08245000000011</v>
      </c>
      <c r="AP40" s="190">
        <v>0</v>
      </c>
      <c r="AQ40" s="189">
        <f t="shared" si="54"/>
        <v>937.08245000000011</v>
      </c>
      <c r="AR40" s="190">
        <f t="shared" si="52"/>
        <v>937.08245000000011</v>
      </c>
      <c r="AS40" s="190">
        <v>0</v>
      </c>
      <c r="AT40" s="189">
        <f t="shared" si="55"/>
        <v>937.08245000000011</v>
      </c>
      <c r="AU40" s="190">
        <f t="shared" si="20"/>
        <v>0</v>
      </c>
      <c r="AV40" s="189">
        <v>0</v>
      </c>
      <c r="AW40" s="96">
        <v>0</v>
      </c>
      <c r="AX40" s="190">
        <f t="shared" si="21"/>
        <v>0</v>
      </c>
      <c r="AY40" s="189">
        <v>0</v>
      </c>
      <c r="AZ40" s="96">
        <v>0</v>
      </c>
      <c r="BA40" s="190">
        <f t="shared" si="22"/>
        <v>0</v>
      </c>
      <c r="BB40" s="189">
        <v>0</v>
      </c>
      <c r="BC40" s="96">
        <v>0</v>
      </c>
      <c r="BD40" s="190">
        <f t="shared" si="23"/>
        <v>0</v>
      </c>
      <c r="BE40" s="190">
        <v>0</v>
      </c>
      <c r="BF40" s="189">
        <f t="shared" si="56"/>
        <v>0</v>
      </c>
      <c r="BG40" s="190">
        <f t="shared" si="24"/>
        <v>937.08245000000011</v>
      </c>
      <c r="BH40" s="190">
        <v>0</v>
      </c>
      <c r="BI40" s="189">
        <f t="shared" si="57"/>
        <v>937.08245000000011</v>
      </c>
      <c r="BJ40" s="190">
        <f t="shared" si="25"/>
        <v>0</v>
      </c>
      <c r="BK40" s="189">
        <v>0</v>
      </c>
      <c r="BL40" s="95">
        <v>0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</v>
      </c>
      <c r="BQ40" s="189">
        <v>0</v>
      </c>
      <c r="BR40" s="95">
        <v>0</v>
      </c>
      <c r="BS40" s="87">
        <f t="shared" si="28"/>
        <v>0</v>
      </c>
      <c r="BT40" s="87">
        <v>0</v>
      </c>
      <c r="BU40" s="88">
        <f t="shared" si="58"/>
        <v>0</v>
      </c>
      <c r="BV40" s="87">
        <f t="shared" si="29"/>
        <v>937.08245000000011</v>
      </c>
      <c r="BW40" s="87">
        <v>0</v>
      </c>
      <c r="BX40" s="88">
        <f t="shared" si="59"/>
        <v>937.08245000000011</v>
      </c>
      <c r="BY40" s="191">
        <f t="shared" si="51"/>
        <v>0.36045486786664116</v>
      </c>
    </row>
    <row r="41" spans="2:78" ht="15.6" customHeight="1" x14ac:dyDescent="0.25">
      <c r="B41" s="825" t="s">
        <v>72</v>
      </c>
      <c r="C41" s="830" t="s">
        <v>73</v>
      </c>
      <c r="D41" s="74" t="s">
        <v>57</v>
      </c>
      <c r="E41" s="186">
        <f t="shared" si="0"/>
        <v>8</v>
      </c>
      <c r="F41" s="75">
        <f t="shared" si="1"/>
        <v>0</v>
      </c>
      <c r="G41" s="76">
        <f t="shared" si="47"/>
        <v>0</v>
      </c>
      <c r="H41" s="78">
        <f t="shared" si="3"/>
        <v>1</v>
      </c>
      <c r="I41" s="78">
        <f t="shared" si="4"/>
        <v>1</v>
      </c>
      <c r="J41" s="76">
        <f t="shared" si="48"/>
        <v>0.125</v>
      </c>
      <c r="K41" s="78">
        <f t="shared" si="6"/>
        <v>0</v>
      </c>
      <c r="L41" s="78">
        <f t="shared" si="7"/>
        <v>1</v>
      </c>
      <c r="M41" s="76">
        <f t="shared" si="49"/>
        <v>0.125</v>
      </c>
      <c r="N41" s="78">
        <f t="shared" si="9"/>
        <v>0</v>
      </c>
      <c r="O41" s="78">
        <f t="shared" si="31"/>
        <v>1</v>
      </c>
      <c r="P41" s="76">
        <f t="shared" si="50"/>
        <v>0.125</v>
      </c>
      <c r="Q41" s="91">
        <f t="shared" si="10"/>
        <v>8</v>
      </c>
      <c r="R41" s="92">
        <v>0</v>
      </c>
      <c r="S41" s="630">
        <v>8</v>
      </c>
      <c r="T41" s="93">
        <f t="shared" si="11"/>
        <v>0</v>
      </c>
      <c r="U41" s="94">
        <v>0</v>
      </c>
      <c r="V41" s="192"/>
      <c r="W41" s="93">
        <f t="shared" si="12"/>
        <v>0</v>
      </c>
      <c r="X41" s="94">
        <v>0</v>
      </c>
      <c r="Y41" s="192"/>
      <c r="Z41" s="93">
        <f t="shared" si="13"/>
        <v>0</v>
      </c>
      <c r="AA41" s="94">
        <v>0</v>
      </c>
      <c r="AB41" s="192"/>
      <c r="AC41" s="189">
        <f t="shared" si="14"/>
        <v>0</v>
      </c>
      <c r="AD41" s="190"/>
      <c r="AE41" s="189">
        <f t="shared" si="53"/>
        <v>0</v>
      </c>
      <c r="AF41" s="190">
        <f t="shared" si="15"/>
        <v>0</v>
      </c>
      <c r="AG41" s="189">
        <v>0</v>
      </c>
      <c r="AH41" s="192"/>
      <c r="AI41" s="190">
        <f t="shared" si="16"/>
        <v>0</v>
      </c>
      <c r="AJ41" s="189">
        <v>0</v>
      </c>
      <c r="AK41" s="192">
        <v>0</v>
      </c>
      <c r="AL41" s="190">
        <f t="shared" si="17"/>
        <v>1</v>
      </c>
      <c r="AM41" s="189">
        <v>0</v>
      </c>
      <c r="AN41" s="192">
        <v>1</v>
      </c>
      <c r="AO41" s="190">
        <f t="shared" si="18"/>
        <v>1</v>
      </c>
      <c r="AP41" s="190"/>
      <c r="AQ41" s="189">
        <f t="shared" si="54"/>
        <v>1</v>
      </c>
      <c r="AR41" s="190">
        <f t="shared" si="52"/>
        <v>1</v>
      </c>
      <c r="AS41" s="190"/>
      <c r="AT41" s="189">
        <f t="shared" si="55"/>
        <v>1</v>
      </c>
      <c r="AU41" s="190">
        <f t="shared" si="20"/>
        <v>0</v>
      </c>
      <c r="AV41" s="189">
        <v>0</v>
      </c>
      <c r="AW41" s="97">
        <v>0</v>
      </c>
      <c r="AX41" s="190">
        <f t="shared" si="21"/>
        <v>0</v>
      </c>
      <c r="AY41" s="189">
        <v>0</v>
      </c>
      <c r="AZ41" s="97">
        <v>0</v>
      </c>
      <c r="BA41" s="190">
        <f t="shared" si="22"/>
        <v>0</v>
      </c>
      <c r="BB41" s="189">
        <v>0</v>
      </c>
      <c r="BC41" s="97">
        <v>0</v>
      </c>
      <c r="BD41" s="190">
        <f t="shared" si="23"/>
        <v>0</v>
      </c>
      <c r="BE41" s="190"/>
      <c r="BF41" s="189">
        <f t="shared" si="56"/>
        <v>0</v>
      </c>
      <c r="BG41" s="190">
        <f t="shared" si="24"/>
        <v>1</v>
      </c>
      <c r="BH41" s="190"/>
      <c r="BI41" s="189">
        <f t="shared" si="57"/>
        <v>1</v>
      </c>
      <c r="BJ41" s="190">
        <f t="shared" si="25"/>
        <v>0</v>
      </c>
      <c r="BK41" s="189">
        <v>0</v>
      </c>
      <c r="BL41" s="192">
        <v>0</v>
      </c>
      <c r="BM41" s="190">
        <f t="shared" si="26"/>
        <v>0</v>
      </c>
      <c r="BN41" s="189">
        <v>0</v>
      </c>
      <c r="BO41" s="192"/>
      <c r="BP41" s="190">
        <f t="shared" si="27"/>
        <v>0</v>
      </c>
      <c r="BQ41" s="189">
        <v>0</v>
      </c>
      <c r="BR41" s="192"/>
      <c r="BS41" s="87">
        <f t="shared" si="28"/>
        <v>0</v>
      </c>
      <c r="BT41" s="87"/>
      <c r="BU41" s="88">
        <f t="shared" si="58"/>
        <v>0</v>
      </c>
      <c r="BV41" s="87">
        <f t="shared" si="29"/>
        <v>1</v>
      </c>
      <c r="BW41" s="87"/>
      <c r="BX41" s="88">
        <f t="shared" si="59"/>
        <v>1</v>
      </c>
      <c r="BY41" s="193">
        <f t="shared" si="51"/>
        <v>0.125</v>
      </c>
    </row>
    <row r="42" spans="2:78" ht="15.6" customHeight="1" thickBot="1" x14ac:dyDescent="0.3">
      <c r="B42" s="829"/>
      <c r="C42" s="831"/>
      <c r="D42" s="617" t="s">
        <v>32</v>
      </c>
      <c r="E42" s="186">
        <f t="shared" si="0"/>
        <v>98.9</v>
      </c>
      <c r="F42" s="75">
        <f t="shared" si="1"/>
        <v>0</v>
      </c>
      <c r="G42" s="76">
        <f t="shared" si="47"/>
        <v>0</v>
      </c>
      <c r="H42" s="78">
        <f t="shared" si="3"/>
        <v>14.875</v>
      </c>
      <c r="I42" s="78">
        <f t="shared" si="4"/>
        <v>14.875</v>
      </c>
      <c r="J42" s="76">
        <f t="shared" si="48"/>
        <v>0.15040444893832153</v>
      </c>
      <c r="K42" s="78">
        <f t="shared" si="6"/>
        <v>0</v>
      </c>
      <c r="L42" s="78">
        <f t="shared" si="7"/>
        <v>14.875</v>
      </c>
      <c r="M42" s="76">
        <f t="shared" si="49"/>
        <v>0.15040444893832153</v>
      </c>
      <c r="N42" s="78">
        <f t="shared" si="9"/>
        <v>0</v>
      </c>
      <c r="O42" s="78">
        <f t="shared" si="31"/>
        <v>14.875</v>
      </c>
      <c r="P42" s="76">
        <f t="shared" si="50"/>
        <v>0.15040444893832153</v>
      </c>
      <c r="Q42" s="162">
        <f t="shared" si="10"/>
        <v>98.9</v>
      </c>
      <c r="R42" s="163">
        <v>0</v>
      </c>
      <c r="S42" s="631">
        <v>98.9</v>
      </c>
      <c r="T42" s="164">
        <f t="shared" si="11"/>
        <v>0</v>
      </c>
      <c r="U42" s="165">
        <v>0</v>
      </c>
      <c r="V42" s="195"/>
      <c r="W42" s="164">
        <f t="shared" si="12"/>
        <v>0</v>
      </c>
      <c r="X42" s="165">
        <v>0</v>
      </c>
      <c r="Y42" s="195"/>
      <c r="Z42" s="164">
        <f t="shared" si="13"/>
        <v>0</v>
      </c>
      <c r="AA42" s="165">
        <v>0</v>
      </c>
      <c r="AB42" s="195"/>
      <c r="AC42" s="197">
        <f t="shared" si="14"/>
        <v>0</v>
      </c>
      <c r="AD42" s="198"/>
      <c r="AE42" s="199">
        <f t="shared" si="53"/>
        <v>0</v>
      </c>
      <c r="AF42" s="198">
        <f t="shared" si="15"/>
        <v>0</v>
      </c>
      <c r="AG42" s="197"/>
      <c r="AH42" s="195"/>
      <c r="AI42" s="198">
        <f t="shared" si="16"/>
        <v>0</v>
      </c>
      <c r="AJ42" s="197"/>
      <c r="AK42" s="195">
        <v>0</v>
      </c>
      <c r="AL42" s="198">
        <f t="shared" si="17"/>
        <v>14.875</v>
      </c>
      <c r="AM42" s="197"/>
      <c r="AN42" s="195">
        <v>14.875</v>
      </c>
      <c r="AO42" s="198">
        <f t="shared" si="18"/>
        <v>14.875</v>
      </c>
      <c r="AP42" s="198"/>
      <c r="AQ42" s="189">
        <f t="shared" si="54"/>
        <v>14.875</v>
      </c>
      <c r="AR42" s="198">
        <f t="shared" si="52"/>
        <v>14.875</v>
      </c>
      <c r="AS42" s="198"/>
      <c r="AT42" s="199">
        <f t="shared" si="55"/>
        <v>14.875</v>
      </c>
      <c r="AU42" s="198">
        <f t="shared" si="20"/>
        <v>0</v>
      </c>
      <c r="AV42" s="197"/>
      <c r="AW42" s="196">
        <v>0</v>
      </c>
      <c r="AX42" s="198">
        <f t="shared" si="21"/>
        <v>0</v>
      </c>
      <c r="AY42" s="197"/>
      <c r="AZ42" s="196">
        <v>0</v>
      </c>
      <c r="BA42" s="198">
        <f t="shared" si="22"/>
        <v>0</v>
      </c>
      <c r="BB42" s="197"/>
      <c r="BC42" s="196">
        <v>0</v>
      </c>
      <c r="BD42" s="198">
        <f t="shared" si="23"/>
        <v>0</v>
      </c>
      <c r="BE42" s="198"/>
      <c r="BF42" s="199">
        <f t="shared" si="56"/>
        <v>0</v>
      </c>
      <c r="BG42" s="198">
        <f t="shared" si="24"/>
        <v>14.875</v>
      </c>
      <c r="BH42" s="198"/>
      <c r="BI42" s="197">
        <f t="shared" si="57"/>
        <v>14.875</v>
      </c>
      <c r="BJ42" s="198">
        <f t="shared" si="25"/>
        <v>0</v>
      </c>
      <c r="BK42" s="197"/>
      <c r="BL42" s="195">
        <v>0</v>
      </c>
      <c r="BM42" s="198">
        <f t="shared" si="26"/>
        <v>0</v>
      </c>
      <c r="BN42" s="197"/>
      <c r="BO42" s="195"/>
      <c r="BP42" s="198">
        <f t="shared" si="27"/>
        <v>0</v>
      </c>
      <c r="BQ42" s="197"/>
      <c r="BR42" s="195"/>
      <c r="BS42" s="200">
        <f t="shared" si="28"/>
        <v>0</v>
      </c>
      <c r="BT42" s="200"/>
      <c r="BU42" s="120">
        <f t="shared" si="58"/>
        <v>0</v>
      </c>
      <c r="BV42" s="200">
        <f t="shared" si="29"/>
        <v>14.875</v>
      </c>
      <c r="BW42" s="200"/>
      <c r="BX42" s="120">
        <f t="shared" si="59"/>
        <v>14.875</v>
      </c>
      <c r="BY42" s="122">
        <f t="shared" si="51"/>
        <v>0.15040444893832153</v>
      </c>
    </row>
    <row r="43" spans="2:78" ht="15.6" customHeight="1" x14ac:dyDescent="0.25">
      <c r="B43" s="796" t="s">
        <v>74</v>
      </c>
      <c r="C43" s="823" t="s">
        <v>75</v>
      </c>
      <c r="D43" s="616" t="s">
        <v>36</v>
      </c>
      <c r="E43" s="202">
        <f t="shared" si="0"/>
        <v>5.9939999999999998</v>
      </c>
      <c r="F43" s="39">
        <f t="shared" si="1"/>
        <v>0.23499999999999999</v>
      </c>
      <c r="G43" s="40">
        <f t="shared" si="47"/>
        <v>3.920587253920587E-2</v>
      </c>
      <c r="H43" s="42">
        <f t="shared" si="3"/>
        <v>0.64800000000000002</v>
      </c>
      <c r="I43" s="42">
        <f t="shared" si="4"/>
        <v>0.88300000000000001</v>
      </c>
      <c r="J43" s="40">
        <f t="shared" si="48"/>
        <v>0.14731398064731399</v>
      </c>
      <c r="K43" s="42">
        <f t="shared" si="6"/>
        <v>0</v>
      </c>
      <c r="L43" s="42">
        <f t="shared" si="7"/>
        <v>0.88300000000000001</v>
      </c>
      <c r="M43" s="40">
        <f t="shared" si="49"/>
        <v>0.14731398064731399</v>
      </c>
      <c r="N43" s="42">
        <f t="shared" si="9"/>
        <v>0</v>
      </c>
      <c r="O43" s="42">
        <f t="shared" si="31"/>
        <v>0.88300000000000001</v>
      </c>
      <c r="P43" s="40">
        <f t="shared" si="50"/>
        <v>0.14731398064731399</v>
      </c>
      <c r="Q43" s="203">
        <f t="shared" si="10"/>
        <v>5.9939999999999998</v>
      </c>
      <c r="R43" s="45">
        <v>0</v>
      </c>
      <c r="S43" s="622">
        <v>5.9939999999999998</v>
      </c>
      <c r="T43" s="204">
        <f t="shared" si="11"/>
        <v>0</v>
      </c>
      <c r="U43" s="47">
        <v>0</v>
      </c>
      <c r="V43" s="48"/>
      <c r="W43" s="204">
        <f t="shared" si="12"/>
        <v>0</v>
      </c>
      <c r="X43" s="47">
        <v>0</v>
      </c>
      <c r="Y43" s="48"/>
      <c r="Z43" s="204">
        <f t="shared" si="13"/>
        <v>0.23499999999999999</v>
      </c>
      <c r="AA43" s="47">
        <v>0</v>
      </c>
      <c r="AB43" s="48">
        <v>0.23499999999999999</v>
      </c>
      <c r="AC43" s="205">
        <f t="shared" si="14"/>
        <v>0.23499999999999999</v>
      </c>
      <c r="AD43" s="206">
        <v>0</v>
      </c>
      <c r="AE43" s="207">
        <f t="shared" si="53"/>
        <v>0.23499999999999999</v>
      </c>
      <c r="AF43" s="205">
        <f t="shared" si="15"/>
        <v>0</v>
      </c>
      <c r="AG43" s="208">
        <v>0</v>
      </c>
      <c r="AH43" s="48"/>
      <c r="AI43" s="205">
        <f t="shared" si="16"/>
        <v>0</v>
      </c>
      <c r="AJ43" s="208">
        <v>0</v>
      </c>
      <c r="AK43" s="48">
        <v>0</v>
      </c>
      <c r="AL43" s="205">
        <f t="shared" si="17"/>
        <v>0.64800000000000002</v>
      </c>
      <c r="AM43" s="208">
        <v>0</v>
      </c>
      <c r="AN43" s="48">
        <v>0.64800000000000002</v>
      </c>
      <c r="AO43" s="205">
        <f t="shared" si="18"/>
        <v>0.64800000000000002</v>
      </c>
      <c r="AP43" s="206">
        <v>0</v>
      </c>
      <c r="AQ43" s="207">
        <f t="shared" si="54"/>
        <v>0.64800000000000002</v>
      </c>
      <c r="AR43" s="205">
        <f t="shared" si="52"/>
        <v>0.88300000000000001</v>
      </c>
      <c r="AS43" s="206">
        <v>0</v>
      </c>
      <c r="AT43" s="207">
        <f t="shared" si="55"/>
        <v>0.88300000000000001</v>
      </c>
      <c r="AU43" s="205">
        <f t="shared" si="20"/>
        <v>0</v>
      </c>
      <c r="AV43" s="208">
        <v>0</v>
      </c>
      <c r="AW43" s="49">
        <v>0</v>
      </c>
      <c r="AX43" s="205">
        <f t="shared" si="21"/>
        <v>0</v>
      </c>
      <c r="AY43" s="208">
        <v>0</v>
      </c>
      <c r="AZ43" s="49">
        <v>0</v>
      </c>
      <c r="BA43" s="205">
        <f t="shared" si="22"/>
        <v>0</v>
      </c>
      <c r="BB43" s="208">
        <v>0</v>
      </c>
      <c r="BC43" s="49">
        <v>0</v>
      </c>
      <c r="BD43" s="205">
        <f t="shared" si="23"/>
        <v>0</v>
      </c>
      <c r="BE43" s="206">
        <v>0</v>
      </c>
      <c r="BF43" s="207">
        <f t="shared" si="56"/>
        <v>0</v>
      </c>
      <c r="BG43" s="205">
        <f t="shared" si="24"/>
        <v>0.88300000000000001</v>
      </c>
      <c r="BH43" s="206">
        <v>0</v>
      </c>
      <c r="BI43" s="207">
        <f t="shared" si="57"/>
        <v>0.88300000000000001</v>
      </c>
      <c r="BJ43" s="205">
        <f t="shared" si="25"/>
        <v>0</v>
      </c>
      <c r="BK43" s="208">
        <v>0</v>
      </c>
      <c r="BL43" s="48">
        <v>0</v>
      </c>
      <c r="BM43" s="205">
        <f t="shared" si="26"/>
        <v>0</v>
      </c>
      <c r="BN43" s="208">
        <v>0</v>
      </c>
      <c r="BO43" s="48">
        <v>0</v>
      </c>
      <c r="BP43" s="205">
        <f t="shared" si="27"/>
        <v>0</v>
      </c>
      <c r="BQ43" s="208">
        <v>0</v>
      </c>
      <c r="BR43" s="48">
        <v>0</v>
      </c>
      <c r="BS43" s="209">
        <f t="shared" si="28"/>
        <v>0</v>
      </c>
      <c r="BT43" s="210">
        <v>0</v>
      </c>
      <c r="BU43" s="51">
        <f t="shared" si="58"/>
        <v>0</v>
      </c>
      <c r="BV43" s="209">
        <f t="shared" si="29"/>
        <v>0.88300000000000001</v>
      </c>
      <c r="BW43" s="210">
        <v>0</v>
      </c>
      <c r="BX43" s="51">
        <f t="shared" si="59"/>
        <v>0.88300000000000001</v>
      </c>
      <c r="BY43" s="54">
        <f t="shared" si="51"/>
        <v>0.14731398064731399</v>
      </c>
    </row>
    <row r="44" spans="2:78" ht="15.6" customHeight="1" x14ac:dyDescent="0.25">
      <c r="B44" s="832"/>
      <c r="C44" s="833"/>
      <c r="D44" s="74" t="s">
        <v>76</v>
      </c>
      <c r="E44" s="186">
        <f t="shared" si="0"/>
        <v>48</v>
      </c>
      <c r="F44" s="75">
        <f t="shared" si="1"/>
        <v>3</v>
      </c>
      <c r="G44" s="76">
        <f t="shared" si="47"/>
        <v>6.25E-2</v>
      </c>
      <c r="H44" s="78">
        <f t="shared" si="3"/>
        <v>5</v>
      </c>
      <c r="I44" s="78">
        <f t="shared" si="4"/>
        <v>8</v>
      </c>
      <c r="J44" s="76">
        <f t="shared" si="48"/>
        <v>0.16666666666666666</v>
      </c>
      <c r="K44" s="78">
        <f t="shared" si="6"/>
        <v>0</v>
      </c>
      <c r="L44" s="78">
        <f t="shared" si="7"/>
        <v>8</v>
      </c>
      <c r="M44" s="76">
        <f t="shared" si="49"/>
        <v>0.16666666666666666</v>
      </c>
      <c r="N44" s="78">
        <f t="shared" si="9"/>
        <v>0</v>
      </c>
      <c r="O44" s="78">
        <f t="shared" si="31"/>
        <v>8</v>
      </c>
      <c r="P44" s="76">
        <f t="shared" si="50"/>
        <v>0.16666666666666666</v>
      </c>
      <c r="Q44" s="211">
        <f t="shared" si="10"/>
        <v>48</v>
      </c>
      <c r="R44" s="92">
        <v>0</v>
      </c>
      <c r="S44" s="625">
        <v>48</v>
      </c>
      <c r="T44" s="212">
        <f t="shared" si="11"/>
        <v>0</v>
      </c>
      <c r="U44" s="94">
        <v>0</v>
      </c>
      <c r="V44" s="95"/>
      <c r="W44" s="212">
        <f t="shared" si="12"/>
        <v>0</v>
      </c>
      <c r="X44" s="94">
        <v>0</v>
      </c>
      <c r="Y44" s="95"/>
      <c r="Z44" s="212">
        <f t="shared" si="13"/>
        <v>3</v>
      </c>
      <c r="AA44" s="94">
        <v>0</v>
      </c>
      <c r="AB44" s="95">
        <v>3</v>
      </c>
      <c r="AC44" s="213">
        <f t="shared" si="14"/>
        <v>3</v>
      </c>
      <c r="AD44" s="190">
        <v>0</v>
      </c>
      <c r="AE44" s="189">
        <f t="shared" si="53"/>
        <v>3</v>
      </c>
      <c r="AF44" s="213">
        <f t="shared" si="15"/>
        <v>0</v>
      </c>
      <c r="AG44" s="189">
        <v>0</v>
      </c>
      <c r="AH44" s="95"/>
      <c r="AI44" s="213">
        <f t="shared" si="16"/>
        <v>0</v>
      </c>
      <c r="AJ44" s="189">
        <v>0</v>
      </c>
      <c r="AK44" s="95">
        <v>0</v>
      </c>
      <c r="AL44" s="213">
        <f t="shared" si="17"/>
        <v>5</v>
      </c>
      <c r="AM44" s="189">
        <v>0</v>
      </c>
      <c r="AN44" s="95">
        <v>5</v>
      </c>
      <c r="AO44" s="213">
        <f>AP44+AQ44</f>
        <v>5</v>
      </c>
      <c r="AP44" s="190">
        <v>0</v>
      </c>
      <c r="AQ44" s="189">
        <f t="shared" si="54"/>
        <v>5</v>
      </c>
      <c r="AR44" s="213">
        <f t="shared" si="52"/>
        <v>8</v>
      </c>
      <c r="AS44" s="190">
        <v>0</v>
      </c>
      <c r="AT44" s="189">
        <f t="shared" si="55"/>
        <v>8</v>
      </c>
      <c r="AU44" s="213">
        <f t="shared" si="20"/>
        <v>0</v>
      </c>
      <c r="AV44" s="189">
        <v>0</v>
      </c>
      <c r="AW44" s="96">
        <v>0</v>
      </c>
      <c r="AX44" s="213">
        <f t="shared" si="21"/>
        <v>0</v>
      </c>
      <c r="AY44" s="189">
        <v>0</v>
      </c>
      <c r="AZ44" s="96">
        <v>0</v>
      </c>
      <c r="BA44" s="213">
        <f t="shared" si="22"/>
        <v>0</v>
      </c>
      <c r="BB44" s="189">
        <v>0</v>
      </c>
      <c r="BC44" s="96">
        <v>0</v>
      </c>
      <c r="BD44" s="213">
        <f t="shared" si="23"/>
        <v>0</v>
      </c>
      <c r="BE44" s="190">
        <v>0</v>
      </c>
      <c r="BF44" s="189">
        <f t="shared" si="56"/>
        <v>0</v>
      </c>
      <c r="BG44" s="213">
        <f t="shared" si="24"/>
        <v>8</v>
      </c>
      <c r="BH44" s="190">
        <v>0</v>
      </c>
      <c r="BI44" s="189">
        <f t="shared" si="57"/>
        <v>8</v>
      </c>
      <c r="BJ44" s="213">
        <f t="shared" si="25"/>
        <v>0</v>
      </c>
      <c r="BK44" s="189">
        <v>0</v>
      </c>
      <c r="BL44" s="95">
        <v>0</v>
      </c>
      <c r="BM44" s="213">
        <f t="shared" si="26"/>
        <v>0</v>
      </c>
      <c r="BN44" s="189">
        <v>0</v>
      </c>
      <c r="BO44" s="95">
        <v>0</v>
      </c>
      <c r="BP44" s="213">
        <f t="shared" si="27"/>
        <v>0</v>
      </c>
      <c r="BQ44" s="189">
        <v>0</v>
      </c>
      <c r="BR44" s="95">
        <v>0</v>
      </c>
      <c r="BS44" s="86">
        <f t="shared" si="28"/>
        <v>0</v>
      </c>
      <c r="BT44" s="87">
        <v>0</v>
      </c>
      <c r="BU44" s="88">
        <f t="shared" si="58"/>
        <v>0</v>
      </c>
      <c r="BV44" s="86">
        <f t="shared" si="29"/>
        <v>8</v>
      </c>
      <c r="BW44" s="87">
        <v>0</v>
      </c>
      <c r="BX44" s="88">
        <f t="shared" si="59"/>
        <v>8</v>
      </c>
      <c r="BY44" s="90">
        <f t="shared" si="51"/>
        <v>0.16666666666666666</v>
      </c>
    </row>
    <row r="45" spans="2:78" ht="15.6" customHeight="1" thickBot="1" x14ac:dyDescent="0.3">
      <c r="B45" s="797"/>
      <c r="C45" s="824"/>
      <c r="D45" s="617" t="s">
        <v>32</v>
      </c>
      <c r="E45" s="214">
        <f t="shared" si="0"/>
        <v>8610.58</v>
      </c>
      <c r="F45" s="161">
        <f t="shared" si="1"/>
        <v>318.33499999999998</v>
      </c>
      <c r="G45" s="108">
        <f t="shared" si="47"/>
        <v>3.6970215711369034E-2</v>
      </c>
      <c r="H45" s="110">
        <f t="shared" si="3"/>
        <v>918.19500000000005</v>
      </c>
      <c r="I45" s="110">
        <f t="shared" si="4"/>
        <v>1236.53</v>
      </c>
      <c r="J45" s="108">
        <f t="shared" si="48"/>
        <v>0.14360588949873296</v>
      </c>
      <c r="K45" s="110">
        <f t="shared" si="6"/>
        <v>0</v>
      </c>
      <c r="L45" s="110">
        <f t="shared" si="7"/>
        <v>1236.53</v>
      </c>
      <c r="M45" s="108">
        <f t="shared" si="49"/>
        <v>0.14360588949873296</v>
      </c>
      <c r="N45" s="110">
        <f t="shared" si="9"/>
        <v>0</v>
      </c>
      <c r="O45" s="110">
        <f t="shared" si="31"/>
        <v>1236.53</v>
      </c>
      <c r="P45" s="108">
        <f t="shared" si="50"/>
        <v>0.14360588949873296</v>
      </c>
      <c r="Q45" s="215">
        <f t="shared" si="10"/>
        <v>8610.58</v>
      </c>
      <c r="R45" s="163">
        <v>0</v>
      </c>
      <c r="S45" s="626">
        <v>8610.58</v>
      </c>
      <c r="T45" s="216">
        <f t="shared" si="11"/>
        <v>0</v>
      </c>
      <c r="U45" s="165">
        <v>0</v>
      </c>
      <c r="V45" s="99"/>
      <c r="W45" s="216">
        <f t="shared" si="12"/>
        <v>0</v>
      </c>
      <c r="X45" s="165">
        <v>0</v>
      </c>
      <c r="Y45" s="99"/>
      <c r="Z45" s="216">
        <f t="shared" si="13"/>
        <v>318.33499999999998</v>
      </c>
      <c r="AA45" s="165">
        <v>0</v>
      </c>
      <c r="AB45" s="99">
        <v>318.33499999999998</v>
      </c>
      <c r="AC45" s="217">
        <f t="shared" si="14"/>
        <v>318.33499999999998</v>
      </c>
      <c r="AD45" s="218">
        <v>0</v>
      </c>
      <c r="AE45" s="199">
        <f t="shared" si="53"/>
        <v>318.33499999999998</v>
      </c>
      <c r="AF45" s="217">
        <f t="shared" si="15"/>
        <v>0</v>
      </c>
      <c r="AG45" s="219">
        <v>0</v>
      </c>
      <c r="AH45" s="99"/>
      <c r="AI45" s="217">
        <f t="shared" si="16"/>
        <v>0</v>
      </c>
      <c r="AJ45" s="219">
        <v>0</v>
      </c>
      <c r="AK45" s="99"/>
      <c r="AL45" s="217">
        <f t="shared" si="17"/>
        <v>918.19500000000005</v>
      </c>
      <c r="AM45" s="219">
        <v>0</v>
      </c>
      <c r="AN45" s="99">
        <v>918.19500000000005</v>
      </c>
      <c r="AO45" s="217">
        <f t="shared" si="18"/>
        <v>918.19500000000005</v>
      </c>
      <c r="AP45" s="218">
        <v>0</v>
      </c>
      <c r="AQ45" s="199">
        <f t="shared" si="54"/>
        <v>918.19500000000005</v>
      </c>
      <c r="AR45" s="217">
        <f t="shared" si="52"/>
        <v>1236.53</v>
      </c>
      <c r="AS45" s="218">
        <v>0</v>
      </c>
      <c r="AT45" s="199">
        <f t="shared" si="55"/>
        <v>1236.53</v>
      </c>
      <c r="AU45" s="217">
        <f t="shared" si="20"/>
        <v>0</v>
      </c>
      <c r="AV45" s="219">
        <v>0</v>
      </c>
      <c r="AW45" s="100">
        <v>0</v>
      </c>
      <c r="AX45" s="217">
        <f t="shared" si="21"/>
        <v>0</v>
      </c>
      <c r="AY45" s="219">
        <v>0</v>
      </c>
      <c r="AZ45" s="100">
        <v>0</v>
      </c>
      <c r="BA45" s="217">
        <f t="shared" si="22"/>
        <v>0</v>
      </c>
      <c r="BB45" s="219">
        <v>0</v>
      </c>
      <c r="BC45" s="100">
        <v>0</v>
      </c>
      <c r="BD45" s="217">
        <f t="shared" si="23"/>
        <v>0</v>
      </c>
      <c r="BE45" s="218">
        <v>0</v>
      </c>
      <c r="BF45" s="199">
        <f t="shared" si="56"/>
        <v>0</v>
      </c>
      <c r="BG45" s="217">
        <f t="shared" si="24"/>
        <v>1236.53</v>
      </c>
      <c r="BH45" s="218">
        <v>0</v>
      </c>
      <c r="BI45" s="199">
        <f t="shared" si="57"/>
        <v>1236.53</v>
      </c>
      <c r="BJ45" s="217">
        <f t="shared" si="25"/>
        <v>0</v>
      </c>
      <c r="BK45" s="219">
        <v>0</v>
      </c>
      <c r="BL45" s="99">
        <v>0</v>
      </c>
      <c r="BM45" s="217">
        <f t="shared" si="26"/>
        <v>0</v>
      </c>
      <c r="BN45" s="219">
        <v>0</v>
      </c>
      <c r="BO45" s="99">
        <v>0</v>
      </c>
      <c r="BP45" s="217">
        <f t="shared" si="27"/>
        <v>0</v>
      </c>
      <c r="BQ45" s="219">
        <v>0</v>
      </c>
      <c r="BR45" s="99">
        <v>0</v>
      </c>
      <c r="BS45" s="220">
        <f t="shared" si="28"/>
        <v>0</v>
      </c>
      <c r="BT45" s="221">
        <v>0</v>
      </c>
      <c r="BU45" s="120">
        <f t="shared" si="58"/>
        <v>0</v>
      </c>
      <c r="BV45" s="220">
        <f t="shared" si="29"/>
        <v>1236.53</v>
      </c>
      <c r="BW45" s="221">
        <v>0</v>
      </c>
      <c r="BX45" s="119">
        <f t="shared" si="59"/>
        <v>1236.53</v>
      </c>
      <c r="BY45" s="122">
        <f t="shared" si="51"/>
        <v>0.14360588949873296</v>
      </c>
      <c r="BZ45" s="4"/>
    </row>
    <row r="46" spans="2:78" ht="16.2" customHeight="1" x14ac:dyDescent="0.25">
      <c r="B46" s="796" t="s">
        <v>77</v>
      </c>
      <c r="C46" s="819" t="s">
        <v>78</v>
      </c>
      <c r="D46" s="616" t="s">
        <v>36</v>
      </c>
      <c r="E46" s="202">
        <f t="shared" si="0"/>
        <v>0</v>
      </c>
      <c r="F46" s="39">
        <f t="shared" si="1"/>
        <v>0</v>
      </c>
      <c r="G46" s="40"/>
      <c r="H46" s="42">
        <f t="shared" si="3"/>
        <v>0</v>
      </c>
      <c r="I46" s="42">
        <f t="shared" si="4"/>
        <v>0</v>
      </c>
      <c r="J46" s="40" t="e">
        <f t="shared" si="48"/>
        <v>#DIV/0!</v>
      </c>
      <c r="K46" s="42">
        <f t="shared" si="6"/>
        <v>0</v>
      </c>
      <c r="L46" s="42">
        <f t="shared" si="7"/>
        <v>0</v>
      </c>
      <c r="M46" s="40" t="e">
        <f t="shared" si="49"/>
        <v>#DIV/0!</v>
      </c>
      <c r="N46" s="42">
        <f t="shared" si="9"/>
        <v>0</v>
      </c>
      <c r="O46" s="42">
        <f t="shared" si="31"/>
        <v>0</v>
      </c>
      <c r="P46" s="40"/>
      <c r="Q46" s="44">
        <f t="shared" si="10"/>
        <v>0</v>
      </c>
      <c r="R46" s="45">
        <v>0</v>
      </c>
      <c r="S46" s="622"/>
      <c r="T46" s="46">
        <f t="shared" si="11"/>
        <v>0</v>
      </c>
      <c r="U46" s="47">
        <v>0</v>
      </c>
      <c r="V46" s="48">
        <v>0</v>
      </c>
      <c r="W46" s="46">
        <f t="shared" si="12"/>
        <v>0</v>
      </c>
      <c r="X46" s="47">
        <v>0</v>
      </c>
      <c r="Y46" s="48">
        <v>0</v>
      </c>
      <c r="Z46" s="46">
        <f t="shared" si="13"/>
        <v>0</v>
      </c>
      <c r="AA46" s="47">
        <v>0</v>
      </c>
      <c r="AB46" s="48">
        <v>0</v>
      </c>
      <c r="AC46" s="222">
        <f t="shared" si="14"/>
        <v>0</v>
      </c>
      <c r="AD46" s="223">
        <v>0</v>
      </c>
      <c r="AE46" s="207">
        <f t="shared" si="53"/>
        <v>0</v>
      </c>
      <c r="AF46" s="222">
        <f t="shared" si="15"/>
        <v>0</v>
      </c>
      <c r="AG46" s="207">
        <v>0</v>
      </c>
      <c r="AH46" s="48">
        <v>0</v>
      </c>
      <c r="AI46" s="222">
        <f t="shared" si="16"/>
        <v>0</v>
      </c>
      <c r="AJ46" s="207">
        <v>0</v>
      </c>
      <c r="AK46" s="48">
        <v>0</v>
      </c>
      <c r="AL46" s="222">
        <f t="shared" si="17"/>
        <v>0</v>
      </c>
      <c r="AM46" s="207">
        <v>0</v>
      </c>
      <c r="AN46" s="48">
        <v>0</v>
      </c>
      <c r="AO46" s="222">
        <f t="shared" si="18"/>
        <v>0</v>
      </c>
      <c r="AP46" s="223">
        <v>0</v>
      </c>
      <c r="AQ46" s="207">
        <f t="shared" si="54"/>
        <v>0</v>
      </c>
      <c r="AR46" s="222">
        <f t="shared" si="52"/>
        <v>0</v>
      </c>
      <c r="AS46" s="223">
        <v>0</v>
      </c>
      <c r="AT46" s="207">
        <f t="shared" si="55"/>
        <v>0</v>
      </c>
      <c r="AU46" s="222">
        <f t="shared" si="20"/>
        <v>0</v>
      </c>
      <c r="AV46" s="207">
        <v>0</v>
      </c>
      <c r="AW46" s="49">
        <v>0</v>
      </c>
      <c r="AX46" s="222">
        <f t="shared" si="21"/>
        <v>0</v>
      </c>
      <c r="AY46" s="207">
        <v>0</v>
      </c>
      <c r="AZ46" s="49">
        <v>0</v>
      </c>
      <c r="BA46" s="222">
        <f t="shared" si="22"/>
        <v>0</v>
      </c>
      <c r="BB46" s="207">
        <v>0</v>
      </c>
      <c r="BC46" s="49">
        <v>0</v>
      </c>
      <c r="BD46" s="222">
        <f t="shared" si="23"/>
        <v>0</v>
      </c>
      <c r="BE46" s="223">
        <v>0</v>
      </c>
      <c r="BF46" s="207">
        <f t="shared" si="56"/>
        <v>0</v>
      </c>
      <c r="BG46" s="222">
        <f t="shared" si="24"/>
        <v>0</v>
      </c>
      <c r="BH46" s="223">
        <v>0</v>
      </c>
      <c r="BI46" s="207">
        <f t="shared" si="57"/>
        <v>0</v>
      </c>
      <c r="BJ46" s="222">
        <f t="shared" si="25"/>
        <v>0</v>
      </c>
      <c r="BK46" s="207">
        <v>0</v>
      </c>
      <c r="BL46" s="48">
        <v>0</v>
      </c>
      <c r="BM46" s="222">
        <f t="shared" si="26"/>
        <v>0</v>
      </c>
      <c r="BN46" s="207">
        <v>0</v>
      </c>
      <c r="BO46" s="48">
        <v>0</v>
      </c>
      <c r="BP46" s="222">
        <f t="shared" si="27"/>
        <v>0</v>
      </c>
      <c r="BQ46" s="207">
        <v>0</v>
      </c>
      <c r="BR46" s="48">
        <v>0</v>
      </c>
      <c r="BS46" s="224">
        <f t="shared" si="28"/>
        <v>0</v>
      </c>
      <c r="BT46" s="225">
        <v>0</v>
      </c>
      <c r="BU46" s="51">
        <f t="shared" si="58"/>
        <v>0</v>
      </c>
      <c r="BV46" s="224">
        <f t="shared" si="29"/>
        <v>0</v>
      </c>
      <c r="BW46" s="225">
        <v>0</v>
      </c>
      <c r="BX46" s="51">
        <f t="shared" si="59"/>
        <v>0</v>
      </c>
      <c r="BY46" s="193" t="e">
        <f t="shared" si="51"/>
        <v>#DIV/0!</v>
      </c>
    </row>
    <row r="47" spans="2:78" ht="16.2" customHeight="1" thickBot="1" x14ac:dyDescent="0.3">
      <c r="B47" s="797"/>
      <c r="C47" s="820"/>
      <c r="D47" s="617" t="s">
        <v>32</v>
      </c>
      <c r="E47" s="214">
        <f t="shared" si="0"/>
        <v>0</v>
      </c>
      <c r="F47" s="161">
        <f t="shared" si="1"/>
        <v>0</v>
      </c>
      <c r="G47" s="108"/>
      <c r="H47" s="110">
        <f t="shared" si="3"/>
        <v>0</v>
      </c>
      <c r="I47" s="110">
        <f t="shared" si="4"/>
        <v>0</v>
      </c>
      <c r="J47" s="108" t="e">
        <f t="shared" si="48"/>
        <v>#DIV/0!</v>
      </c>
      <c r="K47" s="110">
        <f t="shared" si="6"/>
        <v>0</v>
      </c>
      <c r="L47" s="110">
        <f t="shared" si="7"/>
        <v>0</v>
      </c>
      <c r="M47" s="108" t="e">
        <f t="shared" si="49"/>
        <v>#DIV/0!</v>
      </c>
      <c r="N47" s="110">
        <f t="shared" si="9"/>
        <v>0</v>
      </c>
      <c r="O47" s="110">
        <f t="shared" si="31"/>
        <v>0</v>
      </c>
      <c r="P47" s="108"/>
      <c r="Q47" s="162">
        <f t="shared" si="10"/>
        <v>0</v>
      </c>
      <c r="R47" s="163">
        <v>0</v>
      </c>
      <c r="S47" s="626">
        <f>S46*748.57</f>
        <v>0</v>
      </c>
      <c r="T47" s="164">
        <f t="shared" si="11"/>
        <v>0</v>
      </c>
      <c r="U47" s="165">
        <v>0</v>
      </c>
      <c r="V47" s="99">
        <v>0</v>
      </c>
      <c r="W47" s="164">
        <f t="shared" si="12"/>
        <v>0</v>
      </c>
      <c r="X47" s="165">
        <v>0</v>
      </c>
      <c r="Y47" s="99">
        <v>0</v>
      </c>
      <c r="Z47" s="164">
        <f t="shared" si="13"/>
        <v>0</v>
      </c>
      <c r="AA47" s="165">
        <v>0</v>
      </c>
      <c r="AB47" s="99">
        <v>0</v>
      </c>
      <c r="AC47" s="226">
        <f t="shared" si="14"/>
        <v>0</v>
      </c>
      <c r="AD47" s="198">
        <v>0</v>
      </c>
      <c r="AE47" s="199">
        <f t="shared" si="53"/>
        <v>0</v>
      </c>
      <c r="AF47" s="226">
        <f t="shared" si="15"/>
        <v>0</v>
      </c>
      <c r="AG47" s="197">
        <v>0</v>
      </c>
      <c r="AH47" s="99">
        <v>0</v>
      </c>
      <c r="AI47" s="226">
        <f t="shared" si="16"/>
        <v>0</v>
      </c>
      <c r="AJ47" s="197">
        <v>0</v>
      </c>
      <c r="AK47" s="99">
        <v>0</v>
      </c>
      <c r="AL47" s="226">
        <f t="shared" si="17"/>
        <v>0</v>
      </c>
      <c r="AM47" s="197">
        <v>0</v>
      </c>
      <c r="AN47" s="99">
        <v>0</v>
      </c>
      <c r="AO47" s="226">
        <f t="shared" si="18"/>
        <v>0</v>
      </c>
      <c r="AP47" s="198">
        <v>0</v>
      </c>
      <c r="AQ47" s="199">
        <f t="shared" si="54"/>
        <v>0</v>
      </c>
      <c r="AR47" s="226">
        <f t="shared" si="52"/>
        <v>0</v>
      </c>
      <c r="AS47" s="198">
        <v>0</v>
      </c>
      <c r="AT47" s="197">
        <f t="shared" si="55"/>
        <v>0</v>
      </c>
      <c r="AU47" s="226">
        <f t="shared" si="20"/>
        <v>0</v>
      </c>
      <c r="AV47" s="197">
        <v>0</v>
      </c>
      <c r="AW47" s="100">
        <v>0</v>
      </c>
      <c r="AX47" s="226">
        <f t="shared" si="21"/>
        <v>0</v>
      </c>
      <c r="AY47" s="197">
        <v>0</v>
      </c>
      <c r="AZ47" s="100">
        <v>0</v>
      </c>
      <c r="BA47" s="226">
        <f t="shared" si="22"/>
        <v>0</v>
      </c>
      <c r="BB47" s="197">
        <v>0</v>
      </c>
      <c r="BC47" s="100">
        <v>0</v>
      </c>
      <c r="BD47" s="226">
        <f t="shared" si="23"/>
        <v>0</v>
      </c>
      <c r="BE47" s="198">
        <v>0</v>
      </c>
      <c r="BF47" s="199">
        <f t="shared" si="56"/>
        <v>0</v>
      </c>
      <c r="BG47" s="226">
        <f t="shared" si="24"/>
        <v>0</v>
      </c>
      <c r="BH47" s="198">
        <v>0</v>
      </c>
      <c r="BI47" s="197">
        <f t="shared" si="57"/>
        <v>0</v>
      </c>
      <c r="BJ47" s="226">
        <f t="shared" si="25"/>
        <v>0</v>
      </c>
      <c r="BK47" s="197">
        <v>0</v>
      </c>
      <c r="BL47" s="99">
        <v>0</v>
      </c>
      <c r="BM47" s="226">
        <f t="shared" si="26"/>
        <v>0</v>
      </c>
      <c r="BN47" s="197">
        <v>0</v>
      </c>
      <c r="BO47" s="99">
        <v>0</v>
      </c>
      <c r="BP47" s="226">
        <f t="shared" si="27"/>
        <v>0</v>
      </c>
      <c r="BQ47" s="197">
        <v>0</v>
      </c>
      <c r="BR47" s="99">
        <v>0</v>
      </c>
      <c r="BS47" s="227">
        <f t="shared" si="28"/>
        <v>0</v>
      </c>
      <c r="BT47" s="200">
        <v>0</v>
      </c>
      <c r="BU47" s="120">
        <f t="shared" si="58"/>
        <v>0</v>
      </c>
      <c r="BV47" s="227">
        <f t="shared" si="29"/>
        <v>0</v>
      </c>
      <c r="BW47" s="200">
        <v>0</v>
      </c>
      <c r="BX47" s="152">
        <f t="shared" si="59"/>
        <v>0</v>
      </c>
      <c r="BY47" s="228" t="e">
        <f t="shared" si="51"/>
        <v>#DIV/0!</v>
      </c>
    </row>
    <row r="48" spans="2:78" ht="16.2" customHeight="1" x14ac:dyDescent="0.25">
      <c r="B48" s="796" t="s">
        <v>79</v>
      </c>
      <c r="C48" s="819" t="s">
        <v>80</v>
      </c>
      <c r="D48" s="618" t="s">
        <v>36</v>
      </c>
      <c r="E48" s="202">
        <f t="shared" si="0"/>
        <v>4.8000000000000001E-2</v>
      </c>
      <c r="F48" s="39">
        <f t="shared" si="1"/>
        <v>0.106</v>
      </c>
      <c r="G48" s="40">
        <f t="shared" si="47"/>
        <v>2.208333333333333</v>
      </c>
      <c r="H48" s="42">
        <f t="shared" si="3"/>
        <v>2.6000000000000002E-2</v>
      </c>
      <c r="I48" s="42">
        <f t="shared" si="4"/>
        <v>0.13200000000000001</v>
      </c>
      <c r="J48" s="40">
        <f t="shared" si="48"/>
        <v>2.75</v>
      </c>
      <c r="K48" s="42">
        <f t="shared" si="6"/>
        <v>0</v>
      </c>
      <c r="L48" s="42">
        <f t="shared" si="7"/>
        <v>0.13200000000000001</v>
      </c>
      <c r="M48" s="40">
        <f t="shared" si="49"/>
        <v>2.75</v>
      </c>
      <c r="N48" s="42">
        <f t="shared" si="9"/>
        <v>0</v>
      </c>
      <c r="O48" s="42">
        <f t="shared" si="31"/>
        <v>0.13200000000000001</v>
      </c>
      <c r="P48" s="40">
        <f t="shared" si="50"/>
        <v>2.75</v>
      </c>
      <c r="Q48" s="80">
        <f t="shared" si="10"/>
        <v>4.8000000000000001E-2</v>
      </c>
      <c r="R48" s="81">
        <v>0</v>
      </c>
      <c r="S48" s="624">
        <v>4.8000000000000001E-2</v>
      </c>
      <c r="T48" s="82">
        <f t="shared" si="11"/>
        <v>1E-3</v>
      </c>
      <c r="U48" s="83">
        <v>0</v>
      </c>
      <c r="V48" s="84">
        <v>1E-3</v>
      </c>
      <c r="W48" s="82">
        <f t="shared" si="12"/>
        <v>0.105</v>
      </c>
      <c r="X48" s="83">
        <v>0</v>
      </c>
      <c r="Y48" s="84">
        <v>0.105</v>
      </c>
      <c r="Z48" s="82">
        <f t="shared" si="13"/>
        <v>0</v>
      </c>
      <c r="AA48" s="83">
        <v>0</v>
      </c>
      <c r="AB48" s="84">
        <v>0</v>
      </c>
      <c r="AC48" s="222">
        <f t="shared" si="14"/>
        <v>0.106</v>
      </c>
      <c r="AD48" s="223">
        <v>0</v>
      </c>
      <c r="AE48" s="207">
        <f t="shared" si="53"/>
        <v>0.106</v>
      </c>
      <c r="AF48" s="222">
        <f t="shared" si="15"/>
        <v>8.9999999999999993E-3</v>
      </c>
      <c r="AG48" s="207">
        <v>0</v>
      </c>
      <c r="AH48" s="84">
        <v>8.9999999999999993E-3</v>
      </c>
      <c r="AI48" s="222">
        <f t="shared" si="16"/>
        <v>3.0000000000000001E-3</v>
      </c>
      <c r="AJ48" s="207">
        <v>0</v>
      </c>
      <c r="AK48" s="84">
        <v>3.0000000000000001E-3</v>
      </c>
      <c r="AL48" s="222">
        <f t="shared" si="17"/>
        <v>1.4E-2</v>
      </c>
      <c r="AM48" s="207">
        <v>0</v>
      </c>
      <c r="AN48" s="84">
        <v>1.4E-2</v>
      </c>
      <c r="AO48" s="222">
        <f t="shared" si="18"/>
        <v>2.6000000000000002E-2</v>
      </c>
      <c r="AP48" s="223">
        <v>0</v>
      </c>
      <c r="AQ48" s="207">
        <f t="shared" si="54"/>
        <v>2.6000000000000002E-2</v>
      </c>
      <c r="AR48" s="222">
        <f t="shared" si="52"/>
        <v>0.13200000000000001</v>
      </c>
      <c r="AS48" s="223">
        <v>0</v>
      </c>
      <c r="AT48" s="207">
        <f t="shared" si="55"/>
        <v>0.13200000000000001</v>
      </c>
      <c r="AU48" s="222">
        <f t="shared" si="20"/>
        <v>0</v>
      </c>
      <c r="AV48" s="207">
        <v>0</v>
      </c>
      <c r="AW48" s="85">
        <v>0</v>
      </c>
      <c r="AX48" s="222">
        <f t="shared" si="21"/>
        <v>0</v>
      </c>
      <c r="AY48" s="207">
        <v>0</v>
      </c>
      <c r="AZ48" s="85">
        <v>0</v>
      </c>
      <c r="BA48" s="222">
        <f t="shared" si="22"/>
        <v>0</v>
      </c>
      <c r="BB48" s="207">
        <v>0</v>
      </c>
      <c r="BC48" s="85">
        <v>0</v>
      </c>
      <c r="BD48" s="222">
        <f t="shared" si="23"/>
        <v>0</v>
      </c>
      <c r="BE48" s="223">
        <v>0</v>
      </c>
      <c r="BF48" s="207">
        <f t="shared" si="56"/>
        <v>0</v>
      </c>
      <c r="BG48" s="222">
        <f t="shared" si="24"/>
        <v>0.13200000000000001</v>
      </c>
      <c r="BH48" s="223">
        <v>0</v>
      </c>
      <c r="BI48" s="187">
        <f t="shared" si="57"/>
        <v>0.13200000000000001</v>
      </c>
      <c r="BJ48" s="222">
        <f t="shared" si="25"/>
        <v>0</v>
      </c>
      <c r="BK48" s="207">
        <v>0</v>
      </c>
      <c r="BL48" s="84">
        <v>0</v>
      </c>
      <c r="BM48" s="222">
        <f t="shared" si="26"/>
        <v>0</v>
      </c>
      <c r="BN48" s="207">
        <v>0</v>
      </c>
      <c r="BO48" s="84">
        <v>0</v>
      </c>
      <c r="BP48" s="222">
        <f t="shared" si="27"/>
        <v>0</v>
      </c>
      <c r="BQ48" s="207">
        <v>0</v>
      </c>
      <c r="BR48" s="84">
        <v>0</v>
      </c>
      <c r="BS48" s="224">
        <f t="shared" si="28"/>
        <v>0</v>
      </c>
      <c r="BT48" s="225">
        <v>0</v>
      </c>
      <c r="BU48" s="51">
        <f t="shared" si="58"/>
        <v>0</v>
      </c>
      <c r="BV48" s="224">
        <f t="shared" si="29"/>
        <v>0.13200000000000001</v>
      </c>
      <c r="BW48" s="225">
        <v>0</v>
      </c>
      <c r="BX48" s="51">
        <f t="shared" si="59"/>
        <v>0.13200000000000001</v>
      </c>
      <c r="BY48" s="54">
        <f t="shared" si="51"/>
        <v>2.75</v>
      </c>
    </row>
    <row r="49" spans="2:77" ht="16.2" customHeight="1" thickBot="1" x14ac:dyDescent="0.3">
      <c r="B49" s="797"/>
      <c r="C49" s="820"/>
      <c r="D49" s="617" t="s">
        <v>32</v>
      </c>
      <c r="E49" s="214">
        <f t="shared" si="0"/>
        <v>54.143999999999998</v>
      </c>
      <c r="F49" s="161">
        <f t="shared" si="1"/>
        <v>163.506</v>
      </c>
      <c r="G49" s="108">
        <f t="shared" si="47"/>
        <v>3.0198359929078014</v>
      </c>
      <c r="H49" s="110">
        <f t="shared" si="3"/>
        <v>30.718</v>
      </c>
      <c r="I49" s="110">
        <f t="shared" si="4"/>
        <v>194.22399999999999</v>
      </c>
      <c r="J49" s="108">
        <f t="shared" si="48"/>
        <v>3.5871749408983451</v>
      </c>
      <c r="K49" s="110">
        <f t="shared" si="6"/>
        <v>0</v>
      </c>
      <c r="L49" s="110">
        <f t="shared" si="7"/>
        <v>194.22399999999999</v>
      </c>
      <c r="M49" s="108">
        <f t="shared" si="49"/>
        <v>3.5871749408983451</v>
      </c>
      <c r="N49" s="110">
        <f t="shared" si="9"/>
        <v>0</v>
      </c>
      <c r="O49" s="110">
        <f t="shared" si="31"/>
        <v>194.22399999999999</v>
      </c>
      <c r="P49" s="108">
        <f t="shared" si="50"/>
        <v>3.5871749408983451</v>
      </c>
      <c r="Q49" s="230">
        <f t="shared" si="10"/>
        <v>54.143999999999998</v>
      </c>
      <c r="R49" s="231">
        <v>0</v>
      </c>
      <c r="S49" s="632">
        <f>S48*1128</f>
        <v>54.143999999999998</v>
      </c>
      <c r="T49" s="232">
        <f t="shared" si="11"/>
        <v>1.194</v>
      </c>
      <c r="U49" s="233">
        <v>0</v>
      </c>
      <c r="V49" s="234">
        <v>1.194</v>
      </c>
      <c r="W49" s="232">
        <f t="shared" si="12"/>
        <v>162.31200000000001</v>
      </c>
      <c r="X49" s="233">
        <v>0</v>
      </c>
      <c r="Y49" s="234">
        <v>162.31200000000001</v>
      </c>
      <c r="Z49" s="232">
        <f t="shared" si="13"/>
        <v>0</v>
      </c>
      <c r="AA49" s="233">
        <v>0</v>
      </c>
      <c r="AB49" s="234">
        <v>0</v>
      </c>
      <c r="AC49" s="226">
        <f t="shared" si="14"/>
        <v>163.506</v>
      </c>
      <c r="AD49" s="198">
        <v>0</v>
      </c>
      <c r="AE49" s="197">
        <f t="shared" si="53"/>
        <v>163.506</v>
      </c>
      <c r="AF49" s="226">
        <f t="shared" si="15"/>
        <v>19.276</v>
      </c>
      <c r="AG49" s="197">
        <v>0</v>
      </c>
      <c r="AH49" s="234">
        <v>19.276</v>
      </c>
      <c r="AI49" s="226">
        <f t="shared" si="16"/>
        <v>7.1870000000000003</v>
      </c>
      <c r="AJ49" s="197">
        <v>0</v>
      </c>
      <c r="AK49" s="234">
        <v>7.1870000000000003</v>
      </c>
      <c r="AL49" s="226">
        <f t="shared" si="17"/>
        <v>4.2549999999999999</v>
      </c>
      <c r="AM49" s="197">
        <v>0</v>
      </c>
      <c r="AN49" s="234">
        <v>4.2549999999999999</v>
      </c>
      <c r="AO49" s="226">
        <f t="shared" si="18"/>
        <v>30.718</v>
      </c>
      <c r="AP49" s="198">
        <v>0</v>
      </c>
      <c r="AQ49" s="197">
        <f t="shared" si="54"/>
        <v>30.718</v>
      </c>
      <c r="AR49" s="226">
        <f t="shared" si="52"/>
        <v>194.22399999999999</v>
      </c>
      <c r="AS49" s="198">
        <v>0</v>
      </c>
      <c r="AT49" s="199">
        <f t="shared" si="55"/>
        <v>194.22399999999999</v>
      </c>
      <c r="AU49" s="226">
        <f t="shared" si="20"/>
        <v>0</v>
      </c>
      <c r="AV49" s="197">
        <v>0</v>
      </c>
      <c r="AW49" s="235">
        <v>0</v>
      </c>
      <c r="AX49" s="226">
        <f t="shared" si="21"/>
        <v>0</v>
      </c>
      <c r="AY49" s="197">
        <v>0</v>
      </c>
      <c r="AZ49" s="235">
        <v>0</v>
      </c>
      <c r="BA49" s="226">
        <f t="shared" si="22"/>
        <v>0</v>
      </c>
      <c r="BB49" s="197">
        <v>0</v>
      </c>
      <c r="BC49" s="235">
        <v>0</v>
      </c>
      <c r="BD49" s="226">
        <f t="shared" si="23"/>
        <v>0</v>
      </c>
      <c r="BE49" s="198">
        <v>0</v>
      </c>
      <c r="BF49" s="197">
        <f t="shared" si="56"/>
        <v>0</v>
      </c>
      <c r="BG49" s="226">
        <f t="shared" si="24"/>
        <v>194.22399999999999</v>
      </c>
      <c r="BH49" s="198">
        <v>0</v>
      </c>
      <c r="BI49" s="199">
        <f t="shared" si="57"/>
        <v>194.22399999999999</v>
      </c>
      <c r="BJ49" s="226">
        <f t="shared" si="25"/>
        <v>0</v>
      </c>
      <c r="BK49" s="197">
        <v>0</v>
      </c>
      <c r="BL49" s="234">
        <v>0</v>
      </c>
      <c r="BM49" s="226">
        <f t="shared" si="26"/>
        <v>0</v>
      </c>
      <c r="BN49" s="197">
        <v>0</v>
      </c>
      <c r="BO49" s="234">
        <v>0</v>
      </c>
      <c r="BP49" s="226">
        <f t="shared" si="27"/>
        <v>0</v>
      </c>
      <c r="BQ49" s="197">
        <v>0</v>
      </c>
      <c r="BR49" s="234">
        <v>0</v>
      </c>
      <c r="BS49" s="227">
        <f t="shared" si="28"/>
        <v>0</v>
      </c>
      <c r="BT49" s="200">
        <v>0</v>
      </c>
      <c r="BU49" s="119">
        <f t="shared" si="58"/>
        <v>0</v>
      </c>
      <c r="BV49" s="227">
        <f t="shared" si="29"/>
        <v>194.22399999999999</v>
      </c>
      <c r="BW49" s="200">
        <v>0</v>
      </c>
      <c r="BX49" s="152">
        <f t="shared" si="59"/>
        <v>194.22399999999999</v>
      </c>
      <c r="BY49" s="122">
        <f t="shared" si="51"/>
        <v>3.5871749408983451</v>
      </c>
    </row>
    <row r="50" spans="2:77" ht="17.25" customHeight="1" x14ac:dyDescent="0.25">
      <c r="B50" s="821" t="s">
        <v>81</v>
      </c>
      <c r="C50" s="823" t="s">
        <v>82</v>
      </c>
      <c r="D50" s="618" t="s">
        <v>57</v>
      </c>
      <c r="E50" s="202">
        <f t="shared" si="0"/>
        <v>112</v>
      </c>
      <c r="F50" s="39">
        <f t="shared" si="1"/>
        <v>18</v>
      </c>
      <c r="G50" s="236">
        <f t="shared" si="47"/>
        <v>0.16071428571428573</v>
      </c>
      <c r="H50" s="237">
        <f t="shared" si="3"/>
        <v>1</v>
      </c>
      <c r="I50" s="237">
        <f t="shared" si="4"/>
        <v>19</v>
      </c>
      <c r="J50" s="236">
        <f t="shared" si="48"/>
        <v>0.16964285714285715</v>
      </c>
      <c r="K50" s="237">
        <f t="shared" si="6"/>
        <v>0</v>
      </c>
      <c r="L50" s="237">
        <f t="shared" si="7"/>
        <v>19</v>
      </c>
      <c r="M50" s="236">
        <f t="shared" si="49"/>
        <v>0.16964285714285715</v>
      </c>
      <c r="N50" s="237">
        <f t="shared" si="9"/>
        <v>0</v>
      </c>
      <c r="O50" s="237">
        <f t="shared" si="31"/>
        <v>19</v>
      </c>
      <c r="P50" s="236">
        <f t="shared" si="50"/>
        <v>0.16964285714285715</v>
      </c>
      <c r="Q50" s="44">
        <f t="shared" si="10"/>
        <v>112</v>
      </c>
      <c r="R50" s="45">
        <v>0</v>
      </c>
      <c r="S50" s="622">
        <v>112</v>
      </c>
      <c r="T50" s="46">
        <f t="shared" si="11"/>
        <v>13</v>
      </c>
      <c r="U50" s="47">
        <v>0</v>
      </c>
      <c r="V50" s="48">
        <v>13</v>
      </c>
      <c r="W50" s="46">
        <f t="shared" si="12"/>
        <v>0</v>
      </c>
      <c r="X50" s="47">
        <v>0</v>
      </c>
      <c r="Y50" s="48"/>
      <c r="Z50" s="46">
        <f t="shared" si="13"/>
        <v>5</v>
      </c>
      <c r="AA50" s="47">
        <v>0</v>
      </c>
      <c r="AB50" s="48">
        <v>5</v>
      </c>
      <c r="AC50" s="222">
        <f t="shared" si="14"/>
        <v>18</v>
      </c>
      <c r="AD50" s="223">
        <v>0</v>
      </c>
      <c r="AE50" s="207">
        <f t="shared" si="53"/>
        <v>18</v>
      </c>
      <c r="AF50" s="222">
        <f t="shared" si="15"/>
        <v>0</v>
      </c>
      <c r="AG50" s="207">
        <v>0</v>
      </c>
      <c r="AH50" s="48"/>
      <c r="AI50" s="222">
        <f t="shared" si="16"/>
        <v>0</v>
      </c>
      <c r="AJ50" s="207">
        <v>0</v>
      </c>
      <c r="AK50" s="48">
        <v>0</v>
      </c>
      <c r="AL50" s="222">
        <f t="shared" si="17"/>
        <v>1</v>
      </c>
      <c r="AM50" s="207">
        <v>0</v>
      </c>
      <c r="AN50" s="48">
        <v>1</v>
      </c>
      <c r="AO50" s="222">
        <f t="shared" si="18"/>
        <v>1</v>
      </c>
      <c r="AP50" s="223">
        <v>0</v>
      </c>
      <c r="AQ50" s="207">
        <f t="shared" si="54"/>
        <v>1</v>
      </c>
      <c r="AR50" s="222">
        <f t="shared" si="52"/>
        <v>19</v>
      </c>
      <c r="AS50" s="223">
        <v>0</v>
      </c>
      <c r="AT50" s="207">
        <f t="shared" si="55"/>
        <v>19</v>
      </c>
      <c r="AU50" s="222">
        <f t="shared" si="20"/>
        <v>0</v>
      </c>
      <c r="AV50" s="207">
        <v>0</v>
      </c>
      <c r="AW50" s="49">
        <v>0</v>
      </c>
      <c r="AX50" s="222">
        <f t="shared" si="21"/>
        <v>0</v>
      </c>
      <c r="AY50" s="207">
        <v>0</v>
      </c>
      <c r="AZ50" s="49">
        <v>0</v>
      </c>
      <c r="BA50" s="222">
        <f t="shared" si="22"/>
        <v>0</v>
      </c>
      <c r="BB50" s="207">
        <v>0</v>
      </c>
      <c r="BC50" s="49">
        <v>0</v>
      </c>
      <c r="BD50" s="222">
        <f t="shared" si="23"/>
        <v>0</v>
      </c>
      <c r="BE50" s="223">
        <v>0</v>
      </c>
      <c r="BF50" s="207">
        <f t="shared" si="56"/>
        <v>0</v>
      </c>
      <c r="BG50" s="222">
        <f t="shared" si="24"/>
        <v>19</v>
      </c>
      <c r="BH50" s="223">
        <v>0</v>
      </c>
      <c r="BI50" s="207">
        <f t="shared" si="57"/>
        <v>19</v>
      </c>
      <c r="BJ50" s="222">
        <f t="shared" si="25"/>
        <v>0</v>
      </c>
      <c r="BK50" s="207">
        <v>0</v>
      </c>
      <c r="BL50" s="48">
        <v>0</v>
      </c>
      <c r="BM50" s="222">
        <f t="shared" si="26"/>
        <v>0</v>
      </c>
      <c r="BN50" s="207">
        <v>0</v>
      </c>
      <c r="BO50" s="48">
        <v>0</v>
      </c>
      <c r="BP50" s="222">
        <f t="shared" si="27"/>
        <v>0</v>
      </c>
      <c r="BQ50" s="207">
        <v>0</v>
      </c>
      <c r="BR50" s="48">
        <v>0</v>
      </c>
      <c r="BS50" s="224">
        <f t="shared" si="28"/>
        <v>0</v>
      </c>
      <c r="BT50" s="225">
        <v>0</v>
      </c>
      <c r="BU50" s="51">
        <f t="shared" si="58"/>
        <v>0</v>
      </c>
      <c r="BV50" s="224">
        <f t="shared" si="29"/>
        <v>19</v>
      </c>
      <c r="BW50" s="225">
        <v>0</v>
      </c>
      <c r="BX50" s="51">
        <f t="shared" si="59"/>
        <v>19</v>
      </c>
      <c r="BY50" s="193">
        <f t="shared" si="51"/>
        <v>0.16964285714285715</v>
      </c>
    </row>
    <row r="51" spans="2:77" ht="17.25" customHeight="1" thickBot="1" x14ac:dyDescent="0.3">
      <c r="B51" s="822"/>
      <c r="C51" s="824"/>
      <c r="D51" s="619" t="s">
        <v>32</v>
      </c>
      <c r="E51" s="214">
        <f t="shared" si="0"/>
        <v>150.08000000000001</v>
      </c>
      <c r="F51" s="161">
        <f t="shared" si="1"/>
        <v>31.097999999999999</v>
      </c>
      <c r="G51" s="76">
        <f t="shared" si="47"/>
        <v>0.20720948827292107</v>
      </c>
      <c r="H51" s="239">
        <f t="shared" si="3"/>
        <v>1.4359999999999999</v>
      </c>
      <c r="I51" s="239">
        <f t="shared" si="4"/>
        <v>32.533999999999999</v>
      </c>
      <c r="J51" s="76">
        <f t="shared" si="48"/>
        <v>0.21677771855010658</v>
      </c>
      <c r="K51" s="239">
        <f t="shared" si="6"/>
        <v>0</v>
      </c>
      <c r="L51" s="239">
        <f t="shared" si="7"/>
        <v>32.533999999999999</v>
      </c>
      <c r="M51" s="76">
        <f t="shared" si="49"/>
        <v>0.21677771855010658</v>
      </c>
      <c r="N51" s="239">
        <f t="shared" si="9"/>
        <v>0</v>
      </c>
      <c r="O51" s="239">
        <f t="shared" si="31"/>
        <v>32.533999999999999</v>
      </c>
      <c r="P51" s="76">
        <f t="shared" si="50"/>
        <v>0.21677771855010658</v>
      </c>
      <c r="Q51" s="162">
        <f t="shared" si="10"/>
        <v>150.08000000000001</v>
      </c>
      <c r="R51" s="163">
        <v>0</v>
      </c>
      <c r="S51" s="626">
        <f>S50*1.34</f>
        <v>150.08000000000001</v>
      </c>
      <c r="T51" s="164">
        <f t="shared" si="11"/>
        <v>26.864000000000001</v>
      </c>
      <c r="U51" s="165">
        <v>0</v>
      </c>
      <c r="V51" s="99">
        <v>26.864000000000001</v>
      </c>
      <c r="W51" s="164">
        <f t="shared" si="12"/>
        <v>0</v>
      </c>
      <c r="X51" s="165">
        <v>0</v>
      </c>
      <c r="Y51" s="99"/>
      <c r="Z51" s="164">
        <f t="shared" si="13"/>
        <v>4.234</v>
      </c>
      <c r="AA51" s="165">
        <v>0</v>
      </c>
      <c r="AB51" s="99">
        <v>4.234</v>
      </c>
      <c r="AC51" s="226">
        <f t="shared" si="14"/>
        <v>31.097999999999999</v>
      </c>
      <c r="AD51" s="198">
        <v>0</v>
      </c>
      <c r="AE51" s="197">
        <f t="shared" si="53"/>
        <v>31.097999999999999</v>
      </c>
      <c r="AF51" s="226">
        <f t="shared" si="15"/>
        <v>0</v>
      </c>
      <c r="AG51" s="197">
        <v>0</v>
      </c>
      <c r="AH51" s="99"/>
      <c r="AI51" s="226">
        <f t="shared" si="16"/>
        <v>0</v>
      </c>
      <c r="AJ51" s="197">
        <v>0</v>
      </c>
      <c r="AK51" s="99">
        <v>0</v>
      </c>
      <c r="AL51" s="226">
        <f t="shared" si="17"/>
        <v>1.4359999999999999</v>
      </c>
      <c r="AM51" s="197">
        <v>0</v>
      </c>
      <c r="AN51" s="99">
        <v>1.4359999999999999</v>
      </c>
      <c r="AO51" s="226">
        <f t="shared" si="18"/>
        <v>1.4359999999999999</v>
      </c>
      <c r="AP51" s="198">
        <v>0</v>
      </c>
      <c r="AQ51" s="197">
        <f t="shared" si="54"/>
        <v>1.4359999999999999</v>
      </c>
      <c r="AR51" s="226">
        <f t="shared" si="52"/>
        <v>32.533999999999999</v>
      </c>
      <c r="AS51" s="198">
        <v>0</v>
      </c>
      <c r="AT51" s="197">
        <f t="shared" si="55"/>
        <v>32.533999999999999</v>
      </c>
      <c r="AU51" s="226">
        <f t="shared" si="20"/>
        <v>0</v>
      </c>
      <c r="AV51" s="197">
        <v>0</v>
      </c>
      <c r="AW51" s="100">
        <v>0</v>
      </c>
      <c r="AX51" s="226">
        <f t="shared" si="21"/>
        <v>0</v>
      </c>
      <c r="AY51" s="197">
        <v>0</v>
      </c>
      <c r="AZ51" s="100">
        <v>0</v>
      </c>
      <c r="BA51" s="226">
        <f t="shared" si="22"/>
        <v>0</v>
      </c>
      <c r="BB51" s="197">
        <v>0</v>
      </c>
      <c r="BC51" s="100">
        <v>0</v>
      </c>
      <c r="BD51" s="226">
        <f t="shared" si="23"/>
        <v>0</v>
      </c>
      <c r="BE51" s="198">
        <v>0</v>
      </c>
      <c r="BF51" s="197">
        <f t="shared" si="56"/>
        <v>0</v>
      </c>
      <c r="BG51" s="226">
        <f t="shared" si="24"/>
        <v>32.533999999999999</v>
      </c>
      <c r="BH51" s="198">
        <v>0</v>
      </c>
      <c r="BI51" s="197">
        <f t="shared" si="57"/>
        <v>32.533999999999999</v>
      </c>
      <c r="BJ51" s="226">
        <f t="shared" si="25"/>
        <v>0</v>
      </c>
      <c r="BK51" s="197">
        <v>0</v>
      </c>
      <c r="BL51" s="99">
        <v>0</v>
      </c>
      <c r="BM51" s="226">
        <f t="shared" si="26"/>
        <v>0</v>
      </c>
      <c r="BN51" s="197">
        <v>0</v>
      </c>
      <c r="BO51" s="99">
        <v>0</v>
      </c>
      <c r="BP51" s="226">
        <f t="shared" si="27"/>
        <v>0</v>
      </c>
      <c r="BQ51" s="197">
        <v>0</v>
      </c>
      <c r="BR51" s="99">
        <v>0</v>
      </c>
      <c r="BS51" s="227">
        <f t="shared" si="28"/>
        <v>0</v>
      </c>
      <c r="BT51" s="200">
        <v>0</v>
      </c>
      <c r="BU51" s="119">
        <f t="shared" si="58"/>
        <v>0</v>
      </c>
      <c r="BV51" s="227">
        <f t="shared" si="29"/>
        <v>32.533999999999999</v>
      </c>
      <c r="BW51" s="200">
        <v>0</v>
      </c>
      <c r="BX51" s="152">
        <f t="shared" si="59"/>
        <v>32.533999999999999</v>
      </c>
      <c r="BY51" s="228">
        <f t="shared" si="51"/>
        <v>0.21677771855010658</v>
      </c>
    </row>
    <row r="52" spans="2:77" ht="17.25" customHeight="1" x14ac:dyDescent="0.25">
      <c r="B52" s="796" t="s">
        <v>83</v>
      </c>
      <c r="C52" s="800" t="s">
        <v>84</v>
      </c>
      <c r="D52" s="616" t="s">
        <v>57</v>
      </c>
      <c r="E52" s="202">
        <f t="shared" si="0"/>
        <v>0</v>
      </c>
      <c r="F52" s="39">
        <f t="shared" si="1"/>
        <v>0</v>
      </c>
      <c r="G52" s="40"/>
      <c r="H52" s="42">
        <f t="shared" si="3"/>
        <v>0</v>
      </c>
      <c r="I52" s="42">
        <f t="shared" si="4"/>
        <v>0</v>
      </c>
      <c r="J52" s="40"/>
      <c r="K52" s="42">
        <f t="shared" si="6"/>
        <v>0</v>
      </c>
      <c r="L52" s="42">
        <f t="shared" si="7"/>
        <v>0</v>
      </c>
      <c r="M52" s="40"/>
      <c r="N52" s="42">
        <f t="shared" si="9"/>
        <v>0</v>
      </c>
      <c r="O52" s="42">
        <f t="shared" si="31"/>
        <v>0</v>
      </c>
      <c r="P52" s="40"/>
      <c r="Q52" s="80">
        <f t="shared" si="10"/>
        <v>0</v>
      </c>
      <c r="R52" s="81">
        <v>0</v>
      </c>
      <c r="S52" s="624"/>
      <c r="T52" s="82">
        <f t="shared" si="11"/>
        <v>0</v>
      </c>
      <c r="U52" s="83">
        <v>0</v>
      </c>
      <c r="V52" s="84">
        <v>0</v>
      </c>
      <c r="W52" s="82">
        <f t="shared" si="12"/>
        <v>0</v>
      </c>
      <c r="X52" s="83">
        <v>0</v>
      </c>
      <c r="Y52" s="84">
        <v>0</v>
      </c>
      <c r="Z52" s="82">
        <f t="shared" si="13"/>
        <v>0</v>
      </c>
      <c r="AA52" s="83">
        <v>0</v>
      </c>
      <c r="AB52" s="84">
        <v>0</v>
      </c>
      <c r="AC52" s="222">
        <f t="shared" si="14"/>
        <v>0</v>
      </c>
      <c r="AD52" s="223">
        <v>0</v>
      </c>
      <c r="AE52" s="187">
        <f t="shared" si="53"/>
        <v>0</v>
      </c>
      <c r="AF52" s="222">
        <f t="shared" si="15"/>
        <v>0</v>
      </c>
      <c r="AG52" s="207">
        <v>0</v>
      </c>
      <c r="AH52" s="84">
        <v>0</v>
      </c>
      <c r="AI52" s="222">
        <f t="shared" si="16"/>
        <v>0</v>
      </c>
      <c r="AJ52" s="207">
        <v>0</v>
      </c>
      <c r="AK52" s="84">
        <v>0</v>
      </c>
      <c r="AL52" s="222">
        <f t="shared" si="17"/>
        <v>0</v>
      </c>
      <c r="AM52" s="207">
        <v>0</v>
      </c>
      <c r="AN52" s="84">
        <v>0</v>
      </c>
      <c r="AO52" s="222">
        <f t="shared" si="18"/>
        <v>0</v>
      </c>
      <c r="AP52" s="223">
        <v>0</v>
      </c>
      <c r="AQ52" s="187">
        <f t="shared" si="54"/>
        <v>0</v>
      </c>
      <c r="AR52" s="222">
        <f t="shared" si="52"/>
        <v>0</v>
      </c>
      <c r="AS52" s="223">
        <v>0</v>
      </c>
      <c r="AT52" s="187">
        <f t="shared" si="55"/>
        <v>0</v>
      </c>
      <c r="AU52" s="222">
        <f t="shared" si="20"/>
        <v>0</v>
      </c>
      <c r="AV52" s="207">
        <v>0</v>
      </c>
      <c r="AW52" s="85">
        <v>0</v>
      </c>
      <c r="AX52" s="222">
        <f t="shared" si="21"/>
        <v>0</v>
      </c>
      <c r="AY52" s="207">
        <v>0</v>
      </c>
      <c r="AZ52" s="85">
        <v>0</v>
      </c>
      <c r="BA52" s="222">
        <f t="shared" si="22"/>
        <v>0</v>
      </c>
      <c r="BB52" s="207">
        <v>0</v>
      </c>
      <c r="BC52" s="85">
        <v>0</v>
      </c>
      <c r="BD52" s="222">
        <f t="shared" si="23"/>
        <v>0</v>
      </c>
      <c r="BE52" s="223">
        <v>0</v>
      </c>
      <c r="BF52" s="187">
        <f t="shared" si="56"/>
        <v>0</v>
      </c>
      <c r="BG52" s="222">
        <f t="shared" si="24"/>
        <v>0</v>
      </c>
      <c r="BH52" s="223">
        <v>0</v>
      </c>
      <c r="BI52" s="187">
        <f t="shared" si="57"/>
        <v>0</v>
      </c>
      <c r="BJ52" s="222">
        <f t="shared" si="25"/>
        <v>0</v>
      </c>
      <c r="BK52" s="207">
        <v>0</v>
      </c>
      <c r="BL52" s="84">
        <v>0</v>
      </c>
      <c r="BM52" s="222">
        <f t="shared" si="26"/>
        <v>0</v>
      </c>
      <c r="BN52" s="207">
        <v>0</v>
      </c>
      <c r="BO52" s="84">
        <v>0</v>
      </c>
      <c r="BP52" s="222">
        <f t="shared" si="27"/>
        <v>0</v>
      </c>
      <c r="BQ52" s="207">
        <v>0</v>
      </c>
      <c r="BR52" s="84">
        <v>0</v>
      </c>
      <c r="BS52" s="224">
        <f t="shared" si="28"/>
        <v>0</v>
      </c>
      <c r="BT52" s="225">
        <v>0</v>
      </c>
      <c r="BU52" s="152">
        <f t="shared" si="58"/>
        <v>0</v>
      </c>
      <c r="BV52" s="224">
        <f t="shared" si="29"/>
        <v>0</v>
      </c>
      <c r="BW52" s="225">
        <v>0</v>
      </c>
      <c r="BX52" s="51">
        <f t="shared" si="59"/>
        <v>0</v>
      </c>
      <c r="BY52" s="54"/>
    </row>
    <row r="53" spans="2:77" ht="17.25" customHeight="1" thickBot="1" x14ac:dyDescent="0.3">
      <c r="B53" s="797"/>
      <c r="C53" s="801"/>
      <c r="D53" s="617" t="s">
        <v>32</v>
      </c>
      <c r="E53" s="214">
        <f t="shared" si="0"/>
        <v>0</v>
      </c>
      <c r="F53" s="161">
        <f t="shared" si="1"/>
        <v>0</v>
      </c>
      <c r="G53" s="108"/>
      <c r="H53" s="110">
        <f t="shared" si="3"/>
        <v>0</v>
      </c>
      <c r="I53" s="110">
        <f t="shared" si="4"/>
        <v>0</v>
      </c>
      <c r="J53" s="108"/>
      <c r="K53" s="110">
        <f t="shared" si="6"/>
        <v>0</v>
      </c>
      <c r="L53" s="110">
        <f t="shared" si="7"/>
        <v>0</v>
      </c>
      <c r="M53" s="108"/>
      <c r="N53" s="110">
        <f t="shared" si="9"/>
        <v>0</v>
      </c>
      <c r="O53" s="110">
        <f t="shared" si="31"/>
        <v>0</v>
      </c>
      <c r="P53" s="108"/>
      <c r="Q53" s="230">
        <f t="shared" si="10"/>
        <v>0</v>
      </c>
      <c r="R53" s="231">
        <v>0</v>
      </c>
      <c r="S53" s="632"/>
      <c r="T53" s="232">
        <f t="shared" si="11"/>
        <v>0</v>
      </c>
      <c r="U53" s="233">
        <v>0</v>
      </c>
      <c r="V53" s="234">
        <v>0</v>
      </c>
      <c r="W53" s="232">
        <f t="shared" si="12"/>
        <v>0</v>
      </c>
      <c r="X53" s="233">
        <v>0</v>
      </c>
      <c r="Y53" s="234">
        <v>0</v>
      </c>
      <c r="Z53" s="232">
        <f t="shared" si="13"/>
        <v>0</v>
      </c>
      <c r="AA53" s="233">
        <v>0</v>
      </c>
      <c r="AB53" s="234">
        <v>0</v>
      </c>
      <c r="AC53" s="226">
        <f t="shared" si="14"/>
        <v>0</v>
      </c>
      <c r="AD53" s="198">
        <v>0</v>
      </c>
      <c r="AE53" s="199">
        <f t="shared" si="53"/>
        <v>0</v>
      </c>
      <c r="AF53" s="226">
        <f t="shared" si="15"/>
        <v>0</v>
      </c>
      <c r="AG53" s="197">
        <v>0</v>
      </c>
      <c r="AH53" s="234">
        <v>0</v>
      </c>
      <c r="AI53" s="226">
        <f t="shared" si="16"/>
        <v>0</v>
      </c>
      <c r="AJ53" s="197">
        <v>0</v>
      </c>
      <c r="AK53" s="234">
        <v>0</v>
      </c>
      <c r="AL53" s="226">
        <f t="shared" si="17"/>
        <v>0</v>
      </c>
      <c r="AM53" s="197">
        <v>0</v>
      </c>
      <c r="AN53" s="234">
        <v>0</v>
      </c>
      <c r="AO53" s="226">
        <f t="shared" si="18"/>
        <v>0</v>
      </c>
      <c r="AP53" s="198">
        <v>0</v>
      </c>
      <c r="AQ53" s="199">
        <f t="shared" si="54"/>
        <v>0</v>
      </c>
      <c r="AR53" s="226">
        <f t="shared" si="52"/>
        <v>0</v>
      </c>
      <c r="AS53" s="198">
        <v>0</v>
      </c>
      <c r="AT53" s="199">
        <f t="shared" si="55"/>
        <v>0</v>
      </c>
      <c r="AU53" s="226">
        <f t="shared" si="20"/>
        <v>0</v>
      </c>
      <c r="AV53" s="197">
        <v>0</v>
      </c>
      <c r="AW53" s="235">
        <v>0</v>
      </c>
      <c r="AX53" s="226">
        <f t="shared" si="21"/>
        <v>0</v>
      </c>
      <c r="AY53" s="197">
        <v>0</v>
      </c>
      <c r="AZ53" s="235">
        <v>0</v>
      </c>
      <c r="BA53" s="226">
        <f t="shared" si="22"/>
        <v>0</v>
      </c>
      <c r="BB53" s="197">
        <v>0</v>
      </c>
      <c r="BC53" s="235">
        <v>0</v>
      </c>
      <c r="BD53" s="226">
        <f t="shared" si="23"/>
        <v>0</v>
      </c>
      <c r="BE53" s="198">
        <v>0</v>
      </c>
      <c r="BF53" s="199">
        <f t="shared" si="56"/>
        <v>0</v>
      </c>
      <c r="BG53" s="226">
        <f t="shared" si="24"/>
        <v>0</v>
      </c>
      <c r="BH53" s="198">
        <v>0</v>
      </c>
      <c r="BI53" s="199">
        <f t="shared" si="57"/>
        <v>0</v>
      </c>
      <c r="BJ53" s="226">
        <f t="shared" si="25"/>
        <v>0</v>
      </c>
      <c r="BK53" s="197">
        <v>0</v>
      </c>
      <c r="BL53" s="234">
        <v>0</v>
      </c>
      <c r="BM53" s="226">
        <f t="shared" si="26"/>
        <v>0</v>
      </c>
      <c r="BN53" s="197">
        <v>0</v>
      </c>
      <c r="BO53" s="234">
        <v>0</v>
      </c>
      <c r="BP53" s="226">
        <f t="shared" si="27"/>
        <v>0</v>
      </c>
      <c r="BQ53" s="197">
        <v>0</v>
      </c>
      <c r="BR53" s="234">
        <v>0</v>
      </c>
      <c r="BS53" s="227">
        <f t="shared" si="28"/>
        <v>0</v>
      </c>
      <c r="BT53" s="200">
        <v>0</v>
      </c>
      <c r="BU53" s="120">
        <f t="shared" si="58"/>
        <v>0</v>
      </c>
      <c r="BV53" s="227">
        <f t="shared" si="29"/>
        <v>0</v>
      </c>
      <c r="BW53" s="200">
        <v>0</v>
      </c>
      <c r="BX53" s="152">
        <f t="shared" si="59"/>
        <v>0</v>
      </c>
      <c r="BY53" s="122"/>
    </row>
    <row r="54" spans="2:77" ht="19.5" customHeight="1" x14ac:dyDescent="0.25">
      <c r="B54" s="796" t="s">
        <v>85</v>
      </c>
      <c r="C54" s="794" t="s">
        <v>86</v>
      </c>
      <c r="D54" s="618" t="s">
        <v>52</v>
      </c>
      <c r="E54" s="202">
        <f t="shared" si="0"/>
        <v>0.05</v>
      </c>
      <c r="F54" s="39">
        <f t="shared" si="1"/>
        <v>7.9000000000000001E-2</v>
      </c>
      <c r="G54" s="40">
        <f t="shared" ref="G54:G63" si="60">F54/E54</f>
        <v>1.5799999999999998</v>
      </c>
      <c r="H54" s="42">
        <f t="shared" si="3"/>
        <v>3.0000000000000001E-3</v>
      </c>
      <c r="I54" s="42">
        <f t="shared" si="4"/>
        <v>8.2000000000000003E-2</v>
      </c>
      <c r="J54" s="40">
        <f t="shared" ref="J54:J63" si="61">I54/E54</f>
        <v>1.64</v>
      </c>
      <c r="K54" s="42">
        <f t="shared" si="6"/>
        <v>0</v>
      </c>
      <c r="L54" s="42">
        <f t="shared" si="7"/>
        <v>8.2000000000000003E-2</v>
      </c>
      <c r="M54" s="40">
        <f t="shared" ref="M54:M63" si="62">L54/E54</f>
        <v>1.64</v>
      </c>
      <c r="N54" s="42">
        <f t="shared" si="9"/>
        <v>0</v>
      </c>
      <c r="O54" s="42">
        <f t="shared" si="31"/>
        <v>8.2000000000000003E-2</v>
      </c>
      <c r="P54" s="40">
        <f t="shared" ref="P54:P63" si="63">O54/E54</f>
        <v>1.64</v>
      </c>
      <c r="Q54" s="44">
        <f t="shared" si="10"/>
        <v>0.05</v>
      </c>
      <c r="R54" s="45">
        <v>0</v>
      </c>
      <c r="S54" s="622">
        <v>0.05</v>
      </c>
      <c r="T54" s="46">
        <f t="shared" si="11"/>
        <v>7.9000000000000001E-2</v>
      </c>
      <c r="U54" s="47">
        <v>0</v>
      </c>
      <c r="V54" s="48">
        <v>7.9000000000000001E-2</v>
      </c>
      <c r="W54" s="46">
        <f t="shared" si="12"/>
        <v>0</v>
      </c>
      <c r="X54" s="47">
        <v>0</v>
      </c>
      <c r="Y54" s="48"/>
      <c r="Z54" s="46">
        <f t="shared" si="13"/>
        <v>0</v>
      </c>
      <c r="AA54" s="47">
        <v>0</v>
      </c>
      <c r="AB54" s="48"/>
      <c r="AC54" s="222">
        <f t="shared" si="14"/>
        <v>7.9000000000000001E-2</v>
      </c>
      <c r="AD54" s="223">
        <v>0</v>
      </c>
      <c r="AE54" s="207">
        <f t="shared" si="53"/>
        <v>7.9000000000000001E-2</v>
      </c>
      <c r="AF54" s="222">
        <f t="shared" si="15"/>
        <v>0</v>
      </c>
      <c r="AG54" s="207">
        <v>0</v>
      </c>
      <c r="AH54" s="48"/>
      <c r="AI54" s="222">
        <f t="shared" si="16"/>
        <v>2E-3</v>
      </c>
      <c r="AJ54" s="207">
        <v>0</v>
      </c>
      <c r="AK54" s="48">
        <v>2E-3</v>
      </c>
      <c r="AL54" s="222">
        <f t="shared" si="17"/>
        <v>1E-3</v>
      </c>
      <c r="AM54" s="207">
        <v>0</v>
      </c>
      <c r="AN54" s="48">
        <v>1E-3</v>
      </c>
      <c r="AO54" s="222">
        <f t="shared" si="18"/>
        <v>3.0000000000000001E-3</v>
      </c>
      <c r="AP54" s="223">
        <v>0</v>
      </c>
      <c r="AQ54" s="207">
        <f t="shared" si="54"/>
        <v>3.0000000000000001E-3</v>
      </c>
      <c r="AR54" s="222">
        <f t="shared" si="52"/>
        <v>8.2000000000000003E-2</v>
      </c>
      <c r="AS54" s="223">
        <v>0</v>
      </c>
      <c r="AT54" s="207">
        <f t="shared" si="55"/>
        <v>8.2000000000000003E-2</v>
      </c>
      <c r="AU54" s="222">
        <f t="shared" si="20"/>
        <v>0</v>
      </c>
      <c r="AV54" s="207">
        <v>0</v>
      </c>
      <c r="AW54" s="49">
        <v>0</v>
      </c>
      <c r="AX54" s="222">
        <f t="shared" si="21"/>
        <v>0</v>
      </c>
      <c r="AY54" s="207">
        <v>0</v>
      </c>
      <c r="AZ54" s="49">
        <v>0</v>
      </c>
      <c r="BA54" s="222">
        <f t="shared" si="22"/>
        <v>0</v>
      </c>
      <c r="BB54" s="207">
        <v>0</v>
      </c>
      <c r="BC54" s="49">
        <v>0</v>
      </c>
      <c r="BD54" s="222">
        <f t="shared" si="23"/>
        <v>0</v>
      </c>
      <c r="BE54" s="223">
        <v>0</v>
      </c>
      <c r="BF54" s="207">
        <f t="shared" si="56"/>
        <v>0</v>
      </c>
      <c r="BG54" s="222">
        <f t="shared" si="24"/>
        <v>8.2000000000000003E-2</v>
      </c>
      <c r="BH54" s="223">
        <v>0</v>
      </c>
      <c r="BI54" s="207">
        <f t="shared" si="57"/>
        <v>8.2000000000000003E-2</v>
      </c>
      <c r="BJ54" s="222">
        <f t="shared" si="25"/>
        <v>0</v>
      </c>
      <c r="BK54" s="207">
        <v>0</v>
      </c>
      <c r="BL54" s="48">
        <v>0</v>
      </c>
      <c r="BM54" s="222">
        <f t="shared" si="26"/>
        <v>0</v>
      </c>
      <c r="BN54" s="207">
        <v>0</v>
      </c>
      <c r="BO54" s="48">
        <v>0</v>
      </c>
      <c r="BP54" s="222">
        <f t="shared" si="27"/>
        <v>0</v>
      </c>
      <c r="BQ54" s="207">
        <v>0</v>
      </c>
      <c r="BR54" s="48">
        <v>0</v>
      </c>
      <c r="BS54" s="224">
        <f t="shared" si="28"/>
        <v>0</v>
      </c>
      <c r="BT54" s="225">
        <v>0</v>
      </c>
      <c r="BU54" s="51">
        <f t="shared" si="58"/>
        <v>0</v>
      </c>
      <c r="BV54" s="224">
        <f t="shared" si="29"/>
        <v>8.2000000000000003E-2</v>
      </c>
      <c r="BW54" s="225">
        <v>0</v>
      </c>
      <c r="BX54" s="51">
        <f t="shared" si="59"/>
        <v>8.2000000000000003E-2</v>
      </c>
      <c r="BY54" s="193">
        <f t="shared" ref="BY54:BY63" si="64">BV54/Q54</f>
        <v>1.64</v>
      </c>
    </row>
    <row r="55" spans="2:77" ht="19.5" customHeight="1" thickBot="1" x14ac:dyDescent="0.3">
      <c r="B55" s="797"/>
      <c r="C55" s="795"/>
      <c r="D55" s="619" t="s">
        <v>32</v>
      </c>
      <c r="E55" s="214">
        <f t="shared" si="0"/>
        <v>47.2</v>
      </c>
      <c r="F55" s="161">
        <f t="shared" si="1"/>
        <v>14.052</v>
      </c>
      <c r="G55" s="108">
        <f t="shared" si="60"/>
        <v>0.29771186440677966</v>
      </c>
      <c r="H55" s="110">
        <f t="shared" si="3"/>
        <v>3.6260000000000003</v>
      </c>
      <c r="I55" s="110">
        <f t="shared" si="4"/>
        <v>17.678000000000001</v>
      </c>
      <c r="J55" s="108">
        <f t="shared" si="61"/>
        <v>0.37453389830508477</v>
      </c>
      <c r="K55" s="110">
        <f t="shared" si="6"/>
        <v>0</v>
      </c>
      <c r="L55" s="110">
        <f t="shared" si="7"/>
        <v>17.678000000000001</v>
      </c>
      <c r="M55" s="108">
        <f t="shared" si="62"/>
        <v>0.37453389830508477</v>
      </c>
      <c r="N55" s="110">
        <f t="shared" si="9"/>
        <v>0</v>
      </c>
      <c r="O55" s="110">
        <f t="shared" si="31"/>
        <v>17.678000000000001</v>
      </c>
      <c r="P55" s="108">
        <f t="shared" si="63"/>
        <v>0.37453389830508477</v>
      </c>
      <c r="Q55" s="162">
        <f t="shared" si="10"/>
        <v>47.2</v>
      </c>
      <c r="R55" s="163">
        <v>0</v>
      </c>
      <c r="S55" s="626">
        <f>S54*944</f>
        <v>47.2</v>
      </c>
      <c r="T55" s="164">
        <f t="shared" si="11"/>
        <v>14.052</v>
      </c>
      <c r="U55" s="165">
        <v>0</v>
      </c>
      <c r="V55" s="99">
        <v>14.052</v>
      </c>
      <c r="W55" s="164">
        <f t="shared" si="12"/>
        <v>0</v>
      </c>
      <c r="X55" s="165">
        <v>0</v>
      </c>
      <c r="Y55" s="99"/>
      <c r="Z55" s="164">
        <f t="shared" si="13"/>
        <v>0</v>
      </c>
      <c r="AA55" s="165">
        <v>0</v>
      </c>
      <c r="AB55" s="99"/>
      <c r="AC55" s="226">
        <f t="shared" si="14"/>
        <v>14.052</v>
      </c>
      <c r="AD55" s="198">
        <v>0</v>
      </c>
      <c r="AE55" s="197">
        <f t="shared" si="53"/>
        <v>14.052</v>
      </c>
      <c r="AF55" s="226">
        <f t="shared" si="15"/>
        <v>0</v>
      </c>
      <c r="AG55" s="197">
        <v>0</v>
      </c>
      <c r="AH55" s="99"/>
      <c r="AI55" s="226">
        <f t="shared" si="16"/>
        <v>2.266</v>
      </c>
      <c r="AJ55" s="197">
        <v>0</v>
      </c>
      <c r="AK55" s="99">
        <v>2.266</v>
      </c>
      <c r="AL55" s="226">
        <f t="shared" si="17"/>
        <v>1.36</v>
      </c>
      <c r="AM55" s="197">
        <v>0</v>
      </c>
      <c r="AN55" s="99">
        <v>1.36</v>
      </c>
      <c r="AO55" s="226">
        <f t="shared" si="18"/>
        <v>3.6260000000000003</v>
      </c>
      <c r="AP55" s="198">
        <v>0</v>
      </c>
      <c r="AQ55" s="197">
        <f t="shared" si="54"/>
        <v>3.6260000000000003</v>
      </c>
      <c r="AR55" s="226">
        <f t="shared" si="52"/>
        <v>17.678000000000001</v>
      </c>
      <c r="AS55" s="198">
        <v>0</v>
      </c>
      <c r="AT55" s="197">
        <f t="shared" si="55"/>
        <v>17.678000000000001</v>
      </c>
      <c r="AU55" s="226">
        <f t="shared" si="20"/>
        <v>0</v>
      </c>
      <c r="AV55" s="197">
        <v>0</v>
      </c>
      <c r="AW55" s="100">
        <v>0</v>
      </c>
      <c r="AX55" s="226">
        <f t="shared" si="21"/>
        <v>0</v>
      </c>
      <c r="AY55" s="197">
        <v>0</v>
      </c>
      <c r="AZ55" s="100">
        <v>0</v>
      </c>
      <c r="BA55" s="226">
        <f t="shared" si="22"/>
        <v>0</v>
      </c>
      <c r="BB55" s="197">
        <v>0</v>
      </c>
      <c r="BC55" s="100">
        <v>0</v>
      </c>
      <c r="BD55" s="226">
        <f t="shared" si="23"/>
        <v>0</v>
      </c>
      <c r="BE55" s="198">
        <v>0</v>
      </c>
      <c r="BF55" s="197">
        <f t="shared" si="56"/>
        <v>0</v>
      </c>
      <c r="BG55" s="226">
        <f t="shared" si="24"/>
        <v>17.678000000000001</v>
      </c>
      <c r="BH55" s="198">
        <v>0</v>
      </c>
      <c r="BI55" s="197">
        <f t="shared" si="57"/>
        <v>17.678000000000001</v>
      </c>
      <c r="BJ55" s="226">
        <f t="shared" si="25"/>
        <v>0</v>
      </c>
      <c r="BK55" s="197">
        <v>0</v>
      </c>
      <c r="BL55" s="99">
        <v>0</v>
      </c>
      <c r="BM55" s="226">
        <f t="shared" si="26"/>
        <v>0</v>
      </c>
      <c r="BN55" s="197">
        <v>0</v>
      </c>
      <c r="BO55" s="99">
        <v>0</v>
      </c>
      <c r="BP55" s="226">
        <f t="shared" si="27"/>
        <v>0</v>
      </c>
      <c r="BQ55" s="197">
        <v>0</v>
      </c>
      <c r="BR55" s="99">
        <v>0</v>
      </c>
      <c r="BS55" s="227">
        <f t="shared" si="28"/>
        <v>0</v>
      </c>
      <c r="BT55" s="200">
        <v>0</v>
      </c>
      <c r="BU55" s="119">
        <f t="shared" si="58"/>
        <v>0</v>
      </c>
      <c r="BV55" s="227">
        <f t="shared" si="29"/>
        <v>17.678000000000001</v>
      </c>
      <c r="BW55" s="200">
        <v>0</v>
      </c>
      <c r="BX55" s="152">
        <f t="shared" si="59"/>
        <v>17.678000000000001</v>
      </c>
      <c r="BY55" s="228">
        <f t="shared" si="64"/>
        <v>0.37453389830508477</v>
      </c>
    </row>
    <row r="56" spans="2:77" ht="19.5" customHeight="1" x14ac:dyDescent="0.25">
      <c r="B56" s="796" t="s">
        <v>87</v>
      </c>
      <c r="C56" s="794" t="s">
        <v>88</v>
      </c>
      <c r="D56" s="616" t="s">
        <v>57</v>
      </c>
      <c r="E56" s="202">
        <f t="shared" si="0"/>
        <v>100</v>
      </c>
      <c r="F56" s="240">
        <f t="shared" si="1"/>
        <v>58</v>
      </c>
      <c r="G56" s="40">
        <f t="shared" si="60"/>
        <v>0.57999999999999996</v>
      </c>
      <c r="H56" s="42">
        <f t="shared" si="3"/>
        <v>36</v>
      </c>
      <c r="I56" s="42">
        <f t="shared" si="4"/>
        <v>94</v>
      </c>
      <c r="J56" s="40">
        <f t="shared" si="61"/>
        <v>0.94</v>
      </c>
      <c r="K56" s="42">
        <f t="shared" si="6"/>
        <v>0</v>
      </c>
      <c r="L56" s="42">
        <f t="shared" si="7"/>
        <v>94</v>
      </c>
      <c r="M56" s="40">
        <f t="shared" si="62"/>
        <v>0.94</v>
      </c>
      <c r="N56" s="42">
        <f t="shared" si="9"/>
        <v>0</v>
      </c>
      <c r="O56" s="42">
        <f t="shared" si="31"/>
        <v>94</v>
      </c>
      <c r="P56" s="40">
        <f t="shared" si="63"/>
        <v>0.94</v>
      </c>
      <c r="Q56" s="44">
        <f t="shared" si="10"/>
        <v>100</v>
      </c>
      <c r="R56" s="45">
        <v>0</v>
      </c>
      <c r="S56" s="622">
        <v>100</v>
      </c>
      <c r="T56" s="46">
        <f t="shared" si="11"/>
        <v>20</v>
      </c>
      <c r="U56" s="47">
        <v>0</v>
      </c>
      <c r="V56" s="84">
        <v>20</v>
      </c>
      <c r="W56" s="46">
        <f t="shared" si="12"/>
        <v>25</v>
      </c>
      <c r="X56" s="47">
        <v>0</v>
      </c>
      <c r="Y56" s="84">
        <v>25</v>
      </c>
      <c r="Z56" s="46">
        <f t="shared" si="13"/>
        <v>13</v>
      </c>
      <c r="AA56" s="47">
        <v>0</v>
      </c>
      <c r="AB56" s="84">
        <v>13</v>
      </c>
      <c r="AC56" s="222">
        <f t="shared" si="14"/>
        <v>58</v>
      </c>
      <c r="AD56" s="223">
        <v>0</v>
      </c>
      <c r="AE56" s="187">
        <f t="shared" si="53"/>
        <v>58</v>
      </c>
      <c r="AF56" s="222">
        <f t="shared" si="15"/>
        <v>7</v>
      </c>
      <c r="AG56" s="207">
        <v>0</v>
      </c>
      <c r="AH56" s="84">
        <v>7</v>
      </c>
      <c r="AI56" s="222">
        <f t="shared" si="16"/>
        <v>3</v>
      </c>
      <c r="AJ56" s="207">
        <v>0</v>
      </c>
      <c r="AK56" s="84">
        <v>3</v>
      </c>
      <c r="AL56" s="222">
        <f t="shared" si="17"/>
        <v>26</v>
      </c>
      <c r="AM56" s="207">
        <v>0</v>
      </c>
      <c r="AN56" s="84">
        <v>26</v>
      </c>
      <c r="AO56" s="222">
        <f t="shared" si="18"/>
        <v>36</v>
      </c>
      <c r="AP56" s="223">
        <v>0</v>
      </c>
      <c r="AQ56" s="187">
        <f t="shared" si="54"/>
        <v>36</v>
      </c>
      <c r="AR56" s="222">
        <f t="shared" si="52"/>
        <v>94</v>
      </c>
      <c r="AS56" s="223">
        <v>0</v>
      </c>
      <c r="AT56" s="187">
        <f t="shared" si="55"/>
        <v>94</v>
      </c>
      <c r="AU56" s="222">
        <f t="shared" si="20"/>
        <v>0</v>
      </c>
      <c r="AV56" s="207">
        <v>0</v>
      </c>
      <c r="AW56" s="85">
        <v>0</v>
      </c>
      <c r="AX56" s="222">
        <f t="shared" si="21"/>
        <v>0</v>
      </c>
      <c r="AY56" s="207">
        <v>0</v>
      </c>
      <c r="AZ56" s="85">
        <v>0</v>
      </c>
      <c r="BA56" s="222">
        <f t="shared" si="22"/>
        <v>0</v>
      </c>
      <c r="BB56" s="207">
        <v>0</v>
      </c>
      <c r="BC56" s="85">
        <v>0</v>
      </c>
      <c r="BD56" s="222">
        <f t="shared" si="23"/>
        <v>0</v>
      </c>
      <c r="BE56" s="223">
        <v>0</v>
      </c>
      <c r="BF56" s="187">
        <f t="shared" si="56"/>
        <v>0</v>
      </c>
      <c r="BG56" s="222">
        <f t="shared" si="24"/>
        <v>94</v>
      </c>
      <c r="BH56" s="223">
        <v>0</v>
      </c>
      <c r="BI56" s="187">
        <f t="shared" si="57"/>
        <v>94</v>
      </c>
      <c r="BJ56" s="222">
        <f t="shared" si="25"/>
        <v>0</v>
      </c>
      <c r="BK56" s="207">
        <v>0</v>
      </c>
      <c r="BL56" s="84">
        <v>0</v>
      </c>
      <c r="BM56" s="222">
        <f t="shared" si="26"/>
        <v>0</v>
      </c>
      <c r="BN56" s="207">
        <v>0</v>
      </c>
      <c r="BO56" s="84">
        <v>0</v>
      </c>
      <c r="BP56" s="222">
        <f t="shared" si="27"/>
        <v>0</v>
      </c>
      <c r="BQ56" s="207">
        <v>0</v>
      </c>
      <c r="BR56" s="84">
        <v>0</v>
      </c>
      <c r="BS56" s="224">
        <f t="shared" si="28"/>
        <v>0</v>
      </c>
      <c r="BT56" s="225">
        <v>0</v>
      </c>
      <c r="BU56" s="152">
        <f t="shared" si="58"/>
        <v>0</v>
      </c>
      <c r="BV56" s="224">
        <f t="shared" si="29"/>
        <v>94</v>
      </c>
      <c r="BW56" s="225">
        <v>0</v>
      </c>
      <c r="BX56" s="51">
        <f t="shared" si="59"/>
        <v>94</v>
      </c>
      <c r="BY56" s="54">
        <f t="shared" si="64"/>
        <v>0.94</v>
      </c>
    </row>
    <row r="57" spans="2:77" ht="19.2" customHeight="1" thickBot="1" x14ac:dyDescent="0.3">
      <c r="B57" s="797"/>
      <c r="C57" s="795"/>
      <c r="D57" s="617" t="s">
        <v>32</v>
      </c>
      <c r="E57" s="214">
        <f t="shared" si="0"/>
        <v>206.8</v>
      </c>
      <c r="F57" s="161">
        <f t="shared" si="1"/>
        <v>274.27499999999998</v>
      </c>
      <c r="G57" s="108">
        <f t="shared" si="60"/>
        <v>1.3262814313346227</v>
      </c>
      <c r="H57" s="110">
        <f t="shared" si="3"/>
        <v>102.56699999999999</v>
      </c>
      <c r="I57" s="110">
        <f t="shared" si="4"/>
        <v>376.84199999999998</v>
      </c>
      <c r="J57" s="108">
        <f t="shared" si="61"/>
        <v>1.8222533849129592</v>
      </c>
      <c r="K57" s="110">
        <f t="shared" si="6"/>
        <v>0</v>
      </c>
      <c r="L57" s="110">
        <f t="shared" si="7"/>
        <v>376.84199999999998</v>
      </c>
      <c r="M57" s="108">
        <f t="shared" si="62"/>
        <v>1.8222533849129592</v>
      </c>
      <c r="N57" s="110">
        <f t="shared" si="9"/>
        <v>0</v>
      </c>
      <c r="O57" s="110">
        <f t="shared" si="31"/>
        <v>376.84199999999998</v>
      </c>
      <c r="P57" s="108">
        <f t="shared" si="63"/>
        <v>1.8222533849129592</v>
      </c>
      <c r="Q57" s="162">
        <f t="shared" si="10"/>
        <v>206.8</v>
      </c>
      <c r="R57" s="163">
        <v>0</v>
      </c>
      <c r="S57" s="626">
        <f>S56*2.068</f>
        <v>206.8</v>
      </c>
      <c r="T57" s="164">
        <f t="shared" si="11"/>
        <v>104.947</v>
      </c>
      <c r="U57" s="165">
        <v>0</v>
      </c>
      <c r="V57" s="234">
        <v>104.947</v>
      </c>
      <c r="W57" s="164">
        <f t="shared" si="12"/>
        <v>122.251</v>
      </c>
      <c r="X57" s="165">
        <v>0</v>
      </c>
      <c r="Y57" s="234">
        <v>122.251</v>
      </c>
      <c r="Z57" s="164">
        <f t="shared" si="13"/>
        <v>47.076999999999998</v>
      </c>
      <c r="AA57" s="165">
        <v>0</v>
      </c>
      <c r="AB57" s="234">
        <v>47.076999999999998</v>
      </c>
      <c r="AC57" s="226">
        <f t="shared" si="14"/>
        <v>274.27499999999998</v>
      </c>
      <c r="AD57" s="198">
        <v>0</v>
      </c>
      <c r="AE57" s="199">
        <f t="shared" si="53"/>
        <v>274.27499999999998</v>
      </c>
      <c r="AF57" s="226">
        <f t="shared" si="15"/>
        <v>27.068999999999999</v>
      </c>
      <c r="AG57" s="197">
        <v>0</v>
      </c>
      <c r="AH57" s="234">
        <v>27.068999999999999</v>
      </c>
      <c r="AI57" s="226">
        <f t="shared" si="16"/>
        <v>13.308</v>
      </c>
      <c r="AJ57" s="197">
        <v>0</v>
      </c>
      <c r="AK57" s="234">
        <v>13.308</v>
      </c>
      <c r="AL57" s="226">
        <f t="shared" si="17"/>
        <v>62.19</v>
      </c>
      <c r="AM57" s="197">
        <v>0</v>
      </c>
      <c r="AN57" s="234">
        <v>62.19</v>
      </c>
      <c r="AO57" s="226">
        <f t="shared" si="18"/>
        <v>102.56699999999999</v>
      </c>
      <c r="AP57" s="198">
        <v>0</v>
      </c>
      <c r="AQ57" s="199">
        <f t="shared" si="54"/>
        <v>102.56699999999999</v>
      </c>
      <c r="AR57" s="226">
        <f t="shared" si="52"/>
        <v>376.84199999999998</v>
      </c>
      <c r="AS57" s="198">
        <v>0</v>
      </c>
      <c r="AT57" s="199">
        <f t="shared" si="55"/>
        <v>376.84199999999998</v>
      </c>
      <c r="AU57" s="226">
        <f t="shared" si="20"/>
        <v>0</v>
      </c>
      <c r="AV57" s="197">
        <v>0</v>
      </c>
      <c r="AW57" s="235">
        <v>0</v>
      </c>
      <c r="AX57" s="226">
        <f t="shared" si="21"/>
        <v>0</v>
      </c>
      <c r="AY57" s="197">
        <v>0</v>
      </c>
      <c r="AZ57" s="235">
        <v>0</v>
      </c>
      <c r="BA57" s="226">
        <f t="shared" si="22"/>
        <v>0</v>
      </c>
      <c r="BB57" s="197">
        <v>0</v>
      </c>
      <c r="BC57" s="235">
        <v>0</v>
      </c>
      <c r="BD57" s="226">
        <f t="shared" si="23"/>
        <v>0</v>
      </c>
      <c r="BE57" s="198">
        <v>0</v>
      </c>
      <c r="BF57" s="199">
        <f t="shared" si="56"/>
        <v>0</v>
      </c>
      <c r="BG57" s="226">
        <f t="shared" si="24"/>
        <v>376.84199999999998</v>
      </c>
      <c r="BH57" s="198">
        <v>0</v>
      </c>
      <c r="BI57" s="199">
        <f t="shared" si="57"/>
        <v>376.84199999999998</v>
      </c>
      <c r="BJ57" s="226">
        <f t="shared" si="25"/>
        <v>0</v>
      </c>
      <c r="BK57" s="197">
        <v>0</v>
      </c>
      <c r="BL57" s="234">
        <v>0</v>
      </c>
      <c r="BM57" s="226">
        <f t="shared" si="26"/>
        <v>0</v>
      </c>
      <c r="BN57" s="197">
        <v>0</v>
      </c>
      <c r="BO57" s="234">
        <v>0</v>
      </c>
      <c r="BP57" s="226">
        <f t="shared" si="27"/>
        <v>0</v>
      </c>
      <c r="BQ57" s="197">
        <v>0</v>
      </c>
      <c r="BR57" s="234">
        <v>0</v>
      </c>
      <c r="BS57" s="227">
        <f t="shared" si="28"/>
        <v>0</v>
      </c>
      <c r="BT57" s="200">
        <v>0</v>
      </c>
      <c r="BU57" s="120">
        <f t="shared" si="58"/>
        <v>0</v>
      </c>
      <c r="BV57" s="227">
        <f t="shared" si="29"/>
        <v>376.84199999999998</v>
      </c>
      <c r="BW57" s="200">
        <v>0</v>
      </c>
      <c r="BX57" s="152">
        <f t="shared" si="59"/>
        <v>376.84199999999998</v>
      </c>
      <c r="BY57" s="122">
        <f t="shared" si="64"/>
        <v>1.8222533849129592</v>
      </c>
    </row>
    <row r="58" spans="2:77" ht="15.75" customHeight="1" x14ac:dyDescent="0.25">
      <c r="B58" s="796" t="s">
        <v>89</v>
      </c>
      <c r="C58" s="816" t="s">
        <v>90</v>
      </c>
      <c r="D58" s="616" t="s">
        <v>57</v>
      </c>
      <c r="E58" s="202">
        <f t="shared" si="0"/>
        <v>34</v>
      </c>
      <c r="F58" s="39">
        <f t="shared" si="1"/>
        <v>0</v>
      </c>
      <c r="G58" s="40">
        <f t="shared" si="60"/>
        <v>0</v>
      </c>
      <c r="H58" s="42">
        <f t="shared" si="3"/>
        <v>0</v>
      </c>
      <c r="I58" s="42">
        <f t="shared" si="4"/>
        <v>0</v>
      </c>
      <c r="J58" s="40">
        <f t="shared" si="61"/>
        <v>0</v>
      </c>
      <c r="K58" s="42">
        <f t="shared" si="6"/>
        <v>0</v>
      </c>
      <c r="L58" s="42">
        <f t="shared" si="7"/>
        <v>0</v>
      </c>
      <c r="M58" s="40">
        <f t="shared" si="62"/>
        <v>0</v>
      </c>
      <c r="N58" s="42">
        <f t="shared" si="9"/>
        <v>0</v>
      </c>
      <c r="O58" s="42">
        <f t="shared" si="31"/>
        <v>0</v>
      </c>
      <c r="P58" s="40">
        <f t="shared" si="63"/>
        <v>0</v>
      </c>
      <c r="Q58" s="44">
        <f t="shared" si="10"/>
        <v>34</v>
      </c>
      <c r="R58" s="45">
        <v>0</v>
      </c>
      <c r="S58" s="622">
        <v>34</v>
      </c>
      <c r="T58" s="46">
        <f t="shared" si="11"/>
        <v>0</v>
      </c>
      <c r="U58" s="47">
        <v>0</v>
      </c>
      <c r="V58" s="48"/>
      <c r="W58" s="46">
        <f t="shared" si="12"/>
        <v>0</v>
      </c>
      <c r="X58" s="47">
        <v>0</v>
      </c>
      <c r="Y58" s="48"/>
      <c r="Z58" s="46">
        <f t="shared" si="13"/>
        <v>0</v>
      </c>
      <c r="AA58" s="47">
        <v>0</v>
      </c>
      <c r="AB58" s="48"/>
      <c r="AC58" s="222">
        <f t="shared" si="14"/>
        <v>0</v>
      </c>
      <c r="AD58" s="223">
        <v>0</v>
      </c>
      <c r="AE58" s="207">
        <f t="shared" si="53"/>
        <v>0</v>
      </c>
      <c r="AF58" s="222">
        <f t="shared" si="15"/>
        <v>0</v>
      </c>
      <c r="AG58" s="207">
        <v>0</v>
      </c>
      <c r="AH58" s="48"/>
      <c r="AI58" s="222">
        <f t="shared" si="16"/>
        <v>0</v>
      </c>
      <c r="AJ58" s="207">
        <v>0</v>
      </c>
      <c r="AK58" s="48">
        <v>0</v>
      </c>
      <c r="AL58" s="222">
        <f t="shared" si="17"/>
        <v>0</v>
      </c>
      <c r="AM58" s="207">
        <v>0</v>
      </c>
      <c r="AN58" s="48">
        <v>0</v>
      </c>
      <c r="AO58" s="222">
        <f t="shared" si="18"/>
        <v>0</v>
      </c>
      <c r="AP58" s="223">
        <v>0</v>
      </c>
      <c r="AQ58" s="207">
        <f t="shared" si="54"/>
        <v>0</v>
      </c>
      <c r="AR58" s="222">
        <f t="shared" si="52"/>
        <v>0</v>
      </c>
      <c r="AS58" s="223">
        <v>0</v>
      </c>
      <c r="AT58" s="207">
        <f t="shared" si="55"/>
        <v>0</v>
      </c>
      <c r="AU58" s="222">
        <f t="shared" si="20"/>
        <v>0</v>
      </c>
      <c r="AV58" s="207">
        <v>0</v>
      </c>
      <c r="AW58" s="49">
        <v>0</v>
      </c>
      <c r="AX58" s="222">
        <f t="shared" si="21"/>
        <v>0</v>
      </c>
      <c r="AY58" s="207">
        <v>0</v>
      </c>
      <c r="AZ58" s="49">
        <v>0</v>
      </c>
      <c r="BA58" s="222">
        <f t="shared" si="22"/>
        <v>0</v>
      </c>
      <c r="BB58" s="207">
        <v>0</v>
      </c>
      <c r="BC58" s="49">
        <v>0</v>
      </c>
      <c r="BD58" s="222">
        <f t="shared" si="23"/>
        <v>0</v>
      </c>
      <c r="BE58" s="223">
        <v>0</v>
      </c>
      <c r="BF58" s="207">
        <f t="shared" si="56"/>
        <v>0</v>
      </c>
      <c r="BG58" s="222">
        <f t="shared" si="24"/>
        <v>0</v>
      </c>
      <c r="BH58" s="223">
        <v>0</v>
      </c>
      <c r="BI58" s="207">
        <f t="shared" si="57"/>
        <v>0</v>
      </c>
      <c r="BJ58" s="222">
        <f t="shared" si="25"/>
        <v>0</v>
      </c>
      <c r="BK58" s="207">
        <v>0</v>
      </c>
      <c r="BL58" s="48">
        <v>0</v>
      </c>
      <c r="BM58" s="222">
        <f t="shared" si="26"/>
        <v>0</v>
      </c>
      <c r="BN58" s="207">
        <v>0</v>
      </c>
      <c r="BO58" s="48">
        <v>0</v>
      </c>
      <c r="BP58" s="222">
        <f t="shared" si="27"/>
        <v>0</v>
      </c>
      <c r="BQ58" s="207">
        <v>0</v>
      </c>
      <c r="BR58" s="48">
        <v>0</v>
      </c>
      <c r="BS58" s="224">
        <f t="shared" si="28"/>
        <v>0</v>
      </c>
      <c r="BT58" s="225">
        <v>0</v>
      </c>
      <c r="BU58" s="51">
        <f t="shared" si="58"/>
        <v>0</v>
      </c>
      <c r="BV58" s="224">
        <f t="shared" si="29"/>
        <v>0</v>
      </c>
      <c r="BW58" s="225">
        <v>0</v>
      </c>
      <c r="BX58" s="51">
        <f t="shared" si="59"/>
        <v>0</v>
      </c>
      <c r="BY58" s="193">
        <f t="shared" si="64"/>
        <v>0</v>
      </c>
    </row>
    <row r="59" spans="2:77" ht="15.75" customHeight="1" thickBot="1" x14ac:dyDescent="0.3">
      <c r="B59" s="797"/>
      <c r="C59" s="815"/>
      <c r="D59" s="617" t="s">
        <v>32</v>
      </c>
      <c r="E59" s="214">
        <f t="shared" si="0"/>
        <v>654.16</v>
      </c>
      <c r="F59" s="161">
        <f t="shared" si="1"/>
        <v>0</v>
      </c>
      <c r="G59" s="108">
        <f t="shared" si="60"/>
        <v>0</v>
      </c>
      <c r="H59" s="110">
        <f t="shared" si="3"/>
        <v>0</v>
      </c>
      <c r="I59" s="110">
        <f t="shared" si="4"/>
        <v>0</v>
      </c>
      <c r="J59" s="108">
        <f t="shared" si="61"/>
        <v>0</v>
      </c>
      <c r="K59" s="110">
        <f t="shared" si="6"/>
        <v>0</v>
      </c>
      <c r="L59" s="110">
        <f t="shared" si="7"/>
        <v>0</v>
      </c>
      <c r="M59" s="108">
        <f t="shared" si="62"/>
        <v>0</v>
      </c>
      <c r="N59" s="110">
        <f t="shared" si="9"/>
        <v>0</v>
      </c>
      <c r="O59" s="110">
        <f t="shared" si="31"/>
        <v>0</v>
      </c>
      <c r="P59" s="108">
        <f t="shared" si="63"/>
        <v>0</v>
      </c>
      <c r="Q59" s="162">
        <f t="shared" si="10"/>
        <v>654.16</v>
      </c>
      <c r="R59" s="163">
        <v>0</v>
      </c>
      <c r="S59" s="626">
        <f>S58*19.24</f>
        <v>654.16</v>
      </c>
      <c r="T59" s="164">
        <f t="shared" si="11"/>
        <v>0</v>
      </c>
      <c r="U59" s="165">
        <v>0</v>
      </c>
      <c r="V59" s="99"/>
      <c r="W59" s="164">
        <f t="shared" si="12"/>
        <v>0</v>
      </c>
      <c r="X59" s="165">
        <v>0</v>
      </c>
      <c r="Y59" s="99"/>
      <c r="Z59" s="164">
        <f t="shared" si="13"/>
        <v>0</v>
      </c>
      <c r="AA59" s="165">
        <v>0</v>
      </c>
      <c r="AB59" s="99"/>
      <c r="AC59" s="226">
        <f t="shared" si="14"/>
        <v>0</v>
      </c>
      <c r="AD59" s="198">
        <v>0</v>
      </c>
      <c r="AE59" s="197">
        <f t="shared" si="53"/>
        <v>0</v>
      </c>
      <c r="AF59" s="226">
        <f t="shared" si="15"/>
        <v>0</v>
      </c>
      <c r="AG59" s="197">
        <v>0</v>
      </c>
      <c r="AH59" s="99"/>
      <c r="AI59" s="226">
        <f t="shared" si="16"/>
        <v>0</v>
      </c>
      <c r="AJ59" s="197">
        <v>0</v>
      </c>
      <c r="AK59" s="99">
        <v>0</v>
      </c>
      <c r="AL59" s="226">
        <f t="shared" si="17"/>
        <v>0</v>
      </c>
      <c r="AM59" s="197">
        <v>0</v>
      </c>
      <c r="AN59" s="99">
        <v>0</v>
      </c>
      <c r="AO59" s="226">
        <f t="shared" si="18"/>
        <v>0</v>
      </c>
      <c r="AP59" s="198">
        <v>0</v>
      </c>
      <c r="AQ59" s="197">
        <f t="shared" si="54"/>
        <v>0</v>
      </c>
      <c r="AR59" s="226">
        <f t="shared" si="52"/>
        <v>0</v>
      </c>
      <c r="AS59" s="198">
        <v>0</v>
      </c>
      <c r="AT59" s="197">
        <f t="shared" si="55"/>
        <v>0</v>
      </c>
      <c r="AU59" s="226">
        <f t="shared" si="20"/>
        <v>0</v>
      </c>
      <c r="AV59" s="197">
        <v>0</v>
      </c>
      <c r="AW59" s="100">
        <v>0</v>
      </c>
      <c r="AX59" s="226">
        <f t="shared" si="21"/>
        <v>0</v>
      </c>
      <c r="AY59" s="197">
        <v>0</v>
      </c>
      <c r="AZ59" s="100">
        <v>0</v>
      </c>
      <c r="BA59" s="226">
        <f t="shared" si="22"/>
        <v>0</v>
      </c>
      <c r="BB59" s="197">
        <v>0</v>
      </c>
      <c r="BC59" s="100">
        <v>0</v>
      </c>
      <c r="BD59" s="226">
        <f t="shared" si="23"/>
        <v>0</v>
      </c>
      <c r="BE59" s="198">
        <v>0</v>
      </c>
      <c r="BF59" s="197">
        <f t="shared" si="56"/>
        <v>0</v>
      </c>
      <c r="BG59" s="226">
        <f t="shared" si="24"/>
        <v>0</v>
      </c>
      <c r="BH59" s="198">
        <v>0</v>
      </c>
      <c r="BI59" s="197">
        <f t="shared" si="57"/>
        <v>0</v>
      </c>
      <c r="BJ59" s="226">
        <f t="shared" si="25"/>
        <v>0</v>
      </c>
      <c r="BK59" s="197">
        <v>0</v>
      </c>
      <c r="BL59" s="99">
        <v>0</v>
      </c>
      <c r="BM59" s="226">
        <f t="shared" si="26"/>
        <v>0</v>
      </c>
      <c r="BN59" s="197">
        <v>0</v>
      </c>
      <c r="BO59" s="99">
        <v>0</v>
      </c>
      <c r="BP59" s="226">
        <f t="shared" si="27"/>
        <v>0</v>
      </c>
      <c r="BQ59" s="197">
        <v>0</v>
      </c>
      <c r="BR59" s="99">
        <v>0</v>
      </c>
      <c r="BS59" s="227">
        <f t="shared" si="28"/>
        <v>0</v>
      </c>
      <c r="BT59" s="200">
        <v>0</v>
      </c>
      <c r="BU59" s="119">
        <f t="shared" si="58"/>
        <v>0</v>
      </c>
      <c r="BV59" s="227">
        <f t="shared" si="29"/>
        <v>0</v>
      </c>
      <c r="BW59" s="200">
        <v>0</v>
      </c>
      <c r="BX59" s="241">
        <f t="shared" si="59"/>
        <v>0</v>
      </c>
      <c r="BY59" s="228">
        <f t="shared" si="64"/>
        <v>0</v>
      </c>
    </row>
    <row r="60" spans="2:77" ht="15.75" customHeight="1" x14ac:dyDescent="0.25">
      <c r="B60" s="796" t="s">
        <v>91</v>
      </c>
      <c r="C60" s="794" t="s">
        <v>92</v>
      </c>
      <c r="D60" s="616" t="s">
        <v>57</v>
      </c>
      <c r="E60" s="202">
        <f t="shared" si="0"/>
        <v>723</v>
      </c>
      <c r="F60" s="39">
        <f t="shared" si="1"/>
        <v>226</v>
      </c>
      <c r="G60" s="40">
        <f t="shared" si="60"/>
        <v>0.31258644536652835</v>
      </c>
      <c r="H60" s="42">
        <f t="shared" si="3"/>
        <v>181</v>
      </c>
      <c r="I60" s="42">
        <f t="shared" si="4"/>
        <v>407</v>
      </c>
      <c r="J60" s="40">
        <f t="shared" si="61"/>
        <v>0.56293222683264177</v>
      </c>
      <c r="K60" s="42">
        <f t="shared" si="6"/>
        <v>0</v>
      </c>
      <c r="L60" s="42">
        <f t="shared" si="7"/>
        <v>407</v>
      </c>
      <c r="M60" s="40">
        <f t="shared" si="62"/>
        <v>0.56293222683264177</v>
      </c>
      <c r="N60" s="42">
        <f t="shared" si="9"/>
        <v>0</v>
      </c>
      <c r="O60" s="42">
        <f t="shared" si="31"/>
        <v>407</v>
      </c>
      <c r="P60" s="40">
        <f t="shared" si="63"/>
        <v>0.56293222683264177</v>
      </c>
      <c r="Q60" s="80">
        <f t="shared" si="10"/>
        <v>723</v>
      </c>
      <c r="R60" s="81">
        <v>0</v>
      </c>
      <c r="S60" s="624">
        <v>723</v>
      </c>
      <c r="T60" s="82">
        <f t="shared" si="11"/>
        <v>41</v>
      </c>
      <c r="U60" s="83">
        <v>0</v>
      </c>
      <c r="V60" s="84">
        <v>41</v>
      </c>
      <c r="W60" s="82">
        <f t="shared" si="12"/>
        <v>83</v>
      </c>
      <c r="X60" s="83">
        <v>0</v>
      </c>
      <c r="Y60" s="84">
        <v>83</v>
      </c>
      <c r="Z60" s="82">
        <f t="shared" si="13"/>
        <v>102</v>
      </c>
      <c r="AA60" s="83">
        <v>0</v>
      </c>
      <c r="AB60" s="84">
        <v>102</v>
      </c>
      <c r="AC60" s="223">
        <f t="shared" si="14"/>
        <v>226</v>
      </c>
      <c r="AD60" s="223">
        <v>0</v>
      </c>
      <c r="AE60" s="207">
        <f t="shared" si="53"/>
        <v>226</v>
      </c>
      <c r="AF60" s="223">
        <f t="shared" si="15"/>
        <v>24</v>
      </c>
      <c r="AG60" s="207">
        <v>0</v>
      </c>
      <c r="AH60" s="84">
        <v>24</v>
      </c>
      <c r="AI60" s="223">
        <f t="shared" si="16"/>
        <v>33</v>
      </c>
      <c r="AJ60" s="207">
        <v>0</v>
      </c>
      <c r="AK60" s="84">
        <v>33</v>
      </c>
      <c r="AL60" s="223">
        <f t="shared" si="17"/>
        <v>124</v>
      </c>
      <c r="AM60" s="207">
        <v>0</v>
      </c>
      <c r="AN60" s="84">
        <v>124</v>
      </c>
      <c r="AO60" s="223">
        <f t="shared" si="18"/>
        <v>181</v>
      </c>
      <c r="AP60" s="223">
        <v>0</v>
      </c>
      <c r="AQ60" s="207">
        <f t="shared" si="54"/>
        <v>181</v>
      </c>
      <c r="AR60" s="223">
        <f t="shared" si="52"/>
        <v>407</v>
      </c>
      <c r="AS60" s="223">
        <v>0</v>
      </c>
      <c r="AT60" s="207">
        <f t="shared" si="55"/>
        <v>407</v>
      </c>
      <c r="AU60" s="223">
        <f t="shared" si="20"/>
        <v>0</v>
      </c>
      <c r="AV60" s="207">
        <v>0</v>
      </c>
      <c r="AW60" s="85">
        <v>0</v>
      </c>
      <c r="AX60" s="223">
        <f t="shared" si="21"/>
        <v>0</v>
      </c>
      <c r="AY60" s="207">
        <v>0</v>
      </c>
      <c r="AZ60" s="85">
        <v>0</v>
      </c>
      <c r="BA60" s="223">
        <f t="shared" si="22"/>
        <v>0</v>
      </c>
      <c r="BB60" s="207">
        <v>0</v>
      </c>
      <c r="BC60" s="85">
        <v>0</v>
      </c>
      <c r="BD60" s="223">
        <f t="shared" si="23"/>
        <v>0</v>
      </c>
      <c r="BE60" s="223">
        <v>0</v>
      </c>
      <c r="BF60" s="207">
        <f t="shared" si="56"/>
        <v>0</v>
      </c>
      <c r="BG60" s="223">
        <f t="shared" si="24"/>
        <v>407</v>
      </c>
      <c r="BH60" s="223">
        <v>0</v>
      </c>
      <c r="BI60" s="207">
        <f t="shared" si="57"/>
        <v>407</v>
      </c>
      <c r="BJ60" s="223">
        <f t="shared" si="25"/>
        <v>0</v>
      </c>
      <c r="BK60" s="207">
        <v>0</v>
      </c>
      <c r="BL60" s="84">
        <v>0</v>
      </c>
      <c r="BM60" s="223">
        <f t="shared" si="26"/>
        <v>0</v>
      </c>
      <c r="BN60" s="207">
        <v>0</v>
      </c>
      <c r="BO60" s="84">
        <v>0</v>
      </c>
      <c r="BP60" s="223">
        <f t="shared" si="27"/>
        <v>0</v>
      </c>
      <c r="BQ60" s="207">
        <v>0</v>
      </c>
      <c r="BR60" s="84">
        <v>0</v>
      </c>
      <c r="BS60" s="225">
        <f t="shared" si="28"/>
        <v>0</v>
      </c>
      <c r="BT60" s="225">
        <v>0</v>
      </c>
      <c r="BU60" s="51">
        <f t="shared" si="58"/>
        <v>0</v>
      </c>
      <c r="BV60" s="225">
        <f t="shared" si="29"/>
        <v>407</v>
      </c>
      <c r="BW60" s="225">
        <v>0</v>
      </c>
      <c r="BX60" s="51">
        <f t="shared" si="59"/>
        <v>407</v>
      </c>
      <c r="BY60" s="54">
        <f t="shared" si="64"/>
        <v>0.56293222683264177</v>
      </c>
    </row>
    <row r="61" spans="2:77" ht="15.75" customHeight="1" thickBot="1" x14ac:dyDescent="0.3">
      <c r="B61" s="797"/>
      <c r="C61" s="795"/>
      <c r="D61" s="617" t="s">
        <v>32</v>
      </c>
      <c r="E61" s="214">
        <f t="shared" si="0"/>
        <v>672.39</v>
      </c>
      <c r="F61" s="161">
        <f t="shared" si="1"/>
        <v>244.29400000000001</v>
      </c>
      <c r="G61" s="108">
        <f t="shared" si="60"/>
        <v>0.36332188164606855</v>
      </c>
      <c r="H61" s="110">
        <f t="shared" si="3"/>
        <v>373.70400000000001</v>
      </c>
      <c r="I61" s="110">
        <f t="shared" si="4"/>
        <v>617.99800000000005</v>
      </c>
      <c r="J61" s="108">
        <f t="shared" si="61"/>
        <v>0.91910647094692077</v>
      </c>
      <c r="K61" s="110">
        <f t="shared" si="6"/>
        <v>0</v>
      </c>
      <c r="L61" s="110">
        <f t="shared" si="7"/>
        <v>617.99800000000005</v>
      </c>
      <c r="M61" s="108">
        <f t="shared" si="62"/>
        <v>0.91910647094692077</v>
      </c>
      <c r="N61" s="110">
        <f t="shared" si="9"/>
        <v>0</v>
      </c>
      <c r="O61" s="110">
        <f t="shared" si="31"/>
        <v>617.99800000000005</v>
      </c>
      <c r="P61" s="108">
        <f t="shared" si="63"/>
        <v>0.91910647094692077</v>
      </c>
      <c r="Q61" s="230">
        <f t="shared" si="10"/>
        <v>672.39</v>
      </c>
      <c r="R61" s="231">
        <v>0</v>
      </c>
      <c r="S61" s="632">
        <f>S60*0.93</f>
        <v>672.39</v>
      </c>
      <c r="T61" s="232">
        <f t="shared" si="11"/>
        <v>58.578000000000003</v>
      </c>
      <c r="U61" s="233">
        <v>0</v>
      </c>
      <c r="V61" s="234">
        <v>58.578000000000003</v>
      </c>
      <c r="W61" s="232">
        <f t="shared" si="12"/>
        <v>51.732999999999997</v>
      </c>
      <c r="X61" s="233">
        <v>0</v>
      </c>
      <c r="Y61" s="234">
        <v>51.732999999999997</v>
      </c>
      <c r="Z61" s="232">
        <f t="shared" si="13"/>
        <v>133.983</v>
      </c>
      <c r="AA61" s="233">
        <v>0</v>
      </c>
      <c r="AB61" s="234">
        <v>133.983</v>
      </c>
      <c r="AC61" s="198">
        <f t="shared" si="14"/>
        <v>244.29400000000001</v>
      </c>
      <c r="AD61" s="198">
        <v>0</v>
      </c>
      <c r="AE61" s="197">
        <f t="shared" si="53"/>
        <v>244.29400000000001</v>
      </c>
      <c r="AF61" s="198">
        <f t="shared" si="15"/>
        <v>22.782</v>
      </c>
      <c r="AG61" s="197">
        <v>0</v>
      </c>
      <c r="AH61" s="234">
        <v>22.782</v>
      </c>
      <c r="AI61" s="198">
        <f t="shared" si="16"/>
        <v>27.785</v>
      </c>
      <c r="AJ61" s="197">
        <v>0</v>
      </c>
      <c r="AK61" s="234">
        <v>27.785</v>
      </c>
      <c r="AL61" s="198">
        <f t="shared" si="17"/>
        <v>323.137</v>
      </c>
      <c r="AM61" s="197">
        <v>0</v>
      </c>
      <c r="AN61" s="234">
        <v>323.137</v>
      </c>
      <c r="AO61" s="198">
        <f t="shared" si="18"/>
        <v>373.70400000000001</v>
      </c>
      <c r="AP61" s="198">
        <v>0</v>
      </c>
      <c r="AQ61" s="197">
        <f t="shared" si="54"/>
        <v>373.70400000000001</v>
      </c>
      <c r="AR61" s="198">
        <f t="shared" si="52"/>
        <v>617.99800000000005</v>
      </c>
      <c r="AS61" s="198">
        <v>0</v>
      </c>
      <c r="AT61" s="197">
        <f t="shared" si="55"/>
        <v>617.99800000000005</v>
      </c>
      <c r="AU61" s="198">
        <f t="shared" si="20"/>
        <v>0</v>
      </c>
      <c r="AV61" s="197">
        <v>0</v>
      </c>
      <c r="AW61" s="235">
        <v>0</v>
      </c>
      <c r="AX61" s="198">
        <f t="shared" si="21"/>
        <v>0</v>
      </c>
      <c r="AY61" s="197">
        <v>0</v>
      </c>
      <c r="AZ61" s="235">
        <v>0</v>
      </c>
      <c r="BA61" s="198">
        <f t="shared" si="22"/>
        <v>0</v>
      </c>
      <c r="BB61" s="197">
        <v>0</v>
      </c>
      <c r="BC61" s="235">
        <v>0</v>
      </c>
      <c r="BD61" s="198">
        <f t="shared" si="23"/>
        <v>0</v>
      </c>
      <c r="BE61" s="198">
        <v>0</v>
      </c>
      <c r="BF61" s="197">
        <f t="shared" si="56"/>
        <v>0</v>
      </c>
      <c r="BG61" s="198">
        <f t="shared" si="24"/>
        <v>617.99800000000005</v>
      </c>
      <c r="BH61" s="198">
        <v>0</v>
      </c>
      <c r="BI61" s="197">
        <f t="shared" si="57"/>
        <v>617.99800000000005</v>
      </c>
      <c r="BJ61" s="198">
        <f t="shared" si="25"/>
        <v>0</v>
      </c>
      <c r="BK61" s="197">
        <v>0</v>
      </c>
      <c r="BL61" s="234">
        <v>0</v>
      </c>
      <c r="BM61" s="198">
        <f t="shared" si="26"/>
        <v>0</v>
      </c>
      <c r="BN61" s="197">
        <v>0</v>
      </c>
      <c r="BO61" s="234">
        <v>0</v>
      </c>
      <c r="BP61" s="198">
        <f t="shared" si="27"/>
        <v>0</v>
      </c>
      <c r="BQ61" s="197">
        <v>0</v>
      </c>
      <c r="BR61" s="234">
        <v>0</v>
      </c>
      <c r="BS61" s="200">
        <f t="shared" si="28"/>
        <v>0</v>
      </c>
      <c r="BT61" s="200">
        <v>0</v>
      </c>
      <c r="BU61" s="119">
        <f t="shared" si="58"/>
        <v>0</v>
      </c>
      <c r="BV61" s="200">
        <f t="shared" si="29"/>
        <v>617.99800000000005</v>
      </c>
      <c r="BW61" s="200">
        <v>0</v>
      </c>
      <c r="BX61" s="241">
        <f t="shared" si="59"/>
        <v>617.99800000000005</v>
      </c>
      <c r="BY61" s="122">
        <f t="shared" si="64"/>
        <v>0.91910647094692077</v>
      </c>
    </row>
    <row r="62" spans="2:77" ht="17.25" customHeight="1" x14ac:dyDescent="0.25">
      <c r="B62" s="796" t="s">
        <v>93</v>
      </c>
      <c r="C62" s="817" t="s">
        <v>94</v>
      </c>
      <c r="D62" s="616" t="s">
        <v>57</v>
      </c>
      <c r="E62" s="202">
        <f t="shared" si="0"/>
        <v>10</v>
      </c>
      <c r="F62" s="39">
        <f t="shared" si="1"/>
        <v>0</v>
      </c>
      <c r="G62" s="40">
        <f t="shared" si="60"/>
        <v>0</v>
      </c>
      <c r="H62" s="42">
        <f t="shared" si="3"/>
        <v>2</v>
      </c>
      <c r="I62" s="42">
        <f t="shared" si="4"/>
        <v>2</v>
      </c>
      <c r="J62" s="236">
        <f t="shared" si="61"/>
        <v>0.2</v>
      </c>
      <c r="K62" s="42">
        <f t="shared" si="6"/>
        <v>0</v>
      </c>
      <c r="L62" s="42">
        <f t="shared" si="7"/>
        <v>2</v>
      </c>
      <c r="M62" s="40">
        <f t="shared" si="62"/>
        <v>0.2</v>
      </c>
      <c r="N62" s="42">
        <f t="shared" si="9"/>
        <v>0</v>
      </c>
      <c r="O62" s="42">
        <f t="shared" si="31"/>
        <v>2</v>
      </c>
      <c r="P62" s="236">
        <f t="shared" si="63"/>
        <v>0.2</v>
      </c>
      <c r="Q62" s="44">
        <f t="shared" si="10"/>
        <v>10</v>
      </c>
      <c r="R62" s="45">
        <v>0</v>
      </c>
      <c r="S62" s="622">
        <v>10</v>
      </c>
      <c r="T62" s="46">
        <f t="shared" si="11"/>
        <v>0</v>
      </c>
      <c r="U62" s="47">
        <v>0</v>
      </c>
      <c r="V62" s="48"/>
      <c r="W62" s="46">
        <f t="shared" si="12"/>
        <v>0</v>
      </c>
      <c r="X62" s="47">
        <v>0</v>
      </c>
      <c r="Y62" s="48"/>
      <c r="Z62" s="46">
        <f t="shared" si="13"/>
        <v>0</v>
      </c>
      <c r="AA62" s="47">
        <v>0</v>
      </c>
      <c r="AB62" s="48"/>
      <c r="AC62" s="222">
        <f t="shared" si="14"/>
        <v>0</v>
      </c>
      <c r="AD62" s="223">
        <v>0</v>
      </c>
      <c r="AE62" s="207">
        <f t="shared" si="53"/>
        <v>0</v>
      </c>
      <c r="AF62" s="222">
        <f t="shared" si="15"/>
        <v>2</v>
      </c>
      <c r="AG62" s="207">
        <v>0</v>
      </c>
      <c r="AH62" s="48">
        <v>2</v>
      </c>
      <c r="AI62" s="222">
        <f t="shared" si="16"/>
        <v>0</v>
      </c>
      <c r="AJ62" s="207">
        <v>0</v>
      </c>
      <c r="AK62" s="48">
        <v>0</v>
      </c>
      <c r="AL62" s="222">
        <f t="shared" si="17"/>
        <v>0</v>
      </c>
      <c r="AM62" s="207">
        <v>0</v>
      </c>
      <c r="AN62" s="48">
        <v>0</v>
      </c>
      <c r="AO62" s="222">
        <f t="shared" si="18"/>
        <v>2</v>
      </c>
      <c r="AP62" s="223">
        <v>0</v>
      </c>
      <c r="AQ62" s="207">
        <f t="shared" si="54"/>
        <v>2</v>
      </c>
      <c r="AR62" s="222">
        <f t="shared" si="52"/>
        <v>2</v>
      </c>
      <c r="AS62" s="223">
        <v>0</v>
      </c>
      <c r="AT62" s="207">
        <f t="shared" si="55"/>
        <v>2</v>
      </c>
      <c r="AU62" s="222">
        <f t="shared" si="20"/>
        <v>0</v>
      </c>
      <c r="AV62" s="207">
        <v>0</v>
      </c>
      <c r="AW62" s="49">
        <v>0</v>
      </c>
      <c r="AX62" s="222">
        <f t="shared" si="21"/>
        <v>0</v>
      </c>
      <c r="AY62" s="207">
        <v>0</v>
      </c>
      <c r="AZ62" s="49">
        <v>0</v>
      </c>
      <c r="BA62" s="222">
        <f t="shared" si="22"/>
        <v>0</v>
      </c>
      <c r="BB62" s="207">
        <v>0</v>
      </c>
      <c r="BC62" s="49">
        <v>0</v>
      </c>
      <c r="BD62" s="222">
        <f t="shared" si="23"/>
        <v>0</v>
      </c>
      <c r="BE62" s="223">
        <v>0</v>
      </c>
      <c r="BF62" s="207">
        <f t="shared" si="56"/>
        <v>0</v>
      </c>
      <c r="BG62" s="222">
        <f t="shared" si="24"/>
        <v>2</v>
      </c>
      <c r="BH62" s="223">
        <v>0</v>
      </c>
      <c r="BI62" s="207">
        <f t="shared" si="57"/>
        <v>2</v>
      </c>
      <c r="BJ62" s="222">
        <f t="shared" si="25"/>
        <v>0</v>
      </c>
      <c r="BK62" s="207">
        <v>0</v>
      </c>
      <c r="BL62" s="48">
        <v>0</v>
      </c>
      <c r="BM62" s="222">
        <f t="shared" si="26"/>
        <v>0</v>
      </c>
      <c r="BN62" s="207">
        <v>0</v>
      </c>
      <c r="BO62" s="48">
        <v>0</v>
      </c>
      <c r="BP62" s="222">
        <f t="shared" si="27"/>
        <v>0</v>
      </c>
      <c r="BQ62" s="207">
        <v>0</v>
      </c>
      <c r="BR62" s="48">
        <v>0</v>
      </c>
      <c r="BS62" s="224">
        <f t="shared" si="28"/>
        <v>0</v>
      </c>
      <c r="BT62" s="225">
        <v>0</v>
      </c>
      <c r="BU62" s="51">
        <f t="shared" si="58"/>
        <v>0</v>
      </c>
      <c r="BV62" s="224">
        <f t="shared" si="29"/>
        <v>2</v>
      </c>
      <c r="BW62" s="225">
        <v>0</v>
      </c>
      <c r="BX62" s="51">
        <f t="shared" si="59"/>
        <v>2</v>
      </c>
      <c r="BY62" s="193">
        <f t="shared" si="64"/>
        <v>0.2</v>
      </c>
    </row>
    <row r="63" spans="2:77" ht="17.25" customHeight="1" thickBot="1" x14ac:dyDescent="0.3">
      <c r="B63" s="797"/>
      <c r="C63" s="818"/>
      <c r="D63" s="617" t="s">
        <v>32</v>
      </c>
      <c r="E63" s="214">
        <f t="shared" si="0"/>
        <v>14</v>
      </c>
      <c r="F63" s="161">
        <f t="shared" si="1"/>
        <v>0</v>
      </c>
      <c r="G63" s="108">
        <f t="shared" si="60"/>
        <v>0</v>
      </c>
      <c r="H63" s="110">
        <f t="shared" si="3"/>
        <v>3.0819999999999999</v>
      </c>
      <c r="I63" s="110">
        <f t="shared" si="4"/>
        <v>3.0819999999999999</v>
      </c>
      <c r="J63" s="76">
        <f t="shared" si="61"/>
        <v>0.22014285714285714</v>
      </c>
      <c r="K63" s="110">
        <f t="shared" si="6"/>
        <v>0</v>
      </c>
      <c r="L63" s="110">
        <f t="shared" si="7"/>
        <v>3.0819999999999999</v>
      </c>
      <c r="M63" s="108">
        <f t="shared" si="62"/>
        <v>0.22014285714285714</v>
      </c>
      <c r="N63" s="110">
        <f t="shared" si="9"/>
        <v>0</v>
      </c>
      <c r="O63" s="110">
        <f t="shared" si="31"/>
        <v>3.0819999999999999</v>
      </c>
      <c r="P63" s="76">
        <f t="shared" si="63"/>
        <v>0.22014285714285714</v>
      </c>
      <c r="Q63" s="162">
        <f t="shared" si="10"/>
        <v>14</v>
      </c>
      <c r="R63" s="163">
        <v>0</v>
      </c>
      <c r="S63" s="626">
        <f>S62*1.4</f>
        <v>14</v>
      </c>
      <c r="T63" s="164">
        <f t="shared" si="11"/>
        <v>0</v>
      </c>
      <c r="U63" s="165">
        <v>0</v>
      </c>
      <c r="V63" s="99">
        <v>0</v>
      </c>
      <c r="W63" s="164">
        <f t="shared" si="12"/>
        <v>0</v>
      </c>
      <c r="X63" s="165">
        <v>0</v>
      </c>
      <c r="Y63" s="99">
        <v>0</v>
      </c>
      <c r="Z63" s="164">
        <f t="shared" si="13"/>
        <v>0</v>
      </c>
      <c r="AA63" s="165">
        <v>0</v>
      </c>
      <c r="AB63" s="99">
        <v>0</v>
      </c>
      <c r="AC63" s="226">
        <f t="shared" si="14"/>
        <v>0</v>
      </c>
      <c r="AD63" s="198">
        <v>0</v>
      </c>
      <c r="AE63" s="197">
        <f t="shared" si="53"/>
        <v>0</v>
      </c>
      <c r="AF63" s="226">
        <f t="shared" si="15"/>
        <v>3.0819999999999999</v>
      </c>
      <c r="AG63" s="197">
        <v>0</v>
      </c>
      <c r="AH63" s="99">
        <v>3.0819999999999999</v>
      </c>
      <c r="AI63" s="226">
        <f t="shared" si="16"/>
        <v>0</v>
      </c>
      <c r="AJ63" s="197">
        <v>0</v>
      </c>
      <c r="AK63" s="99">
        <v>0</v>
      </c>
      <c r="AL63" s="226">
        <f t="shared" si="17"/>
        <v>0</v>
      </c>
      <c r="AM63" s="197">
        <v>0</v>
      </c>
      <c r="AN63" s="99">
        <v>0</v>
      </c>
      <c r="AO63" s="226">
        <f t="shared" si="18"/>
        <v>3.0819999999999999</v>
      </c>
      <c r="AP63" s="198">
        <v>0</v>
      </c>
      <c r="AQ63" s="197">
        <f t="shared" si="54"/>
        <v>3.0819999999999999</v>
      </c>
      <c r="AR63" s="226">
        <f t="shared" si="52"/>
        <v>3.0819999999999999</v>
      </c>
      <c r="AS63" s="198">
        <v>0</v>
      </c>
      <c r="AT63" s="197">
        <f t="shared" si="55"/>
        <v>3.0819999999999999</v>
      </c>
      <c r="AU63" s="226">
        <f t="shared" si="20"/>
        <v>0</v>
      </c>
      <c r="AV63" s="197">
        <v>0</v>
      </c>
      <c r="AW63" s="100">
        <v>0</v>
      </c>
      <c r="AX63" s="226">
        <f t="shared" si="21"/>
        <v>0</v>
      </c>
      <c r="AY63" s="197">
        <v>0</v>
      </c>
      <c r="AZ63" s="100">
        <v>0</v>
      </c>
      <c r="BA63" s="226">
        <f t="shared" si="22"/>
        <v>0</v>
      </c>
      <c r="BB63" s="197">
        <v>0</v>
      </c>
      <c r="BC63" s="100">
        <v>0</v>
      </c>
      <c r="BD63" s="226">
        <f t="shared" si="23"/>
        <v>0</v>
      </c>
      <c r="BE63" s="198">
        <v>0</v>
      </c>
      <c r="BF63" s="197">
        <f t="shared" si="56"/>
        <v>0</v>
      </c>
      <c r="BG63" s="226">
        <f t="shared" si="24"/>
        <v>3.0819999999999999</v>
      </c>
      <c r="BH63" s="198">
        <v>0</v>
      </c>
      <c r="BI63" s="197">
        <f t="shared" si="57"/>
        <v>3.0819999999999999</v>
      </c>
      <c r="BJ63" s="226">
        <f t="shared" si="25"/>
        <v>0</v>
      </c>
      <c r="BK63" s="197">
        <v>0</v>
      </c>
      <c r="BL63" s="99">
        <v>0</v>
      </c>
      <c r="BM63" s="226">
        <f t="shared" si="26"/>
        <v>0</v>
      </c>
      <c r="BN63" s="197">
        <v>0</v>
      </c>
      <c r="BO63" s="99">
        <v>0</v>
      </c>
      <c r="BP63" s="226">
        <f t="shared" si="27"/>
        <v>0</v>
      </c>
      <c r="BQ63" s="197">
        <v>0</v>
      </c>
      <c r="BR63" s="99">
        <v>0</v>
      </c>
      <c r="BS63" s="227">
        <f t="shared" si="28"/>
        <v>0</v>
      </c>
      <c r="BT63" s="200">
        <v>0</v>
      </c>
      <c r="BU63" s="119">
        <f t="shared" si="58"/>
        <v>0</v>
      </c>
      <c r="BV63" s="227">
        <f t="shared" si="29"/>
        <v>3.0819999999999999</v>
      </c>
      <c r="BW63" s="200">
        <v>0</v>
      </c>
      <c r="BX63" s="152">
        <f t="shared" si="59"/>
        <v>3.0819999999999999</v>
      </c>
      <c r="BY63" s="228">
        <f t="shared" si="64"/>
        <v>0.22014285714285714</v>
      </c>
    </row>
    <row r="64" spans="2:77" ht="17.25" customHeight="1" x14ac:dyDescent="0.25">
      <c r="B64" s="796" t="s">
        <v>95</v>
      </c>
      <c r="C64" s="794" t="s">
        <v>96</v>
      </c>
      <c r="D64" s="618" t="s">
        <v>57</v>
      </c>
      <c r="E64" s="202">
        <f t="shared" si="0"/>
        <v>0</v>
      </c>
      <c r="F64" s="39">
        <f t="shared" si="1"/>
        <v>0</v>
      </c>
      <c r="G64" s="236"/>
      <c r="H64" s="237">
        <f t="shared" si="3"/>
        <v>0</v>
      </c>
      <c r="I64" s="237">
        <f t="shared" si="4"/>
        <v>0</v>
      </c>
      <c r="J64" s="40"/>
      <c r="K64" s="237">
        <f t="shared" si="6"/>
        <v>0</v>
      </c>
      <c r="L64" s="237">
        <f t="shared" si="7"/>
        <v>0</v>
      </c>
      <c r="M64" s="236"/>
      <c r="N64" s="237">
        <f t="shared" si="9"/>
        <v>0</v>
      </c>
      <c r="O64" s="237">
        <f t="shared" si="31"/>
        <v>0</v>
      </c>
      <c r="P64" s="40"/>
      <c r="Q64" s="44">
        <f t="shared" si="10"/>
        <v>0</v>
      </c>
      <c r="R64" s="45">
        <v>0</v>
      </c>
      <c r="S64" s="622"/>
      <c r="T64" s="46">
        <f t="shared" si="11"/>
        <v>0</v>
      </c>
      <c r="U64" s="47">
        <v>0</v>
      </c>
      <c r="V64" s="48">
        <v>0</v>
      </c>
      <c r="W64" s="46">
        <f t="shared" si="12"/>
        <v>0</v>
      </c>
      <c r="X64" s="47">
        <v>0</v>
      </c>
      <c r="Y64" s="48">
        <v>0</v>
      </c>
      <c r="Z64" s="46">
        <f t="shared" si="13"/>
        <v>0</v>
      </c>
      <c r="AA64" s="47">
        <v>0</v>
      </c>
      <c r="AB64" s="48">
        <v>0</v>
      </c>
      <c r="AC64" s="222">
        <f t="shared" si="14"/>
        <v>0</v>
      </c>
      <c r="AD64" s="223">
        <v>0</v>
      </c>
      <c r="AE64" s="187">
        <f t="shared" si="53"/>
        <v>0</v>
      </c>
      <c r="AF64" s="222">
        <f t="shared" si="15"/>
        <v>0</v>
      </c>
      <c r="AG64" s="207">
        <v>0</v>
      </c>
      <c r="AH64" s="48">
        <v>0</v>
      </c>
      <c r="AI64" s="222">
        <f t="shared" si="16"/>
        <v>0</v>
      </c>
      <c r="AJ64" s="207">
        <v>0</v>
      </c>
      <c r="AK64" s="48">
        <v>0</v>
      </c>
      <c r="AL64" s="222">
        <f t="shared" si="17"/>
        <v>0</v>
      </c>
      <c r="AM64" s="207">
        <v>0</v>
      </c>
      <c r="AN64" s="48">
        <v>0</v>
      </c>
      <c r="AO64" s="222">
        <f t="shared" si="18"/>
        <v>0</v>
      </c>
      <c r="AP64" s="223">
        <v>0</v>
      </c>
      <c r="AQ64" s="187">
        <f t="shared" si="54"/>
        <v>0</v>
      </c>
      <c r="AR64" s="222">
        <f t="shared" si="52"/>
        <v>0</v>
      </c>
      <c r="AS64" s="223">
        <v>0</v>
      </c>
      <c r="AT64" s="187">
        <f t="shared" si="55"/>
        <v>0</v>
      </c>
      <c r="AU64" s="222">
        <f t="shared" si="20"/>
        <v>0</v>
      </c>
      <c r="AV64" s="207">
        <v>0</v>
      </c>
      <c r="AW64" s="49">
        <v>0</v>
      </c>
      <c r="AX64" s="222">
        <f t="shared" si="21"/>
        <v>0</v>
      </c>
      <c r="AY64" s="207">
        <v>0</v>
      </c>
      <c r="AZ64" s="49">
        <v>0</v>
      </c>
      <c r="BA64" s="222">
        <f t="shared" si="22"/>
        <v>0</v>
      </c>
      <c r="BB64" s="207">
        <v>0</v>
      </c>
      <c r="BC64" s="49">
        <v>0</v>
      </c>
      <c r="BD64" s="222">
        <f t="shared" si="23"/>
        <v>0</v>
      </c>
      <c r="BE64" s="223">
        <v>0</v>
      </c>
      <c r="BF64" s="187">
        <f t="shared" si="56"/>
        <v>0</v>
      </c>
      <c r="BG64" s="222">
        <f t="shared" si="24"/>
        <v>0</v>
      </c>
      <c r="BH64" s="223">
        <v>0</v>
      </c>
      <c r="BI64" s="187">
        <f t="shared" si="57"/>
        <v>0</v>
      </c>
      <c r="BJ64" s="222">
        <f t="shared" si="25"/>
        <v>0</v>
      </c>
      <c r="BK64" s="207">
        <v>0</v>
      </c>
      <c r="BL64" s="48">
        <v>0</v>
      </c>
      <c r="BM64" s="222">
        <f t="shared" si="26"/>
        <v>0</v>
      </c>
      <c r="BN64" s="207">
        <v>0</v>
      </c>
      <c r="BO64" s="48">
        <v>0</v>
      </c>
      <c r="BP64" s="222">
        <f t="shared" si="27"/>
        <v>0</v>
      </c>
      <c r="BQ64" s="207">
        <v>0</v>
      </c>
      <c r="BR64" s="48">
        <v>0</v>
      </c>
      <c r="BS64" s="224">
        <f t="shared" si="28"/>
        <v>0</v>
      </c>
      <c r="BT64" s="225">
        <v>0</v>
      </c>
      <c r="BU64" s="152">
        <f t="shared" si="58"/>
        <v>0</v>
      </c>
      <c r="BV64" s="224">
        <f t="shared" si="29"/>
        <v>0</v>
      </c>
      <c r="BW64" s="225">
        <v>0</v>
      </c>
      <c r="BX64" s="51">
        <f t="shared" si="59"/>
        <v>0</v>
      </c>
      <c r="BY64" s="54"/>
    </row>
    <row r="65" spans="2:77" ht="17.25" customHeight="1" thickBot="1" x14ac:dyDescent="0.3">
      <c r="B65" s="797"/>
      <c r="C65" s="795"/>
      <c r="D65" s="619" t="s">
        <v>32</v>
      </c>
      <c r="E65" s="214">
        <f t="shared" si="0"/>
        <v>0</v>
      </c>
      <c r="F65" s="161">
        <f t="shared" si="1"/>
        <v>0</v>
      </c>
      <c r="G65" s="76"/>
      <c r="H65" s="239">
        <f t="shared" si="3"/>
        <v>0</v>
      </c>
      <c r="I65" s="239">
        <f t="shared" si="4"/>
        <v>0</v>
      </c>
      <c r="J65" s="108"/>
      <c r="K65" s="239">
        <f t="shared" si="6"/>
        <v>0</v>
      </c>
      <c r="L65" s="239">
        <f t="shared" si="7"/>
        <v>0</v>
      </c>
      <c r="M65" s="76"/>
      <c r="N65" s="239">
        <f t="shared" si="9"/>
        <v>0</v>
      </c>
      <c r="O65" s="239">
        <f t="shared" si="31"/>
        <v>0</v>
      </c>
      <c r="P65" s="108"/>
      <c r="Q65" s="162">
        <f t="shared" si="10"/>
        <v>0</v>
      </c>
      <c r="R65" s="163">
        <v>0</v>
      </c>
      <c r="S65" s="626">
        <v>0</v>
      </c>
      <c r="T65" s="164">
        <f t="shared" si="11"/>
        <v>0</v>
      </c>
      <c r="U65" s="165">
        <v>0</v>
      </c>
      <c r="V65" s="99">
        <v>0</v>
      </c>
      <c r="W65" s="164">
        <f t="shared" si="12"/>
        <v>0</v>
      </c>
      <c r="X65" s="165">
        <v>0</v>
      </c>
      <c r="Y65" s="99">
        <v>0</v>
      </c>
      <c r="Z65" s="164">
        <f t="shared" si="13"/>
        <v>0</v>
      </c>
      <c r="AA65" s="165">
        <v>0</v>
      </c>
      <c r="AB65" s="99">
        <v>0</v>
      </c>
      <c r="AC65" s="226">
        <f t="shared" si="14"/>
        <v>0</v>
      </c>
      <c r="AD65" s="198">
        <v>0</v>
      </c>
      <c r="AE65" s="199">
        <f t="shared" si="53"/>
        <v>0</v>
      </c>
      <c r="AF65" s="226">
        <f t="shared" si="15"/>
        <v>0</v>
      </c>
      <c r="AG65" s="197">
        <v>0</v>
      </c>
      <c r="AH65" s="99">
        <v>0</v>
      </c>
      <c r="AI65" s="226">
        <f t="shared" si="16"/>
        <v>0</v>
      </c>
      <c r="AJ65" s="197">
        <v>0</v>
      </c>
      <c r="AK65" s="99">
        <v>0</v>
      </c>
      <c r="AL65" s="226">
        <f t="shared" si="17"/>
        <v>0</v>
      </c>
      <c r="AM65" s="197">
        <v>0</v>
      </c>
      <c r="AN65" s="99">
        <v>0</v>
      </c>
      <c r="AO65" s="226">
        <f t="shared" si="18"/>
        <v>0</v>
      </c>
      <c r="AP65" s="198">
        <v>0</v>
      </c>
      <c r="AQ65" s="199">
        <f t="shared" si="54"/>
        <v>0</v>
      </c>
      <c r="AR65" s="226">
        <f t="shared" si="52"/>
        <v>0</v>
      </c>
      <c r="AS65" s="198">
        <v>0</v>
      </c>
      <c r="AT65" s="199">
        <f t="shared" si="55"/>
        <v>0</v>
      </c>
      <c r="AU65" s="226">
        <f t="shared" si="20"/>
        <v>0</v>
      </c>
      <c r="AV65" s="197">
        <v>0</v>
      </c>
      <c r="AW65" s="100">
        <v>0</v>
      </c>
      <c r="AX65" s="226">
        <f t="shared" si="21"/>
        <v>0</v>
      </c>
      <c r="AY65" s="197">
        <v>0</v>
      </c>
      <c r="AZ65" s="100">
        <v>0</v>
      </c>
      <c r="BA65" s="226">
        <f t="shared" si="22"/>
        <v>0</v>
      </c>
      <c r="BB65" s="197">
        <v>0</v>
      </c>
      <c r="BC65" s="100">
        <v>0</v>
      </c>
      <c r="BD65" s="226">
        <f t="shared" si="23"/>
        <v>0</v>
      </c>
      <c r="BE65" s="198">
        <v>0</v>
      </c>
      <c r="BF65" s="199">
        <f t="shared" si="56"/>
        <v>0</v>
      </c>
      <c r="BG65" s="226">
        <f t="shared" si="24"/>
        <v>0</v>
      </c>
      <c r="BH65" s="198">
        <v>0</v>
      </c>
      <c r="BI65" s="199">
        <f t="shared" si="57"/>
        <v>0</v>
      </c>
      <c r="BJ65" s="226">
        <f t="shared" si="25"/>
        <v>0</v>
      </c>
      <c r="BK65" s="197">
        <v>0</v>
      </c>
      <c r="BL65" s="99">
        <v>0</v>
      </c>
      <c r="BM65" s="226">
        <f t="shared" si="26"/>
        <v>0</v>
      </c>
      <c r="BN65" s="197">
        <v>0</v>
      </c>
      <c r="BO65" s="99">
        <v>0</v>
      </c>
      <c r="BP65" s="226">
        <f t="shared" si="27"/>
        <v>0</v>
      </c>
      <c r="BQ65" s="197">
        <v>0</v>
      </c>
      <c r="BR65" s="99">
        <v>0</v>
      </c>
      <c r="BS65" s="227">
        <f t="shared" si="28"/>
        <v>0</v>
      </c>
      <c r="BT65" s="200">
        <v>0</v>
      </c>
      <c r="BU65" s="120">
        <f t="shared" si="58"/>
        <v>0</v>
      </c>
      <c r="BV65" s="227">
        <f t="shared" si="29"/>
        <v>0</v>
      </c>
      <c r="BW65" s="200">
        <v>0</v>
      </c>
      <c r="BX65" s="152">
        <f t="shared" si="59"/>
        <v>0</v>
      </c>
      <c r="BY65" s="122"/>
    </row>
    <row r="66" spans="2:77" ht="17.25" customHeight="1" x14ac:dyDescent="0.25">
      <c r="B66" s="796" t="s">
        <v>97</v>
      </c>
      <c r="C66" s="800" t="s">
        <v>98</v>
      </c>
      <c r="D66" s="616" t="s">
        <v>99</v>
      </c>
      <c r="E66" s="186">
        <f t="shared" si="0"/>
        <v>0</v>
      </c>
      <c r="F66" s="240">
        <f t="shared" si="1"/>
        <v>0</v>
      </c>
      <c r="G66" s="40"/>
      <c r="H66" s="42">
        <f t="shared" si="3"/>
        <v>0</v>
      </c>
      <c r="I66" s="42">
        <f t="shared" si="4"/>
        <v>0</v>
      </c>
      <c r="J66" s="40"/>
      <c r="K66" s="42">
        <f t="shared" si="6"/>
        <v>0</v>
      </c>
      <c r="L66" s="42">
        <f t="shared" si="7"/>
        <v>0</v>
      </c>
      <c r="M66" s="40"/>
      <c r="N66" s="42">
        <f t="shared" si="9"/>
        <v>0</v>
      </c>
      <c r="O66" s="42">
        <f t="shared" si="31"/>
        <v>0</v>
      </c>
      <c r="P66" s="236"/>
      <c r="Q66" s="80">
        <f t="shared" si="10"/>
        <v>0</v>
      </c>
      <c r="R66" s="81">
        <v>0</v>
      </c>
      <c r="S66" s="624"/>
      <c r="T66" s="82">
        <f t="shared" si="11"/>
        <v>0</v>
      </c>
      <c r="U66" s="83">
        <v>0</v>
      </c>
      <c r="V66" s="84">
        <v>0</v>
      </c>
      <c r="W66" s="82">
        <f t="shared" si="12"/>
        <v>0</v>
      </c>
      <c r="X66" s="83">
        <v>0</v>
      </c>
      <c r="Y66" s="84">
        <v>0</v>
      </c>
      <c r="Z66" s="82">
        <f t="shared" si="13"/>
        <v>0</v>
      </c>
      <c r="AA66" s="83">
        <v>0</v>
      </c>
      <c r="AB66" s="84">
        <v>0</v>
      </c>
      <c r="AC66" s="222">
        <f t="shared" si="14"/>
        <v>0</v>
      </c>
      <c r="AD66" s="223">
        <v>0</v>
      </c>
      <c r="AE66" s="207">
        <f t="shared" si="53"/>
        <v>0</v>
      </c>
      <c r="AF66" s="222">
        <f t="shared" si="15"/>
        <v>0</v>
      </c>
      <c r="AG66" s="207">
        <v>0</v>
      </c>
      <c r="AH66" s="84">
        <v>0</v>
      </c>
      <c r="AI66" s="222">
        <f t="shared" si="16"/>
        <v>0</v>
      </c>
      <c r="AJ66" s="207">
        <v>0</v>
      </c>
      <c r="AK66" s="84">
        <v>0</v>
      </c>
      <c r="AL66" s="222">
        <f t="shared" si="17"/>
        <v>0</v>
      </c>
      <c r="AM66" s="207">
        <v>0</v>
      </c>
      <c r="AN66" s="84">
        <v>0</v>
      </c>
      <c r="AO66" s="222">
        <f t="shared" si="18"/>
        <v>0</v>
      </c>
      <c r="AP66" s="223">
        <v>0</v>
      </c>
      <c r="AQ66" s="207">
        <f t="shared" si="54"/>
        <v>0</v>
      </c>
      <c r="AR66" s="222">
        <f t="shared" si="52"/>
        <v>0</v>
      </c>
      <c r="AS66" s="223">
        <v>0</v>
      </c>
      <c r="AT66" s="207">
        <f t="shared" si="55"/>
        <v>0</v>
      </c>
      <c r="AU66" s="222">
        <f t="shared" si="20"/>
        <v>0</v>
      </c>
      <c r="AV66" s="207">
        <v>0</v>
      </c>
      <c r="AW66" s="85">
        <v>0</v>
      </c>
      <c r="AX66" s="222">
        <f t="shared" si="21"/>
        <v>0</v>
      </c>
      <c r="AY66" s="207">
        <v>0</v>
      </c>
      <c r="AZ66" s="85">
        <v>0</v>
      </c>
      <c r="BA66" s="222">
        <f t="shared" si="22"/>
        <v>0</v>
      </c>
      <c r="BB66" s="207">
        <v>0</v>
      </c>
      <c r="BC66" s="85">
        <v>0</v>
      </c>
      <c r="BD66" s="222">
        <f t="shared" si="23"/>
        <v>0</v>
      </c>
      <c r="BE66" s="223">
        <v>0</v>
      </c>
      <c r="BF66" s="207">
        <f t="shared" si="56"/>
        <v>0</v>
      </c>
      <c r="BG66" s="222">
        <f t="shared" si="24"/>
        <v>0</v>
      </c>
      <c r="BH66" s="223">
        <v>0</v>
      </c>
      <c r="BI66" s="207">
        <f t="shared" si="57"/>
        <v>0</v>
      </c>
      <c r="BJ66" s="222">
        <f t="shared" si="25"/>
        <v>0</v>
      </c>
      <c r="BK66" s="207">
        <v>0</v>
      </c>
      <c r="BL66" s="84">
        <v>0</v>
      </c>
      <c r="BM66" s="222">
        <f t="shared" si="26"/>
        <v>0</v>
      </c>
      <c r="BN66" s="207">
        <v>0</v>
      </c>
      <c r="BO66" s="84">
        <v>0</v>
      </c>
      <c r="BP66" s="222">
        <f t="shared" si="27"/>
        <v>0</v>
      </c>
      <c r="BQ66" s="207">
        <v>0</v>
      </c>
      <c r="BR66" s="84">
        <v>0</v>
      </c>
      <c r="BS66" s="224">
        <f t="shared" si="28"/>
        <v>0</v>
      </c>
      <c r="BT66" s="225">
        <v>0</v>
      </c>
      <c r="BU66" s="51">
        <f t="shared" si="58"/>
        <v>0</v>
      </c>
      <c r="BV66" s="224">
        <f t="shared" si="29"/>
        <v>0</v>
      </c>
      <c r="BW66" s="225">
        <v>0</v>
      </c>
      <c r="BX66" s="51">
        <f t="shared" si="59"/>
        <v>0</v>
      </c>
      <c r="BY66" s="193"/>
    </row>
    <row r="67" spans="2:77" ht="16.95" customHeight="1" thickBot="1" x14ac:dyDescent="0.3">
      <c r="B67" s="797"/>
      <c r="C67" s="801"/>
      <c r="D67" s="617" t="s">
        <v>32</v>
      </c>
      <c r="E67" s="214">
        <f t="shared" si="0"/>
        <v>0</v>
      </c>
      <c r="F67" s="161">
        <f t="shared" si="1"/>
        <v>0</v>
      </c>
      <c r="G67" s="108"/>
      <c r="H67" s="110">
        <f t="shared" si="3"/>
        <v>0</v>
      </c>
      <c r="I67" s="110">
        <f t="shared" si="4"/>
        <v>0</v>
      </c>
      <c r="J67" s="108"/>
      <c r="K67" s="110">
        <f t="shared" si="6"/>
        <v>0</v>
      </c>
      <c r="L67" s="110">
        <f t="shared" si="7"/>
        <v>0</v>
      </c>
      <c r="M67" s="108"/>
      <c r="N67" s="110">
        <f t="shared" si="9"/>
        <v>0</v>
      </c>
      <c r="O67" s="110">
        <f t="shared" si="31"/>
        <v>0</v>
      </c>
      <c r="P67" s="76"/>
      <c r="Q67" s="230">
        <f t="shared" si="10"/>
        <v>0</v>
      </c>
      <c r="R67" s="231">
        <v>0</v>
      </c>
      <c r="S67" s="632">
        <v>0</v>
      </c>
      <c r="T67" s="232">
        <f t="shared" si="11"/>
        <v>0</v>
      </c>
      <c r="U67" s="233">
        <v>0</v>
      </c>
      <c r="V67" s="234">
        <v>0</v>
      </c>
      <c r="W67" s="232">
        <f t="shared" si="12"/>
        <v>0</v>
      </c>
      <c r="X67" s="233">
        <v>0</v>
      </c>
      <c r="Y67" s="234">
        <v>0</v>
      </c>
      <c r="Z67" s="232">
        <f t="shared" si="13"/>
        <v>0</v>
      </c>
      <c r="AA67" s="233">
        <v>0</v>
      </c>
      <c r="AB67" s="234">
        <v>0</v>
      </c>
      <c r="AC67" s="226">
        <f t="shared" si="14"/>
        <v>0</v>
      </c>
      <c r="AD67" s="198">
        <v>0</v>
      </c>
      <c r="AE67" s="197">
        <f t="shared" si="53"/>
        <v>0</v>
      </c>
      <c r="AF67" s="226">
        <f t="shared" si="15"/>
        <v>0</v>
      </c>
      <c r="AG67" s="197">
        <v>0</v>
      </c>
      <c r="AH67" s="234">
        <v>0</v>
      </c>
      <c r="AI67" s="226">
        <f t="shared" si="16"/>
        <v>0</v>
      </c>
      <c r="AJ67" s="197">
        <v>0</v>
      </c>
      <c r="AK67" s="234">
        <v>0</v>
      </c>
      <c r="AL67" s="226">
        <f t="shared" si="17"/>
        <v>0</v>
      </c>
      <c r="AM67" s="197">
        <v>0</v>
      </c>
      <c r="AN67" s="234">
        <v>0</v>
      </c>
      <c r="AO67" s="226">
        <f t="shared" si="18"/>
        <v>0</v>
      </c>
      <c r="AP67" s="198">
        <v>0</v>
      </c>
      <c r="AQ67" s="197">
        <f t="shared" si="54"/>
        <v>0</v>
      </c>
      <c r="AR67" s="226">
        <f t="shared" si="52"/>
        <v>0</v>
      </c>
      <c r="AS67" s="198">
        <v>0</v>
      </c>
      <c r="AT67" s="197">
        <f t="shared" si="55"/>
        <v>0</v>
      </c>
      <c r="AU67" s="226">
        <f t="shared" si="20"/>
        <v>0</v>
      </c>
      <c r="AV67" s="197">
        <v>0</v>
      </c>
      <c r="AW67" s="235">
        <v>0</v>
      </c>
      <c r="AX67" s="226">
        <f t="shared" si="21"/>
        <v>0</v>
      </c>
      <c r="AY67" s="197">
        <v>0</v>
      </c>
      <c r="AZ67" s="235">
        <v>0</v>
      </c>
      <c r="BA67" s="226">
        <f t="shared" si="22"/>
        <v>0</v>
      </c>
      <c r="BB67" s="197">
        <v>0</v>
      </c>
      <c r="BC67" s="235">
        <v>0</v>
      </c>
      <c r="BD67" s="226">
        <f t="shared" si="23"/>
        <v>0</v>
      </c>
      <c r="BE67" s="198">
        <v>0</v>
      </c>
      <c r="BF67" s="197">
        <f t="shared" si="56"/>
        <v>0</v>
      </c>
      <c r="BG67" s="226">
        <f t="shared" si="24"/>
        <v>0</v>
      </c>
      <c r="BH67" s="198">
        <v>0</v>
      </c>
      <c r="BI67" s="197">
        <f t="shared" si="57"/>
        <v>0</v>
      </c>
      <c r="BJ67" s="226">
        <f t="shared" si="25"/>
        <v>0</v>
      </c>
      <c r="BK67" s="197">
        <v>0</v>
      </c>
      <c r="BL67" s="234">
        <v>0</v>
      </c>
      <c r="BM67" s="226">
        <f t="shared" si="26"/>
        <v>0</v>
      </c>
      <c r="BN67" s="197">
        <v>0</v>
      </c>
      <c r="BO67" s="234">
        <v>0</v>
      </c>
      <c r="BP67" s="226">
        <f t="shared" si="27"/>
        <v>0</v>
      </c>
      <c r="BQ67" s="197">
        <v>0</v>
      </c>
      <c r="BR67" s="234">
        <v>0</v>
      </c>
      <c r="BS67" s="227">
        <f t="shared" si="28"/>
        <v>0</v>
      </c>
      <c r="BT67" s="200">
        <v>0</v>
      </c>
      <c r="BU67" s="119">
        <f t="shared" si="58"/>
        <v>0</v>
      </c>
      <c r="BV67" s="227">
        <f t="shared" si="29"/>
        <v>0</v>
      </c>
      <c r="BW67" s="200">
        <v>0</v>
      </c>
      <c r="BX67" s="152">
        <f t="shared" si="59"/>
        <v>0</v>
      </c>
      <c r="BY67" s="228"/>
    </row>
    <row r="68" spans="2:77" ht="20.25" customHeight="1" x14ac:dyDescent="0.25">
      <c r="B68" s="796" t="s">
        <v>100</v>
      </c>
      <c r="C68" s="794" t="s">
        <v>101</v>
      </c>
      <c r="D68" s="616" t="s">
        <v>57</v>
      </c>
      <c r="E68" s="202">
        <f t="shared" si="0"/>
        <v>96</v>
      </c>
      <c r="F68" s="39">
        <f t="shared" si="1"/>
        <v>1</v>
      </c>
      <c r="G68" s="236">
        <f>F68/E68</f>
        <v>1.0416666666666666E-2</v>
      </c>
      <c r="H68" s="237">
        <f t="shared" si="3"/>
        <v>10</v>
      </c>
      <c r="I68" s="237">
        <f t="shared" si="4"/>
        <v>11</v>
      </c>
      <c r="J68" s="236">
        <f>I68/E68</f>
        <v>0.11458333333333333</v>
      </c>
      <c r="K68" s="237">
        <f t="shared" si="6"/>
        <v>0</v>
      </c>
      <c r="L68" s="237">
        <f t="shared" si="7"/>
        <v>11</v>
      </c>
      <c r="M68" s="236">
        <f>L68/E68</f>
        <v>0.11458333333333333</v>
      </c>
      <c r="N68" s="237">
        <f t="shared" si="9"/>
        <v>0</v>
      </c>
      <c r="O68" s="237">
        <f t="shared" si="31"/>
        <v>11</v>
      </c>
      <c r="P68" s="40">
        <f>O68/E68</f>
        <v>0.11458333333333333</v>
      </c>
      <c r="Q68" s="44">
        <f t="shared" si="10"/>
        <v>96</v>
      </c>
      <c r="R68" s="45">
        <v>0</v>
      </c>
      <c r="S68" s="622">
        <v>96</v>
      </c>
      <c r="T68" s="46">
        <f t="shared" si="11"/>
        <v>0</v>
      </c>
      <c r="U68" s="47">
        <v>0</v>
      </c>
      <c r="V68" s="48"/>
      <c r="W68" s="46">
        <f t="shared" si="12"/>
        <v>0</v>
      </c>
      <c r="X68" s="47">
        <v>0</v>
      </c>
      <c r="Y68" s="48"/>
      <c r="Z68" s="46">
        <f t="shared" si="13"/>
        <v>1</v>
      </c>
      <c r="AA68" s="47">
        <v>0</v>
      </c>
      <c r="AB68" s="48">
        <v>1</v>
      </c>
      <c r="AC68" s="222">
        <f t="shared" si="14"/>
        <v>1</v>
      </c>
      <c r="AD68" s="223">
        <v>0</v>
      </c>
      <c r="AE68" s="187">
        <f t="shared" si="53"/>
        <v>1</v>
      </c>
      <c r="AF68" s="222">
        <f t="shared" si="15"/>
        <v>4</v>
      </c>
      <c r="AG68" s="207">
        <v>0</v>
      </c>
      <c r="AH68" s="48">
        <v>4</v>
      </c>
      <c r="AI68" s="222">
        <f t="shared" si="16"/>
        <v>0</v>
      </c>
      <c r="AJ68" s="207">
        <v>0</v>
      </c>
      <c r="AK68" s="48">
        <v>0</v>
      </c>
      <c r="AL68" s="222">
        <f t="shared" si="17"/>
        <v>6</v>
      </c>
      <c r="AM68" s="207">
        <v>0</v>
      </c>
      <c r="AN68" s="48">
        <v>6</v>
      </c>
      <c r="AO68" s="222">
        <f t="shared" si="18"/>
        <v>10</v>
      </c>
      <c r="AP68" s="223">
        <v>0</v>
      </c>
      <c r="AQ68" s="187">
        <f t="shared" si="54"/>
        <v>10</v>
      </c>
      <c r="AR68" s="222">
        <f t="shared" si="52"/>
        <v>11</v>
      </c>
      <c r="AS68" s="223">
        <v>0</v>
      </c>
      <c r="AT68" s="187">
        <f t="shared" si="55"/>
        <v>11</v>
      </c>
      <c r="AU68" s="222">
        <f t="shared" si="20"/>
        <v>0</v>
      </c>
      <c r="AV68" s="207">
        <v>0</v>
      </c>
      <c r="AW68" s="49">
        <v>0</v>
      </c>
      <c r="AX68" s="222">
        <f t="shared" si="21"/>
        <v>0</v>
      </c>
      <c r="AY68" s="207">
        <v>0</v>
      </c>
      <c r="AZ68" s="49">
        <v>0</v>
      </c>
      <c r="BA68" s="222">
        <f t="shared" si="22"/>
        <v>0</v>
      </c>
      <c r="BB68" s="207">
        <v>0</v>
      </c>
      <c r="BC68" s="49">
        <v>0</v>
      </c>
      <c r="BD68" s="222">
        <f t="shared" si="23"/>
        <v>0</v>
      </c>
      <c r="BE68" s="223">
        <v>0</v>
      </c>
      <c r="BF68" s="187">
        <f t="shared" si="56"/>
        <v>0</v>
      </c>
      <c r="BG68" s="222">
        <f t="shared" si="24"/>
        <v>11</v>
      </c>
      <c r="BH68" s="223">
        <v>0</v>
      </c>
      <c r="BI68" s="187">
        <f t="shared" si="57"/>
        <v>11</v>
      </c>
      <c r="BJ68" s="222">
        <f t="shared" si="25"/>
        <v>0</v>
      </c>
      <c r="BK68" s="207">
        <v>0</v>
      </c>
      <c r="BL68" s="48">
        <v>0</v>
      </c>
      <c r="BM68" s="222">
        <f t="shared" si="26"/>
        <v>0</v>
      </c>
      <c r="BN68" s="207">
        <v>0</v>
      </c>
      <c r="BO68" s="48">
        <v>0</v>
      </c>
      <c r="BP68" s="222">
        <f t="shared" si="27"/>
        <v>0</v>
      </c>
      <c r="BQ68" s="207">
        <v>0</v>
      </c>
      <c r="BR68" s="48">
        <v>0</v>
      </c>
      <c r="BS68" s="224">
        <f t="shared" si="28"/>
        <v>0</v>
      </c>
      <c r="BT68" s="225">
        <v>0</v>
      </c>
      <c r="BU68" s="152">
        <f t="shared" si="58"/>
        <v>0</v>
      </c>
      <c r="BV68" s="224">
        <f t="shared" si="29"/>
        <v>11</v>
      </c>
      <c r="BW68" s="225">
        <v>0</v>
      </c>
      <c r="BX68" s="51">
        <f t="shared" si="59"/>
        <v>11</v>
      </c>
      <c r="BY68" s="54">
        <f>BV68/Q68</f>
        <v>0.11458333333333333</v>
      </c>
    </row>
    <row r="69" spans="2:77" ht="20.25" customHeight="1" thickBot="1" x14ac:dyDescent="0.3">
      <c r="B69" s="797"/>
      <c r="C69" s="795"/>
      <c r="D69" s="617" t="s">
        <v>32</v>
      </c>
      <c r="E69" s="214">
        <f t="shared" si="0"/>
        <v>480</v>
      </c>
      <c r="F69" s="161">
        <f t="shared" si="1"/>
        <v>5.7060000000000004</v>
      </c>
      <c r="G69" s="76">
        <f>F69/E69</f>
        <v>1.18875E-2</v>
      </c>
      <c r="H69" s="239">
        <f t="shared" si="3"/>
        <v>207.899</v>
      </c>
      <c r="I69" s="239">
        <f t="shared" si="4"/>
        <v>213.60499999999999</v>
      </c>
      <c r="J69" s="76">
        <f>I69/E69</f>
        <v>0.44501041666666663</v>
      </c>
      <c r="K69" s="239">
        <f t="shared" si="6"/>
        <v>0</v>
      </c>
      <c r="L69" s="239">
        <f t="shared" si="7"/>
        <v>213.60499999999999</v>
      </c>
      <c r="M69" s="76">
        <f>L69/E69</f>
        <v>0.44501041666666663</v>
      </c>
      <c r="N69" s="239">
        <f t="shared" si="9"/>
        <v>0</v>
      </c>
      <c r="O69" s="239">
        <f t="shared" si="31"/>
        <v>213.60499999999999</v>
      </c>
      <c r="P69" s="108">
        <f>O69/E69</f>
        <v>0.44501041666666663</v>
      </c>
      <c r="Q69" s="162">
        <f t="shared" si="10"/>
        <v>480</v>
      </c>
      <c r="R69" s="163">
        <v>0</v>
      </c>
      <c r="S69" s="626">
        <f>S68*5</f>
        <v>480</v>
      </c>
      <c r="T69" s="164">
        <f t="shared" si="11"/>
        <v>0</v>
      </c>
      <c r="U69" s="165">
        <v>0</v>
      </c>
      <c r="V69" s="99"/>
      <c r="W69" s="164">
        <f t="shared" si="12"/>
        <v>0</v>
      </c>
      <c r="X69" s="165">
        <v>0</v>
      </c>
      <c r="Y69" s="99"/>
      <c r="Z69" s="164">
        <f t="shared" si="13"/>
        <v>5.7060000000000004</v>
      </c>
      <c r="AA69" s="165">
        <v>0</v>
      </c>
      <c r="AB69" s="99">
        <v>5.7060000000000004</v>
      </c>
      <c r="AC69" s="226">
        <f t="shared" si="14"/>
        <v>5.7060000000000004</v>
      </c>
      <c r="AD69" s="198">
        <v>0</v>
      </c>
      <c r="AE69" s="199">
        <f t="shared" si="53"/>
        <v>5.7060000000000004</v>
      </c>
      <c r="AF69" s="226">
        <f t="shared" si="15"/>
        <v>30.658999999999999</v>
      </c>
      <c r="AG69" s="197">
        <v>0</v>
      </c>
      <c r="AH69" s="99">
        <v>30.658999999999999</v>
      </c>
      <c r="AI69" s="226">
        <f t="shared" si="16"/>
        <v>0</v>
      </c>
      <c r="AJ69" s="197">
        <v>0</v>
      </c>
      <c r="AK69" s="99">
        <v>0</v>
      </c>
      <c r="AL69" s="226">
        <f t="shared" si="17"/>
        <v>177.24</v>
      </c>
      <c r="AM69" s="197">
        <v>0</v>
      </c>
      <c r="AN69" s="99">
        <v>177.24</v>
      </c>
      <c r="AO69" s="226">
        <f t="shared" si="18"/>
        <v>207.899</v>
      </c>
      <c r="AP69" s="198">
        <v>0</v>
      </c>
      <c r="AQ69" s="199">
        <f t="shared" si="54"/>
        <v>207.899</v>
      </c>
      <c r="AR69" s="226">
        <f t="shared" si="52"/>
        <v>213.60499999999999</v>
      </c>
      <c r="AS69" s="198">
        <v>0</v>
      </c>
      <c r="AT69" s="199">
        <f t="shared" si="55"/>
        <v>213.60499999999999</v>
      </c>
      <c r="AU69" s="226">
        <f t="shared" si="20"/>
        <v>0</v>
      </c>
      <c r="AV69" s="197">
        <v>0</v>
      </c>
      <c r="AW69" s="100">
        <v>0</v>
      </c>
      <c r="AX69" s="226">
        <f t="shared" si="21"/>
        <v>0</v>
      </c>
      <c r="AY69" s="197">
        <v>0</v>
      </c>
      <c r="AZ69" s="100">
        <v>0</v>
      </c>
      <c r="BA69" s="226">
        <f t="shared" si="22"/>
        <v>0</v>
      </c>
      <c r="BB69" s="197">
        <v>0</v>
      </c>
      <c r="BC69" s="100">
        <v>0</v>
      </c>
      <c r="BD69" s="226">
        <f t="shared" si="23"/>
        <v>0</v>
      </c>
      <c r="BE69" s="198">
        <v>0</v>
      </c>
      <c r="BF69" s="199">
        <f t="shared" si="56"/>
        <v>0</v>
      </c>
      <c r="BG69" s="226">
        <f t="shared" si="24"/>
        <v>213.60499999999999</v>
      </c>
      <c r="BH69" s="198">
        <v>0</v>
      </c>
      <c r="BI69" s="199">
        <f t="shared" si="57"/>
        <v>213.60499999999999</v>
      </c>
      <c r="BJ69" s="226">
        <f t="shared" si="25"/>
        <v>0</v>
      </c>
      <c r="BK69" s="197">
        <v>0</v>
      </c>
      <c r="BL69" s="99">
        <v>0</v>
      </c>
      <c r="BM69" s="226">
        <f t="shared" si="26"/>
        <v>0</v>
      </c>
      <c r="BN69" s="197">
        <v>0</v>
      </c>
      <c r="BO69" s="99">
        <v>0</v>
      </c>
      <c r="BP69" s="226">
        <f t="shared" si="27"/>
        <v>0</v>
      </c>
      <c r="BQ69" s="197">
        <v>0</v>
      </c>
      <c r="BR69" s="99">
        <v>0</v>
      </c>
      <c r="BS69" s="227">
        <f t="shared" si="28"/>
        <v>0</v>
      </c>
      <c r="BT69" s="200">
        <v>0</v>
      </c>
      <c r="BU69" s="120">
        <f t="shared" si="58"/>
        <v>0</v>
      </c>
      <c r="BV69" s="227">
        <f t="shared" si="29"/>
        <v>213.60499999999999</v>
      </c>
      <c r="BW69" s="200">
        <v>0</v>
      </c>
      <c r="BX69" s="152">
        <f t="shared" si="59"/>
        <v>213.60499999999999</v>
      </c>
      <c r="BY69" s="122">
        <f>BV69/Q69</f>
        <v>0.44501041666666663</v>
      </c>
    </row>
    <row r="70" spans="2:77" ht="17.25" customHeight="1" x14ac:dyDescent="0.25">
      <c r="B70" s="796" t="s">
        <v>102</v>
      </c>
      <c r="C70" s="800" t="s">
        <v>103</v>
      </c>
      <c r="D70" s="616" t="s">
        <v>104</v>
      </c>
      <c r="E70" s="186">
        <f t="shared" ref="E70:E102" si="65">Q70</f>
        <v>0</v>
      </c>
      <c r="F70" s="240">
        <f t="shared" ref="F70:F102" si="66">AC70</f>
        <v>0.1283</v>
      </c>
      <c r="G70" s="40"/>
      <c r="H70" s="42">
        <f t="shared" ref="H70:H102" si="67">AO70</f>
        <v>2E-3</v>
      </c>
      <c r="I70" s="42">
        <f t="shared" ref="I70:I102" si="68">AR70</f>
        <v>0.1303</v>
      </c>
      <c r="J70" s="40" t="e">
        <f>I70/E70</f>
        <v>#DIV/0!</v>
      </c>
      <c r="K70" s="42">
        <f t="shared" ref="K70:K102" si="69">BD70</f>
        <v>0</v>
      </c>
      <c r="L70" s="42">
        <f t="shared" ref="L70:L102" si="70">BG70</f>
        <v>0.1303</v>
      </c>
      <c r="M70" s="40" t="e">
        <f>L70/E70</f>
        <v>#DIV/0!</v>
      </c>
      <c r="N70" s="42">
        <f t="shared" ref="N70:N102" si="71">BS70</f>
        <v>0</v>
      </c>
      <c r="O70" s="42">
        <f t="shared" si="31"/>
        <v>0.1303</v>
      </c>
      <c r="P70" s="40"/>
      <c r="Q70" s="80">
        <f t="shared" ref="Q70:Q102" si="72">R70+S70</f>
        <v>0</v>
      </c>
      <c r="R70" s="81">
        <v>0</v>
      </c>
      <c r="S70" s="624"/>
      <c r="T70" s="82">
        <f t="shared" ref="T70:T102" si="73">U70+V70</f>
        <v>8.3000000000000001E-3</v>
      </c>
      <c r="U70" s="83">
        <v>0</v>
      </c>
      <c r="V70" s="48">
        <v>8.3000000000000001E-3</v>
      </c>
      <c r="W70" s="82">
        <f t="shared" ref="W70:W102" si="74">X70+Y70</f>
        <v>0.105</v>
      </c>
      <c r="X70" s="83">
        <v>0</v>
      </c>
      <c r="Y70" s="48">
        <v>0.105</v>
      </c>
      <c r="Z70" s="82">
        <f t="shared" ref="Z70:Z102" si="75">AA70+AB70</f>
        <v>1.4999999999999999E-2</v>
      </c>
      <c r="AA70" s="83">
        <v>0</v>
      </c>
      <c r="AB70" s="48">
        <v>1.4999999999999999E-2</v>
      </c>
      <c r="AC70" s="222">
        <f t="shared" ref="AC70:AC102" si="76">AD70+AE70</f>
        <v>0.1283</v>
      </c>
      <c r="AD70" s="223">
        <v>0</v>
      </c>
      <c r="AE70" s="207">
        <f t="shared" si="53"/>
        <v>0.1283</v>
      </c>
      <c r="AF70" s="222">
        <f t="shared" ref="AF70:AF102" si="77">AG70+AH70</f>
        <v>2E-3</v>
      </c>
      <c r="AG70" s="207">
        <v>0</v>
      </c>
      <c r="AH70" s="48">
        <v>2E-3</v>
      </c>
      <c r="AI70" s="222">
        <f t="shared" ref="AI70:AI102" si="78">AJ70+AK70</f>
        <v>0</v>
      </c>
      <c r="AJ70" s="207">
        <v>0</v>
      </c>
      <c r="AK70" s="48">
        <v>0</v>
      </c>
      <c r="AL70" s="222">
        <f t="shared" ref="AL70:AL102" si="79">AM70+AN70</f>
        <v>0</v>
      </c>
      <c r="AM70" s="207">
        <v>0</v>
      </c>
      <c r="AN70" s="48">
        <v>0</v>
      </c>
      <c r="AO70" s="222">
        <f t="shared" ref="AO70:AO102" si="80">AP70+AQ70</f>
        <v>2E-3</v>
      </c>
      <c r="AP70" s="223">
        <v>0</v>
      </c>
      <c r="AQ70" s="207">
        <f t="shared" si="54"/>
        <v>2E-3</v>
      </c>
      <c r="AR70" s="222">
        <f t="shared" si="52"/>
        <v>0.1303</v>
      </c>
      <c r="AS70" s="223">
        <v>0</v>
      </c>
      <c r="AT70" s="207">
        <f t="shared" si="55"/>
        <v>0.1303</v>
      </c>
      <c r="AU70" s="222">
        <f t="shared" ref="AU70:AU102" si="81">AV70+AW70</f>
        <v>0</v>
      </c>
      <c r="AV70" s="207">
        <v>0</v>
      </c>
      <c r="AW70" s="49">
        <v>0</v>
      </c>
      <c r="AX70" s="222">
        <f t="shared" ref="AX70:AX102" si="82">AY70+AZ70</f>
        <v>0</v>
      </c>
      <c r="AY70" s="207">
        <v>0</v>
      </c>
      <c r="AZ70" s="49">
        <v>0</v>
      </c>
      <c r="BA70" s="222">
        <f t="shared" ref="BA70:BA102" si="83">BB70+BC70</f>
        <v>0</v>
      </c>
      <c r="BB70" s="207">
        <v>0</v>
      </c>
      <c r="BC70" s="49">
        <v>0</v>
      </c>
      <c r="BD70" s="222">
        <f t="shared" ref="BD70:BD102" si="84">BE70+BF70</f>
        <v>0</v>
      </c>
      <c r="BE70" s="223">
        <v>0</v>
      </c>
      <c r="BF70" s="207">
        <f t="shared" si="56"/>
        <v>0</v>
      </c>
      <c r="BG70" s="222">
        <f t="shared" ref="BG70:BG102" si="85">BH70+BI70</f>
        <v>0.1303</v>
      </c>
      <c r="BH70" s="223">
        <v>0</v>
      </c>
      <c r="BI70" s="207">
        <f t="shared" si="57"/>
        <v>0.1303</v>
      </c>
      <c r="BJ70" s="222">
        <f t="shared" ref="BJ70:BJ102" si="86">BK70+BL70</f>
        <v>0</v>
      </c>
      <c r="BK70" s="207">
        <v>0</v>
      </c>
      <c r="BL70" s="48">
        <v>0</v>
      </c>
      <c r="BM70" s="222">
        <f t="shared" ref="BM70:BM102" si="87">BN70+BO70</f>
        <v>0</v>
      </c>
      <c r="BN70" s="207">
        <v>0</v>
      </c>
      <c r="BO70" s="48">
        <v>0</v>
      </c>
      <c r="BP70" s="222">
        <f t="shared" ref="BP70:BP102" si="88">BQ70+BR70</f>
        <v>0</v>
      </c>
      <c r="BQ70" s="207">
        <v>0</v>
      </c>
      <c r="BR70" s="48">
        <v>0</v>
      </c>
      <c r="BS70" s="224">
        <f t="shared" ref="BS70:BS102" si="89">BT70+BU70</f>
        <v>0</v>
      </c>
      <c r="BT70" s="225">
        <v>0</v>
      </c>
      <c r="BU70" s="51">
        <f t="shared" si="58"/>
        <v>0</v>
      </c>
      <c r="BV70" s="224">
        <f t="shared" ref="BV70:BV102" si="90">BW70+BX70</f>
        <v>0.1303</v>
      </c>
      <c r="BW70" s="225">
        <v>0</v>
      </c>
      <c r="BX70" s="51">
        <f t="shared" si="59"/>
        <v>0.1303</v>
      </c>
      <c r="BY70" s="193" t="e">
        <f>BV70/Q70</f>
        <v>#DIV/0!</v>
      </c>
    </row>
    <row r="71" spans="2:77" ht="16.95" customHeight="1" thickBot="1" x14ac:dyDescent="0.3">
      <c r="B71" s="797"/>
      <c r="C71" s="801"/>
      <c r="D71" s="617" t="s">
        <v>32</v>
      </c>
      <c r="E71" s="214">
        <f t="shared" si="65"/>
        <v>0</v>
      </c>
      <c r="F71" s="161">
        <f t="shared" si="66"/>
        <v>235.012</v>
      </c>
      <c r="G71" s="108"/>
      <c r="H71" s="110">
        <f t="shared" si="67"/>
        <v>4.1029999999999998</v>
      </c>
      <c r="I71" s="110">
        <f t="shared" si="68"/>
        <v>239.11500000000001</v>
      </c>
      <c r="J71" s="108" t="e">
        <f>I71/E71</f>
        <v>#DIV/0!</v>
      </c>
      <c r="K71" s="110">
        <f t="shared" si="69"/>
        <v>0</v>
      </c>
      <c r="L71" s="110">
        <f t="shared" si="70"/>
        <v>239.11500000000001</v>
      </c>
      <c r="M71" s="108" t="e">
        <f>L71/E71</f>
        <v>#DIV/0!</v>
      </c>
      <c r="N71" s="110">
        <f t="shared" si="71"/>
        <v>0</v>
      </c>
      <c r="O71" s="110">
        <f t="shared" ref="O71:O102" si="91">BV71</f>
        <v>239.11500000000001</v>
      </c>
      <c r="P71" s="108"/>
      <c r="Q71" s="230">
        <f t="shared" si="72"/>
        <v>0</v>
      </c>
      <c r="R71" s="231">
        <v>0</v>
      </c>
      <c r="S71" s="632">
        <f>S70*6.1745</f>
        <v>0</v>
      </c>
      <c r="T71" s="232">
        <f t="shared" si="73"/>
        <v>25.291</v>
      </c>
      <c r="U71" s="233">
        <v>0</v>
      </c>
      <c r="V71" s="99">
        <v>25.291</v>
      </c>
      <c r="W71" s="232">
        <f t="shared" si="74"/>
        <v>102.27</v>
      </c>
      <c r="X71" s="233">
        <v>0</v>
      </c>
      <c r="Y71" s="99">
        <v>102.27</v>
      </c>
      <c r="Z71" s="232">
        <f t="shared" si="75"/>
        <v>107.45099999999999</v>
      </c>
      <c r="AA71" s="233">
        <v>0</v>
      </c>
      <c r="AB71" s="99">
        <v>107.45099999999999</v>
      </c>
      <c r="AC71" s="198">
        <f t="shared" si="76"/>
        <v>235.012</v>
      </c>
      <c r="AD71" s="198">
        <v>0</v>
      </c>
      <c r="AE71" s="197">
        <f t="shared" si="53"/>
        <v>235.012</v>
      </c>
      <c r="AF71" s="198">
        <f t="shared" si="77"/>
        <v>4.1029999999999998</v>
      </c>
      <c r="AG71" s="197">
        <v>0</v>
      </c>
      <c r="AH71" s="99">
        <v>4.1029999999999998</v>
      </c>
      <c r="AI71" s="198">
        <f t="shared" si="78"/>
        <v>0</v>
      </c>
      <c r="AJ71" s="197">
        <v>0</v>
      </c>
      <c r="AK71" s="99">
        <v>0</v>
      </c>
      <c r="AL71" s="198">
        <f t="shared" si="79"/>
        <v>0</v>
      </c>
      <c r="AM71" s="197">
        <v>0</v>
      </c>
      <c r="AN71" s="99">
        <v>0</v>
      </c>
      <c r="AO71" s="198">
        <f t="shared" si="80"/>
        <v>4.1029999999999998</v>
      </c>
      <c r="AP71" s="198">
        <v>0</v>
      </c>
      <c r="AQ71" s="197">
        <f t="shared" si="54"/>
        <v>4.1029999999999998</v>
      </c>
      <c r="AR71" s="198">
        <f t="shared" si="52"/>
        <v>239.11500000000001</v>
      </c>
      <c r="AS71" s="198">
        <v>0</v>
      </c>
      <c r="AT71" s="197">
        <f t="shared" si="55"/>
        <v>239.11500000000001</v>
      </c>
      <c r="AU71" s="198">
        <f t="shared" si="81"/>
        <v>0</v>
      </c>
      <c r="AV71" s="197">
        <v>0</v>
      </c>
      <c r="AW71" s="100">
        <v>0</v>
      </c>
      <c r="AX71" s="198">
        <f t="shared" si="82"/>
        <v>0</v>
      </c>
      <c r="AY71" s="197">
        <v>0</v>
      </c>
      <c r="AZ71" s="100">
        <v>0</v>
      </c>
      <c r="BA71" s="198">
        <f t="shared" si="83"/>
        <v>0</v>
      </c>
      <c r="BB71" s="197">
        <v>0</v>
      </c>
      <c r="BC71" s="100">
        <v>0</v>
      </c>
      <c r="BD71" s="198">
        <f t="shared" si="84"/>
        <v>0</v>
      </c>
      <c r="BE71" s="198">
        <v>0</v>
      </c>
      <c r="BF71" s="197">
        <f t="shared" si="56"/>
        <v>0</v>
      </c>
      <c r="BG71" s="198">
        <f t="shared" si="85"/>
        <v>239.11500000000001</v>
      </c>
      <c r="BH71" s="198">
        <v>0</v>
      </c>
      <c r="BI71" s="197">
        <f t="shared" si="57"/>
        <v>239.11500000000001</v>
      </c>
      <c r="BJ71" s="198">
        <f t="shared" si="86"/>
        <v>0</v>
      </c>
      <c r="BK71" s="197">
        <v>0</v>
      </c>
      <c r="BL71" s="99">
        <v>0</v>
      </c>
      <c r="BM71" s="198">
        <f t="shared" si="87"/>
        <v>0</v>
      </c>
      <c r="BN71" s="197">
        <v>0</v>
      </c>
      <c r="BO71" s="99">
        <v>0</v>
      </c>
      <c r="BP71" s="198">
        <f t="shared" si="88"/>
        <v>0</v>
      </c>
      <c r="BQ71" s="197">
        <v>0</v>
      </c>
      <c r="BR71" s="99">
        <v>0</v>
      </c>
      <c r="BS71" s="200">
        <f t="shared" si="89"/>
        <v>0</v>
      </c>
      <c r="BT71" s="200">
        <v>0</v>
      </c>
      <c r="BU71" s="119">
        <f t="shared" si="58"/>
        <v>0</v>
      </c>
      <c r="BV71" s="200">
        <f t="shared" si="90"/>
        <v>239.11500000000001</v>
      </c>
      <c r="BW71" s="200">
        <v>0</v>
      </c>
      <c r="BX71" s="152">
        <f t="shared" si="59"/>
        <v>239.11500000000001</v>
      </c>
      <c r="BY71" s="228" t="e">
        <f>BV71/Q71</f>
        <v>#DIV/0!</v>
      </c>
    </row>
    <row r="72" spans="2:77" ht="17.25" customHeight="1" x14ac:dyDescent="0.25">
      <c r="B72" s="796" t="s">
        <v>105</v>
      </c>
      <c r="C72" s="800" t="s">
        <v>106</v>
      </c>
      <c r="D72" s="618" t="s">
        <v>99</v>
      </c>
      <c r="E72" s="202">
        <f t="shared" si="65"/>
        <v>0.14499999999999999</v>
      </c>
      <c r="F72" s="42">
        <f t="shared" si="66"/>
        <v>0</v>
      </c>
      <c r="G72" s="40">
        <v>0</v>
      </c>
      <c r="H72" s="42">
        <f t="shared" si="67"/>
        <v>1.0999999999999999E-2</v>
      </c>
      <c r="I72" s="42">
        <f t="shared" si="68"/>
        <v>1.0999999999999999E-2</v>
      </c>
      <c r="J72" s="242">
        <v>0</v>
      </c>
      <c r="K72" s="42">
        <f t="shared" si="69"/>
        <v>0</v>
      </c>
      <c r="L72" s="42">
        <f t="shared" si="70"/>
        <v>1.0999999999999999E-2</v>
      </c>
      <c r="M72" s="40">
        <v>0</v>
      </c>
      <c r="N72" s="42">
        <f t="shared" si="71"/>
        <v>0</v>
      </c>
      <c r="O72" s="42">
        <f t="shared" si="91"/>
        <v>1.0999999999999999E-2</v>
      </c>
      <c r="P72" s="242">
        <v>0</v>
      </c>
      <c r="Q72" s="44">
        <f t="shared" si="72"/>
        <v>0.14499999999999999</v>
      </c>
      <c r="R72" s="45">
        <v>0</v>
      </c>
      <c r="S72" s="622">
        <v>0.14499999999999999</v>
      </c>
      <c r="T72" s="46">
        <f t="shared" si="73"/>
        <v>0</v>
      </c>
      <c r="U72" s="47">
        <v>0</v>
      </c>
      <c r="V72" s="48"/>
      <c r="W72" s="46">
        <f t="shared" si="74"/>
        <v>0</v>
      </c>
      <c r="X72" s="47">
        <v>0</v>
      </c>
      <c r="Y72" s="48"/>
      <c r="Z72" s="46">
        <f t="shared" si="75"/>
        <v>0</v>
      </c>
      <c r="AA72" s="47">
        <v>0</v>
      </c>
      <c r="AB72" s="48"/>
      <c r="AC72" s="188">
        <f t="shared" si="76"/>
        <v>0</v>
      </c>
      <c r="AD72" s="188">
        <v>0</v>
      </c>
      <c r="AE72" s="187">
        <f t="shared" si="53"/>
        <v>0</v>
      </c>
      <c r="AF72" s="188">
        <f t="shared" si="77"/>
        <v>3.0000000000000001E-3</v>
      </c>
      <c r="AG72" s="187">
        <v>0</v>
      </c>
      <c r="AH72" s="48">
        <v>3.0000000000000001E-3</v>
      </c>
      <c r="AI72" s="188">
        <f t="shared" si="78"/>
        <v>0</v>
      </c>
      <c r="AJ72" s="187">
        <v>0</v>
      </c>
      <c r="AK72" s="48">
        <v>0</v>
      </c>
      <c r="AL72" s="188">
        <f t="shared" si="79"/>
        <v>8.0000000000000002E-3</v>
      </c>
      <c r="AM72" s="187">
        <v>0</v>
      </c>
      <c r="AN72" s="48">
        <v>8.0000000000000002E-3</v>
      </c>
      <c r="AO72" s="188">
        <f t="shared" si="80"/>
        <v>1.0999999999999999E-2</v>
      </c>
      <c r="AP72" s="188">
        <v>0</v>
      </c>
      <c r="AQ72" s="187">
        <f t="shared" si="54"/>
        <v>1.0999999999999999E-2</v>
      </c>
      <c r="AR72" s="188">
        <f t="shared" si="52"/>
        <v>1.0999999999999999E-2</v>
      </c>
      <c r="AS72" s="188">
        <v>0</v>
      </c>
      <c r="AT72" s="187">
        <f t="shared" si="55"/>
        <v>1.0999999999999999E-2</v>
      </c>
      <c r="AU72" s="188">
        <f t="shared" si="81"/>
        <v>0</v>
      </c>
      <c r="AV72" s="187">
        <v>0</v>
      </c>
      <c r="AW72" s="49">
        <v>0</v>
      </c>
      <c r="AX72" s="188">
        <f t="shared" si="82"/>
        <v>0</v>
      </c>
      <c r="AY72" s="187">
        <v>0</v>
      </c>
      <c r="AZ72" s="49">
        <v>0</v>
      </c>
      <c r="BA72" s="188">
        <f t="shared" si="83"/>
        <v>0</v>
      </c>
      <c r="BB72" s="187">
        <v>0</v>
      </c>
      <c r="BC72" s="49">
        <v>0</v>
      </c>
      <c r="BD72" s="188">
        <f t="shared" si="84"/>
        <v>0</v>
      </c>
      <c r="BE72" s="188">
        <v>0</v>
      </c>
      <c r="BF72" s="187">
        <f t="shared" si="56"/>
        <v>0</v>
      </c>
      <c r="BG72" s="188">
        <f t="shared" si="85"/>
        <v>1.0999999999999999E-2</v>
      </c>
      <c r="BH72" s="188">
        <v>0</v>
      </c>
      <c r="BI72" s="207">
        <f t="shared" si="57"/>
        <v>1.0999999999999999E-2</v>
      </c>
      <c r="BJ72" s="188">
        <f t="shared" si="86"/>
        <v>0</v>
      </c>
      <c r="BK72" s="187">
        <v>0</v>
      </c>
      <c r="BL72" s="48">
        <v>0</v>
      </c>
      <c r="BM72" s="188">
        <f t="shared" si="87"/>
        <v>0</v>
      </c>
      <c r="BN72" s="187">
        <v>0</v>
      </c>
      <c r="BO72" s="48">
        <v>0</v>
      </c>
      <c r="BP72" s="188">
        <f t="shared" si="88"/>
        <v>0</v>
      </c>
      <c r="BQ72" s="187">
        <v>0</v>
      </c>
      <c r="BR72" s="48">
        <v>0</v>
      </c>
      <c r="BS72" s="151">
        <f t="shared" si="89"/>
        <v>0</v>
      </c>
      <c r="BT72" s="151">
        <v>0</v>
      </c>
      <c r="BU72" s="152">
        <f t="shared" si="58"/>
        <v>0</v>
      </c>
      <c r="BV72" s="151">
        <f t="shared" si="90"/>
        <v>1.0999999999999999E-2</v>
      </c>
      <c r="BW72" s="151">
        <v>0</v>
      </c>
      <c r="BX72" s="51">
        <f t="shared" si="59"/>
        <v>1.0999999999999999E-2</v>
      </c>
      <c r="BY72" s="54">
        <v>0</v>
      </c>
    </row>
    <row r="73" spans="2:77" ht="16.95" customHeight="1" thickBot="1" x14ac:dyDescent="0.3">
      <c r="B73" s="797"/>
      <c r="C73" s="801"/>
      <c r="D73" s="617" t="s">
        <v>32</v>
      </c>
      <c r="E73" s="186">
        <f t="shared" si="65"/>
        <v>86.743205000000003</v>
      </c>
      <c r="F73" s="240">
        <f t="shared" si="66"/>
        <v>0</v>
      </c>
      <c r="G73" s="243">
        <v>0</v>
      </c>
      <c r="H73" s="244">
        <f t="shared" si="67"/>
        <v>14.457000000000001</v>
      </c>
      <c r="I73" s="244">
        <f t="shared" si="68"/>
        <v>14.457000000000001</v>
      </c>
      <c r="J73" s="243">
        <v>0</v>
      </c>
      <c r="K73" s="244">
        <f t="shared" si="69"/>
        <v>0</v>
      </c>
      <c r="L73" s="244">
        <f t="shared" si="70"/>
        <v>14.457000000000001</v>
      </c>
      <c r="M73" s="243">
        <v>0</v>
      </c>
      <c r="N73" s="244">
        <f t="shared" si="71"/>
        <v>0</v>
      </c>
      <c r="O73" s="244">
        <f t="shared" si="91"/>
        <v>14.457000000000001</v>
      </c>
      <c r="P73" s="243">
        <v>0</v>
      </c>
      <c r="Q73" s="162">
        <f t="shared" si="72"/>
        <v>86.743205000000003</v>
      </c>
      <c r="R73" s="163">
        <v>0</v>
      </c>
      <c r="S73" s="626">
        <f>S72*598.229</f>
        <v>86.743205000000003</v>
      </c>
      <c r="T73" s="164">
        <f t="shared" si="73"/>
        <v>0</v>
      </c>
      <c r="U73" s="165">
        <v>0</v>
      </c>
      <c r="V73" s="99"/>
      <c r="W73" s="164">
        <f t="shared" si="74"/>
        <v>0</v>
      </c>
      <c r="X73" s="165">
        <v>0</v>
      </c>
      <c r="Y73" s="99"/>
      <c r="Z73" s="164">
        <f t="shared" si="75"/>
        <v>0</v>
      </c>
      <c r="AA73" s="165">
        <v>0</v>
      </c>
      <c r="AB73" s="99"/>
      <c r="AC73" s="198">
        <f t="shared" si="76"/>
        <v>0</v>
      </c>
      <c r="AD73" s="198">
        <v>0</v>
      </c>
      <c r="AE73" s="197">
        <f t="shared" si="53"/>
        <v>0</v>
      </c>
      <c r="AF73" s="198">
        <f t="shared" si="77"/>
        <v>6.2960000000000003</v>
      </c>
      <c r="AG73" s="197">
        <v>0</v>
      </c>
      <c r="AH73" s="99">
        <v>6.2960000000000003</v>
      </c>
      <c r="AI73" s="198">
        <f t="shared" si="78"/>
        <v>0</v>
      </c>
      <c r="AJ73" s="197">
        <v>0</v>
      </c>
      <c r="AK73" s="99">
        <v>0</v>
      </c>
      <c r="AL73" s="198">
        <f t="shared" si="79"/>
        <v>8.1609999999999996</v>
      </c>
      <c r="AM73" s="197">
        <v>0</v>
      </c>
      <c r="AN73" s="99">
        <v>8.1609999999999996</v>
      </c>
      <c r="AO73" s="198">
        <f t="shared" si="80"/>
        <v>14.457000000000001</v>
      </c>
      <c r="AP73" s="198">
        <v>0</v>
      </c>
      <c r="AQ73" s="197">
        <f t="shared" si="54"/>
        <v>14.457000000000001</v>
      </c>
      <c r="AR73" s="198">
        <f t="shared" si="52"/>
        <v>14.457000000000001</v>
      </c>
      <c r="AS73" s="198">
        <v>0</v>
      </c>
      <c r="AT73" s="197">
        <f t="shared" si="55"/>
        <v>14.457000000000001</v>
      </c>
      <c r="AU73" s="198">
        <f t="shared" si="81"/>
        <v>0</v>
      </c>
      <c r="AV73" s="197">
        <v>0</v>
      </c>
      <c r="AW73" s="100">
        <v>0</v>
      </c>
      <c r="AX73" s="198">
        <f t="shared" si="82"/>
        <v>0</v>
      </c>
      <c r="AY73" s="197">
        <v>0</v>
      </c>
      <c r="AZ73" s="100">
        <v>0</v>
      </c>
      <c r="BA73" s="198">
        <f t="shared" si="83"/>
        <v>0</v>
      </c>
      <c r="BB73" s="197">
        <v>0</v>
      </c>
      <c r="BC73" s="100">
        <v>0</v>
      </c>
      <c r="BD73" s="198">
        <f t="shared" si="84"/>
        <v>0</v>
      </c>
      <c r="BE73" s="198">
        <v>0</v>
      </c>
      <c r="BF73" s="197">
        <f t="shared" si="56"/>
        <v>0</v>
      </c>
      <c r="BG73" s="198">
        <f t="shared" si="85"/>
        <v>14.457000000000001</v>
      </c>
      <c r="BH73" s="198">
        <v>0</v>
      </c>
      <c r="BI73" s="197">
        <f t="shared" si="57"/>
        <v>14.457000000000001</v>
      </c>
      <c r="BJ73" s="198">
        <f t="shared" si="86"/>
        <v>0</v>
      </c>
      <c r="BK73" s="197">
        <v>0</v>
      </c>
      <c r="BL73" s="99">
        <v>0</v>
      </c>
      <c r="BM73" s="198">
        <f t="shared" si="87"/>
        <v>0</v>
      </c>
      <c r="BN73" s="197">
        <v>0</v>
      </c>
      <c r="BO73" s="99">
        <v>0</v>
      </c>
      <c r="BP73" s="198">
        <f t="shared" si="88"/>
        <v>0</v>
      </c>
      <c r="BQ73" s="197">
        <v>0</v>
      </c>
      <c r="BR73" s="99">
        <v>0</v>
      </c>
      <c r="BS73" s="200">
        <f t="shared" si="89"/>
        <v>0</v>
      </c>
      <c r="BT73" s="200">
        <v>0</v>
      </c>
      <c r="BU73" s="119">
        <f t="shared" si="58"/>
        <v>0</v>
      </c>
      <c r="BV73" s="200">
        <f t="shared" si="90"/>
        <v>14.457000000000001</v>
      </c>
      <c r="BW73" s="200">
        <v>0</v>
      </c>
      <c r="BX73" s="241">
        <f t="shared" si="59"/>
        <v>14.457000000000001</v>
      </c>
      <c r="BY73" s="122">
        <v>0</v>
      </c>
    </row>
    <row r="74" spans="2:77" ht="17.25" customHeight="1" x14ac:dyDescent="0.25">
      <c r="B74" s="796" t="s">
        <v>107</v>
      </c>
      <c r="C74" s="814" t="s">
        <v>108</v>
      </c>
      <c r="D74" s="245" t="s">
        <v>57</v>
      </c>
      <c r="E74" s="202">
        <f t="shared" si="65"/>
        <v>181</v>
      </c>
      <c r="F74" s="42">
        <f t="shared" si="66"/>
        <v>223</v>
      </c>
      <c r="G74" s="246">
        <f t="shared" ref="G74:G97" si="92">F74/E74</f>
        <v>1.2320441988950277</v>
      </c>
      <c r="H74" s="237">
        <f t="shared" si="67"/>
        <v>43</v>
      </c>
      <c r="I74" s="237">
        <f t="shared" si="68"/>
        <v>266</v>
      </c>
      <c r="J74" s="247">
        <f t="shared" ref="J74:J98" si="93">I74/E74</f>
        <v>1.4696132596685083</v>
      </c>
      <c r="K74" s="237">
        <f t="shared" si="69"/>
        <v>0</v>
      </c>
      <c r="L74" s="237">
        <f t="shared" si="70"/>
        <v>266</v>
      </c>
      <c r="M74" s="246">
        <f t="shared" ref="M74:M98" si="94">L74/E74</f>
        <v>1.4696132596685083</v>
      </c>
      <c r="N74" s="237">
        <f t="shared" si="71"/>
        <v>0</v>
      </c>
      <c r="O74" s="237">
        <f t="shared" si="91"/>
        <v>266</v>
      </c>
      <c r="P74" s="247">
        <f t="shared" ref="P74:P97" si="95">O74/E74</f>
        <v>1.4696132596685083</v>
      </c>
      <c r="Q74" s="248">
        <f t="shared" si="72"/>
        <v>181</v>
      </c>
      <c r="R74" s="249">
        <v>0</v>
      </c>
      <c r="S74" s="624">
        <v>181</v>
      </c>
      <c r="T74" s="250">
        <f t="shared" si="73"/>
        <v>48</v>
      </c>
      <c r="U74" s="251">
        <v>0</v>
      </c>
      <c r="V74" s="84">
        <v>48</v>
      </c>
      <c r="W74" s="250">
        <f t="shared" si="74"/>
        <v>148</v>
      </c>
      <c r="X74" s="251">
        <v>0</v>
      </c>
      <c r="Y74" s="84">
        <v>148</v>
      </c>
      <c r="Z74" s="250">
        <f t="shared" si="75"/>
        <v>27</v>
      </c>
      <c r="AA74" s="251">
        <v>0</v>
      </c>
      <c r="AB74" s="84">
        <v>27</v>
      </c>
      <c r="AC74" s="253">
        <f t="shared" si="76"/>
        <v>223</v>
      </c>
      <c r="AD74" s="253">
        <v>0</v>
      </c>
      <c r="AE74" s="254">
        <f t="shared" si="53"/>
        <v>223</v>
      </c>
      <c r="AF74" s="253">
        <f t="shared" si="77"/>
        <v>6</v>
      </c>
      <c r="AG74" s="254">
        <v>0</v>
      </c>
      <c r="AH74" s="84">
        <v>6</v>
      </c>
      <c r="AI74" s="253">
        <f t="shared" si="78"/>
        <v>0</v>
      </c>
      <c r="AJ74" s="254">
        <v>0</v>
      </c>
      <c r="AK74" s="84">
        <v>0</v>
      </c>
      <c r="AL74" s="253">
        <f t="shared" si="79"/>
        <v>37</v>
      </c>
      <c r="AM74" s="254">
        <v>0</v>
      </c>
      <c r="AN74" s="84">
        <v>37</v>
      </c>
      <c r="AO74" s="253">
        <f t="shared" si="80"/>
        <v>43</v>
      </c>
      <c r="AP74" s="253">
        <v>0</v>
      </c>
      <c r="AQ74" s="254">
        <f t="shared" si="54"/>
        <v>43</v>
      </c>
      <c r="AR74" s="253">
        <f t="shared" si="52"/>
        <v>266</v>
      </c>
      <c r="AS74" s="253">
        <v>0</v>
      </c>
      <c r="AT74" s="254">
        <f t="shared" si="55"/>
        <v>266</v>
      </c>
      <c r="AU74" s="253">
        <f t="shared" si="81"/>
        <v>0</v>
      </c>
      <c r="AV74" s="254">
        <v>0</v>
      </c>
      <c r="AW74" s="252">
        <v>0</v>
      </c>
      <c r="AX74" s="253">
        <f t="shared" si="82"/>
        <v>0</v>
      </c>
      <c r="AY74" s="254">
        <v>0</v>
      </c>
      <c r="AZ74" s="252">
        <v>0</v>
      </c>
      <c r="BA74" s="253">
        <f t="shared" si="83"/>
        <v>0</v>
      </c>
      <c r="BB74" s="254"/>
      <c r="BC74" s="252">
        <v>0</v>
      </c>
      <c r="BD74" s="253">
        <f t="shared" si="84"/>
        <v>0</v>
      </c>
      <c r="BE74" s="253">
        <v>0</v>
      </c>
      <c r="BF74" s="254">
        <f t="shared" si="56"/>
        <v>0</v>
      </c>
      <c r="BG74" s="253">
        <f t="shared" si="85"/>
        <v>266</v>
      </c>
      <c r="BH74" s="253">
        <v>0</v>
      </c>
      <c r="BI74" s="254">
        <f t="shared" si="57"/>
        <v>266</v>
      </c>
      <c r="BJ74" s="253">
        <f t="shared" si="86"/>
        <v>0</v>
      </c>
      <c r="BK74" s="254"/>
      <c r="BL74" s="84">
        <v>0</v>
      </c>
      <c r="BM74" s="253">
        <f t="shared" si="87"/>
        <v>0</v>
      </c>
      <c r="BN74" s="254"/>
      <c r="BO74" s="84">
        <v>0</v>
      </c>
      <c r="BP74" s="253">
        <f t="shared" si="88"/>
        <v>0</v>
      </c>
      <c r="BQ74" s="254"/>
      <c r="BR74" s="84">
        <v>0</v>
      </c>
      <c r="BS74" s="253">
        <f t="shared" si="89"/>
        <v>0</v>
      </c>
      <c r="BT74" s="255"/>
      <c r="BU74" s="152">
        <f t="shared" si="58"/>
        <v>0</v>
      </c>
      <c r="BV74" s="255">
        <f t="shared" si="90"/>
        <v>266</v>
      </c>
      <c r="BW74" s="255">
        <v>0</v>
      </c>
      <c r="BX74" s="256">
        <f t="shared" si="59"/>
        <v>266</v>
      </c>
      <c r="BY74" s="257">
        <f t="shared" ref="BY74:BY98" si="96">BV74/Q74</f>
        <v>1.4696132596685083</v>
      </c>
    </row>
    <row r="75" spans="2:77" ht="17.25" customHeight="1" thickBot="1" x14ac:dyDescent="0.3">
      <c r="B75" s="797"/>
      <c r="C75" s="815"/>
      <c r="D75" s="159" t="s">
        <v>32</v>
      </c>
      <c r="E75" s="186">
        <f t="shared" si="65"/>
        <v>76.02</v>
      </c>
      <c r="F75" s="240">
        <f t="shared" si="66"/>
        <v>93.38000000000001</v>
      </c>
      <c r="G75" s="246">
        <f t="shared" si="92"/>
        <v>1.2283609576427257</v>
      </c>
      <c r="H75" s="237">
        <f t="shared" si="67"/>
        <v>24.024000000000001</v>
      </c>
      <c r="I75" s="237">
        <f t="shared" si="68"/>
        <v>117.40400000000001</v>
      </c>
      <c r="J75" s="246">
        <f t="shared" si="93"/>
        <v>1.5443830570902397</v>
      </c>
      <c r="K75" s="237">
        <f t="shared" si="69"/>
        <v>0</v>
      </c>
      <c r="L75" s="237">
        <f t="shared" si="70"/>
        <v>117.40400000000001</v>
      </c>
      <c r="M75" s="246">
        <f t="shared" si="94"/>
        <v>1.5443830570902397</v>
      </c>
      <c r="N75" s="237">
        <f t="shared" si="71"/>
        <v>0</v>
      </c>
      <c r="O75" s="237">
        <f t="shared" si="91"/>
        <v>117.40400000000001</v>
      </c>
      <c r="P75" s="246">
        <f t="shared" si="95"/>
        <v>1.5443830570902397</v>
      </c>
      <c r="Q75" s="258">
        <f t="shared" si="72"/>
        <v>76.02</v>
      </c>
      <c r="R75" s="259">
        <v>0</v>
      </c>
      <c r="S75" s="632">
        <f>S74*0.42</f>
        <v>76.02</v>
      </c>
      <c r="T75" s="260">
        <f t="shared" si="73"/>
        <v>18.245000000000001</v>
      </c>
      <c r="U75" s="261">
        <v>0</v>
      </c>
      <c r="V75" s="234">
        <v>18.245000000000001</v>
      </c>
      <c r="W75" s="260">
        <f t="shared" si="74"/>
        <v>66.295000000000002</v>
      </c>
      <c r="X75" s="261">
        <v>0</v>
      </c>
      <c r="Y75" s="234">
        <v>66.295000000000002</v>
      </c>
      <c r="Z75" s="260">
        <f t="shared" si="75"/>
        <v>8.84</v>
      </c>
      <c r="AA75" s="261">
        <v>0</v>
      </c>
      <c r="AB75" s="234">
        <v>8.84</v>
      </c>
      <c r="AC75" s="263">
        <f t="shared" si="76"/>
        <v>93.38000000000001</v>
      </c>
      <c r="AD75" s="263">
        <v>0</v>
      </c>
      <c r="AE75" s="264">
        <f t="shared" si="53"/>
        <v>93.38000000000001</v>
      </c>
      <c r="AF75" s="263">
        <f t="shared" si="77"/>
        <v>7.0720000000000001</v>
      </c>
      <c r="AG75" s="264">
        <v>0</v>
      </c>
      <c r="AH75" s="234">
        <v>7.0720000000000001</v>
      </c>
      <c r="AI75" s="263">
        <f t="shared" si="78"/>
        <v>0</v>
      </c>
      <c r="AJ75" s="264">
        <v>0</v>
      </c>
      <c r="AK75" s="234">
        <v>0</v>
      </c>
      <c r="AL75" s="263">
        <f t="shared" si="79"/>
        <v>16.952000000000002</v>
      </c>
      <c r="AM75" s="264">
        <v>0</v>
      </c>
      <c r="AN75" s="234">
        <v>16.952000000000002</v>
      </c>
      <c r="AO75" s="263">
        <f t="shared" si="80"/>
        <v>24.024000000000001</v>
      </c>
      <c r="AP75" s="263">
        <v>0</v>
      </c>
      <c r="AQ75" s="264">
        <f t="shared" si="54"/>
        <v>24.024000000000001</v>
      </c>
      <c r="AR75" s="263">
        <f t="shared" si="52"/>
        <v>117.40400000000001</v>
      </c>
      <c r="AS75" s="263">
        <v>0</v>
      </c>
      <c r="AT75" s="264">
        <f t="shared" si="55"/>
        <v>117.40400000000001</v>
      </c>
      <c r="AU75" s="263">
        <f t="shared" si="81"/>
        <v>0</v>
      </c>
      <c r="AV75" s="264">
        <v>0</v>
      </c>
      <c r="AW75" s="262">
        <v>0</v>
      </c>
      <c r="AX75" s="263">
        <f t="shared" si="82"/>
        <v>0</v>
      </c>
      <c r="AY75" s="264">
        <v>0</v>
      </c>
      <c r="AZ75" s="262">
        <v>0</v>
      </c>
      <c r="BA75" s="263">
        <f t="shared" si="83"/>
        <v>0</v>
      </c>
      <c r="BB75" s="265"/>
      <c r="BC75" s="262">
        <v>0</v>
      </c>
      <c r="BD75" s="263">
        <f t="shared" si="84"/>
        <v>0</v>
      </c>
      <c r="BE75" s="263">
        <v>0</v>
      </c>
      <c r="BF75" s="264">
        <f t="shared" si="56"/>
        <v>0</v>
      </c>
      <c r="BG75" s="263">
        <f t="shared" si="85"/>
        <v>117.40400000000001</v>
      </c>
      <c r="BH75" s="263">
        <v>0</v>
      </c>
      <c r="BI75" s="266">
        <f t="shared" si="57"/>
        <v>117.40400000000001</v>
      </c>
      <c r="BJ75" s="263">
        <f t="shared" si="86"/>
        <v>0</v>
      </c>
      <c r="BK75" s="265"/>
      <c r="BL75" s="234">
        <v>0</v>
      </c>
      <c r="BM75" s="263">
        <f t="shared" si="87"/>
        <v>0</v>
      </c>
      <c r="BN75" s="265"/>
      <c r="BO75" s="234">
        <v>0</v>
      </c>
      <c r="BP75" s="263">
        <f t="shared" si="88"/>
        <v>0</v>
      </c>
      <c r="BQ75" s="265"/>
      <c r="BR75" s="234">
        <v>0</v>
      </c>
      <c r="BS75" s="263">
        <f t="shared" si="89"/>
        <v>0</v>
      </c>
      <c r="BT75" s="267"/>
      <c r="BU75" s="119">
        <f t="shared" si="58"/>
        <v>0</v>
      </c>
      <c r="BV75" s="268">
        <f t="shared" si="90"/>
        <v>117.40400000000001</v>
      </c>
      <c r="BW75" s="268">
        <v>0</v>
      </c>
      <c r="BX75" s="269">
        <f t="shared" si="59"/>
        <v>117.40400000000001</v>
      </c>
      <c r="BY75" s="270">
        <f t="shared" si="96"/>
        <v>1.5443830570902397</v>
      </c>
    </row>
    <row r="76" spans="2:77" ht="19.5" customHeight="1" thickBot="1" x14ac:dyDescent="0.3">
      <c r="B76" s="271" t="s">
        <v>109</v>
      </c>
      <c r="C76" s="272" t="s">
        <v>110</v>
      </c>
      <c r="D76" s="273" t="s">
        <v>32</v>
      </c>
      <c r="E76" s="274">
        <f t="shared" si="65"/>
        <v>5455.2</v>
      </c>
      <c r="F76" s="275">
        <f t="shared" si="66"/>
        <v>2011.7469000000001</v>
      </c>
      <c r="G76" s="23">
        <f t="shared" si="92"/>
        <v>0.36877601187857462</v>
      </c>
      <c r="H76" s="276">
        <f t="shared" si="67"/>
        <v>1367.3134500000001</v>
      </c>
      <c r="I76" s="276">
        <f t="shared" si="68"/>
        <v>3379.0603500000002</v>
      </c>
      <c r="J76" s="23">
        <f t="shared" si="93"/>
        <v>0.61942006709194908</v>
      </c>
      <c r="K76" s="276">
        <f t="shared" si="69"/>
        <v>0</v>
      </c>
      <c r="L76" s="276">
        <f t="shared" si="70"/>
        <v>3379.0603500000002</v>
      </c>
      <c r="M76" s="23">
        <f t="shared" si="94"/>
        <v>0.61942006709194908</v>
      </c>
      <c r="N76" s="276">
        <f t="shared" si="71"/>
        <v>0</v>
      </c>
      <c r="O76" s="276">
        <f t="shared" si="91"/>
        <v>3379.0603500000002</v>
      </c>
      <c r="P76" s="23">
        <f t="shared" si="95"/>
        <v>0.61942006709194908</v>
      </c>
      <c r="Q76" s="277">
        <f t="shared" si="72"/>
        <v>5455.2</v>
      </c>
      <c r="R76" s="278">
        <f>R78+R88+R90</f>
        <v>0</v>
      </c>
      <c r="S76" s="633">
        <f>S78+S88+S90</f>
        <v>5455.2</v>
      </c>
      <c r="T76" s="279">
        <f t="shared" si="73"/>
        <v>913.66600000000005</v>
      </c>
      <c r="U76" s="280">
        <f>U78+U88+U90</f>
        <v>0</v>
      </c>
      <c r="V76" s="281">
        <f>V78+V88+V90</f>
        <v>913.66600000000005</v>
      </c>
      <c r="W76" s="279">
        <f t="shared" si="74"/>
        <v>482.971</v>
      </c>
      <c r="X76" s="280">
        <f>X78+X88+X90</f>
        <v>0</v>
      </c>
      <c r="Y76" s="281">
        <f>Y78+Y88+Y90</f>
        <v>482.971</v>
      </c>
      <c r="Z76" s="279">
        <f t="shared" si="75"/>
        <v>615.10990000000004</v>
      </c>
      <c r="AA76" s="280">
        <f>AA78+AA88+AA90</f>
        <v>0</v>
      </c>
      <c r="AB76" s="281">
        <f>AB78+AB88+AB90</f>
        <v>615.10990000000004</v>
      </c>
      <c r="AC76" s="283">
        <f t="shared" si="76"/>
        <v>2011.7469000000001</v>
      </c>
      <c r="AD76" s="284">
        <f>AD78+AD88+AD90</f>
        <v>0</v>
      </c>
      <c r="AE76" s="285">
        <f>(AE78+AE88+AE90)</f>
        <v>2011.7469000000001</v>
      </c>
      <c r="AF76" s="283">
        <f t="shared" si="77"/>
        <v>348.96699999999998</v>
      </c>
      <c r="AG76" s="284">
        <f>AG78+AG88+AG90</f>
        <v>0</v>
      </c>
      <c r="AH76" s="281">
        <f>AH78+AH88+AH90</f>
        <v>348.96699999999998</v>
      </c>
      <c r="AI76" s="283">
        <f t="shared" si="78"/>
        <v>312.15645000000001</v>
      </c>
      <c r="AJ76" s="284">
        <f>AJ78+AJ88+AJ90</f>
        <v>0</v>
      </c>
      <c r="AK76" s="281">
        <f>AK78+AK88+AK90</f>
        <v>312.15645000000001</v>
      </c>
      <c r="AL76" s="283">
        <f t="shared" si="79"/>
        <v>706.19</v>
      </c>
      <c r="AM76" s="284">
        <f>AM78+AM88+AM90</f>
        <v>0</v>
      </c>
      <c r="AN76" s="281">
        <f>AN78+AN88+AN90</f>
        <v>706.19</v>
      </c>
      <c r="AO76" s="283">
        <f t="shared" si="80"/>
        <v>1367.3134500000001</v>
      </c>
      <c r="AP76" s="284">
        <f>AP78+AP88+AP90</f>
        <v>0</v>
      </c>
      <c r="AQ76" s="285">
        <f>(AQ78+AQ88+AQ90)</f>
        <v>1367.3134500000001</v>
      </c>
      <c r="AR76" s="283">
        <f t="shared" si="52"/>
        <v>3379.0603500000002</v>
      </c>
      <c r="AS76" s="284">
        <f>AS78+AS88+AS90</f>
        <v>0</v>
      </c>
      <c r="AT76" s="286">
        <f>(AT78+AT88+AT90)</f>
        <v>3379.0603500000002</v>
      </c>
      <c r="AU76" s="283">
        <f t="shared" si="81"/>
        <v>0</v>
      </c>
      <c r="AV76" s="284">
        <f>AV78+AV88+AV90</f>
        <v>0</v>
      </c>
      <c r="AW76" s="282">
        <f>AW78+AW88+AW90</f>
        <v>0</v>
      </c>
      <c r="AX76" s="283">
        <f t="shared" si="82"/>
        <v>0</v>
      </c>
      <c r="AY76" s="284">
        <f>AY78+AY88+AY90</f>
        <v>0</v>
      </c>
      <c r="AZ76" s="282">
        <f>AZ78+AZ88+AZ90</f>
        <v>0</v>
      </c>
      <c r="BA76" s="283">
        <f t="shared" si="83"/>
        <v>0</v>
      </c>
      <c r="BB76" s="284">
        <f>BB78+BB88+BB90</f>
        <v>0</v>
      </c>
      <c r="BC76" s="282">
        <f>BC78+BC88+BC90</f>
        <v>0</v>
      </c>
      <c r="BD76" s="283">
        <f t="shared" si="84"/>
        <v>0</v>
      </c>
      <c r="BE76" s="284">
        <f>BE78+BE88+BE90</f>
        <v>0</v>
      </c>
      <c r="BF76" s="285">
        <f>(BF78+BF88+BF90)</f>
        <v>0</v>
      </c>
      <c r="BG76" s="283">
        <f t="shared" si="85"/>
        <v>3379.0603500000002</v>
      </c>
      <c r="BH76" s="283">
        <f>BH78+BH88+BH90</f>
        <v>0</v>
      </c>
      <c r="BI76" s="284">
        <f>(BI78+BI88+BI90)</f>
        <v>3379.0603500000002</v>
      </c>
      <c r="BJ76" s="283">
        <f t="shared" si="86"/>
        <v>0</v>
      </c>
      <c r="BK76" s="284">
        <f>BK78+BK88+BK90</f>
        <v>0</v>
      </c>
      <c r="BL76" s="281">
        <f>BL78+BL88+BL90</f>
        <v>0</v>
      </c>
      <c r="BM76" s="283">
        <f t="shared" si="87"/>
        <v>0</v>
      </c>
      <c r="BN76" s="284">
        <f>BN78+BN88+BN90</f>
        <v>0</v>
      </c>
      <c r="BO76" s="281">
        <f>BO78+BO88+BO90</f>
        <v>0</v>
      </c>
      <c r="BP76" s="283">
        <f t="shared" si="88"/>
        <v>0</v>
      </c>
      <c r="BQ76" s="284">
        <f>BQ78+BQ88+BQ90</f>
        <v>0</v>
      </c>
      <c r="BR76" s="281">
        <f>BR78+BR88+BR90</f>
        <v>0</v>
      </c>
      <c r="BS76" s="287">
        <f t="shared" si="89"/>
        <v>0</v>
      </c>
      <c r="BT76" s="288">
        <f>BT78+BT88+BT90</f>
        <v>0</v>
      </c>
      <c r="BU76" s="289">
        <f>(BU78+BU88+BU90)</f>
        <v>0</v>
      </c>
      <c r="BV76" s="287">
        <f t="shared" si="90"/>
        <v>3379.0603500000002</v>
      </c>
      <c r="BW76" s="288">
        <f>BW78+BW88+BW90</f>
        <v>0</v>
      </c>
      <c r="BX76" s="288">
        <f>(BX78+BX88+BX90)</f>
        <v>3379.0603500000002</v>
      </c>
      <c r="BY76" s="290">
        <f t="shared" si="96"/>
        <v>0.61942006709194908</v>
      </c>
    </row>
    <row r="77" spans="2:77" ht="15.6" customHeight="1" x14ac:dyDescent="0.25">
      <c r="B77" s="810" t="s">
        <v>111</v>
      </c>
      <c r="C77" s="812" t="s">
        <v>112</v>
      </c>
      <c r="D77" s="291" t="s">
        <v>52</v>
      </c>
      <c r="E77" s="178">
        <f t="shared" si="65"/>
        <v>2.0099999999999998</v>
      </c>
      <c r="F77" s="292">
        <f t="shared" si="66"/>
        <v>0.56800000000000006</v>
      </c>
      <c r="G77" s="126">
        <f t="shared" si="92"/>
        <v>0.28258706467661698</v>
      </c>
      <c r="H77" s="127">
        <f t="shared" si="67"/>
        <v>0.35899999999999999</v>
      </c>
      <c r="I77" s="127">
        <f t="shared" si="68"/>
        <v>0.92700000000000005</v>
      </c>
      <c r="J77" s="126">
        <f t="shared" si="93"/>
        <v>0.46119402985074637</v>
      </c>
      <c r="K77" s="127">
        <f t="shared" si="69"/>
        <v>0</v>
      </c>
      <c r="L77" s="127">
        <f t="shared" si="70"/>
        <v>0.92700000000000005</v>
      </c>
      <c r="M77" s="126">
        <f t="shared" si="94"/>
        <v>0.46119402985074637</v>
      </c>
      <c r="N77" s="127">
        <f t="shared" si="71"/>
        <v>0</v>
      </c>
      <c r="O77" s="127">
        <f t="shared" si="91"/>
        <v>0.92700000000000005</v>
      </c>
      <c r="P77" s="126">
        <f t="shared" si="95"/>
        <v>0.46119402985074637</v>
      </c>
      <c r="Q77" s="293">
        <f t="shared" si="72"/>
        <v>2.0099999999999998</v>
      </c>
      <c r="R77" s="294">
        <f>R79+R81+R83+R85</f>
        <v>0</v>
      </c>
      <c r="S77" s="634">
        <f>S79+S81+S83+S85</f>
        <v>2.0099999999999998</v>
      </c>
      <c r="T77" s="295">
        <f t="shared" si="73"/>
        <v>0.27500000000000002</v>
      </c>
      <c r="U77" s="296">
        <f>U79+U81+U83+U85</f>
        <v>0</v>
      </c>
      <c r="V77" s="297">
        <f>V79+V81+V83+V85</f>
        <v>0.27500000000000002</v>
      </c>
      <c r="W77" s="295">
        <f t="shared" si="74"/>
        <v>0.107</v>
      </c>
      <c r="X77" s="296">
        <f>X79+X81+X83+X85</f>
        <v>0</v>
      </c>
      <c r="Y77" s="297">
        <f>Y79+Y81+Y83+Y85</f>
        <v>0.107</v>
      </c>
      <c r="Z77" s="295">
        <f t="shared" si="75"/>
        <v>0.186</v>
      </c>
      <c r="AA77" s="296">
        <f>AA79+AA81+AA83+AA85</f>
        <v>0</v>
      </c>
      <c r="AB77" s="297">
        <f>AB79+AB81+AB83+AB85</f>
        <v>0.186</v>
      </c>
      <c r="AC77" s="175">
        <f t="shared" si="76"/>
        <v>0.56800000000000006</v>
      </c>
      <c r="AD77" s="299">
        <f>AD79+AD81+AD83+AD85</f>
        <v>0</v>
      </c>
      <c r="AE77" s="172">
        <f>AE79+AE81+AE83+AE85</f>
        <v>0.56800000000000006</v>
      </c>
      <c r="AF77" s="175">
        <f t="shared" si="77"/>
        <v>0.125</v>
      </c>
      <c r="AG77" s="300">
        <f>AG79+AG81+AG83+AG85</f>
        <v>0</v>
      </c>
      <c r="AH77" s="297">
        <f>AH79+AH81+AH83+AH85</f>
        <v>0.125</v>
      </c>
      <c r="AI77" s="175">
        <f t="shared" si="78"/>
        <v>0.104</v>
      </c>
      <c r="AJ77" s="300">
        <f>AJ79+AJ81+AJ83+AJ85</f>
        <v>0</v>
      </c>
      <c r="AK77" s="297">
        <f>AK79+AK81+AK83+AK85</f>
        <v>0.104</v>
      </c>
      <c r="AL77" s="175">
        <f t="shared" si="79"/>
        <v>0.13</v>
      </c>
      <c r="AM77" s="300">
        <f>AM79+AM81+AM83+AM85</f>
        <v>0</v>
      </c>
      <c r="AN77" s="297">
        <f>AN79+AN81+AN83+AN85</f>
        <v>0.13</v>
      </c>
      <c r="AO77" s="175">
        <f t="shared" si="80"/>
        <v>0.35899999999999999</v>
      </c>
      <c r="AP77" s="299">
        <f>AP79+AP81+AP83+AP85</f>
        <v>0</v>
      </c>
      <c r="AQ77" s="172">
        <f>AQ79+AQ81+AQ83+AQ85</f>
        <v>0.35899999999999999</v>
      </c>
      <c r="AR77" s="175">
        <f t="shared" si="52"/>
        <v>0.92700000000000005</v>
      </c>
      <c r="AS77" s="299">
        <f>AS79+AS81+AS83+AS85</f>
        <v>0</v>
      </c>
      <c r="AT77" s="172">
        <f>AT79+AT81+AT83+AT85</f>
        <v>0.92700000000000005</v>
      </c>
      <c r="AU77" s="175">
        <f t="shared" si="81"/>
        <v>0</v>
      </c>
      <c r="AV77" s="300">
        <f>AV79+AV81+AV83+AV85</f>
        <v>0</v>
      </c>
      <c r="AW77" s="298">
        <f>AW79+AW81+AW83+AW85</f>
        <v>0</v>
      </c>
      <c r="AX77" s="175">
        <f t="shared" si="82"/>
        <v>0</v>
      </c>
      <c r="AY77" s="300">
        <f>AY79+AY81+AY83+AY85</f>
        <v>0</v>
      </c>
      <c r="AZ77" s="298">
        <f>AZ79+AZ81+AZ83+AZ85</f>
        <v>0</v>
      </c>
      <c r="BA77" s="175">
        <f t="shared" si="83"/>
        <v>0</v>
      </c>
      <c r="BB77" s="300">
        <f>BB79+BB81+BB83+BB85</f>
        <v>0</v>
      </c>
      <c r="BC77" s="298">
        <f>BC79+BC81+BC83+BC85</f>
        <v>0</v>
      </c>
      <c r="BD77" s="175">
        <f t="shared" si="84"/>
        <v>0</v>
      </c>
      <c r="BE77" s="299">
        <f>BE79+BE81+BE83+BE85</f>
        <v>0</v>
      </c>
      <c r="BF77" s="172">
        <f>BF79+BF81+BF83+BF85</f>
        <v>0</v>
      </c>
      <c r="BG77" s="175">
        <f t="shared" si="85"/>
        <v>0.92700000000000005</v>
      </c>
      <c r="BH77" s="299">
        <f>BH79+BH81+BH83+BH85</f>
        <v>0</v>
      </c>
      <c r="BI77" s="172">
        <f>BI79+BI81+BI83+BI85</f>
        <v>0.92700000000000005</v>
      </c>
      <c r="BJ77" s="175">
        <f t="shared" si="86"/>
        <v>0</v>
      </c>
      <c r="BK77" s="300">
        <f>BK79+BK81+BK83+BK85</f>
        <v>0</v>
      </c>
      <c r="BL77" s="297">
        <f>BL79+BL81+BL83+BL85</f>
        <v>0</v>
      </c>
      <c r="BM77" s="175">
        <f t="shared" si="87"/>
        <v>0</v>
      </c>
      <c r="BN77" s="300">
        <f>BN79+BN81+BN83+BN85</f>
        <v>0</v>
      </c>
      <c r="BO77" s="297">
        <f>BO79+BO81+BO83+BO85</f>
        <v>0</v>
      </c>
      <c r="BP77" s="175">
        <f t="shared" si="88"/>
        <v>0</v>
      </c>
      <c r="BQ77" s="300">
        <f>BQ79+BQ81+BQ83+BQ85</f>
        <v>0</v>
      </c>
      <c r="BR77" s="297">
        <f>BR79+BR81+BR83+BR85</f>
        <v>0</v>
      </c>
      <c r="BS77" s="135">
        <f t="shared" si="89"/>
        <v>0</v>
      </c>
      <c r="BT77" s="301">
        <f>BT79+BT81+BT83+BT85</f>
        <v>0</v>
      </c>
      <c r="BU77" s="137">
        <f>BU79+BU81+BU83+BU85</f>
        <v>0</v>
      </c>
      <c r="BV77" s="135">
        <f t="shared" si="90"/>
        <v>0.92700000000000005</v>
      </c>
      <c r="BW77" s="301">
        <f>BW79+BW81+BW83+BW85</f>
        <v>0</v>
      </c>
      <c r="BX77" s="137">
        <f>BX79+BX81+BX83+BX85</f>
        <v>0.92700000000000005</v>
      </c>
      <c r="BY77" s="177">
        <f t="shared" si="96"/>
        <v>0.46119402985074637</v>
      </c>
    </row>
    <row r="78" spans="2:77" ht="15.6" customHeight="1" x14ac:dyDescent="0.25">
      <c r="B78" s="811"/>
      <c r="C78" s="813"/>
      <c r="D78" s="56" t="s">
        <v>32</v>
      </c>
      <c r="E78" s="178">
        <f t="shared" si="65"/>
        <v>2730.2</v>
      </c>
      <c r="F78" s="58">
        <f t="shared" si="66"/>
        <v>854.38689999999997</v>
      </c>
      <c r="G78" s="59">
        <f t="shared" si="92"/>
        <v>0.31293930847556956</v>
      </c>
      <c r="H78" s="61">
        <f t="shared" si="67"/>
        <v>552.61545000000001</v>
      </c>
      <c r="I78" s="61">
        <f t="shared" si="68"/>
        <v>1407.00235</v>
      </c>
      <c r="J78" s="59">
        <f t="shared" si="93"/>
        <v>0.51534772177862431</v>
      </c>
      <c r="K78" s="61">
        <f t="shared" si="69"/>
        <v>0</v>
      </c>
      <c r="L78" s="61">
        <f t="shared" si="70"/>
        <v>1407.00235</v>
      </c>
      <c r="M78" s="59">
        <f t="shared" si="94"/>
        <v>0.51534772177862431</v>
      </c>
      <c r="N78" s="61">
        <f t="shared" si="71"/>
        <v>0</v>
      </c>
      <c r="O78" s="61">
        <f t="shared" si="91"/>
        <v>1407.00235</v>
      </c>
      <c r="P78" s="59">
        <f t="shared" si="95"/>
        <v>0.51534772177862431</v>
      </c>
      <c r="Q78" s="139">
        <f t="shared" si="72"/>
        <v>2730.2</v>
      </c>
      <c r="R78" s="302">
        <f>R80+R82+R84+R86</f>
        <v>0</v>
      </c>
      <c r="S78" s="635">
        <f>S80+S82+S84+S86</f>
        <v>2730.2</v>
      </c>
      <c r="T78" s="142">
        <f t="shared" si="73"/>
        <v>402.70100000000002</v>
      </c>
      <c r="U78" s="303">
        <f>U80+U82+U84+U86</f>
        <v>0</v>
      </c>
      <c r="V78" s="304">
        <f>V80+V82+V84+V86</f>
        <v>402.70100000000002</v>
      </c>
      <c r="W78" s="142">
        <f t="shared" si="74"/>
        <v>152.268</v>
      </c>
      <c r="X78" s="303">
        <f>X80+X82+X84+X86</f>
        <v>0</v>
      </c>
      <c r="Y78" s="304">
        <f>Y80+Y82+Y84+Y86</f>
        <v>152.268</v>
      </c>
      <c r="Z78" s="142">
        <f t="shared" si="75"/>
        <v>299.41790000000003</v>
      </c>
      <c r="AA78" s="303">
        <f>AA80+AA82+AA84+AA86</f>
        <v>0</v>
      </c>
      <c r="AB78" s="304">
        <f>AB80+AB82+AB84+AB86</f>
        <v>299.41790000000003</v>
      </c>
      <c r="AC78" s="183">
        <f t="shared" si="76"/>
        <v>854.38689999999997</v>
      </c>
      <c r="AD78" s="306">
        <f>AD80+AD82+AD84+AD86</f>
        <v>0</v>
      </c>
      <c r="AE78" s="307">
        <f>AE80+AE82+AE84+AE86</f>
        <v>854.38689999999997</v>
      </c>
      <c r="AF78" s="183">
        <f t="shared" si="77"/>
        <v>199.73700000000002</v>
      </c>
      <c r="AG78" s="308">
        <f>AG80+AG82+AG84+AG86</f>
        <v>0</v>
      </c>
      <c r="AH78" s="304">
        <f>AH80+AH82+AH84+AH86</f>
        <v>199.73700000000002</v>
      </c>
      <c r="AI78" s="183">
        <f t="shared" si="78"/>
        <v>158.36545000000001</v>
      </c>
      <c r="AJ78" s="308">
        <f>AJ80+AJ82+AJ84+AJ86</f>
        <v>0</v>
      </c>
      <c r="AK78" s="304">
        <f>AK80+AK82+AK84+AK86</f>
        <v>158.36545000000001</v>
      </c>
      <c r="AL78" s="183">
        <f t="shared" si="79"/>
        <v>194.51299999999998</v>
      </c>
      <c r="AM78" s="308">
        <f>AM80+AM82+AM84+AM86</f>
        <v>0</v>
      </c>
      <c r="AN78" s="304">
        <f>AN80+AN82+AN84+AN86</f>
        <v>194.51299999999998</v>
      </c>
      <c r="AO78" s="183">
        <f t="shared" si="80"/>
        <v>552.61545000000001</v>
      </c>
      <c r="AP78" s="306">
        <f>AP80+AP82+AP84+AP86</f>
        <v>0</v>
      </c>
      <c r="AQ78" s="307">
        <f>AQ80+AQ82+AQ84+AQ86</f>
        <v>552.61545000000001</v>
      </c>
      <c r="AR78" s="183">
        <f t="shared" si="52"/>
        <v>1407.00235</v>
      </c>
      <c r="AS78" s="306">
        <f>AS80+AS82+AS84+AS86</f>
        <v>0</v>
      </c>
      <c r="AT78" s="181">
        <f>AT80+AT82+AT84+AT86</f>
        <v>1407.00235</v>
      </c>
      <c r="AU78" s="183">
        <f t="shared" si="81"/>
        <v>0</v>
      </c>
      <c r="AV78" s="308">
        <f>AV80+AV82+AV84+AV86</f>
        <v>0</v>
      </c>
      <c r="AW78" s="305">
        <f>AW80+AW82+AW84+AW86</f>
        <v>0</v>
      </c>
      <c r="AX78" s="183">
        <f t="shared" si="82"/>
        <v>0</v>
      </c>
      <c r="AY78" s="308">
        <f>AY80+AY82+AY84+AY86</f>
        <v>0</v>
      </c>
      <c r="AZ78" s="305">
        <f>AZ80+AZ82+AZ84+AZ86</f>
        <v>0</v>
      </c>
      <c r="BA78" s="183">
        <f t="shared" si="83"/>
        <v>0</v>
      </c>
      <c r="BB78" s="308">
        <f>BB80+BB82+BB84+BB86</f>
        <v>0</v>
      </c>
      <c r="BC78" s="305">
        <f>BC80+BC82+BC84+BC86</f>
        <v>0</v>
      </c>
      <c r="BD78" s="183">
        <f t="shared" si="84"/>
        <v>0</v>
      </c>
      <c r="BE78" s="306">
        <f>BE80+BE82+BE84+BE86</f>
        <v>0</v>
      </c>
      <c r="BF78" s="307">
        <f>BF80+BF82+BF84+BF86</f>
        <v>0</v>
      </c>
      <c r="BG78" s="183">
        <f t="shared" si="85"/>
        <v>1407.00235</v>
      </c>
      <c r="BH78" s="306">
        <f>BH80+BH82+BH84+BH86</f>
        <v>0</v>
      </c>
      <c r="BI78" s="181">
        <f>BI80+BI82+BI84+BI86</f>
        <v>1407.00235</v>
      </c>
      <c r="BJ78" s="183">
        <f t="shared" si="86"/>
        <v>0</v>
      </c>
      <c r="BK78" s="308">
        <f>BK80+BK82+BK84+BK86</f>
        <v>0</v>
      </c>
      <c r="BL78" s="304">
        <f>BL80+BL82+BL84+BL86</f>
        <v>0</v>
      </c>
      <c r="BM78" s="183">
        <f t="shared" si="87"/>
        <v>0</v>
      </c>
      <c r="BN78" s="308">
        <f>BN80+BN82+BN84+BN86</f>
        <v>0</v>
      </c>
      <c r="BO78" s="304">
        <f>BO80+BO82+BO84+BO86</f>
        <v>0</v>
      </c>
      <c r="BP78" s="183">
        <f t="shared" si="88"/>
        <v>0</v>
      </c>
      <c r="BQ78" s="308">
        <f>BQ80+BQ82+BQ84+BQ86</f>
        <v>0</v>
      </c>
      <c r="BR78" s="304">
        <f>BR80+BR82+BR84+BR86</f>
        <v>0</v>
      </c>
      <c r="BS78" s="144">
        <f t="shared" si="89"/>
        <v>0</v>
      </c>
      <c r="BT78" s="309">
        <f>BT80+BT82+BT84+BT86</f>
        <v>0</v>
      </c>
      <c r="BU78" s="310">
        <f>BU80+BU82+BU84+BU86</f>
        <v>0</v>
      </c>
      <c r="BV78" s="144">
        <f t="shared" si="90"/>
        <v>1407.00235</v>
      </c>
      <c r="BW78" s="309">
        <f>BW80+BW82+BW84+BW86</f>
        <v>0</v>
      </c>
      <c r="BX78" s="145">
        <f>BX80+BX82+BX84+BX86</f>
        <v>1407.00235</v>
      </c>
      <c r="BY78" s="72">
        <f t="shared" si="96"/>
        <v>0.51534772177862431</v>
      </c>
    </row>
    <row r="79" spans="2:77" ht="15.6" customHeight="1" x14ac:dyDescent="0.25">
      <c r="B79" s="806" t="s">
        <v>113</v>
      </c>
      <c r="C79" s="808" t="s">
        <v>114</v>
      </c>
      <c r="D79" s="74" t="s">
        <v>115</v>
      </c>
      <c r="E79" s="186">
        <f t="shared" si="65"/>
        <v>0.26</v>
      </c>
      <c r="F79" s="75">
        <f t="shared" si="66"/>
        <v>6.8000000000000005E-2</v>
      </c>
      <c r="G79" s="76">
        <f t="shared" si="92"/>
        <v>0.26153846153846155</v>
      </c>
      <c r="H79" s="78">
        <f t="shared" si="67"/>
        <v>7.1000000000000008E-2</v>
      </c>
      <c r="I79" s="78">
        <f t="shared" si="68"/>
        <v>0.13900000000000001</v>
      </c>
      <c r="J79" s="76">
        <f t="shared" si="93"/>
        <v>0.5346153846153846</v>
      </c>
      <c r="K79" s="78">
        <f t="shared" si="69"/>
        <v>0</v>
      </c>
      <c r="L79" s="78">
        <f t="shared" si="70"/>
        <v>0.13900000000000001</v>
      </c>
      <c r="M79" s="76">
        <f t="shared" si="94"/>
        <v>0.5346153846153846</v>
      </c>
      <c r="N79" s="78">
        <f t="shared" si="71"/>
        <v>0</v>
      </c>
      <c r="O79" s="78">
        <f t="shared" si="91"/>
        <v>0.13900000000000001</v>
      </c>
      <c r="P79" s="76">
        <f t="shared" si="95"/>
        <v>0.5346153846153846</v>
      </c>
      <c r="Q79" s="91">
        <f t="shared" si="72"/>
        <v>0.26</v>
      </c>
      <c r="R79" s="311">
        <v>0</v>
      </c>
      <c r="S79" s="625">
        <v>0.26</v>
      </c>
      <c r="T79" s="93">
        <f t="shared" si="73"/>
        <v>1.2999999999999999E-2</v>
      </c>
      <c r="U79" s="312">
        <v>0</v>
      </c>
      <c r="V79" s="95">
        <v>1.2999999999999999E-2</v>
      </c>
      <c r="W79" s="93">
        <f t="shared" si="74"/>
        <v>1.4E-2</v>
      </c>
      <c r="X79" s="312">
        <v>0</v>
      </c>
      <c r="Y79" s="95">
        <v>1.4E-2</v>
      </c>
      <c r="Z79" s="93">
        <f t="shared" si="75"/>
        <v>4.1000000000000002E-2</v>
      </c>
      <c r="AA79" s="312">
        <v>0</v>
      </c>
      <c r="AB79" s="95">
        <v>4.1000000000000002E-2</v>
      </c>
      <c r="AC79" s="190">
        <f t="shared" si="76"/>
        <v>6.8000000000000005E-2</v>
      </c>
      <c r="AD79" s="313">
        <v>0</v>
      </c>
      <c r="AE79" s="189">
        <f t="shared" ref="AE79:AE90" si="97">T79+W79+Z79</f>
        <v>6.8000000000000005E-2</v>
      </c>
      <c r="AF79" s="190">
        <f t="shared" si="77"/>
        <v>2.7E-2</v>
      </c>
      <c r="AG79" s="314">
        <v>0</v>
      </c>
      <c r="AH79" s="95">
        <v>2.7E-2</v>
      </c>
      <c r="AI79" s="190">
        <f t="shared" si="78"/>
        <v>0.02</v>
      </c>
      <c r="AJ79" s="314">
        <v>0</v>
      </c>
      <c r="AK79" s="95">
        <v>0.02</v>
      </c>
      <c r="AL79" s="190">
        <f t="shared" si="79"/>
        <v>2.4E-2</v>
      </c>
      <c r="AM79" s="314">
        <v>0</v>
      </c>
      <c r="AN79" s="95">
        <v>2.4E-2</v>
      </c>
      <c r="AO79" s="190">
        <f t="shared" si="80"/>
        <v>7.1000000000000008E-2</v>
      </c>
      <c r="AP79" s="313">
        <v>0</v>
      </c>
      <c r="AQ79" s="189">
        <f t="shared" ref="AQ79:AQ90" si="98">AF79+AI79+AL79</f>
        <v>7.1000000000000008E-2</v>
      </c>
      <c r="AR79" s="190">
        <f t="shared" si="52"/>
        <v>0.13900000000000001</v>
      </c>
      <c r="AS79" s="313">
        <v>0</v>
      </c>
      <c r="AT79" s="189">
        <f t="shared" ref="AT79:AT90" si="99">AC79+AO79</f>
        <v>0.13900000000000001</v>
      </c>
      <c r="AU79" s="190">
        <f t="shared" si="81"/>
        <v>0</v>
      </c>
      <c r="AV79" s="314">
        <v>0</v>
      </c>
      <c r="AW79" s="96">
        <v>0</v>
      </c>
      <c r="AX79" s="190">
        <f t="shared" si="82"/>
        <v>0</v>
      </c>
      <c r="AY79" s="314">
        <v>0</v>
      </c>
      <c r="AZ79" s="96">
        <v>0</v>
      </c>
      <c r="BA79" s="190">
        <f t="shared" si="83"/>
        <v>0</v>
      </c>
      <c r="BB79" s="314">
        <v>0</v>
      </c>
      <c r="BC79" s="96">
        <v>0</v>
      </c>
      <c r="BD79" s="190">
        <f t="shared" si="84"/>
        <v>0</v>
      </c>
      <c r="BE79" s="313">
        <v>0</v>
      </c>
      <c r="BF79" s="189">
        <f t="shared" ref="BF79:BF90" si="100">AU79+AX79+BA79</f>
        <v>0</v>
      </c>
      <c r="BG79" s="190">
        <f t="shared" si="85"/>
        <v>0.13900000000000001</v>
      </c>
      <c r="BH79" s="313">
        <v>0</v>
      </c>
      <c r="BI79" s="189">
        <f t="shared" ref="BI79:BI90" si="101">AR79+BD79</f>
        <v>0.13900000000000001</v>
      </c>
      <c r="BJ79" s="190">
        <f t="shared" si="86"/>
        <v>0</v>
      </c>
      <c r="BK79" s="314">
        <v>0</v>
      </c>
      <c r="BL79" s="95">
        <v>0</v>
      </c>
      <c r="BM79" s="190">
        <f t="shared" si="87"/>
        <v>0</v>
      </c>
      <c r="BN79" s="314">
        <v>0</v>
      </c>
      <c r="BO79" s="95">
        <v>0</v>
      </c>
      <c r="BP79" s="190">
        <f t="shared" si="88"/>
        <v>0</v>
      </c>
      <c r="BQ79" s="314">
        <v>0</v>
      </c>
      <c r="BR79" s="95">
        <v>0</v>
      </c>
      <c r="BS79" s="87">
        <f t="shared" si="89"/>
        <v>0</v>
      </c>
      <c r="BT79" s="315">
        <v>0</v>
      </c>
      <c r="BU79" s="88">
        <f t="shared" ref="BU79:BU90" si="102">BJ79+BM79+BP79</f>
        <v>0</v>
      </c>
      <c r="BV79" s="87">
        <f t="shared" si="90"/>
        <v>0.13900000000000001</v>
      </c>
      <c r="BW79" s="315">
        <v>0</v>
      </c>
      <c r="BX79" s="88">
        <f t="shared" ref="BX79:BX90" si="103">BG79+BS79</f>
        <v>0.13900000000000001</v>
      </c>
      <c r="BY79" s="90">
        <f t="shared" si="96"/>
        <v>0.5346153846153846</v>
      </c>
    </row>
    <row r="80" spans="2:77" ht="15.6" customHeight="1" x14ac:dyDescent="0.25">
      <c r="B80" s="807"/>
      <c r="C80" s="809"/>
      <c r="D80" s="74" t="s">
        <v>32</v>
      </c>
      <c r="E80" s="186">
        <f t="shared" si="65"/>
        <v>578.5</v>
      </c>
      <c r="F80" s="75">
        <f t="shared" si="66"/>
        <v>127.59545</v>
      </c>
      <c r="G80" s="76">
        <f t="shared" si="92"/>
        <v>0.22056257562662057</v>
      </c>
      <c r="H80" s="78">
        <f t="shared" si="67"/>
        <v>103.807</v>
      </c>
      <c r="I80" s="78">
        <f t="shared" si="68"/>
        <v>231.40244999999999</v>
      </c>
      <c r="J80" s="76">
        <f t="shared" si="93"/>
        <v>0.40000423509075195</v>
      </c>
      <c r="K80" s="78">
        <f t="shared" si="69"/>
        <v>0</v>
      </c>
      <c r="L80" s="78">
        <f t="shared" si="70"/>
        <v>231.40244999999999</v>
      </c>
      <c r="M80" s="76">
        <f t="shared" si="94"/>
        <v>0.40000423509075195</v>
      </c>
      <c r="N80" s="78">
        <f t="shared" si="71"/>
        <v>0</v>
      </c>
      <c r="O80" s="78">
        <f t="shared" si="91"/>
        <v>231.40244999999999</v>
      </c>
      <c r="P80" s="76">
        <f t="shared" si="95"/>
        <v>0.40000423509075195</v>
      </c>
      <c r="Q80" s="91">
        <f t="shared" si="72"/>
        <v>578.5</v>
      </c>
      <c r="R80" s="311">
        <v>0</v>
      </c>
      <c r="S80" s="625">
        <f>S79*2225</f>
        <v>578.5</v>
      </c>
      <c r="T80" s="93">
        <f t="shared" si="73"/>
        <v>35.89</v>
      </c>
      <c r="U80" s="312">
        <v>0</v>
      </c>
      <c r="V80" s="95">
        <v>35.89</v>
      </c>
      <c r="W80" s="93">
        <f t="shared" si="74"/>
        <v>23.666</v>
      </c>
      <c r="X80" s="312">
        <v>0</v>
      </c>
      <c r="Y80" s="95">
        <v>23.666</v>
      </c>
      <c r="Z80" s="93">
        <f t="shared" si="75"/>
        <v>68.039450000000002</v>
      </c>
      <c r="AA80" s="312">
        <v>0</v>
      </c>
      <c r="AB80" s="95">
        <v>68.039450000000002</v>
      </c>
      <c r="AC80" s="190">
        <f t="shared" si="76"/>
        <v>127.59545</v>
      </c>
      <c r="AD80" s="313">
        <v>0</v>
      </c>
      <c r="AE80" s="189">
        <f t="shared" si="97"/>
        <v>127.59545</v>
      </c>
      <c r="AF80" s="190">
        <f t="shared" si="77"/>
        <v>37.491</v>
      </c>
      <c r="AG80" s="314">
        <v>0</v>
      </c>
      <c r="AH80" s="95">
        <v>37.491</v>
      </c>
      <c r="AI80" s="190">
        <f t="shared" si="78"/>
        <v>30.138000000000002</v>
      </c>
      <c r="AJ80" s="314">
        <v>0</v>
      </c>
      <c r="AK80" s="95">
        <v>30.138000000000002</v>
      </c>
      <c r="AL80" s="190">
        <f t="shared" si="79"/>
        <v>36.177999999999997</v>
      </c>
      <c r="AM80" s="314">
        <v>0</v>
      </c>
      <c r="AN80" s="95">
        <v>36.177999999999997</v>
      </c>
      <c r="AO80" s="190">
        <f t="shared" si="80"/>
        <v>103.807</v>
      </c>
      <c r="AP80" s="313">
        <v>0</v>
      </c>
      <c r="AQ80" s="189">
        <f t="shared" si="98"/>
        <v>103.807</v>
      </c>
      <c r="AR80" s="190">
        <f t="shared" si="52"/>
        <v>231.40244999999999</v>
      </c>
      <c r="AS80" s="313">
        <v>0</v>
      </c>
      <c r="AT80" s="189">
        <f t="shared" si="99"/>
        <v>231.40244999999999</v>
      </c>
      <c r="AU80" s="190">
        <f t="shared" si="81"/>
        <v>0</v>
      </c>
      <c r="AV80" s="314">
        <v>0</v>
      </c>
      <c r="AW80" s="96">
        <v>0</v>
      </c>
      <c r="AX80" s="190">
        <f t="shared" si="82"/>
        <v>0</v>
      </c>
      <c r="AY80" s="314">
        <v>0</v>
      </c>
      <c r="AZ80" s="96">
        <v>0</v>
      </c>
      <c r="BA80" s="190">
        <f t="shared" si="83"/>
        <v>0</v>
      </c>
      <c r="BB80" s="314">
        <v>0</v>
      </c>
      <c r="BC80" s="96">
        <v>0</v>
      </c>
      <c r="BD80" s="190">
        <f t="shared" si="84"/>
        <v>0</v>
      </c>
      <c r="BE80" s="313">
        <v>0</v>
      </c>
      <c r="BF80" s="189">
        <f t="shared" si="100"/>
        <v>0</v>
      </c>
      <c r="BG80" s="190">
        <f t="shared" si="85"/>
        <v>231.40244999999999</v>
      </c>
      <c r="BH80" s="313">
        <v>0</v>
      </c>
      <c r="BI80" s="189">
        <f t="shared" si="101"/>
        <v>231.40244999999999</v>
      </c>
      <c r="BJ80" s="190">
        <f t="shared" si="86"/>
        <v>0</v>
      </c>
      <c r="BK80" s="314">
        <v>0</v>
      </c>
      <c r="BL80" s="95">
        <v>0</v>
      </c>
      <c r="BM80" s="190">
        <f t="shared" si="87"/>
        <v>0</v>
      </c>
      <c r="BN80" s="314">
        <v>0</v>
      </c>
      <c r="BO80" s="95">
        <v>0</v>
      </c>
      <c r="BP80" s="190">
        <f t="shared" si="88"/>
        <v>0</v>
      </c>
      <c r="BQ80" s="314">
        <v>0</v>
      </c>
      <c r="BR80" s="95">
        <v>0</v>
      </c>
      <c r="BS80" s="87">
        <f t="shared" si="89"/>
        <v>0</v>
      </c>
      <c r="BT80" s="315">
        <v>0</v>
      </c>
      <c r="BU80" s="88">
        <f t="shared" si="102"/>
        <v>0</v>
      </c>
      <c r="BV80" s="87">
        <f t="shared" si="90"/>
        <v>231.40244999999999</v>
      </c>
      <c r="BW80" s="315">
        <v>0</v>
      </c>
      <c r="BX80" s="88">
        <f t="shared" si="103"/>
        <v>231.40244999999999</v>
      </c>
      <c r="BY80" s="90">
        <f t="shared" si="96"/>
        <v>0.40000423509075195</v>
      </c>
    </row>
    <row r="81" spans="2:77" ht="15.6" customHeight="1" x14ac:dyDescent="0.25">
      <c r="B81" s="806" t="s">
        <v>116</v>
      </c>
      <c r="C81" s="808" t="s">
        <v>117</v>
      </c>
      <c r="D81" s="74" t="s">
        <v>52</v>
      </c>
      <c r="E81" s="186">
        <f t="shared" si="65"/>
        <v>0.3</v>
      </c>
      <c r="F81" s="75">
        <f t="shared" si="66"/>
        <v>7.3000000000000009E-2</v>
      </c>
      <c r="G81" s="76">
        <f t="shared" si="92"/>
        <v>0.24333333333333337</v>
      </c>
      <c r="H81" s="78">
        <f t="shared" si="67"/>
        <v>6.2E-2</v>
      </c>
      <c r="I81" s="78">
        <f t="shared" si="68"/>
        <v>0.13500000000000001</v>
      </c>
      <c r="J81" s="76">
        <f t="shared" si="93"/>
        <v>0.45000000000000007</v>
      </c>
      <c r="K81" s="78">
        <f t="shared" si="69"/>
        <v>0</v>
      </c>
      <c r="L81" s="78">
        <f t="shared" si="70"/>
        <v>0.13500000000000001</v>
      </c>
      <c r="M81" s="76">
        <f t="shared" si="94"/>
        <v>0.45000000000000007</v>
      </c>
      <c r="N81" s="78">
        <f t="shared" si="71"/>
        <v>0</v>
      </c>
      <c r="O81" s="78">
        <f t="shared" si="91"/>
        <v>0.13500000000000001</v>
      </c>
      <c r="P81" s="76">
        <f t="shared" si="95"/>
        <v>0.45000000000000007</v>
      </c>
      <c r="Q81" s="91">
        <f t="shared" si="72"/>
        <v>0.3</v>
      </c>
      <c r="R81" s="311">
        <v>0</v>
      </c>
      <c r="S81" s="625">
        <v>0.3</v>
      </c>
      <c r="T81" s="93">
        <f t="shared" si="73"/>
        <v>8.0000000000000002E-3</v>
      </c>
      <c r="U81" s="312">
        <v>0</v>
      </c>
      <c r="V81" s="95">
        <v>8.0000000000000002E-3</v>
      </c>
      <c r="W81" s="93">
        <f t="shared" si="74"/>
        <v>2.4E-2</v>
      </c>
      <c r="X81" s="312">
        <v>0</v>
      </c>
      <c r="Y81" s="95">
        <v>2.4E-2</v>
      </c>
      <c r="Z81" s="93">
        <f t="shared" si="75"/>
        <v>4.1000000000000002E-2</v>
      </c>
      <c r="AA81" s="312">
        <v>0</v>
      </c>
      <c r="AB81" s="95">
        <v>4.1000000000000002E-2</v>
      </c>
      <c r="AC81" s="190">
        <f t="shared" si="76"/>
        <v>7.3000000000000009E-2</v>
      </c>
      <c r="AD81" s="313">
        <v>0</v>
      </c>
      <c r="AE81" s="189">
        <f t="shared" si="97"/>
        <v>7.3000000000000009E-2</v>
      </c>
      <c r="AF81" s="190">
        <f t="shared" si="77"/>
        <v>2.1999999999999999E-2</v>
      </c>
      <c r="AG81" s="314">
        <v>0</v>
      </c>
      <c r="AH81" s="95">
        <v>2.1999999999999999E-2</v>
      </c>
      <c r="AI81" s="190">
        <f t="shared" si="78"/>
        <v>2.1999999999999999E-2</v>
      </c>
      <c r="AJ81" s="314">
        <v>0</v>
      </c>
      <c r="AK81" s="95">
        <v>2.1999999999999999E-2</v>
      </c>
      <c r="AL81" s="190">
        <f t="shared" si="79"/>
        <v>1.7999999999999999E-2</v>
      </c>
      <c r="AM81" s="314">
        <v>0</v>
      </c>
      <c r="AN81" s="95">
        <v>1.7999999999999999E-2</v>
      </c>
      <c r="AO81" s="190">
        <f t="shared" si="80"/>
        <v>6.2E-2</v>
      </c>
      <c r="AP81" s="313">
        <v>0</v>
      </c>
      <c r="AQ81" s="189">
        <f t="shared" si="98"/>
        <v>6.2E-2</v>
      </c>
      <c r="AR81" s="190">
        <f t="shared" si="52"/>
        <v>0.13500000000000001</v>
      </c>
      <c r="AS81" s="313">
        <v>0</v>
      </c>
      <c r="AT81" s="189">
        <f t="shared" si="99"/>
        <v>0.13500000000000001</v>
      </c>
      <c r="AU81" s="190">
        <f t="shared" si="81"/>
        <v>0</v>
      </c>
      <c r="AV81" s="314">
        <v>0</v>
      </c>
      <c r="AW81" s="96">
        <v>0</v>
      </c>
      <c r="AX81" s="190">
        <f t="shared" si="82"/>
        <v>0</v>
      </c>
      <c r="AY81" s="314">
        <v>0</v>
      </c>
      <c r="AZ81" s="96">
        <v>0</v>
      </c>
      <c r="BA81" s="190">
        <f t="shared" si="83"/>
        <v>0</v>
      </c>
      <c r="BB81" s="314">
        <v>0</v>
      </c>
      <c r="BC81" s="96">
        <v>0</v>
      </c>
      <c r="BD81" s="190">
        <f t="shared" si="84"/>
        <v>0</v>
      </c>
      <c r="BE81" s="313">
        <v>0</v>
      </c>
      <c r="BF81" s="189">
        <f t="shared" si="100"/>
        <v>0</v>
      </c>
      <c r="BG81" s="190">
        <f t="shared" si="85"/>
        <v>0.13500000000000001</v>
      </c>
      <c r="BH81" s="313">
        <v>0</v>
      </c>
      <c r="BI81" s="189">
        <f t="shared" si="101"/>
        <v>0.13500000000000001</v>
      </c>
      <c r="BJ81" s="190">
        <f t="shared" si="86"/>
        <v>0</v>
      </c>
      <c r="BK81" s="314">
        <v>0</v>
      </c>
      <c r="BL81" s="95">
        <v>0</v>
      </c>
      <c r="BM81" s="190">
        <f t="shared" si="87"/>
        <v>0</v>
      </c>
      <c r="BN81" s="314">
        <v>0</v>
      </c>
      <c r="BO81" s="95">
        <v>0</v>
      </c>
      <c r="BP81" s="190">
        <f t="shared" si="88"/>
        <v>0</v>
      </c>
      <c r="BQ81" s="314">
        <v>0</v>
      </c>
      <c r="BR81" s="95">
        <v>0</v>
      </c>
      <c r="BS81" s="87">
        <f t="shared" si="89"/>
        <v>0</v>
      </c>
      <c r="BT81" s="315">
        <v>0</v>
      </c>
      <c r="BU81" s="88">
        <f t="shared" si="102"/>
        <v>0</v>
      </c>
      <c r="BV81" s="87">
        <f t="shared" si="90"/>
        <v>0.13500000000000001</v>
      </c>
      <c r="BW81" s="315">
        <v>0</v>
      </c>
      <c r="BX81" s="88">
        <f t="shared" si="103"/>
        <v>0.13500000000000001</v>
      </c>
      <c r="BY81" s="90">
        <f t="shared" si="96"/>
        <v>0.45000000000000007</v>
      </c>
    </row>
    <row r="82" spans="2:77" ht="15.6" customHeight="1" x14ac:dyDescent="0.25">
      <c r="B82" s="807"/>
      <c r="C82" s="809"/>
      <c r="D82" s="74" t="s">
        <v>32</v>
      </c>
      <c r="E82" s="186">
        <f t="shared" si="65"/>
        <v>376.8</v>
      </c>
      <c r="F82" s="75">
        <f t="shared" si="66"/>
        <v>114.78800000000001</v>
      </c>
      <c r="G82" s="76">
        <f t="shared" si="92"/>
        <v>0.30463906581740979</v>
      </c>
      <c r="H82" s="78">
        <f t="shared" si="67"/>
        <v>83.629000000000005</v>
      </c>
      <c r="I82" s="78">
        <f t="shared" si="68"/>
        <v>198.41700000000003</v>
      </c>
      <c r="J82" s="76">
        <f t="shared" si="93"/>
        <v>0.52658439490445863</v>
      </c>
      <c r="K82" s="78">
        <f t="shared" si="69"/>
        <v>0</v>
      </c>
      <c r="L82" s="78">
        <f t="shared" si="70"/>
        <v>198.41700000000003</v>
      </c>
      <c r="M82" s="76">
        <f t="shared" si="94"/>
        <v>0.52658439490445863</v>
      </c>
      <c r="N82" s="78">
        <f t="shared" si="71"/>
        <v>0</v>
      </c>
      <c r="O82" s="78">
        <f t="shared" si="91"/>
        <v>198.41700000000003</v>
      </c>
      <c r="P82" s="76">
        <f t="shared" si="95"/>
        <v>0.52658439490445863</v>
      </c>
      <c r="Q82" s="91">
        <f t="shared" si="72"/>
        <v>376.8</v>
      </c>
      <c r="R82" s="311">
        <v>0</v>
      </c>
      <c r="S82" s="625">
        <f>S81*1256</f>
        <v>376.8</v>
      </c>
      <c r="T82" s="93">
        <f t="shared" si="73"/>
        <v>9.65</v>
      </c>
      <c r="U82" s="312">
        <v>0</v>
      </c>
      <c r="V82" s="95">
        <v>9.65</v>
      </c>
      <c r="W82" s="93">
        <f t="shared" si="74"/>
        <v>29.027000000000001</v>
      </c>
      <c r="X82" s="312">
        <v>0</v>
      </c>
      <c r="Y82" s="95">
        <v>29.027000000000001</v>
      </c>
      <c r="Z82" s="93">
        <f t="shared" si="75"/>
        <v>76.111000000000004</v>
      </c>
      <c r="AA82" s="312">
        <v>0</v>
      </c>
      <c r="AB82" s="95">
        <v>76.111000000000004</v>
      </c>
      <c r="AC82" s="190">
        <f t="shared" si="76"/>
        <v>114.78800000000001</v>
      </c>
      <c r="AD82" s="313">
        <v>0</v>
      </c>
      <c r="AE82" s="189">
        <f t="shared" si="97"/>
        <v>114.78800000000001</v>
      </c>
      <c r="AF82" s="190">
        <f t="shared" si="77"/>
        <v>38.073</v>
      </c>
      <c r="AG82" s="314">
        <v>0</v>
      </c>
      <c r="AH82" s="95">
        <v>38.073</v>
      </c>
      <c r="AI82" s="190">
        <f t="shared" si="78"/>
        <v>24.315000000000001</v>
      </c>
      <c r="AJ82" s="314">
        <v>0</v>
      </c>
      <c r="AK82" s="95">
        <v>24.315000000000001</v>
      </c>
      <c r="AL82" s="190">
        <f t="shared" si="79"/>
        <v>21.241</v>
      </c>
      <c r="AM82" s="314">
        <v>0</v>
      </c>
      <c r="AN82" s="95">
        <v>21.241</v>
      </c>
      <c r="AO82" s="190">
        <f t="shared" si="80"/>
        <v>83.629000000000005</v>
      </c>
      <c r="AP82" s="313">
        <v>0</v>
      </c>
      <c r="AQ82" s="189">
        <f t="shared" si="98"/>
        <v>83.629000000000005</v>
      </c>
      <c r="AR82" s="190">
        <f t="shared" si="52"/>
        <v>198.41700000000003</v>
      </c>
      <c r="AS82" s="313">
        <v>0</v>
      </c>
      <c r="AT82" s="189">
        <f t="shared" si="99"/>
        <v>198.41700000000003</v>
      </c>
      <c r="AU82" s="190">
        <f t="shared" si="81"/>
        <v>0</v>
      </c>
      <c r="AV82" s="314">
        <v>0</v>
      </c>
      <c r="AW82" s="96">
        <v>0</v>
      </c>
      <c r="AX82" s="190">
        <f t="shared" si="82"/>
        <v>0</v>
      </c>
      <c r="AY82" s="314">
        <v>0</v>
      </c>
      <c r="AZ82" s="96">
        <v>0</v>
      </c>
      <c r="BA82" s="190">
        <f t="shared" si="83"/>
        <v>0</v>
      </c>
      <c r="BB82" s="314">
        <v>0</v>
      </c>
      <c r="BC82" s="96">
        <v>0</v>
      </c>
      <c r="BD82" s="190">
        <f t="shared" si="84"/>
        <v>0</v>
      </c>
      <c r="BE82" s="313">
        <v>0</v>
      </c>
      <c r="BF82" s="189">
        <f t="shared" si="100"/>
        <v>0</v>
      </c>
      <c r="BG82" s="190">
        <f t="shared" si="85"/>
        <v>198.41700000000003</v>
      </c>
      <c r="BH82" s="313">
        <v>0</v>
      </c>
      <c r="BI82" s="189">
        <f t="shared" si="101"/>
        <v>198.41700000000003</v>
      </c>
      <c r="BJ82" s="190">
        <f t="shared" si="86"/>
        <v>0</v>
      </c>
      <c r="BK82" s="314">
        <v>0</v>
      </c>
      <c r="BL82" s="95">
        <v>0</v>
      </c>
      <c r="BM82" s="190">
        <f t="shared" si="87"/>
        <v>0</v>
      </c>
      <c r="BN82" s="314">
        <v>0</v>
      </c>
      <c r="BO82" s="95">
        <v>0</v>
      </c>
      <c r="BP82" s="190">
        <f t="shared" si="88"/>
        <v>0</v>
      </c>
      <c r="BQ82" s="314">
        <v>0</v>
      </c>
      <c r="BR82" s="95">
        <v>0</v>
      </c>
      <c r="BS82" s="87">
        <f t="shared" si="89"/>
        <v>0</v>
      </c>
      <c r="BT82" s="315">
        <v>0</v>
      </c>
      <c r="BU82" s="88">
        <f t="shared" si="102"/>
        <v>0</v>
      </c>
      <c r="BV82" s="87">
        <f t="shared" si="90"/>
        <v>198.41700000000003</v>
      </c>
      <c r="BW82" s="315">
        <v>0</v>
      </c>
      <c r="BX82" s="88">
        <f t="shared" si="103"/>
        <v>198.41700000000003</v>
      </c>
      <c r="BY82" s="90">
        <f t="shared" si="96"/>
        <v>0.52658439490445863</v>
      </c>
    </row>
    <row r="83" spans="2:77" ht="13.95" customHeight="1" x14ac:dyDescent="0.25">
      <c r="B83" s="806" t="s">
        <v>118</v>
      </c>
      <c r="C83" s="808" t="s">
        <v>119</v>
      </c>
      <c r="D83" s="74" t="s">
        <v>52</v>
      </c>
      <c r="E83" s="186">
        <f t="shared" si="65"/>
        <v>0.75</v>
      </c>
      <c r="F83" s="75">
        <f t="shared" si="66"/>
        <v>0.254</v>
      </c>
      <c r="G83" s="76">
        <f t="shared" si="92"/>
        <v>0.33866666666666667</v>
      </c>
      <c r="H83" s="78">
        <f t="shared" si="67"/>
        <v>0.14100000000000001</v>
      </c>
      <c r="I83" s="78">
        <f t="shared" si="68"/>
        <v>0.39500000000000002</v>
      </c>
      <c r="J83" s="76">
        <f t="shared" si="93"/>
        <v>0.52666666666666673</v>
      </c>
      <c r="K83" s="78">
        <f t="shared" si="69"/>
        <v>0</v>
      </c>
      <c r="L83" s="78">
        <f t="shared" si="70"/>
        <v>0.39500000000000002</v>
      </c>
      <c r="M83" s="76">
        <f t="shared" si="94"/>
        <v>0.52666666666666673</v>
      </c>
      <c r="N83" s="78">
        <f t="shared" si="71"/>
        <v>0</v>
      </c>
      <c r="O83" s="78">
        <f t="shared" si="91"/>
        <v>0.39500000000000002</v>
      </c>
      <c r="P83" s="76">
        <f t="shared" si="95"/>
        <v>0.52666666666666673</v>
      </c>
      <c r="Q83" s="91">
        <f t="shared" si="72"/>
        <v>0.75</v>
      </c>
      <c r="R83" s="311">
        <v>0</v>
      </c>
      <c r="S83" s="625">
        <v>0.75</v>
      </c>
      <c r="T83" s="93">
        <f t="shared" si="73"/>
        <v>0.158</v>
      </c>
      <c r="U83" s="312">
        <v>0</v>
      </c>
      <c r="V83" s="95">
        <v>0.158</v>
      </c>
      <c r="W83" s="93">
        <f t="shared" si="74"/>
        <v>2.1999999999999999E-2</v>
      </c>
      <c r="X83" s="312">
        <v>0</v>
      </c>
      <c r="Y83" s="95">
        <v>2.1999999999999999E-2</v>
      </c>
      <c r="Z83" s="93">
        <f t="shared" si="75"/>
        <v>7.3999999999999996E-2</v>
      </c>
      <c r="AA83" s="312">
        <v>0</v>
      </c>
      <c r="AB83" s="95">
        <v>7.3999999999999996E-2</v>
      </c>
      <c r="AC83" s="190">
        <f t="shared" si="76"/>
        <v>0.254</v>
      </c>
      <c r="AD83" s="313">
        <v>0</v>
      </c>
      <c r="AE83" s="189">
        <f t="shared" si="97"/>
        <v>0.254</v>
      </c>
      <c r="AF83" s="190">
        <f t="shared" si="77"/>
        <v>4.2999999999999997E-2</v>
      </c>
      <c r="AG83" s="314">
        <v>0</v>
      </c>
      <c r="AH83" s="95">
        <v>4.2999999999999997E-2</v>
      </c>
      <c r="AI83" s="190">
        <f t="shared" si="78"/>
        <v>3.5000000000000003E-2</v>
      </c>
      <c r="AJ83" s="314">
        <v>0</v>
      </c>
      <c r="AK83" s="95">
        <v>3.5000000000000003E-2</v>
      </c>
      <c r="AL83" s="190">
        <f t="shared" si="79"/>
        <v>6.3E-2</v>
      </c>
      <c r="AM83" s="314">
        <v>0</v>
      </c>
      <c r="AN83" s="95">
        <v>6.3E-2</v>
      </c>
      <c r="AO83" s="190">
        <f t="shared" si="80"/>
        <v>0.14100000000000001</v>
      </c>
      <c r="AP83" s="313">
        <v>0</v>
      </c>
      <c r="AQ83" s="189">
        <f t="shared" si="98"/>
        <v>0.14100000000000001</v>
      </c>
      <c r="AR83" s="190">
        <f t="shared" si="52"/>
        <v>0.39500000000000002</v>
      </c>
      <c r="AS83" s="313">
        <v>0</v>
      </c>
      <c r="AT83" s="189">
        <f t="shared" si="99"/>
        <v>0.39500000000000002</v>
      </c>
      <c r="AU83" s="190">
        <f t="shared" si="81"/>
        <v>0</v>
      </c>
      <c r="AV83" s="314">
        <v>0</v>
      </c>
      <c r="AW83" s="96">
        <v>0</v>
      </c>
      <c r="AX83" s="190">
        <f t="shared" si="82"/>
        <v>0</v>
      </c>
      <c r="AY83" s="314">
        <v>0</v>
      </c>
      <c r="AZ83" s="96">
        <v>0</v>
      </c>
      <c r="BA83" s="190">
        <f t="shared" si="83"/>
        <v>0</v>
      </c>
      <c r="BB83" s="314">
        <v>0</v>
      </c>
      <c r="BC83" s="96">
        <v>0</v>
      </c>
      <c r="BD83" s="190">
        <f t="shared" si="84"/>
        <v>0</v>
      </c>
      <c r="BE83" s="313">
        <v>0</v>
      </c>
      <c r="BF83" s="189">
        <f t="shared" si="100"/>
        <v>0</v>
      </c>
      <c r="BG83" s="190">
        <f t="shared" si="85"/>
        <v>0.39500000000000002</v>
      </c>
      <c r="BH83" s="313">
        <v>0</v>
      </c>
      <c r="BI83" s="189">
        <f t="shared" si="101"/>
        <v>0.39500000000000002</v>
      </c>
      <c r="BJ83" s="190">
        <f t="shared" si="86"/>
        <v>0</v>
      </c>
      <c r="BK83" s="314">
        <v>0</v>
      </c>
      <c r="BL83" s="95">
        <v>0</v>
      </c>
      <c r="BM83" s="190">
        <f t="shared" si="87"/>
        <v>0</v>
      </c>
      <c r="BN83" s="314">
        <v>0</v>
      </c>
      <c r="BO83" s="95">
        <v>0</v>
      </c>
      <c r="BP83" s="190">
        <f t="shared" si="88"/>
        <v>0</v>
      </c>
      <c r="BQ83" s="314">
        <v>0</v>
      </c>
      <c r="BR83" s="95"/>
      <c r="BS83" s="87">
        <f t="shared" si="89"/>
        <v>0</v>
      </c>
      <c r="BT83" s="315">
        <v>0</v>
      </c>
      <c r="BU83" s="88">
        <f t="shared" si="102"/>
        <v>0</v>
      </c>
      <c r="BV83" s="87">
        <f t="shared" si="90"/>
        <v>0.39500000000000002</v>
      </c>
      <c r="BW83" s="315">
        <v>0</v>
      </c>
      <c r="BX83" s="88">
        <f t="shared" si="103"/>
        <v>0.39500000000000002</v>
      </c>
      <c r="BY83" s="90">
        <f t="shared" si="96"/>
        <v>0.52666666666666673</v>
      </c>
    </row>
    <row r="84" spans="2:77" ht="13.95" customHeight="1" x14ac:dyDescent="0.25">
      <c r="B84" s="807"/>
      <c r="C84" s="809"/>
      <c r="D84" s="74" t="s">
        <v>32</v>
      </c>
      <c r="E84" s="186">
        <f t="shared" si="65"/>
        <v>930</v>
      </c>
      <c r="F84" s="75">
        <f t="shared" si="66"/>
        <v>363.34399999999999</v>
      </c>
      <c r="G84" s="76">
        <f t="shared" si="92"/>
        <v>0.39069247311827954</v>
      </c>
      <c r="H84" s="78">
        <f t="shared" si="67"/>
        <v>198.66399999999999</v>
      </c>
      <c r="I84" s="78">
        <f t="shared" si="68"/>
        <v>562.00800000000004</v>
      </c>
      <c r="J84" s="76">
        <f t="shared" si="93"/>
        <v>0.60430967741935493</v>
      </c>
      <c r="K84" s="78">
        <f t="shared" si="69"/>
        <v>0</v>
      </c>
      <c r="L84" s="78">
        <f t="shared" si="70"/>
        <v>562.00800000000004</v>
      </c>
      <c r="M84" s="76">
        <f t="shared" si="94"/>
        <v>0.60430967741935493</v>
      </c>
      <c r="N84" s="78">
        <f t="shared" si="71"/>
        <v>0</v>
      </c>
      <c r="O84" s="78">
        <f t="shared" si="91"/>
        <v>562.00800000000004</v>
      </c>
      <c r="P84" s="76">
        <f t="shared" si="95"/>
        <v>0.60430967741935493</v>
      </c>
      <c r="Q84" s="91">
        <f t="shared" si="72"/>
        <v>930</v>
      </c>
      <c r="R84" s="92">
        <v>0</v>
      </c>
      <c r="S84" s="625">
        <f>S83*1240</f>
        <v>930</v>
      </c>
      <c r="T84" s="93">
        <f t="shared" si="73"/>
        <v>224.417</v>
      </c>
      <c r="U84" s="94">
        <v>0</v>
      </c>
      <c r="V84" s="95">
        <v>224.417</v>
      </c>
      <c r="W84" s="93">
        <f t="shared" si="74"/>
        <v>30.943999999999999</v>
      </c>
      <c r="X84" s="94">
        <v>0</v>
      </c>
      <c r="Y84" s="95">
        <v>30.943999999999999</v>
      </c>
      <c r="Z84" s="93">
        <f t="shared" si="75"/>
        <v>107.983</v>
      </c>
      <c r="AA84" s="94">
        <v>0</v>
      </c>
      <c r="AB84" s="95">
        <v>107.983</v>
      </c>
      <c r="AC84" s="190">
        <f t="shared" si="76"/>
        <v>363.34399999999999</v>
      </c>
      <c r="AD84" s="190">
        <v>0</v>
      </c>
      <c r="AE84" s="189">
        <f t="shared" si="97"/>
        <v>363.34399999999999</v>
      </c>
      <c r="AF84" s="190">
        <f t="shared" si="77"/>
        <v>59.281999999999996</v>
      </c>
      <c r="AG84" s="189">
        <v>0</v>
      </c>
      <c r="AH84" s="95">
        <v>59.281999999999996</v>
      </c>
      <c r="AI84" s="190">
        <f t="shared" si="78"/>
        <v>50.701000000000001</v>
      </c>
      <c r="AJ84" s="189">
        <v>0</v>
      </c>
      <c r="AK84" s="95">
        <v>50.701000000000001</v>
      </c>
      <c r="AL84" s="190">
        <f t="shared" si="79"/>
        <v>88.680999999999997</v>
      </c>
      <c r="AM84" s="189">
        <v>0</v>
      </c>
      <c r="AN84" s="95">
        <v>88.680999999999997</v>
      </c>
      <c r="AO84" s="190">
        <f t="shared" si="80"/>
        <v>198.66399999999999</v>
      </c>
      <c r="AP84" s="190">
        <v>0</v>
      </c>
      <c r="AQ84" s="189">
        <f t="shared" si="98"/>
        <v>198.66399999999999</v>
      </c>
      <c r="AR84" s="190">
        <f t="shared" si="52"/>
        <v>562.00800000000004</v>
      </c>
      <c r="AS84" s="190">
        <v>0</v>
      </c>
      <c r="AT84" s="189">
        <f t="shared" si="99"/>
        <v>562.00800000000004</v>
      </c>
      <c r="AU84" s="190">
        <f t="shared" si="81"/>
        <v>0</v>
      </c>
      <c r="AV84" s="189">
        <v>0</v>
      </c>
      <c r="AW84" s="96">
        <v>0</v>
      </c>
      <c r="AX84" s="190">
        <f t="shared" si="82"/>
        <v>0</v>
      </c>
      <c r="AY84" s="189">
        <v>0</v>
      </c>
      <c r="AZ84" s="96">
        <v>0</v>
      </c>
      <c r="BA84" s="190">
        <f t="shared" si="83"/>
        <v>0</v>
      </c>
      <c r="BB84" s="189">
        <v>0</v>
      </c>
      <c r="BC84" s="96">
        <v>0</v>
      </c>
      <c r="BD84" s="190">
        <f t="shared" si="84"/>
        <v>0</v>
      </c>
      <c r="BE84" s="190">
        <v>0</v>
      </c>
      <c r="BF84" s="189">
        <f t="shared" si="100"/>
        <v>0</v>
      </c>
      <c r="BG84" s="190">
        <f t="shared" si="85"/>
        <v>562.00800000000004</v>
      </c>
      <c r="BH84" s="190">
        <v>0</v>
      </c>
      <c r="BI84" s="189">
        <f t="shared" si="101"/>
        <v>562.00800000000004</v>
      </c>
      <c r="BJ84" s="190">
        <f t="shared" si="86"/>
        <v>0</v>
      </c>
      <c r="BK84" s="189">
        <v>0</v>
      </c>
      <c r="BL84" s="95">
        <v>0</v>
      </c>
      <c r="BM84" s="190">
        <f t="shared" si="87"/>
        <v>0</v>
      </c>
      <c r="BN84" s="189">
        <v>0</v>
      </c>
      <c r="BO84" s="95">
        <v>0</v>
      </c>
      <c r="BP84" s="190">
        <f t="shared" si="88"/>
        <v>0</v>
      </c>
      <c r="BQ84" s="189">
        <v>0</v>
      </c>
      <c r="BR84" s="95">
        <v>0</v>
      </c>
      <c r="BS84" s="87">
        <f t="shared" si="89"/>
        <v>0</v>
      </c>
      <c r="BT84" s="87">
        <v>0</v>
      </c>
      <c r="BU84" s="88">
        <f t="shared" si="102"/>
        <v>0</v>
      </c>
      <c r="BV84" s="87">
        <f t="shared" si="90"/>
        <v>562.00800000000004</v>
      </c>
      <c r="BW84" s="87">
        <v>0</v>
      </c>
      <c r="BX84" s="88">
        <f t="shared" si="103"/>
        <v>562.00800000000004</v>
      </c>
      <c r="BY84" s="90">
        <f t="shared" si="96"/>
        <v>0.60430967741935493</v>
      </c>
    </row>
    <row r="85" spans="2:77" ht="13.95" customHeight="1" x14ac:dyDescent="0.25">
      <c r="B85" s="806" t="s">
        <v>120</v>
      </c>
      <c r="C85" s="808" t="s">
        <v>121</v>
      </c>
      <c r="D85" s="74" t="s">
        <v>52</v>
      </c>
      <c r="E85" s="186">
        <f t="shared" si="65"/>
        <v>0.7</v>
      </c>
      <c r="F85" s="75">
        <f t="shared" si="66"/>
        <v>0.17300000000000001</v>
      </c>
      <c r="G85" s="76">
        <f t="shared" si="92"/>
        <v>0.24714285714285719</v>
      </c>
      <c r="H85" s="78">
        <f t="shared" si="67"/>
        <v>8.4999999999999992E-2</v>
      </c>
      <c r="I85" s="78">
        <f t="shared" si="68"/>
        <v>0.25800000000000001</v>
      </c>
      <c r="J85" s="76">
        <f t="shared" si="93"/>
        <v>0.36857142857142861</v>
      </c>
      <c r="K85" s="78">
        <f t="shared" si="69"/>
        <v>0</v>
      </c>
      <c r="L85" s="78">
        <f t="shared" si="70"/>
        <v>0.25800000000000001</v>
      </c>
      <c r="M85" s="76">
        <f t="shared" si="94"/>
        <v>0.36857142857142861</v>
      </c>
      <c r="N85" s="78">
        <f t="shared" si="71"/>
        <v>0</v>
      </c>
      <c r="O85" s="78">
        <f t="shared" si="91"/>
        <v>0.25800000000000001</v>
      </c>
      <c r="P85" s="76">
        <f t="shared" si="95"/>
        <v>0.36857142857142861</v>
      </c>
      <c r="Q85" s="91">
        <f t="shared" si="72"/>
        <v>0.7</v>
      </c>
      <c r="R85" s="92">
        <v>0</v>
      </c>
      <c r="S85" s="625">
        <v>0.7</v>
      </c>
      <c r="T85" s="93">
        <f t="shared" si="73"/>
        <v>9.6000000000000002E-2</v>
      </c>
      <c r="U85" s="94">
        <v>0</v>
      </c>
      <c r="V85" s="95">
        <v>9.6000000000000002E-2</v>
      </c>
      <c r="W85" s="93">
        <f t="shared" si="74"/>
        <v>4.7E-2</v>
      </c>
      <c r="X85" s="94">
        <v>0</v>
      </c>
      <c r="Y85" s="95">
        <v>4.7E-2</v>
      </c>
      <c r="Z85" s="93">
        <f t="shared" si="75"/>
        <v>0.03</v>
      </c>
      <c r="AA85" s="94">
        <v>0</v>
      </c>
      <c r="AB85" s="95">
        <v>0.03</v>
      </c>
      <c r="AC85" s="190">
        <f t="shared" si="76"/>
        <v>0.17300000000000001</v>
      </c>
      <c r="AD85" s="190">
        <v>0</v>
      </c>
      <c r="AE85" s="189">
        <f t="shared" si="97"/>
        <v>0.17300000000000001</v>
      </c>
      <c r="AF85" s="190">
        <f t="shared" si="77"/>
        <v>3.3000000000000002E-2</v>
      </c>
      <c r="AG85" s="189">
        <v>0</v>
      </c>
      <c r="AH85" s="95">
        <v>3.3000000000000002E-2</v>
      </c>
      <c r="AI85" s="190">
        <f t="shared" si="78"/>
        <v>2.7E-2</v>
      </c>
      <c r="AJ85" s="189">
        <v>0</v>
      </c>
      <c r="AK85" s="95">
        <v>2.7E-2</v>
      </c>
      <c r="AL85" s="190">
        <f t="shared" si="79"/>
        <v>2.5000000000000001E-2</v>
      </c>
      <c r="AM85" s="189">
        <v>0</v>
      </c>
      <c r="AN85" s="95">
        <v>2.5000000000000001E-2</v>
      </c>
      <c r="AO85" s="190">
        <f t="shared" si="80"/>
        <v>8.4999999999999992E-2</v>
      </c>
      <c r="AP85" s="190">
        <v>0</v>
      </c>
      <c r="AQ85" s="189">
        <f t="shared" si="98"/>
        <v>8.4999999999999992E-2</v>
      </c>
      <c r="AR85" s="190">
        <f t="shared" si="52"/>
        <v>0.25800000000000001</v>
      </c>
      <c r="AS85" s="190">
        <v>0</v>
      </c>
      <c r="AT85" s="189">
        <f t="shared" si="99"/>
        <v>0.25800000000000001</v>
      </c>
      <c r="AU85" s="190">
        <f t="shared" si="81"/>
        <v>0</v>
      </c>
      <c r="AV85" s="189">
        <v>0</v>
      </c>
      <c r="AW85" s="96">
        <v>0</v>
      </c>
      <c r="AX85" s="190">
        <f t="shared" si="82"/>
        <v>0</v>
      </c>
      <c r="AY85" s="189">
        <v>0</v>
      </c>
      <c r="AZ85" s="96">
        <v>0</v>
      </c>
      <c r="BA85" s="190">
        <f t="shared" si="83"/>
        <v>0</v>
      </c>
      <c r="BB85" s="189">
        <v>0</v>
      </c>
      <c r="BC85" s="96">
        <v>0</v>
      </c>
      <c r="BD85" s="190">
        <f t="shared" si="84"/>
        <v>0</v>
      </c>
      <c r="BE85" s="190">
        <v>0</v>
      </c>
      <c r="BF85" s="189">
        <f t="shared" si="100"/>
        <v>0</v>
      </c>
      <c r="BG85" s="190">
        <f t="shared" si="85"/>
        <v>0.25800000000000001</v>
      </c>
      <c r="BH85" s="190">
        <v>0</v>
      </c>
      <c r="BI85" s="189">
        <f t="shared" si="101"/>
        <v>0.25800000000000001</v>
      </c>
      <c r="BJ85" s="190">
        <f t="shared" si="86"/>
        <v>0</v>
      </c>
      <c r="BK85" s="189">
        <v>0</v>
      </c>
      <c r="BL85" s="95">
        <v>0</v>
      </c>
      <c r="BM85" s="190">
        <f t="shared" si="87"/>
        <v>0</v>
      </c>
      <c r="BN85" s="189">
        <v>0</v>
      </c>
      <c r="BO85" s="95">
        <v>0</v>
      </c>
      <c r="BP85" s="190">
        <f t="shared" si="88"/>
        <v>0</v>
      </c>
      <c r="BQ85" s="189">
        <v>0</v>
      </c>
      <c r="BR85" s="95">
        <v>0</v>
      </c>
      <c r="BS85" s="87">
        <f t="shared" si="89"/>
        <v>0</v>
      </c>
      <c r="BT85" s="87">
        <v>0</v>
      </c>
      <c r="BU85" s="88">
        <f t="shared" si="102"/>
        <v>0</v>
      </c>
      <c r="BV85" s="87">
        <f t="shared" si="90"/>
        <v>0.25800000000000001</v>
      </c>
      <c r="BW85" s="87">
        <v>0</v>
      </c>
      <c r="BX85" s="88">
        <f t="shared" si="103"/>
        <v>0.25800000000000001</v>
      </c>
      <c r="BY85" s="90">
        <f t="shared" si="96"/>
        <v>0.36857142857142861</v>
      </c>
    </row>
    <row r="86" spans="2:77" ht="13.95" customHeight="1" thickBot="1" x14ac:dyDescent="0.3">
      <c r="B86" s="807"/>
      <c r="C86" s="795"/>
      <c r="D86" s="617" t="s">
        <v>32</v>
      </c>
      <c r="E86" s="316">
        <f t="shared" si="65"/>
        <v>844.9</v>
      </c>
      <c r="F86" s="107">
        <f t="shared" si="66"/>
        <v>248.65944999999999</v>
      </c>
      <c r="G86" s="108">
        <f t="shared" si="92"/>
        <v>0.29430636761746953</v>
      </c>
      <c r="H86" s="110">
        <f t="shared" si="67"/>
        <v>166.51544999999999</v>
      </c>
      <c r="I86" s="110">
        <f t="shared" si="68"/>
        <v>415.17489999999998</v>
      </c>
      <c r="J86" s="108">
        <f t="shared" si="93"/>
        <v>0.4913893951946976</v>
      </c>
      <c r="K86" s="110">
        <f t="shared" si="69"/>
        <v>0</v>
      </c>
      <c r="L86" s="110">
        <f t="shared" si="70"/>
        <v>415.17489999999998</v>
      </c>
      <c r="M86" s="108">
        <f t="shared" si="94"/>
        <v>0.4913893951946976</v>
      </c>
      <c r="N86" s="110">
        <f t="shared" si="71"/>
        <v>0</v>
      </c>
      <c r="O86" s="110">
        <f t="shared" si="91"/>
        <v>415.17489999999998</v>
      </c>
      <c r="P86" s="108">
        <f t="shared" si="95"/>
        <v>0.4913893951946976</v>
      </c>
      <c r="Q86" s="230">
        <f t="shared" si="72"/>
        <v>844.9</v>
      </c>
      <c r="R86" s="231">
        <v>0</v>
      </c>
      <c r="S86" s="632">
        <f>S85*1207</f>
        <v>844.9</v>
      </c>
      <c r="T86" s="232">
        <f t="shared" si="73"/>
        <v>132.744</v>
      </c>
      <c r="U86" s="233">
        <v>0</v>
      </c>
      <c r="V86" s="234">
        <v>132.744</v>
      </c>
      <c r="W86" s="232">
        <f t="shared" si="74"/>
        <v>68.631</v>
      </c>
      <c r="X86" s="233">
        <v>0</v>
      </c>
      <c r="Y86" s="234">
        <v>68.631</v>
      </c>
      <c r="Z86" s="232">
        <f t="shared" si="75"/>
        <v>47.28445</v>
      </c>
      <c r="AA86" s="233">
        <v>0</v>
      </c>
      <c r="AB86" s="234">
        <v>47.28445</v>
      </c>
      <c r="AC86" s="198">
        <f t="shared" si="76"/>
        <v>248.65944999999999</v>
      </c>
      <c r="AD86" s="198">
        <v>0</v>
      </c>
      <c r="AE86" s="197">
        <f t="shared" si="97"/>
        <v>248.65944999999999</v>
      </c>
      <c r="AF86" s="198">
        <f t="shared" si="77"/>
        <v>64.891000000000005</v>
      </c>
      <c r="AG86" s="197">
        <v>0</v>
      </c>
      <c r="AH86" s="234">
        <v>64.891000000000005</v>
      </c>
      <c r="AI86" s="198">
        <f t="shared" si="78"/>
        <v>53.211449999999999</v>
      </c>
      <c r="AJ86" s="197">
        <v>0</v>
      </c>
      <c r="AK86" s="234">
        <v>53.211449999999999</v>
      </c>
      <c r="AL86" s="198">
        <f t="shared" si="79"/>
        <v>48.412999999999997</v>
      </c>
      <c r="AM86" s="197">
        <v>0</v>
      </c>
      <c r="AN86" s="234">
        <v>48.412999999999997</v>
      </c>
      <c r="AO86" s="198">
        <f t="shared" si="80"/>
        <v>166.51544999999999</v>
      </c>
      <c r="AP86" s="198">
        <v>0</v>
      </c>
      <c r="AQ86" s="197">
        <f t="shared" si="98"/>
        <v>166.51544999999999</v>
      </c>
      <c r="AR86" s="198">
        <f t="shared" si="52"/>
        <v>415.17489999999998</v>
      </c>
      <c r="AS86" s="198">
        <v>0</v>
      </c>
      <c r="AT86" s="197">
        <f t="shared" si="99"/>
        <v>415.17489999999998</v>
      </c>
      <c r="AU86" s="198">
        <f t="shared" si="81"/>
        <v>0</v>
      </c>
      <c r="AV86" s="197">
        <v>0</v>
      </c>
      <c r="AW86" s="235">
        <v>0</v>
      </c>
      <c r="AX86" s="198">
        <f t="shared" si="82"/>
        <v>0</v>
      </c>
      <c r="AY86" s="197">
        <v>0</v>
      </c>
      <c r="AZ86" s="235">
        <v>0</v>
      </c>
      <c r="BA86" s="198">
        <f t="shared" si="83"/>
        <v>0</v>
      </c>
      <c r="BB86" s="197">
        <v>0</v>
      </c>
      <c r="BC86" s="235">
        <v>0</v>
      </c>
      <c r="BD86" s="198">
        <f t="shared" si="84"/>
        <v>0</v>
      </c>
      <c r="BE86" s="198">
        <v>0</v>
      </c>
      <c r="BF86" s="197">
        <f t="shared" si="100"/>
        <v>0</v>
      </c>
      <c r="BG86" s="198">
        <f t="shared" si="85"/>
        <v>415.17489999999998</v>
      </c>
      <c r="BH86" s="198">
        <v>0</v>
      </c>
      <c r="BI86" s="197">
        <f t="shared" si="101"/>
        <v>415.17489999999998</v>
      </c>
      <c r="BJ86" s="198">
        <f t="shared" si="86"/>
        <v>0</v>
      </c>
      <c r="BK86" s="197">
        <v>0</v>
      </c>
      <c r="BL86" s="234">
        <v>0</v>
      </c>
      <c r="BM86" s="198">
        <f t="shared" si="87"/>
        <v>0</v>
      </c>
      <c r="BN86" s="197">
        <v>0</v>
      </c>
      <c r="BO86" s="234">
        <v>0</v>
      </c>
      <c r="BP86" s="198">
        <f t="shared" si="88"/>
        <v>0</v>
      </c>
      <c r="BQ86" s="197">
        <v>0</v>
      </c>
      <c r="BR86" s="234">
        <v>0</v>
      </c>
      <c r="BS86" s="200">
        <f t="shared" si="89"/>
        <v>0</v>
      </c>
      <c r="BT86" s="200">
        <v>0</v>
      </c>
      <c r="BU86" s="119">
        <f t="shared" si="102"/>
        <v>0</v>
      </c>
      <c r="BV86" s="200">
        <f t="shared" si="90"/>
        <v>415.17489999999998</v>
      </c>
      <c r="BW86" s="200">
        <v>0</v>
      </c>
      <c r="BX86" s="119">
        <f t="shared" si="103"/>
        <v>415.17489999999998</v>
      </c>
      <c r="BY86" s="122">
        <f t="shared" si="96"/>
        <v>0.4913893951946976</v>
      </c>
    </row>
    <row r="87" spans="2:77" ht="13.95" customHeight="1" x14ac:dyDescent="0.25">
      <c r="B87" s="796" t="s">
        <v>122</v>
      </c>
      <c r="C87" s="794" t="s">
        <v>123</v>
      </c>
      <c r="D87" s="618" t="s">
        <v>57</v>
      </c>
      <c r="E87" s="202">
        <f t="shared" si="65"/>
        <v>110</v>
      </c>
      <c r="F87" s="39">
        <f t="shared" si="66"/>
        <v>15</v>
      </c>
      <c r="G87" s="40">
        <f t="shared" si="92"/>
        <v>0.13636363636363635</v>
      </c>
      <c r="H87" s="237">
        <f t="shared" si="67"/>
        <v>14</v>
      </c>
      <c r="I87" s="237">
        <f t="shared" si="68"/>
        <v>29</v>
      </c>
      <c r="J87" s="40">
        <f t="shared" si="93"/>
        <v>0.26363636363636361</v>
      </c>
      <c r="K87" s="237">
        <f t="shared" si="69"/>
        <v>0</v>
      </c>
      <c r="L87" s="237">
        <f t="shared" si="70"/>
        <v>29</v>
      </c>
      <c r="M87" s="40">
        <f t="shared" si="94"/>
        <v>0.26363636363636361</v>
      </c>
      <c r="N87" s="237">
        <f t="shared" si="71"/>
        <v>0</v>
      </c>
      <c r="O87" s="237">
        <f t="shared" si="91"/>
        <v>29</v>
      </c>
      <c r="P87" s="40">
        <f t="shared" si="95"/>
        <v>0.26363636363636361</v>
      </c>
      <c r="Q87" s="44">
        <f t="shared" si="72"/>
        <v>110</v>
      </c>
      <c r="R87" s="45">
        <v>0</v>
      </c>
      <c r="S87" s="622">
        <v>110</v>
      </c>
      <c r="T87" s="46">
        <f t="shared" si="73"/>
        <v>8</v>
      </c>
      <c r="U87" s="47">
        <v>0</v>
      </c>
      <c r="V87" s="48">
        <v>8</v>
      </c>
      <c r="W87" s="46">
        <f t="shared" si="74"/>
        <v>0</v>
      </c>
      <c r="X87" s="47">
        <v>0</v>
      </c>
      <c r="Y87" s="48"/>
      <c r="Z87" s="46">
        <f t="shared" si="75"/>
        <v>7</v>
      </c>
      <c r="AA87" s="47">
        <v>0</v>
      </c>
      <c r="AB87" s="48">
        <v>7</v>
      </c>
      <c r="AC87" s="188">
        <f t="shared" si="76"/>
        <v>15</v>
      </c>
      <c r="AD87" s="188">
        <v>0</v>
      </c>
      <c r="AE87" s="207">
        <f t="shared" si="97"/>
        <v>15</v>
      </c>
      <c r="AF87" s="188">
        <f t="shared" si="77"/>
        <v>3</v>
      </c>
      <c r="AG87" s="187">
        <v>0</v>
      </c>
      <c r="AH87" s="48">
        <v>3</v>
      </c>
      <c r="AI87" s="188">
        <f t="shared" si="78"/>
        <v>4</v>
      </c>
      <c r="AJ87" s="187">
        <v>0</v>
      </c>
      <c r="AK87" s="48">
        <v>4</v>
      </c>
      <c r="AL87" s="188">
        <f t="shared" si="79"/>
        <v>7</v>
      </c>
      <c r="AM87" s="187">
        <v>0</v>
      </c>
      <c r="AN87" s="48">
        <v>7</v>
      </c>
      <c r="AO87" s="188">
        <f t="shared" si="80"/>
        <v>14</v>
      </c>
      <c r="AP87" s="188">
        <v>0</v>
      </c>
      <c r="AQ87" s="207">
        <f t="shared" si="98"/>
        <v>14</v>
      </c>
      <c r="AR87" s="188">
        <f t="shared" si="52"/>
        <v>29</v>
      </c>
      <c r="AS87" s="188">
        <v>0</v>
      </c>
      <c r="AT87" s="207">
        <f t="shared" si="99"/>
        <v>29</v>
      </c>
      <c r="AU87" s="188">
        <f t="shared" si="81"/>
        <v>0</v>
      </c>
      <c r="AV87" s="187">
        <v>0</v>
      </c>
      <c r="AW87" s="49">
        <v>0</v>
      </c>
      <c r="AX87" s="188">
        <f t="shared" si="82"/>
        <v>0</v>
      </c>
      <c r="AY87" s="187">
        <v>0</v>
      </c>
      <c r="AZ87" s="49">
        <v>0</v>
      </c>
      <c r="BA87" s="188">
        <f t="shared" si="83"/>
        <v>0</v>
      </c>
      <c r="BB87" s="187">
        <v>0</v>
      </c>
      <c r="BC87" s="49">
        <v>0</v>
      </c>
      <c r="BD87" s="188">
        <f t="shared" si="84"/>
        <v>0</v>
      </c>
      <c r="BE87" s="188">
        <v>0</v>
      </c>
      <c r="BF87" s="207">
        <f t="shared" si="100"/>
        <v>0</v>
      </c>
      <c r="BG87" s="188">
        <f t="shared" si="85"/>
        <v>29</v>
      </c>
      <c r="BH87" s="188">
        <v>0</v>
      </c>
      <c r="BI87" s="187">
        <f t="shared" si="101"/>
        <v>29</v>
      </c>
      <c r="BJ87" s="188">
        <f t="shared" si="86"/>
        <v>0</v>
      </c>
      <c r="BK87" s="187">
        <v>0</v>
      </c>
      <c r="BL87" s="48">
        <v>0</v>
      </c>
      <c r="BM87" s="188">
        <f t="shared" si="87"/>
        <v>0</v>
      </c>
      <c r="BN87" s="187">
        <v>0</v>
      </c>
      <c r="BO87" s="48">
        <v>0</v>
      </c>
      <c r="BP87" s="188">
        <f t="shared" si="88"/>
        <v>0</v>
      </c>
      <c r="BQ87" s="187">
        <v>0</v>
      </c>
      <c r="BR87" s="48">
        <v>0</v>
      </c>
      <c r="BS87" s="151">
        <f t="shared" si="89"/>
        <v>0</v>
      </c>
      <c r="BT87" s="151">
        <v>0</v>
      </c>
      <c r="BU87" s="51">
        <f t="shared" si="102"/>
        <v>0</v>
      </c>
      <c r="BV87" s="151">
        <f t="shared" si="90"/>
        <v>29</v>
      </c>
      <c r="BW87" s="151">
        <v>0</v>
      </c>
      <c r="BX87" s="51">
        <f t="shared" si="103"/>
        <v>29</v>
      </c>
      <c r="BY87" s="54">
        <f t="shared" si="96"/>
        <v>0.26363636363636361</v>
      </c>
    </row>
    <row r="88" spans="2:77" ht="13.95" customHeight="1" thickBot="1" x14ac:dyDescent="0.3">
      <c r="B88" s="797"/>
      <c r="C88" s="795"/>
      <c r="D88" s="619" t="s">
        <v>32</v>
      </c>
      <c r="E88" s="214">
        <f t="shared" si="65"/>
        <v>275</v>
      </c>
      <c r="F88" s="161">
        <f t="shared" si="66"/>
        <v>48.069000000000003</v>
      </c>
      <c r="G88" s="108">
        <f t="shared" si="92"/>
        <v>0.17479636363636364</v>
      </c>
      <c r="H88" s="239">
        <f t="shared" si="67"/>
        <v>40.93</v>
      </c>
      <c r="I88" s="239">
        <f t="shared" si="68"/>
        <v>88.998999999999995</v>
      </c>
      <c r="J88" s="108">
        <f t="shared" si="93"/>
        <v>0.32363272727272724</v>
      </c>
      <c r="K88" s="239">
        <f t="shared" si="69"/>
        <v>0</v>
      </c>
      <c r="L88" s="239">
        <f t="shared" si="70"/>
        <v>88.998999999999995</v>
      </c>
      <c r="M88" s="108">
        <f t="shared" si="94"/>
        <v>0.32363272727272724</v>
      </c>
      <c r="N88" s="239">
        <f t="shared" si="71"/>
        <v>0</v>
      </c>
      <c r="O88" s="239">
        <f t="shared" si="91"/>
        <v>88.998999999999995</v>
      </c>
      <c r="P88" s="108">
        <f t="shared" si="95"/>
        <v>0.32363272727272724</v>
      </c>
      <c r="Q88" s="162">
        <f t="shared" si="72"/>
        <v>275</v>
      </c>
      <c r="R88" s="163">
        <v>0</v>
      </c>
      <c r="S88" s="626">
        <f>S87*2.5</f>
        <v>275</v>
      </c>
      <c r="T88" s="164">
        <f t="shared" si="73"/>
        <v>28.611999999999998</v>
      </c>
      <c r="U88" s="165">
        <v>0</v>
      </c>
      <c r="V88" s="99">
        <v>28.611999999999998</v>
      </c>
      <c r="W88" s="164">
        <f t="shared" si="74"/>
        <v>0</v>
      </c>
      <c r="X88" s="165">
        <v>0</v>
      </c>
      <c r="Y88" s="99"/>
      <c r="Z88" s="164">
        <f t="shared" si="75"/>
        <v>19.457000000000001</v>
      </c>
      <c r="AA88" s="165">
        <v>0</v>
      </c>
      <c r="AB88" s="99">
        <v>19.457000000000001</v>
      </c>
      <c r="AC88" s="198">
        <f t="shared" si="76"/>
        <v>48.069000000000003</v>
      </c>
      <c r="AD88" s="198">
        <v>0</v>
      </c>
      <c r="AE88" s="197">
        <f t="shared" si="97"/>
        <v>48.069000000000003</v>
      </c>
      <c r="AF88" s="198">
        <f t="shared" si="77"/>
        <v>10.361000000000001</v>
      </c>
      <c r="AG88" s="197">
        <v>0</v>
      </c>
      <c r="AH88" s="99">
        <v>10.361000000000001</v>
      </c>
      <c r="AI88" s="198">
        <f t="shared" si="78"/>
        <v>12.17</v>
      </c>
      <c r="AJ88" s="197">
        <v>0</v>
      </c>
      <c r="AK88" s="99">
        <v>12.17</v>
      </c>
      <c r="AL88" s="198">
        <f t="shared" si="79"/>
        <v>18.399000000000001</v>
      </c>
      <c r="AM88" s="197">
        <v>0</v>
      </c>
      <c r="AN88" s="99">
        <v>18.399000000000001</v>
      </c>
      <c r="AO88" s="198">
        <f t="shared" si="80"/>
        <v>40.93</v>
      </c>
      <c r="AP88" s="198">
        <v>0</v>
      </c>
      <c r="AQ88" s="197">
        <f t="shared" si="98"/>
        <v>40.93</v>
      </c>
      <c r="AR88" s="198">
        <f t="shared" si="52"/>
        <v>88.998999999999995</v>
      </c>
      <c r="AS88" s="198">
        <v>0</v>
      </c>
      <c r="AT88" s="187">
        <f t="shared" si="99"/>
        <v>88.998999999999995</v>
      </c>
      <c r="AU88" s="198">
        <f t="shared" si="81"/>
        <v>0</v>
      </c>
      <c r="AV88" s="197">
        <v>0</v>
      </c>
      <c r="AW88" s="100">
        <v>0</v>
      </c>
      <c r="AX88" s="198">
        <f t="shared" si="82"/>
        <v>0</v>
      </c>
      <c r="AY88" s="197">
        <v>0</v>
      </c>
      <c r="AZ88" s="100">
        <v>0</v>
      </c>
      <c r="BA88" s="198">
        <f t="shared" si="83"/>
        <v>0</v>
      </c>
      <c r="BB88" s="197">
        <v>0</v>
      </c>
      <c r="BC88" s="100">
        <v>0</v>
      </c>
      <c r="BD88" s="198">
        <f t="shared" si="84"/>
        <v>0</v>
      </c>
      <c r="BE88" s="198">
        <v>0</v>
      </c>
      <c r="BF88" s="197">
        <f t="shared" si="100"/>
        <v>0</v>
      </c>
      <c r="BG88" s="198">
        <f t="shared" si="85"/>
        <v>88.998999999999995</v>
      </c>
      <c r="BH88" s="198">
        <v>0</v>
      </c>
      <c r="BI88" s="199">
        <f t="shared" si="101"/>
        <v>88.998999999999995</v>
      </c>
      <c r="BJ88" s="198">
        <f t="shared" si="86"/>
        <v>0</v>
      </c>
      <c r="BK88" s="197">
        <v>0</v>
      </c>
      <c r="BL88" s="99">
        <v>0</v>
      </c>
      <c r="BM88" s="198">
        <f t="shared" si="87"/>
        <v>0</v>
      </c>
      <c r="BN88" s="197">
        <v>0</v>
      </c>
      <c r="BO88" s="99">
        <v>0</v>
      </c>
      <c r="BP88" s="198">
        <f t="shared" si="88"/>
        <v>0</v>
      </c>
      <c r="BQ88" s="197">
        <v>0</v>
      </c>
      <c r="BR88" s="99">
        <v>0</v>
      </c>
      <c r="BS88" s="200">
        <f t="shared" si="89"/>
        <v>0</v>
      </c>
      <c r="BT88" s="200">
        <v>0</v>
      </c>
      <c r="BU88" s="119">
        <f t="shared" si="102"/>
        <v>0</v>
      </c>
      <c r="BV88" s="200">
        <f t="shared" si="90"/>
        <v>88.998999999999995</v>
      </c>
      <c r="BW88" s="200">
        <v>0</v>
      </c>
      <c r="BX88" s="152">
        <f t="shared" si="103"/>
        <v>88.998999999999995</v>
      </c>
      <c r="BY88" s="122">
        <f t="shared" si="96"/>
        <v>0.32363272727272724</v>
      </c>
    </row>
    <row r="89" spans="2:77" ht="16.5" customHeight="1" x14ac:dyDescent="0.25">
      <c r="B89" s="796" t="s">
        <v>124</v>
      </c>
      <c r="C89" s="800" t="s">
        <v>125</v>
      </c>
      <c r="D89" s="616" t="s">
        <v>57</v>
      </c>
      <c r="E89" s="186">
        <f t="shared" si="65"/>
        <v>2500</v>
      </c>
      <c r="F89" s="240">
        <f t="shared" si="66"/>
        <v>1013</v>
      </c>
      <c r="G89" s="40">
        <f t="shared" si="92"/>
        <v>0.4052</v>
      </c>
      <c r="H89" s="42">
        <f t="shared" si="67"/>
        <v>663</v>
      </c>
      <c r="I89" s="42">
        <f t="shared" si="68"/>
        <v>1676</v>
      </c>
      <c r="J89" s="40">
        <f t="shared" si="93"/>
        <v>0.6704</v>
      </c>
      <c r="K89" s="42">
        <f t="shared" si="69"/>
        <v>0</v>
      </c>
      <c r="L89" s="42">
        <f t="shared" si="70"/>
        <v>1676</v>
      </c>
      <c r="M89" s="40">
        <f t="shared" si="94"/>
        <v>0.6704</v>
      </c>
      <c r="N89" s="42">
        <f t="shared" si="71"/>
        <v>0</v>
      </c>
      <c r="O89" s="42">
        <f t="shared" si="91"/>
        <v>1676</v>
      </c>
      <c r="P89" s="40">
        <f t="shared" si="95"/>
        <v>0.6704</v>
      </c>
      <c r="Q89" s="44">
        <f t="shared" si="72"/>
        <v>2500</v>
      </c>
      <c r="R89" s="45">
        <v>0</v>
      </c>
      <c r="S89" s="622">
        <v>2500</v>
      </c>
      <c r="T89" s="46">
        <f t="shared" si="73"/>
        <v>448</v>
      </c>
      <c r="U89" s="47">
        <v>0</v>
      </c>
      <c r="V89" s="48">
        <v>448</v>
      </c>
      <c r="W89" s="46">
        <f t="shared" si="74"/>
        <v>248</v>
      </c>
      <c r="X89" s="47">
        <v>0</v>
      </c>
      <c r="Y89" s="48">
        <v>248</v>
      </c>
      <c r="Z89" s="46">
        <f t="shared" si="75"/>
        <v>317</v>
      </c>
      <c r="AA89" s="47">
        <v>0</v>
      </c>
      <c r="AB89" s="48">
        <v>317</v>
      </c>
      <c r="AC89" s="223">
        <f t="shared" si="76"/>
        <v>1013</v>
      </c>
      <c r="AD89" s="223">
        <v>0</v>
      </c>
      <c r="AE89" s="207">
        <f t="shared" si="97"/>
        <v>1013</v>
      </c>
      <c r="AF89" s="223">
        <f t="shared" si="77"/>
        <v>155</v>
      </c>
      <c r="AG89" s="207">
        <v>0</v>
      </c>
      <c r="AH89" s="48">
        <v>155</v>
      </c>
      <c r="AI89" s="223">
        <f t="shared" si="78"/>
        <v>150</v>
      </c>
      <c r="AJ89" s="207">
        <v>0</v>
      </c>
      <c r="AK89" s="48">
        <v>150</v>
      </c>
      <c r="AL89" s="223">
        <f t="shared" si="79"/>
        <v>358</v>
      </c>
      <c r="AM89" s="207">
        <v>0</v>
      </c>
      <c r="AN89" s="48">
        <v>358</v>
      </c>
      <c r="AO89" s="223">
        <f t="shared" si="80"/>
        <v>663</v>
      </c>
      <c r="AP89" s="223">
        <v>0</v>
      </c>
      <c r="AQ89" s="207">
        <f t="shared" si="98"/>
        <v>663</v>
      </c>
      <c r="AR89" s="223">
        <f t="shared" si="52"/>
        <v>1676</v>
      </c>
      <c r="AS89" s="223">
        <v>0</v>
      </c>
      <c r="AT89" s="207">
        <f t="shared" si="99"/>
        <v>1676</v>
      </c>
      <c r="AU89" s="223">
        <f t="shared" si="81"/>
        <v>0</v>
      </c>
      <c r="AV89" s="207">
        <v>0</v>
      </c>
      <c r="AW89" s="49">
        <v>0</v>
      </c>
      <c r="AX89" s="223">
        <f t="shared" si="82"/>
        <v>0</v>
      </c>
      <c r="AY89" s="207">
        <v>0</v>
      </c>
      <c r="AZ89" s="49">
        <v>0</v>
      </c>
      <c r="BA89" s="223">
        <f t="shared" si="83"/>
        <v>0</v>
      </c>
      <c r="BB89" s="207">
        <v>0</v>
      </c>
      <c r="BC89" s="49">
        <v>0</v>
      </c>
      <c r="BD89" s="223">
        <f t="shared" si="84"/>
        <v>0</v>
      </c>
      <c r="BE89" s="223">
        <v>0</v>
      </c>
      <c r="BF89" s="207">
        <f t="shared" si="100"/>
        <v>0</v>
      </c>
      <c r="BG89" s="223">
        <f t="shared" si="85"/>
        <v>1676</v>
      </c>
      <c r="BH89" s="223">
        <v>0</v>
      </c>
      <c r="BI89" s="207">
        <f t="shared" si="101"/>
        <v>1676</v>
      </c>
      <c r="BJ89" s="223">
        <f t="shared" si="86"/>
        <v>0</v>
      </c>
      <c r="BK89" s="207">
        <v>0</v>
      </c>
      <c r="BL89" s="48">
        <v>0</v>
      </c>
      <c r="BM89" s="223">
        <f t="shared" si="87"/>
        <v>0</v>
      </c>
      <c r="BN89" s="207">
        <v>0</v>
      </c>
      <c r="BO89" s="48">
        <v>0</v>
      </c>
      <c r="BP89" s="223">
        <f t="shared" si="88"/>
        <v>0</v>
      </c>
      <c r="BQ89" s="207">
        <v>0</v>
      </c>
      <c r="BR89" s="48">
        <v>0</v>
      </c>
      <c r="BS89" s="225">
        <f t="shared" si="89"/>
        <v>0</v>
      </c>
      <c r="BT89" s="225">
        <v>0</v>
      </c>
      <c r="BU89" s="51">
        <f t="shared" si="102"/>
        <v>0</v>
      </c>
      <c r="BV89" s="225">
        <f t="shared" si="90"/>
        <v>1676</v>
      </c>
      <c r="BW89" s="225">
        <v>0</v>
      </c>
      <c r="BX89" s="51">
        <f t="shared" si="103"/>
        <v>1676</v>
      </c>
      <c r="BY89" s="54">
        <f t="shared" si="96"/>
        <v>0.6704</v>
      </c>
    </row>
    <row r="90" spans="2:77" ht="16.5" customHeight="1" thickBot="1" x14ac:dyDescent="0.3">
      <c r="B90" s="797"/>
      <c r="C90" s="801"/>
      <c r="D90" s="617" t="s">
        <v>32</v>
      </c>
      <c r="E90" s="316">
        <f t="shared" si="65"/>
        <v>2450</v>
      </c>
      <c r="F90" s="107">
        <f t="shared" si="66"/>
        <v>1109.2910000000002</v>
      </c>
      <c r="G90" s="108">
        <f t="shared" si="92"/>
        <v>0.45277183673469396</v>
      </c>
      <c r="H90" s="110">
        <f t="shared" si="67"/>
        <v>773.76800000000003</v>
      </c>
      <c r="I90" s="110">
        <f t="shared" si="68"/>
        <v>1883.0590000000002</v>
      </c>
      <c r="J90" s="108">
        <f t="shared" si="93"/>
        <v>0.76859551020408168</v>
      </c>
      <c r="K90" s="110">
        <f t="shared" si="69"/>
        <v>0</v>
      </c>
      <c r="L90" s="110">
        <f t="shared" si="70"/>
        <v>1883.0590000000002</v>
      </c>
      <c r="M90" s="108">
        <f t="shared" si="94"/>
        <v>0.76859551020408168</v>
      </c>
      <c r="N90" s="110">
        <f t="shared" si="71"/>
        <v>0</v>
      </c>
      <c r="O90" s="110">
        <f t="shared" si="91"/>
        <v>1883.0590000000002</v>
      </c>
      <c r="P90" s="108">
        <f t="shared" si="95"/>
        <v>0.76859551020408168</v>
      </c>
      <c r="Q90" s="162">
        <f t="shared" si="72"/>
        <v>2450</v>
      </c>
      <c r="R90" s="163">
        <v>0</v>
      </c>
      <c r="S90" s="626">
        <f>(S89*0.98)</f>
        <v>2450</v>
      </c>
      <c r="T90" s="164">
        <f t="shared" si="73"/>
        <v>482.35300000000001</v>
      </c>
      <c r="U90" s="165">
        <v>0</v>
      </c>
      <c r="V90" s="99">
        <v>482.35300000000001</v>
      </c>
      <c r="W90" s="164">
        <f t="shared" si="74"/>
        <v>330.70299999999997</v>
      </c>
      <c r="X90" s="165">
        <v>0</v>
      </c>
      <c r="Y90" s="99">
        <v>330.70299999999997</v>
      </c>
      <c r="Z90" s="164">
        <f t="shared" si="75"/>
        <v>296.23500000000001</v>
      </c>
      <c r="AA90" s="165">
        <v>0</v>
      </c>
      <c r="AB90" s="99">
        <v>296.23500000000001</v>
      </c>
      <c r="AC90" s="198">
        <f t="shared" si="76"/>
        <v>1109.2910000000002</v>
      </c>
      <c r="AD90" s="198">
        <v>0</v>
      </c>
      <c r="AE90" s="197">
        <f t="shared" si="97"/>
        <v>1109.2910000000002</v>
      </c>
      <c r="AF90" s="198">
        <f t="shared" si="77"/>
        <v>138.869</v>
      </c>
      <c r="AG90" s="197">
        <v>0</v>
      </c>
      <c r="AH90" s="99">
        <v>138.869</v>
      </c>
      <c r="AI90" s="198">
        <f t="shared" si="78"/>
        <v>141.62100000000001</v>
      </c>
      <c r="AJ90" s="197">
        <v>0</v>
      </c>
      <c r="AK90" s="99">
        <v>141.62100000000001</v>
      </c>
      <c r="AL90" s="198">
        <f t="shared" si="79"/>
        <v>493.27800000000002</v>
      </c>
      <c r="AM90" s="197">
        <v>0</v>
      </c>
      <c r="AN90" s="99">
        <v>493.27800000000002</v>
      </c>
      <c r="AO90" s="198">
        <f t="shared" si="80"/>
        <v>773.76800000000003</v>
      </c>
      <c r="AP90" s="198">
        <v>0</v>
      </c>
      <c r="AQ90" s="197">
        <f t="shared" si="98"/>
        <v>773.76800000000003</v>
      </c>
      <c r="AR90" s="198">
        <f t="shared" si="52"/>
        <v>1883.0590000000002</v>
      </c>
      <c r="AS90" s="198">
        <v>0</v>
      </c>
      <c r="AT90" s="219">
        <f t="shared" si="99"/>
        <v>1883.0590000000002</v>
      </c>
      <c r="AU90" s="198">
        <f t="shared" si="81"/>
        <v>0</v>
      </c>
      <c r="AV90" s="197">
        <v>0</v>
      </c>
      <c r="AW90" s="100">
        <v>0</v>
      </c>
      <c r="AX90" s="198">
        <f t="shared" si="82"/>
        <v>0</v>
      </c>
      <c r="AY90" s="197">
        <v>0</v>
      </c>
      <c r="AZ90" s="100">
        <v>0</v>
      </c>
      <c r="BA90" s="198">
        <f t="shared" si="83"/>
        <v>0</v>
      </c>
      <c r="BB90" s="197">
        <v>0</v>
      </c>
      <c r="BC90" s="100">
        <v>0</v>
      </c>
      <c r="BD90" s="198">
        <f t="shared" si="84"/>
        <v>0</v>
      </c>
      <c r="BE90" s="198">
        <v>0</v>
      </c>
      <c r="BF90" s="197">
        <f t="shared" si="100"/>
        <v>0</v>
      </c>
      <c r="BG90" s="198">
        <f t="shared" si="85"/>
        <v>1883.0590000000002</v>
      </c>
      <c r="BH90" s="198">
        <v>0</v>
      </c>
      <c r="BI90" s="197">
        <f t="shared" si="101"/>
        <v>1883.0590000000002</v>
      </c>
      <c r="BJ90" s="198">
        <f t="shared" si="86"/>
        <v>0</v>
      </c>
      <c r="BK90" s="197">
        <v>0</v>
      </c>
      <c r="BL90" s="99">
        <v>0</v>
      </c>
      <c r="BM90" s="198">
        <f t="shared" si="87"/>
        <v>0</v>
      </c>
      <c r="BN90" s="197">
        <v>0</v>
      </c>
      <c r="BO90" s="99">
        <v>0</v>
      </c>
      <c r="BP90" s="198">
        <f t="shared" si="88"/>
        <v>0</v>
      </c>
      <c r="BQ90" s="197">
        <v>0</v>
      </c>
      <c r="BR90" s="99">
        <v>0</v>
      </c>
      <c r="BS90" s="200">
        <f t="shared" si="89"/>
        <v>0</v>
      </c>
      <c r="BT90" s="200">
        <v>0</v>
      </c>
      <c r="BU90" s="119">
        <f t="shared" si="102"/>
        <v>0</v>
      </c>
      <c r="BV90" s="200">
        <f t="shared" si="90"/>
        <v>1883.0590000000002</v>
      </c>
      <c r="BW90" s="200">
        <v>0</v>
      </c>
      <c r="BX90" s="152">
        <f t="shared" si="103"/>
        <v>1883.0590000000002</v>
      </c>
      <c r="BY90" s="122">
        <f t="shared" si="96"/>
        <v>0.76859551020408168</v>
      </c>
    </row>
    <row r="91" spans="2:77" ht="18" customHeight="1" thickBot="1" x14ac:dyDescent="0.3">
      <c r="B91" s="317" t="s">
        <v>126</v>
      </c>
      <c r="C91" s="318" t="s">
        <v>127</v>
      </c>
      <c r="D91" s="319" t="s">
        <v>32</v>
      </c>
      <c r="E91" s="274">
        <f t="shared" si="65"/>
        <v>3007</v>
      </c>
      <c r="F91" s="275">
        <f t="shared" si="66"/>
        <v>1388.982</v>
      </c>
      <c r="G91" s="320">
        <f t="shared" si="92"/>
        <v>0.46191619554373131</v>
      </c>
      <c r="H91" s="321">
        <f t="shared" si="67"/>
        <v>668.1394499999999</v>
      </c>
      <c r="I91" s="321">
        <f t="shared" si="68"/>
        <v>2057.1214500000001</v>
      </c>
      <c r="J91" s="320">
        <f t="shared" si="93"/>
        <v>0.68411089125374125</v>
      </c>
      <c r="K91" s="321">
        <f t="shared" si="69"/>
        <v>0</v>
      </c>
      <c r="L91" s="321">
        <f t="shared" si="70"/>
        <v>2057.1214500000001</v>
      </c>
      <c r="M91" s="320">
        <f t="shared" si="94"/>
        <v>0.68411089125374125</v>
      </c>
      <c r="N91" s="321">
        <f t="shared" si="71"/>
        <v>0</v>
      </c>
      <c r="O91" s="321">
        <f t="shared" si="91"/>
        <v>2057.1214500000001</v>
      </c>
      <c r="P91" s="320">
        <f t="shared" si="95"/>
        <v>0.68411089125374125</v>
      </c>
      <c r="Q91" s="277">
        <f t="shared" si="72"/>
        <v>3007</v>
      </c>
      <c r="R91" s="278">
        <f>R93+R95+R97</f>
        <v>0</v>
      </c>
      <c r="S91" s="633">
        <f>S93+S95+S97</f>
        <v>3007</v>
      </c>
      <c r="T91" s="279">
        <f t="shared" si="73"/>
        <v>566.43899999999996</v>
      </c>
      <c r="U91" s="280">
        <f>U93+U95+U97</f>
        <v>0</v>
      </c>
      <c r="V91" s="281">
        <f>V93+V95+V97</f>
        <v>566.43899999999996</v>
      </c>
      <c r="W91" s="279">
        <f t="shared" si="74"/>
        <v>407.88200000000001</v>
      </c>
      <c r="X91" s="280">
        <f>X93+X95+X97</f>
        <v>0</v>
      </c>
      <c r="Y91" s="281">
        <f>Y93+Y95+Y97</f>
        <v>407.88200000000001</v>
      </c>
      <c r="Z91" s="279">
        <f t="shared" si="75"/>
        <v>414.661</v>
      </c>
      <c r="AA91" s="280">
        <f>AA93+AA95+AA97</f>
        <v>0</v>
      </c>
      <c r="AB91" s="281">
        <f>AB93+AB95+AB97</f>
        <v>414.661</v>
      </c>
      <c r="AC91" s="322">
        <f t="shared" si="76"/>
        <v>1388.982</v>
      </c>
      <c r="AD91" s="285">
        <f>AD93+AD95+AD97</f>
        <v>0</v>
      </c>
      <c r="AE91" s="286">
        <f>AE93+AE95+AE97</f>
        <v>1388.982</v>
      </c>
      <c r="AF91" s="322">
        <f t="shared" si="77"/>
        <v>98.757000000000005</v>
      </c>
      <c r="AG91" s="285">
        <f>AG93+AG95+AG97</f>
        <v>0</v>
      </c>
      <c r="AH91" s="281">
        <f>AH93+AH95+AH97</f>
        <v>98.757000000000005</v>
      </c>
      <c r="AI91" s="322">
        <f t="shared" si="78"/>
        <v>346.01544999999999</v>
      </c>
      <c r="AJ91" s="285">
        <f>AJ93+AJ95+AJ97</f>
        <v>0</v>
      </c>
      <c r="AK91" s="281">
        <f>AK93+AK95+AK97</f>
        <v>346.01544999999999</v>
      </c>
      <c r="AL91" s="322">
        <f t="shared" si="79"/>
        <v>223.36699999999999</v>
      </c>
      <c r="AM91" s="285">
        <f>AM93+AM95+AM97</f>
        <v>0</v>
      </c>
      <c r="AN91" s="281">
        <f>AN93+AN95+AN97</f>
        <v>223.36699999999999</v>
      </c>
      <c r="AO91" s="322">
        <f t="shared" si="80"/>
        <v>668.1394499999999</v>
      </c>
      <c r="AP91" s="285">
        <f>AP93+AP95+AP97</f>
        <v>0</v>
      </c>
      <c r="AQ91" s="286">
        <f>AQ93+AQ95+AQ97</f>
        <v>668.1394499999999</v>
      </c>
      <c r="AR91" s="322">
        <f t="shared" si="52"/>
        <v>2057.1214500000001</v>
      </c>
      <c r="AS91" s="285">
        <f>AS93+AS95+AS97</f>
        <v>0</v>
      </c>
      <c r="AT91" s="286">
        <f>AT93+AT95+AT97</f>
        <v>2057.1214500000001</v>
      </c>
      <c r="AU91" s="322">
        <f t="shared" si="81"/>
        <v>0</v>
      </c>
      <c r="AV91" s="285">
        <f>AV93+AV95+AV97</f>
        <v>0</v>
      </c>
      <c r="AW91" s="282">
        <f>AW93+AW95+AW97</f>
        <v>0</v>
      </c>
      <c r="AX91" s="322">
        <f t="shared" si="82"/>
        <v>0</v>
      </c>
      <c r="AY91" s="285">
        <f>AY93+AY95+AY97</f>
        <v>0</v>
      </c>
      <c r="AZ91" s="282">
        <f>AZ93+AZ95+AZ97</f>
        <v>0</v>
      </c>
      <c r="BA91" s="322">
        <f t="shared" si="83"/>
        <v>0</v>
      </c>
      <c r="BB91" s="285">
        <f>BB93+BB95+BB97</f>
        <v>0</v>
      </c>
      <c r="BC91" s="282">
        <f>BC93+BC95+BC97</f>
        <v>0</v>
      </c>
      <c r="BD91" s="322">
        <f t="shared" si="84"/>
        <v>0</v>
      </c>
      <c r="BE91" s="285">
        <f>BE93+BE95+BE97</f>
        <v>0</v>
      </c>
      <c r="BF91" s="286">
        <f>BF93+BF95+BF97</f>
        <v>0</v>
      </c>
      <c r="BG91" s="322">
        <f t="shared" si="85"/>
        <v>2057.1214500000001</v>
      </c>
      <c r="BH91" s="322">
        <f>BH93+BH95+BH97</f>
        <v>0</v>
      </c>
      <c r="BI91" s="286">
        <f>BI93+BI95+BI97</f>
        <v>2057.1214500000001</v>
      </c>
      <c r="BJ91" s="322">
        <f t="shared" si="86"/>
        <v>0</v>
      </c>
      <c r="BK91" s="285">
        <f>BK93+BK95+BK97</f>
        <v>0</v>
      </c>
      <c r="BL91" s="281">
        <f>BL93+BL95+BL97</f>
        <v>0</v>
      </c>
      <c r="BM91" s="322">
        <f t="shared" si="87"/>
        <v>0</v>
      </c>
      <c r="BN91" s="285">
        <f>BN93+BN95+BN97</f>
        <v>0</v>
      </c>
      <c r="BO91" s="281">
        <f>BO93+BO95+BO97</f>
        <v>0</v>
      </c>
      <c r="BP91" s="322">
        <f t="shared" si="88"/>
        <v>0</v>
      </c>
      <c r="BQ91" s="285">
        <f>BQ93+BQ95+BQ97</f>
        <v>0</v>
      </c>
      <c r="BR91" s="281">
        <f>BR93+BR95+BR97</f>
        <v>0</v>
      </c>
      <c r="BS91" s="323">
        <f t="shared" si="89"/>
        <v>0</v>
      </c>
      <c r="BT91" s="289">
        <f>BT93+BT95+BT97</f>
        <v>0</v>
      </c>
      <c r="BU91" s="324">
        <f>BU93+BU95+BU97</f>
        <v>0</v>
      </c>
      <c r="BV91" s="323">
        <f t="shared" si="90"/>
        <v>2057.1214500000001</v>
      </c>
      <c r="BW91" s="289">
        <f>BW93+BW95+BW97</f>
        <v>0</v>
      </c>
      <c r="BX91" s="324">
        <f>BX93+BX95+BX97</f>
        <v>2057.1214500000001</v>
      </c>
      <c r="BY91" s="290">
        <f t="shared" si="96"/>
        <v>0.68411089125374125</v>
      </c>
    </row>
    <row r="92" spans="2:77" ht="12.6" customHeight="1" x14ac:dyDescent="0.25">
      <c r="B92" s="802" t="s">
        <v>128</v>
      </c>
      <c r="C92" s="794" t="s">
        <v>129</v>
      </c>
      <c r="D92" s="616" t="s">
        <v>52</v>
      </c>
      <c r="E92" s="202">
        <f t="shared" si="65"/>
        <v>0.5</v>
      </c>
      <c r="F92" s="39">
        <f t="shared" si="66"/>
        <v>0.32100000000000001</v>
      </c>
      <c r="G92" s="40">
        <f t="shared" si="92"/>
        <v>0.64200000000000002</v>
      </c>
      <c r="H92" s="42">
        <f t="shared" si="67"/>
        <v>0.12</v>
      </c>
      <c r="I92" s="42">
        <f t="shared" si="68"/>
        <v>0.441</v>
      </c>
      <c r="J92" s="40">
        <f t="shared" si="93"/>
        <v>0.88200000000000001</v>
      </c>
      <c r="K92" s="42">
        <f t="shared" si="69"/>
        <v>0</v>
      </c>
      <c r="L92" s="42">
        <f t="shared" si="70"/>
        <v>0.441</v>
      </c>
      <c r="M92" s="40">
        <f t="shared" si="94"/>
        <v>0.88200000000000001</v>
      </c>
      <c r="N92" s="42">
        <f t="shared" si="71"/>
        <v>0</v>
      </c>
      <c r="O92" s="42">
        <f t="shared" si="91"/>
        <v>0.441</v>
      </c>
      <c r="P92" s="40">
        <f t="shared" si="95"/>
        <v>0.88200000000000001</v>
      </c>
      <c r="Q92" s="80">
        <f t="shared" si="72"/>
        <v>0.5</v>
      </c>
      <c r="R92" s="81">
        <v>0</v>
      </c>
      <c r="S92" s="624">
        <v>0.5</v>
      </c>
      <c r="T92" s="82">
        <f t="shared" si="73"/>
        <v>0.06</v>
      </c>
      <c r="U92" s="83">
        <v>0</v>
      </c>
      <c r="V92" s="84">
        <v>0.06</v>
      </c>
      <c r="W92" s="82">
        <f t="shared" si="74"/>
        <v>0.17</v>
      </c>
      <c r="X92" s="83">
        <v>0</v>
      </c>
      <c r="Y92" s="84">
        <v>0.17</v>
      </c>
      <c r="Z92" s="82">
        <f t="shared" si="75"/>
        <v>9.0999999999999998E-2</v>
      </c>
      <c r="AA92" s="83">
        <v>0</v>
      </c>
      <c r="AB92" s="84">
        <v>9.0999999999999998E-2</v>
      </c>
      <c r="AC92" s="223">
        <f t="shared" si="76"/>
        <v>0.32100000000000001</v>
      </c>
      <c r="AD92" s="223">
        <v>0</v>
      </c>
      <c r="AE92" s="207">
        <f t="shared" ref="AE92:AE97" si="104">T92+W92+Z92</f>
        <v>0.32100000000000001</v>
      </c>
      <c r="AF92" s="223">
        <f t="shared" si="77"/>
        <v>0.05</v>
      </c>
      <c r="AG92" s="207">
        <v>0</v>
      </c>
      <c r="AH92" s="84">
        <v>0.05</v>
      </c>
      <c r="AI92" s="223">
        <f t="shared" si="78"/>
        <v>0.04</v>
      </c>
      <c r="AJ92" s="207">
        <v>0</v>
      </c>
      <c r="AK92" s="84">
        <v>0.04</v>
      </c>
      <c r="AL92" s="223">
        <f t="shared" si="79"/>
        <v>0.03</v>
      </c>
      <c r="AM92" s="207">
        <v>0</v>
      </c>
      <c r="AN92" s="84">
        <v>0.03</v>
      </c>
      <c r="AO92" s="223">
        <f t="shared" si="80"/>
        <v>0.12</v>
      </c>
      <c r="AP92" s="223">
        <v>0</v>
      </c>
      <c r="AQ92" s="207">
        <f t="shared" ref="AQ92:AQ97" si="105">AF92+AI92+AL92</f>
        <v>0.12</v>
      </c>
      <c r="AR92" s="223">
        <f t="shared" si="52"/>
        <v>0.441</v>
      </c>
      <c r="AS92" s="223">
        <v>0</v>
      </c>
      <c r="AT92" s="207">
        <f t="shared" ref="AT92:AT97" si="106">AC92+AO92</f>
        <v>0.441</v>
      </c>
      <c r="AU92" s="223">
        <f t="shared" si="81"/>
        <v>0</v>
      </c>
      <c r="AV92" s="207">
        <v>0</v>
      </c>
      <c r="AW92" s="85">
        <v>0</v>
      </c>
      <c r="AX92" s="223">
        <f t="shared" si="82"/>
        <v>0</v>
      </c>
      <c r="AY92" s="207">
        <v>0</v>
      </c>
      <c r="AZ92" s="85">
        <v>0</v>
      </c>
      <c r="BA92" s="223">
        <f t="shared" si="83"/>
        <v>0</v>
      </c>
      <c r="BB92" s="207">
        <v>0</v>
      </c>
      <c r="BC92" s="85">
        <v>0</v>
      </c>
      <c r="BD92" s="223">
        <f t="shared" si="84"/>
        <v>0</v>
      </c>
      <c r="BE92" s="223">
        <v>0</v>
      </c>
      <c r="BF92" s="207">
        <f t="shared" ref="BF92:BF97" si="107">AU92+AX92+BA92</f>
        <v>0</v>
      </c>
      <c r="BG92" s="223">
        <f t="shared" si="85"/>
        <v>0.441</v>
      </c>
      <c r="BH92" s="223">
        <v>0</v>
      </c>
      <c r="BI92" s="207">
        <f t="shared" ref="BI92:BI97" si="108">AR92+BD92</f>
        <v>0.441</v>
      </c>
      <c r="BJ92" s="223">
        <f t="shared" si="86"/>
        <v>0</v>
      </c>
      <c r="BK92" s="207">
        <v>0</v>
      </c>
      <c r="BL92" s="84">
        <v>0</v>
      </c>
      <c r="BM92" s="223">
        <f t="shared" si="87"/>
        <v>0</v>
      </c>
      <c r="BN92" s="207">
        <v>0</v>
      </c>
      <c r="BO92" s="84">
        <v>0</v>
      </c>
      <c r="BP92" s="223">
        <f t="shared" si="88"/>
        <v>0</v>
      </c>
      <c r="BQ92" s="207">
        <v>0</v>
      </c>
      <c r="BR92" s="84">
        <v>0</v>
      </c>
      <c r="BS92" s="225">
        <f t="shared" si="89"/>
        <v>0</v>
      </c>
      <c r="BT92" s="225">
        <v>0</v>
      </c>
      <c r="BU92" s="51">
        <f t="shared" ref="BU92:BU97" si="109">BJ92+BM92+BP92</f>
        <v>0</v>
      </c>
      <c r="BV92" s="225">
        <f t="shared" si="90"/>
        <v>0.441</v>
      </c>
      <c r="BW92" s="225">
        <v>0</v>
      </c>
      <c r="BX92" s="51">
        <f t="shared" ref="BX92:BX97" si="110">BG92+BS92</f>
        <v>0.441</v>
      </c>
      <c r="BY92" s="54">
        <f t="shared" si="96"/>
        <v>0.88200000000000001</v>
      </c>
    </row>
    <row r="93" spans="2:77" ht="12.6" customHeight="1" thickBot="1" x14ac:dyDescent="0.3">
      <c r="B93" s="803"/>
      <c r="C93" s="795"/>
      <c r="D93" s="617" t="s">
        <v>32</v>
      </c>
      <c r="E93" s="214">
        <f t="shared" si="65"/>
        <v>100</v>
      </c>
      <c r="F93" s="161">
        <f t="shared" si="66"/>
        <v>99.265000000000001</v>
      </c>
      <c r="G93" s="108">
        <f t="shared" si="92"/>
        <v>0.99265000000000003</v>
      </c>
      <c r="H93" s="110">
        <f t="shared" si="67"/>
        <v>24.643000000000001</v>
      </c>
      <c r="I93" s="110">
        <f t="shared" si="68"/>
        <v>123.908</v>
      </c>
      <c r="J93" s="108">
        <f t="shared" si="93"/>
        <v>1.23908</v>
      </c>
      <c r="K93" s="110">
        <f t="shared" si="69"/>
        <v>0</v>
      </c>
      <c r="L93" s="110">
        <f t="shared" si="70"/>
        <v>123.908</v>
      </c>
      <c r="M93" s="108">
        <f t="shared" si="94"/>
        <v>1.23908</v>
      </c>
      <c r="N93" s="110">
        <f t="shared" si="71"/>
        <v>0</v>
      </c>
      <c r="O93" s="110">
        <f t="shared" si="91"/>
        <v>123.908</v>
      </c>
      <c r="P93" s="108">
        <f t="shared" si="95"/>
        <v>1.23908</v>
      </c>
      <c r="Q93" s="230">
        <f t="shared" si="72"/>
        <v>100</v>
      </c>
      <c r="R93" s="231">
        <v>0</v>
      </c>
      <c r="S93" s="632">
        <f>S92*200</f>
        <v>100</v>
      </c>
      <c r="T93" s="232">
        <f t="shared" si="73"/>
        <v>15.545</v>
      </c>
      <c r="U93" s="233">
        <v>0</v>
      </c>
      <c r="V93" s="234">
        <v>15.545</v>
      </c>
      <c r="W93" s="232">
        <f t="shared" si="74"/>
        <v>33.738999999999997</v>
      </c>
      <c r="X93" s="233">
        <v>0</v>
      </c>
      <c r="Y93" s="234">
        <v>33.738999999999997</v>
      </c>
      <c r="Z93" s="232">
        <f t="shared" si="75"/>
        <v>49.981000000000002</v>
      </c>
      <c r="AA93" s="233">
        <v>0</v>
      </c>
      <c r="AB93" s="234">
        <v>49.981000000000002</v>
      </c>
      <c r="AC93" s="198">
        <f t="shared" si="76"/>
        <v>99.265000000000001</v>
      </c>
      <c r="AD93" s="198">
        <v>0</v>
      </c>
      <c r="AE93" s="197">
        <f t="shared" si="104"/>
        <v>99.265000000000001</v>
      </c>
      <c r="AF93" s="198">
        <f t="shared" si="77"/>
        <v>10.882</v>
      </c>
      <c r="AG93" s="197">
        <v>0</v>
      </c>
      <c r="AH93" s="234">
        <v>10.882</v>
      </c>
      <c r="AI93" s="198">
        <f t="shared" si="78"/>
        <v>7.4820000000000002</v>
      </c>
      <c r="AJ93" s="197">
        <v>0</v>
      </c>
      <c r="AK93" s="234">
        <v>7.4820000000000002</v>
      </c>
      <c r="AL93" s="198">
        <f t="shared" si="79"/>
        <v>6.2789999999999999</v>
      </c>
      <c r="AM93" s="197">
        <v>0</v>
      </c>
      <c r="AN93" s="234">
        <v>6.2789999999999999</v>
      </c>
      <c r="AO93" s="198">
        <f t="shared" si="80"/>
        <v>24.643000000000001</v>
      </c>
      <c r="AP93" s="198">
        <v>0</v>
      </c>
      <c r="AQ93" s="197">
        <f t="shared" si="105"/>
        <v>24.643000000000001</v>
      </c>
      <c r="AR93" s="198">
        <f t="shared" si="52"/>
        <v>123.908</v>
      </c>
      <c r="AS93" s="198">
        <v>0</v>
      </c>
      <c r="AT93" s="187">
        <f t="shared" si="106"/>
        <v>123.908</v>
      </c>
      <c r="AU93" s="198">
        <f t="shared" si="81"/>
        <v>0</v>
      </c>
      <c r="AV93" s="197">
        <v>0</v>
      </c>
      <c r="AW93" s="235">
        <v>0</v>
      </c>
      <c r="AX93" s="198">
        <f t="shared" si="82"/>
        <v>0</v>
      </c>
      <c r="AY93" s="197">
        <v>0</v>
      </c>
      <c r="AZ93" s="235">
        <v>0</v>
      </c>
      <c r="BA93" s="198">
        <f t="shared" si="83"/>
        <v>0</v>
      </c>
      <c r="BB93" s="197">
        <v>0</v>
      </c>
      <c r="BC93" s="235">
        <v>0</v>
      </c>
      <c r="BD93" s="198">
        <f t="shared" si="84"/>
        <v>0</v>
      </c>
      <c r="BE93" s="198">
        <v>0</v>
      </c>
      <c r="BF93" s="197">
        <f t="shared" si="107"/>
        <v>0</v>
      </c>
      <c r="BG93" s="198">
        <f t="shared" si="85"/>
        <v>123.908</v>
      </c>
      <c r="BH93" s="198">
        <v>0</v>
      </c>
      <c r="BI93" s="197">
        <f t="shared" si="108"/>
        <v>123.908</v>
      </c>
      <c r="BJ93" s="198">
        <f t="shared" si="86"/>
        <v>0</v>
      </c>
      <c r="BK93" s="197">
        <v>0</v>
      </c>
      <c r="BL93" s="234">
        <v>0</v>
      </c>
      <c r="BM93" s="198">
        <f t="shared" si="87"/>
        <v>0</v>
      </c>
      <c r="BN93" s="197">
        <v>0</v>
      </c>
      <c r="BO93" s="234">
        <v>0</v>
      </c>
      <c r="BP93" s="198">
        <f t="shared" si="88"/>
        <v>0</v>
      </c>
      <c r="BQ93" s="197">
        <v>0</v>
      </c>
      <c r="BR93" s="234">
        <v>0</v>
      </c>
      <c r="BS93" s="200">
        <f t="shared" si="89"/>
        <v>0</v>
      </c>
      <c r="BT93" s="200">
        <v>0</v>
      </c>
      <c r="BU93" s="119">
        <f t="shared" si="109"/>
        <v>0</v>
      </c>
      <c r="BV93" s="200">
        <f t="shared" si="90"/>
        <v>123.908</v>
      </c>
      <c r="BW93" s="200">
        <v>0</v>
      </c>
      <c r="BX93" s="152">
        <f t="shared" si="110"/>
        <v>123.908</v>
      </c>
      <c r="BY93" s="122">
        <f t="shared" si="96"/>
        <v>1.23908</v>
      </c>
    </row>
    <row r="94" spans="2:77" ht="12.6" customHeight="1" x14ac:dyDescent="0.25">
      <c r="B94" s="802" t="s">
        <v>130</v>
      </c>
      <c r="C94" s="804" t="s">
        <v>131</v>
      </c>
      <c r="D94" s="325" t="s">
        <v>57</v>
      </c>
      <c r="E94" s="202">
        <f t="shared" si="65"/>
        <v>540</v>
      </c>
      <c r="F94" s="39">
        <f t="shared" si="66"/>
        <v>331</v>
      </c>
      <c r="G94" s="236">
        <f t="shared" si="92"/>
        <v>0.61296296296296293</v>
      </c>
      <c r="H94" s="237">
        <f t="shared" si="67"/>
        <v>45</v>
      </c>
      <c r="I94" s="237">
        <f t="shared" si="68"/>
        <v>376</v>
      </c>
      <c r="J94" s="236">
        <f t="shared" si="93"/>
        <v>0.6962962962962963</v>
      </c>
      <c r="K94" s="237">
        <f t="shared" si="69"/>
        <v>0</v>
      </c>
      <c r="L94" s="237">
        <f t="shared" si="70"/>
        <v>376</v>
      </c>
      <c r="M94" s="236">
        <f t="shared" si="94"/>
        <v>0.6962962962962963</v>
      </c>
      <c r="N94" s="237">
        <f t="shared" si="71"/>
        <v>0</v>
      </c>
      <c r="O94" s="237">
        <f t="shared" si="91"/>
        <v>376</v>
      </c>
      <c r="P94" s="236">
        <f t="shared" si="95"/>
        <v>0.6962962962962963</v>
      </c>
      <c r="Q94" s="44">
        <f t="shared" si="72"/>
        <v>540</v>
      </c>
      <c r="R94" s="45">
        <v>0</v>
      </c>
      <c r="S94" s="622">
        <v>540</v>
      </c>
      <c r="T94" s="46">
        <f t="shared" si="73"/>
        <v>168</v>
      </c>
      <c r="U94" s="47">
        <v>0</v>
      </c>
      <c r="V94" s="48">
        <v>168</v>
      </c>
      <c r="W94" s="46">
        <f t="shared" si="74"/>
        <v>106</v>
      </c>
      <c r="X94" s="47">
        <v>0</v>
      </c>
      <c r="Y94" s="48">
        <v>106</v>
      </c>
      <c r="Z94" s="46">
        <f t="shared" si="75"/>
        <v>57</v>
      </c>
      <c r="AA94" s="47">
        <v>0</v>
      </c>
      <c r="AB94" s="48">
        <v>57</v>
      </c>
      <c r="AC94" s="188">
        <f t="shared" si="76"/>
        <v>331</v>
      </c>
      <c r="AD94" s="188">
        <v>0</v>
      </c>
      <c r="AE94" s="207">
        <f t="shared" si="104"/>
        <v>331</v>
      </c>
      <c r="AF94" s="188">
        <f t="shared" si="77"/>
        <v>20</v>
      </c>
      <c r="AG94" s="187">
        <v>0</v>
      </c>
      <c r="AH94" s="48">
        <v>20</v>
      </c>
      <c r="AI94" s="188">
        <f t="shared" si="78"/>
        <v>12</v>
      </c>
      <c r="AJ94" s="187">
        <v>0</v>
      </c>
      <c r="AK94" s="48">
        <v>12</v>
      </c>
      <c r="AL94" s="188">
        <f t="shared" si="79"/>
        <v>13</v>
      </c>
      <c r="AM94" s="187">
        <v>0</v>
      </c>
      <c r="AN94" s="48">
        <v>13</v>
      </c>
      <c r="AO94" s="188">
        <f t="shared" si="80"/>
        <v>45</v>
      </c>
      <c r="AP94" s="188">
        <v>0</v>
      </c>
      <c r="AQ94" s="207">
        <f t="shared" si="105"/>
        <v>45</v>
      </c>
      <c r="AR94" s="188">
        <f t="shared" si="52"/>
        <v>376</v>
      </c>
      <c r="AS94" s="188">
        <v>0</v>
      </c>
      <c r="AT94" s="207">
        <f t="shared" si="106"/>
        <v>376</v>
      </c>
      <c r="AU94" s="188">
        <f t="shared" si="81"/>
        <v>0</v>
      </c>
      <c r="AV94" s="187">
        <v>0</v>
      </c>
      <c r="AW94" s="49">
        <v>0</v>
      </c>
      <c r="AX94" s="188">
        <f t="shared" si="82"/>
        <v>0</v>
      </c>
      <c r="AY94" s="187">
        <v>0</v>
      </c>
      <c r="AZ94" s="49">
        <v>0</v>
      </c>
      <c r="BA94" s="188">
        <f t="shared" si="83"/>
        <v>0</v>
      </c>
      <c r="BB94" s="187">
        <v>0</v>
      </c>
      <c r="BC94" s="49">
        <v>0</v>
      </c>
      <c r="BD94" s="188">
        <f t="shared" si="84"/>
        <v>0</v>
      </c>
      <c r="BE94" s="188">
        <v>0</v>
      </c>
      <c r="BF94" s="207">
        <f t="shared" si="107"/>
        <v>0</v>
      </c>
      <c r="BG94" s="188">
        <f t="shared" si="85"/>
        <v>376</v>
      </c>
      <c r="BH94" s="188">
        <v>0</v>
      </c>
      <c r="BI94" s="187">
        <f t="shared" si="108"/>
        <v>376</v>
      </c>
      <c r="BJ94" s="188">
        <f t="shared" si="86"/>
        <v>0</v>
      </c>
      <c r="BK94" s="187">
        <v>0</v>
      </c>
      <c r="BL94" s="48">
        <v>0</v>
      </c>
      <c r="BM94" s="188">
        <f t="shared" si="87"/>
        <v>0</v>
      </c>
      <c r="BN94" s="187">
        <v>0</v>
      </c>
      <c r="BO94" s="48">
        <v>0</v>
      </c>
      <c r="BP94" s="188">
        <f t="shared" si="88"/>
        <v>0</v>
      </c>
      <c r="BQ94" s="187">
        <v>0</v>
      </c>
      <c r="BR94" s="48">
        <v>0</v>
      </c>
      <c r="BS94" s="151">
        <f t="shared" si="89"/>
        <v>0</v>
      </c>
      <c r="BT94" s="151">
        <v>0</v>
      </c>
      <c r="BU94" s="51">
        <f t="shared" si="109"/>
        <v>0</v>
      </c>
      <c r="BV94" s="151">
        <f t="shared" si="90"/>
        <v>376</v>
      </c>
      <c r="BW94" s="151">
        <v>0</v>
      </c>
      <c r="BX94" s="51">
        <f t="shared" si="110"/>
        <v>376</v>
      </c>
      <c r="BY94" s="193">
        <f t="shared" si="96"/>
        <v>0.6962962962962963</v>
      </c>
    </row>
    <row r="95" spans="2:77" ht="12.6" customHeight="1" thickBot="1" x14ac:dyDescent="0.3">
      <c r="B95" s="803"/>
      <c r="C95" s="805"/>
      <c r="D95" s="619" t="s">
        <v>32</v>
      </c>
      <c r="E95" s="214">
        <f t="shared" si="65"/>
        <v>567</v>
      </c>
      <c r="F95" s="161">
        <f t="shared" si="66"/>
        <v>344.57299999999998</v>
      </c>
      <c r="G95" s="108">
        <f t="shared" si="92"/>
        <v>0.60771252204585535</v>
      </c>
      <c r="H95" s="239">
        <f t="shared" si="67"/>
        <v>42.435449999999996</v>
      </c>
      <c r="I95" s="239">
        <f t="shared" si="68"/>
        <v>387.00844999999998</v>
      </c>
      <c r="J95" s="76">
        <f t="shared" si="93"/>
        <v>0.68255458553791881</v>
      </c>
      <c r="K95" s="239">
        <f t="shared" si="69"/>
        <v>0</v>
      </c>
      <c r="L95" s="239">
        <f t="shared" si="70"/>
        <v>387.00844999999998</v>
      </c>
      <c r="M95" s="76">
        <f t="shared" si="94"/>
        <v>0.68255458553791881</v>
      </c>
      <c r="N95" s="239">
        <f t="shared" si="71"/>
        <v>0</v>
      </c>
      <c r="O95" s="239">
        <f t="shared" si="91"/>
        <v>387.00844999999998</v>
      </c>
      <c r="P95" s="76">
        <f t="shared" si="95"/>
        <v>0.68255458553791881</v>
      </c>
      <c r="Q95" s="162">
        <f t="shared" si="72"/>
        <v>567</v>
      </c>
      <c r="R95" s="163">
        <v>0</v>
      </c>
      <c r="S95" s="626">
        <f>S94*1.05</f>
        <v>567</v>
      </c>
      <c r="T95" s="164">
        <f t="shared" si="73"/>
        <v>163.51400000000001</v>
      </c>
      <c r="U95" s="165">
        <v>0</v>
      </c>
      <c r="V95" s="99">
        <v>163.51400000000001</v>
      </c>
      <c r="W95" s="164">
        <f t="shared" si="74"/>
        <v>121.761</v>
      </c>
      <c r="X95" s="165">
        <v>0</v>
      </c>
      <c r="Y95" s="99">
        <v>121.761</v>
      </c>
      <c r="Z95" s="164">
        <f t="shared" si="75"/>
        <v>59.298000000000002</v>
      </c>
      <c r="AA95" s="165">
        <v>0</v>
      </c>
      <c r="AB95" s="99">
        <v>59.298000000000002</v>
      </c>
      <c r="AC95" s="198">
        <f t="shared" si="76"/>
        <v>344.57299999999998</v>
      </c>
      <c r="AD95" s="198">
        <v>0</v>
      </c>
      <c r="AE95" s="197">
        <f t="shared" si="104"/>
        <v>344.57299999999998</v>
      </c>
      <c r="AF95" s="198">
        <f t="shared" si="77"/>
        <v>24.01</v>
      </c>
      <c r="AG95" s="197">
        <v>0</v>
      </c>
      <c r="AH95" s="99">
        <v>24.01</v>
      </c>
      <c r="AI95" s="198">
        <f t="shared" si="78"/>
        <v>9.5374499999999998</v>
      </c>
      <c r="AJ95" s="197">
        <v>0</v>
      </c>
      <c r="AK95" s="99">
        <v>9.5374499999999998</v>
      </c>
      <c r="AL95" s="198">
        <f t="shared" si="79"/>
        <v>8.8879999999999999</v>
      </c>
      <c r="AM95" s="197">
        <v>0</v>
      </c>
      <c r="AN95" s="99">
        <v>8.8879999999999999</v>
      </c>
      <c r="AO95" s="198">
        <f t="shared" si="80"/>
        <v>42.435449999999996</v>
      </c>
      <c r="AP95" s="198">
        <v>0</v>
      </c>
      <c r="AQ95" s="197">
        <f t="shared" si="105"/>
        <v>42.435449999999996</v>
      </c>
      <c r="AR95" s="198">
        <f t="shared" si="52"/>
        <v>387.00844999999998</v>
      </c>
      <c r="AS95" s="198">
        <v>0</v>
      </c>
      <c r="AT95" s="187">
        <f t="shared" si="106"/>
        <v>387.00844999999998</v>
      </c>
      <c r="AU95" s="198">
        <f t="shared" si="81"/>
        <v>0</v>
      </c>
      <c r="AV95" s="197">
        <v>0</v>
      </c>
      <c r="AW95" s="100">
        <v>0</v>
      </c>
      <c r="AX95" s="198">
        <f t="shared" si="82"/>
        <v>0</v>
      </c>
      <c r="AY95" s="197">
        <v>0</v>
      </c>
      <c r="AZ95" s="100">
        <v>0</v>
      </c>
      <c r="BA95" s="198">
        <f t="shared" si="83"/>
        <v>0</v>
      </c>
      <c r="BB95" s="197">
        <v>0</v>
      </c>
      <c r="BC95" s="100">
        <v>0</v>
      </c>
      <c r="BD95" s="198">
        <f t="shared" si="84"/>
        <v>0</v>
      </c>
      <c r="BE95" s="198">
        <v>0</v>
      </c>
      <c r="BF95" s="197">
        <f t="shared" si="107"/>
        <v>0</v>
      </c>
      <c r="BG95" s="198">
        <f t="shared" si="85"/>
        <v>387.00844999999998</v>
      </c>
      <c r="BH95" s="198">
        <v>0</v>
      </c>
      <c r="BI95" s="199">
        <f t="shared" si="108"/>
        <v>387.00844999999998</v>
      </c>
      <c r="BJ95" s="198">
        <f t="shared" si="86"/>
        <v>0</v>
      </c>
      <c r="BK95" s="197">
        <v>0</v>
      </c>
      <c r="BL95" s="99">
        <v>0</v>
      </c>
      <c r="BM95" s="198">
        <f t="shared" si="87"/>
        <v>0</v>
      </c>
      <c r="BN95" s="197">
        <v>0</v>
      </c>
      <c r="BO95" s="99">
        <v>0</v>
      </c>
      <c r="BP95" s="198">
        <f t="shared" si="88"/>
        <v>0</v>
      </c>
      <c r="BQ95" s="197">
        <v>0</v>
      </c>
      <c r="BR95" s="99">
        <v>0</v>
      </c>
      <c r="BS95" s="200">
        <f t="shared" si="89"/>
        <v>0</v>
      </c>
      <c r="BT95" s="200">
        <v>0</v>
      </c>
      <c r="BU95" s="119">
        <f t="shared" si="109"/>
        <v>0</v>
      </c>
      <c r="BV95" s="200">
        <f t="shared" si="90"/>
        <v>387.00844999999998</v>
      </c>
      <c r="BW95" s="200">
        <v>0</v>
      </c>
      <c r="BX95" s="152">
        <f t="shared" si="110"/>
        <v>387.00844999999998</v>
      </c>
      <c r="BY95" s="228">
        <f t="shared" si="96"/>
        <v>0.68255458553791881</v>
      </c>
    </row>
    <row r="96" spans="2:77" ht="12.6" customHeight="1" x14ac:dyDescent="0.25">
      <c r="B96" s="796" t="s">
        <v>132</v>
      </c>
      <c r="C96" s="798" t="s">
        <v>133</v>
      </c>
      <c r="D96" s="616" t="s">
        <v>57</v>
      </c>
      <c r="E96" s="186">
        <f t="shared" si="65"/>
        <v>1200</v>
      </c>
      <c r="F96" s="240">
        <f t="shared" si="66"/>
        <v>416</v>
      </c>
      <c r="G96" s="40">
        <f t="shared" si="92"/>
        <v>0.34666666666666668</v>
      </c>
      <c r="H96" s="42">
        <f t="shared" si="67"/>
        <v>327</v>
      </c>
      <c r="I96" s="42">
        <f t="shared" si="68"/>
        <v>743</v>
      </c>
      <c r="J96" s="40">
        <f t="shared" si="93"/>
        <v>0.61916666666666664</v>
      </c>
      <c r="K96" s="42">
        <f t="shared" si="69"/>
        <v>0</v>
      </c>
      <c r="L96" s="42">
        <f t="shared" si="70"/>
        <v>743</v>
      </c>
      <c r="M96" s="40">
        <f t="shared" si="94"/>
        <v>0.61916666666666664</v>
      </c>
      <c r="N96" s="42">
        <f t="shared" si="71"/>
        <v>0</v>
      </c>
      <c r="O96" s="42">
        <f t="shared" si="91"/>
        <v>743</v>
      </c>
      <c r="P96" s="40">
        <f t="shared" si="95"/>
        <v>0.61916666666666664</v>
      </c>
      <c r="Q96" s="80">
        <f t="shared" si="72"/>
        <v>1200</v>
      </c>
      <c r="R96" s="81">
        <v>0</v>
      </c>
      <c r="S96" s="624">
        <v>1200</v>
      </c>
      <c r="T96" s="82">
        <f t="shared" si="73"/>
        <v>194</v>
      </c>
      <c r="U96" s="83">
        <v>0</v>
      </c>
      <c r="V96" s="84">
        <v>194</v>
      </c>
      <c r="W96" s="82">
        <f t="shared" si="74"/>
        <v>98</v>
      </c>
      <c r="X96" s="83">
        <v>0</v>
      </c>
      <c r="Y96" s="84">
        <v>98</v>
      </c>
      <c r="Z96" s="82">
        <f t="shared" si="75"/>
        <v>124</v>
      </c>
      <c r="AA96" s="83">
        <v>0</v>
      </c>
      <c r="AB96" s="84">
        <v>124</v>
      </c>
      <c r="AC96" s="223">
        <f t="shared" si="76"/>
        <v>416</v>
      </c>
      <c r="AD96" s="223">
        <v>0</v>
      </c>
      <c r="AE96" s="207">
        <f t="shared" si="104"/>
        <v>416</v>
      </c>
      <c r="AF96" s="223">
        <f t="shared" si="77"/>
        <v>85</v>
      </c>
      <c r="AG96" s="207">
        <v>0</v>
      </c>
      <c r="AH96" s="84">
        <v>85</v>
      </c>
      <c r="AI96" s="223">
        <f t="shared" si="78"/>
        <v>148</v>
      </c>
      <c r="AJ96" s="207">
        <v>0</v>
      </c>
      <c r="AK96" s="84">
        <v>148</v>
      </c>
      <c r="AL96" s="223">
        <f t="shared" si="79"/>
        <v>94</v>
      </c>
      <c r="AM96" s="207">
        <v>0</v>
      </c>
      <c r="AN96" s="84">
        <v>94</v>
      </c>
      <c r="AO96" s="223">
        <f t="shared" si="80"/>
        <v>327</v>
      </c>
      <c r="AP96" s="223">
        <v>0</v>
      </c>
      <c r="AQ96" s="207">
        <f t="shared" si="105"/>
        <v>327</v>
      </c>
      <c r="AR96" s="223">
        <f t="shared" ref="AR96:AR102" si="111">AS96+AT96</f>
        <v>743</v>
      </c>
      <c r="AS96" s="223">
        <v>0</v>
      </c>
      <c r="AT96" s="207">
        <f t="shared" si="106"/>
        <v>743</v>
      </c>
      <c r="AU96" s="223">
        <f t="shared" si="81"/>
        <v>0</v>
      </c>
      <c r="AV96" s="207">
        <v>0</v>
      </c>
      <c r="AW96" s="85">
        <v>0</v>
      </c>
      <c r="AX96" s="223">
        <f t="shared" si="82"/>
        <v>0</v>
      </c>
      <c r="AY96" s="207">
        <v>0</v>
      </c>
      <c r="AZ96" s="85">
        <v>0</v>
      </c>
      <c r="BA96" s="223">
        <f t="shared" si="83"/>
        <v>0</v>
      </c>
      <c r="BB96" s="207">
        <v>0</v>
      </c>
      <c r="BC96" s="85">
        <v>0</v>
      </c>
      <c r="BD96" s="223">
        <f t="shared" si="84"/>
        <v>0</v>
      </c>
      <c r="BE96" s="223">
        <v>0</v>
      </c>
      <c r="BF96" s="207">
        <f t="shared" si="107"/>
        <v>0</v>
      </c>
      <c r="BG96" s="223">
        <f t="shared" si="85"/>
        <v>743</v>
      </c>
      <c r="BH96" s="223">
        <v>0</v>
      </c>
      <c r="BI96" s="207">
        <f t="shared" si="108"/>
        <v>743</v>
      </c>
      <c r="BJ96" s="223">
        <f t="shared" si="86"/>
        <v>0</v>
      </c>
      <c r="BK96" s="207">
        <v>0</v>
      </c>
      <c r="BL96" s="84">
        <v>0</v>
      </c>
      <c r="BM96" s="223">
        <f t="shared" si="87"/>
        <v>0</v>
      </c>
      <c r="BN96" s="207">
        <v>0</v>
      </c>
      <c r="BO96" s="84">
        <v>0</v>
      </c>
      <c r="BP96" s="223">
        <f t="shared" si="88"/>
        <v>0</v>
      </c>
      <c r="BQ96" s="207">
        <v>0</v>
      </c>
      <c r="BR96" s="84">
        <v>0</v>
      </c>
      <c r="BS96" s="225">
        <f t="shared" si="89"/>
        <v>0</v>
      </c>
      <c r="BT96" s="225">
        <v>0</v>
      </c>
      <c r="BU96" s="51">
        <f t="shared" si="109"/>
        <v>0</v>
      </c>
      <c r="BV96" s="225">
        <f t="shared" si="90"/>
        <v>743</v>
      </c>
      <c r="BW96" s="225">
        <v>0</v>
      </c>
      <c r="BX96" s="51">
        <f t="shared" si="110"/>
        <v>743</v>
      </c>
      <c r="BY96" s="54">
        <f t="shared" si="96"/>
        <v>0.61916666666666664</v>
      </c>
    </row>
    <row r="97" spans="2:78" ht="12.6" customHeight="1" thickBot="1" x14ac:dyDescent="0.3">
      <c r="B97" s="797"/>
      <c r="C97" s="799"/>
      <c r="D97" s="617" t="s">
        <v>32</v>
      </c>
      <c r="E97" s="316">
        <f t="shared" si="65"/>
        <v>2340</v>
      </c>
      <c r="F97" s="107">
        <f t="shared" si="66"/>
        <v>945.14400000000001</v>
      </c>
      <c r="G97" s="108">
        <f t="shared" si="92"/>
        <v>0.4039076923076923</v>
      </c>
      <c r="H97" s="110">
        <f t="shared" si="67"/>
        <v>601.06099999999992</v>
      </c>
      <c r="I97" s="110">
        <f t="shared" si="68"/>
        <v>1546.2049999999999</v>
      </c>
      <c r="J97" s="108">
        <f t="shared" si="93"/>
        <v>0.66077136752136745</v>
      </c>
      <c r="K97" s="110">
        <f t="shared" si="69"/>
        <v>0</v>
      </c>
      <c r="L97" s="110">
        <f t="shared" si="70"/>
        <v>1546.2049999999999</v>
      </c>
      <c r="M97" s="108">
        <f t="shared" si="94"/>
        <v>0.66077136752136745</v>
      </c>
      <c r="N97" s="110">
        <f t="shared" si="71"/>
        <v>0</v>
      </c>
      <c r="O97" s="110">
        <f t="shared" si="91"/>
        <v>1546.2049999999999</v>
      </c>
      <c r="P97" s="108">
        <f t="shared" si="95"/>
        <v>0.66077136752136745</v>
      </c>
      <c r="Q97" s="230">
        <f t="shared" si="72"/>
        <v>2340</v>
      </c>
      <c r="R97" s="231">
        <v>0</v>
      </c>
      <c r="S97" s="632">
        <f>S96*1.95</f>
        <v>2340</v>
      </c>
      <c r="T97" s="232">
        <f t="shared" si="73"/>
        <v>387.38</v>
      </c>
      <c r="U97" s="233">
        <v>0</v>
      </c>
      <c r="V97" s="234">
        <v>387.38</v>
      </c>
      <c r="W97" s="232">
        <f t="shared" si="74"/>
        <v>252.38200000000001</v>
      </c>
      <c r="X97" s="233">
        <v>0</v>
      </c>
      <c r="Y97" s="234">
        <v>252.38200000000001</v>
      </c>
      <c r="Z97" s="232">
        <f t="shared" si="75"/>
        <v>305.38200000000001</v>
      </c>
      <c r="AA97" s="233">
        <v>0</v>
      </c>
      <c r="AB97" s="234">
        <v>305.38200000000001</v>
      </c>
      <c r="AC97" s="198">
        <f t="shared" si="76"/>
        <v>945.14400000000001</v>
      </c>
      <c r="AD97" s="198">
        <v>0</v>
      </c>
      <c r="AE97" s="197">
        <f t="shared" si="104"/>
        <v>945.14400000000001</v>
      </c>
      <c r="AF97" s="198">
        <f t="shared" si="77"/>
        <v>63.865000000000002</v>
      </c>
      <c r="AG97" s="197">
        <v>0</v>
      </c>
      <c r="AH97" s="234">
        <v>63.865000000000002</v>
      </c>
      <c r="AI97" s="198">
        <f t="shared" si="78"/>
        <v>328.99599999999998</v>
      </c>
      <c r="AJ97" s="197">
        <v>0</v>
      </c>
      <c r="AK97" s="234">
        <v>328.99599999999998</v>
      </c>
      <c r="AL97" s="198">
        <f t="shared" si="79"/>
        <v>208.2</v>
      </c>
      <c r="AM97" s="197">
        <v>0</v>
      </c>
      <c r="AN97" s="234">
        <v>208.2</v>
      </c>
      <c r="AO97" s="198">
        <f t="shared" si="80"/>
        <v>601.06099999999992</v>
      </c>
      <c r="AP97" s="198">
        <v>0</v>
      </c>
      <c r="AQ97" s="197">
        <f t="shared" si="105"/>
        <v>601.06099999999992</v>
      </c>
      <c r="AR97" s="198">
        <f t="shared" si="111"/>
        <v>1546.2049999999999</v>
      </c>
      <c r="AS97" s="198">
        <v>0</v>
      </c>
      <c r="AT97" s="219">
        <f t="shared" si="106"/>
        <v>1546.2049999999999</v>
      </c>
      <c r="AU97" s="198">
        <f t="shared" si="81"/>
        <v>0</v>
      </c>
      <c r="AV97" s="197">
        <v>0</v>
      </c>
      <c r="AW97" s="235">
        <v>0</v>
      </c>
      <c r="AX97" s="198">
        <f t="shared" si="82"/>
        <v>0</v>
      </c>
      <c r="AY97" s="197">
        <v>0</v>
      </c>
      <c r="AZ97" s="235">
        <v>0</v>
      </c>
      <c r="BA97" s="198">
        <f t="shared" si="83"/>
        <v>0</v>
      </c>
      <c r="BB97" s="197">
        <v>0</v>
      </c>
      <c r="BC97" s="235">
        <v>0</v>
      </c>
      <c r="BD97" s="198">
        <f t="shared" si="84"/>
        <v>0</v>
      </c>
      <c r="BE97" s="198">
        <v>0</v>
      </c>
      <c r="BF97" s="197">
        <f t="shared" si="107"/>
        <v>0</v>
      </c>
      <c r="BG97" s="198">
        <f t="shared" si="85"/>
        <v>1546.2049999999999</v>
      </c>
      <c r="BH97" s="198">
        <v>0</v>
      </c>
      <c r="BI97" s="197">
        <f t="shared" si="108"/>
        <v>1546.2049999999999</v>
      </c>
      <c r="BJ97" s="198">
        <f t="shared" si="86"/>
        <v>0</v>
      </c>
      <c r="BK97" s="197">
        <v>0</v>
      </c>
      <c r="BL97" s="234">
        <v>0</v>
      </c>
      <c r="BM97" s="198">
        <f t="shared" si="87"/>
        <v>0</v>
      </c>
      <c r="BN97" s="197">
        <v>0</v>
      </c>
      <c r="BO97" s="234">
        <v>0</v>
      </c>
      <c r="BP97" s="198">
        <f t="shared" si="88"/>
        <v>0</v>
      </c>
      <c r="BQ97" s="197">
        <v>0</v>
      </c>
      <c r="BR97" s="234">
        <v>0</v>
      </c>
      <c r="BS97" s="200">
        <f t="shared" si="89"/>
        <v>0</v>
      </c>
      <c r="BT97" s="200">
        <v>0</v>
      </c>
      <c r="BU97" s="120">
        <f t="shared" si="109"/>
        <v>0</v>
      </c>
      <c r="BV97" s="158">
        <f t="shared" si="90"/>
        <v>1546.2049999999999</v>
      </c>
      <c r="BW97" s="158">
        <v>0</v>
      </c>
      <c r="BX97" s="52">
        <f t="shared" si="110"/>
        <v>1546.2049999999999</v>
      </c>
      <c r="BY97" s="228">
        <f t="shared" si="96"/>
        <v>0.66077136752136745</v>
      </c>
    </row>
    <row r="98" spans="2:78" ht="28.2" thickBot="1" x14ac:dyDescent="0.3">
      <c r="B98" s="317" t="s">
        <v>134</v>
      </c>
      <c r="C98" s="326" t="s">
        <v>135</v>
      </c>
      <c r="D98" s="319" t="s">
        <v>32</v>
      </c>
      <c r="E98" s="274">
        <f t="shared" si="65"/>
        <v>0</v>
      </c>
      <c r="F98" s="275">
        <f t="shared" si="66"/>
        <v>0</v>
      </c>
      <c r="G98" s="320"/>
      <c r="H98" s="321">
        <f t="shared" si="67"/>
        <v>0</v>
      </c>
      <c r="I98" s="321">
        <f t="shared" si="68"/>
        <v>0</v>
      </c>
      <c r="J98" s="320" t="e">
        <f t="shared" si="93"/>
        <v>#DIV/0!</v>
      </c>
      <c r="K98" s="321">
        <f t="shared" si="69"/>
        <v>0</v>
      </c>
      <c r="L98" s="321">
        <f t="shared" si="70"/>
        <v>0</v>
      </c>
      <c r="M98" s="320" t="e">
        <f t="shared" si="94"/>
        <v>#DIV/0!</v>
      </c>
      <c r="N98" s="321">
        <f t="shared" si="71"/>
        <v>0</v>
      </c>
      <c r="O98" s="321">
        <f t="shared" si="91"/>
        <v>0</v>
      </c>
      <c r="P98" s="320"/>
      <c r="Q98" s="277">
        <f t="shared" si="72"/>
        <v>0</v>
      </c>
      <c r="R98" s="278">
        <f>R99+R100</f>
        <v>0</v>
      </c>
      <c r="S98" s="633">
        <f>S99+S100</f>
        <v>0</v>
      </c>
      <c r="T98" s="279">
        <f t="shared" si="73"/>
        <v>0</v>
      </c>
      <c r="U98" s="280">
        <f>U99+U100</f>
        <v>0</v>
      </c>
      <c r="V98" s="281">
        <f>V99+V100</f>
        <v>0</v>
      </c>
      <c r="W98" s="279">
        <f t="shared" si="74"/>
        <v>0</v>
      </c>
      <c r="X98" s="280">
        <f>X99+X100</f>
        <v>0</v>
      </c>
      <c r="Y98" s="281">
        <f>Y99+Y100</f>
        <v>0</v>
      </c>
      <c r="Z98" s="279">
        <f t="shared" si="75"/>
        <v>0</v>
      </c>
      <c r="AA98" s="280">
        <f>AA99+AA100</f>
        <v>0</v>
      </c>
      <c r="AB98" s="281">
        <f>AB99+AB100</f>
        <v>0</v>
      </c>
      <c r="AC98" s="283">
        <f t="shared" si="76"/>
        <v>0</v>
      </c>
      <c r="AD98" s="284">
        <f>AD99+AD100</f>
        <v>0</v>
      </c>
      <c r="AE98" s="285">
        <f>AE99+AE100</f>
        <v>0</v>
      </c>
      <c r="AF98" s="283">
        <f t="shared" si="77"/>
        <v>0</v>
      </c>
      <c r="AG98" s="284">
        <f>AG99+AG100</f>
        <v>0</v>
      </c>
      <c r="AH98" s="281">
        <f>AH99+AH100</f>
        <v>0</v>
      </c>
      <c r="AI98" s="283">
        <f t="shared" si="78"/>
        <v>0</v>
      </c>
      <c r="AJ98" s="284">
        <f>AJ99+AJ100</f>
        <v>0</v>
      </c>
      <c r="AK98" s="281">
        <f>AK99+AK100</f>
        <v>0</v>
      </c>
      <c r="AL98" s="283">
        <f t="shared" si="79"/>
        <v>0</v>
      </c>
      <c r="AM98" s="284">
        <f>AM99+AM100</f>
        <v>0</v>
      </c>
      <c r="AN98" s="281">
        <f>AN99+AN100</f>
        <v>0</v>
      </c>
      <c r="AO98" s="283">
        <f>AP98+AQ98</f>
        <v>0</v>
      </c>
      <c r="AP98" s="284">
        <f>AP99+AP100</f>
        <v>0</v>
      </c>
      <c r="AQ98" s="285">
        <f>AQ99+AQ100</f>
        <v>0</v>
      </c>
      <c r="AR98" s="283">
        <f t="shared" si="111"/>
        <v>0</v>
      </c>
      <c r="AS98" s="284">
        <f>AS99+AS100</f>
        <v>0</v>
      </c>
      <c r="AT98" s="285">
        <f>AT99+AT100</f>
        <v>0</v>
      </c>
      <c r="AU98" s="283">
        <f t="shared" si="81"/>
        <v>0</v>
      </c>
      <c r="AV98" s="284">
        <f>AV99+AV100</f>
        <v>0</v>
      </c>
      <c r="AW98" s="282">
        <f>AW99+AW100</f>
        <v>0</v>
      </c>
      <c r="AX98" s="283">
        <f t="shared" si="82"/>
        <v>0</v>
      </c>
      <c r="AY98" s="284">
        <f>AY99+AY100</f>
        <v>0</v>
      </c>
      <c r="AZ98" s="282">
        <f>AZ99+AZ100</f>
        <v>0</v>
      </c>
      <c r="BA98" s="283">
        <f t="shared" si="83"/>
        <v>0</v>
      </c>
      <c r="BB98" s="284">
        <f>BB99+BB100</f>
        <v>0</v>
      </c>
      <c r="BC98" s="282">
        <f>BC99+BC100</f>
        <v>0</v>
      </c>
      <c r="BD98" s="283">
        <f t="shared" si="84"/>
        <v>0</v>
      </c>
      <c r="BE98" s="284">
        <f>BE99+BE100</f>
        <v>0</v>
      </c>
      <c r="BF98" s="285">
        <f>BF99+BF100</f>
        <v>0</v>
      </c>
      <c r="BG98" s="283">
        <f t="shared" si="85"/>
        <v>0</v>
      </c>
      <c r="BH98" s="283">
        <f>BH99+BH100</f>
        <v>0</v>
      </c>
      <c r="BI98" s="285">
        <f>BI99+BI100</f>
        <v>0</v>
      </c>
      <c r="BJ98" s="283">
        <f t="shared" si="86"/>
        <v>0</v>
      </c>
      <c r="BK98" s="284">
        <f>BK99+BK100</f>
        <v>0</v>
      </c>
      <c r="BL98" s="281">
        <f>BL99+BL100</f>
        <v>0</v>
      </c>
      <c r="BM98" s="283">
        <f t="shared" si="87"/>
        <v>0</v>
      </c>
      <c r="BN98" s="284">
        <f>BN99+BN100</f>
        <v>0</v>
      </c>
      <c r="BO98" s="281">
        <f>BO99+BO100</f>
        <v>0</v>
      </c>
      <c r="BP98" s="283">
        <f t="shared" si="88"/>
        <v>0</v>
      </c>
      <c r="BQ98" s="284">
        <f>BQ99+BQ100</f>
        <v>0</v>
      </c>
      <c r="BR98" s="281">
        <f>BR99+BR100</f>
        <v>0</v>
      </c>
      <c r="BS98" s="287">
        <f t="shared" si="89"/>
        <v>0</v>
      </c>
      <c r="BT98" s="288">
        <f>BT99+BT100</f>
        <v>0</v>
      </c>
      <c r="BU98" s="288">
        <f>BU99+BU100</f>
        <v>0</v>
      </c>
      <c r="BV98" s="287">
        <f t="shared" si="90"/>
        <v>0</v>
      </c>
      <c r="BW98" s="288">
        <f>BW99+BW100</f>
        <v>0</v>
      </c>
      <c r="BX98" s="288">
        <f>BX99+BX100</f>
        <v>0</v>
      </c>
      <c r="BY98" s="290" t="e">
        <f t="shared" si="96"/>
        <v>#DIV/0!</v>
      </c>
    </row>
    <row r="99" spans="2:78" ht="22.5" customHeight="1" thickBot="1" x14ac:dyDescent="0.3">
      <c r="B99" s="327" t="s">
        <v>136</v>
      </c>
      <c r="C99" s="328" t="s">
        <v>137</v>
      </c>
      <c r="D99" s="329" t="s">
        <v>32</v>
      </c>
      <c r="E99" s="330">
        <f t="shared" si="65"/>
        <v>0</v>
      </c>
      <c r="F99" s="331">
        <f t="shared" si="66"/>
        <v>0</v>
      </c>
      <c r="G99" s="332"/>
      <c r="H99" s="333">
        <f t="shared" si="67"/>
        <v>0</v>
      </c>
      <c r="I99" s="333">
        <f t="shared" si="68"/>
        <v>0</v>
      </c>
      <c r="J99" s="332"/>
      <c r="K99" s="333">
        <f t="shared" si="69"/>
        <v>0</v>
      </c>
      <c r="L99" s="333">
        <f t="shared" si="70"/>
        <v>0</v>
      </c>
      <c r="M99" s="332"/>
      <c r="N99" s="333">
        <f t="shared" si="71"/>
        <v>0</v>
      </c>
      <c r="O99" s="333">
        <f t="shared" si="91"/>
        <v>0</v>
      </c>
      <c r="P99" s="332"/>
      <c r="Q99" s="334">
        <f t="shared" si="72"/>
        <v>0</v>
      </c>
      <c r="R99" s="335">
        <v>0</v>
      </c>
      <c r="S99" s="636">
        <v>0</v>
      </c>
      <c r="T99" s="336">
        <f t="shared" si="73"/>
        <v>0</v>
      </c>
      <c r="U99" s="337">
        <v>0</v>
      </c>
      <c r="V99" s="338">
        <v>0</v>
      </c>
      <c r="W99" s="336">
        <f t="shared" si="74"/>
        <v>0</v>
      </c>
      <c r="X99" s="337">
        <v>0</v>
      </c>
      <c r="Y99" s="338">
        <v>0</v>
      </c>
      <c r="Z99" s="336">
        <f t="shared" si="75"/>
        <v>0</v>
      </c>
      <c r="AA99" s="337">
        <v>0</v>
      </c>
      <c r="AB99" s="338">
        <v>0</v>
      </c>
      <c r="AC99" s="218">
        <f t="shared" si="76"/>
        <v>0</v>
      </c>
      <c r="AD99" s="219">
        <v>0</v>
      </c>
      <c r="AE99" s="207">
        <f>T99+W99+Z99</f>
        <v>0</v>
      </c>
      <c r="AF99" s="218">
        <f t="shared" si="77"/>
        <v>0</v>
      </c>
      <c r="AG99" s="219">
        <v>0</v>
      </c>
      <c r="AH99" s="338">
        <v>0</v>
      </c>
      <c r="AI99" s="218">
        <f t="shared" si="78"/>
        <v>0</v>
      </c>
      <c r="AJ99" s="219">
        <v>0</v>
      </c>
      <c r="AK99" s="338">
        <v>0</v>
      </c>
      <c r="AL99" s="218">
        <f t="shared" si="79"/>
        <v>0</v>
      </c>
      <c r="AM99" s="219">
        <v>0</v>
      </c>
      <c r="AN99" s="338">
        <v>0</v>
      </c>
      <c r="AO99" s="218">
        <f t="shared" si="80"/>
        <v>0</v>
      </c>
      <c r="AP99" s="219">
        <v>0</v>
      </c>
      <c r="AQ99" s="207">
        <f>AF99+AI99+AL99</f>
        <v>0</v>
      </c>
      <c r="AR99" s="218">
        <f t="shared" si="111"/>
        <v>0</v>
      </c>
      <c r="AS99" s="219">
        <v>0</v>
      </c>
      <c r="AT99" s="207">
        <f>AI99+AL99+AO99</f>
        <v>0</v>
      </c>
      <c r="AU99" s="218">
        <f t="shared" si="81"/>
        <v>0</v>
      </c>
      <c r="AV99" s="219">
        <v>0</v>
      </c>
      <c r="AW99" s="339">
        <v>0</v>
      </c>
      <c r="AX99" s="218">
        <f t="shared" si="82"/>
        <v>0</v>
      </c>
      <c r="AY99" s="219">
        <v>0</v>
      </c>
      <c r="AZ99" s="339">
        <v>0</v>
      </c>
      <c r="BA99" s="218">
        <f t="shared" si="83"/>
        <v>0</v>
      </c>
      <c r="BB99" s="219">
        <v>0</v>
      </c>
      <c r="BC99" s="339">
        <v>0</v>
      </c>
      <c r="BD99" s="218">
        <f t="shared" si="84"/>
        <v>0</v>
      </c>
      <c r="BE99" s="219">
        <v>0</v>
      </c>
      <c r="BF99" s="207">
        <f>AU99+AX99+BA99</f>
        <v>0</v>
      </c>
      <c r="BG99" s="218">
        <f t="shared" si="85"/>
        <v>0</v>
      </c>
      <c r="BH99" s="218">
        <v>0</v>
      </c>
      <c r="BI99" s="207">
        <f>AR99+BD99</f>
        <v>0</v>
      </c>
      <c r="BJ99" s="218">
        <f t="shared" si="86"/>
        <v>0</v>
      </c>
      <c r="BK99" s="219">
        <v>0</v>
      </c>
      <c r="BL99" s="338">
        <v>0</v>
      </c>
      <c r="BM99" s="218">
        <f t="shared" si="87"/>
        <v>0</v>
      </c>
      <c r="BN99" s="219">
        <v>0</v>
      </c>
      <c r="BO99" s="338">
        <v>0</v>
      </c>
      <c r="BP99" s="218">
        <f t="shared" si="88"/>
        <v>0</v>
      </c>
      <c r="BQ99" s="219">
        <v>0</v>
      </c>
      <c r="BR99" s="338">
        <v>0</v>
      </c>
      <c r="BS99" s="221">
        <f t="shared" si="89"/>
        <v>0</v>
      </c>
      <c r="BT99" s="241">
        <v>0</v>
      </c>
      <c r="BU99" s="51">
        <f>BJ99+BM99+BP99</f>
        <v>0</v>
      </c>
      <c r="BV99" s="221">
        <f t="shared" si="90"/>
        <v>0</v>
      </c>
      <c r="BW99" s="241">
        <v>0</v>
      </c>
      <c r="BX99" s="51">
        <f>BG99+BS99</f>
        <v>0</v>
      </c>
      <c r="BY99" s="340"/>
    </row>
    <row r="100" spans="2:78" ht="22.5" customHeight="1" thickBot="1" x14ac:dyDescent="0.3">
      <c r="B100" s="327" t="s">
        <v>138</v>
      </c>
      <c r="C100" s="328" t="s">
        <v>139</v>
      </c>
      <c r="D100" s="329" t="s">
        <v>32</v>
      </c>
      <c r="E100" s="316">
        <f t="shared" si="65"/>
        <v>0</v>
      </c>
      <c r="F100" s="341">
        <f t="shared" si="66"/>
        <v>0</v>
      </c>
      <c r="G100" s="236"/>
      <c r="H100" s="342">
        <f t="shared" si="67"/>
        <v>0</v>
      </c>
      <c r="I100" s="342">
        <f t="shared" si="68"/>
        <v>0</v>
      </c>
      <c r="J100" s="236" t="e">
        <f>I100/E100</f>
        <v>#DIV/0!</v>
      </c>
      <c r="K100" s="342">
        <f t="shared" si="69"/>
        <v>0</v>
      </c>
      <c r="L100" s="342">
        <f t="shared" si="70"/>
        <v>0</v>
      </c>
      <c r="M100" s="236" t="e">
        <f>L100/E100</f>
        <v>#DIV/0!</v>
      </c>
      <c r="N100" s="342">
        <f t="shared" si="71"/>
        <v>0</v>
      </c>
      <c r="O100" s="342">
        <f t="shared" si="91"/>
        <v>0</v>
      </c>
      <c r="P100" s="236"/>
      <c r="Q100" s="44">
        <f t="shared" si="72"/>
        <v>0</v>
      </c>
      <c r="R100" s="45">
        <v>0</v>
      </c>
      <c r="S100" s="637"/>
      <c r="T100" s="46">
        <f t="shared" si="73"/>
        <v>0</v>
      </c>
      <c r="U100" s="47">
        <v>0</v>
      </c>
      <c r="V100" s="343">
        <v>0</v>
      </c>
      <c r="W100" s="46">
        <f t="shared" si="74"/>
        <v>0</v>
      </c>
      <c r="X100" s="47">
        <v>0</v>
      </c>
      <c r="Y100" s="343">
        <v>0</v>
      </c>
      <c r="Z100" s="46">
        <f t="shared" si="75"/>
        <v>0</v>
      </c>
      <c r="AA100" s="47">
        <v>0</v>
      </c>
      <c r="AB100" s="343">
        <v>0</v>
      </c>
      <c r="AC100" s="345">
        <f t="shared" si="76"/>
        <v>0</v>
      </c>
      <c r="AD100" s="346">
        <v>0</v>
      </c>
      <c r="AE100" s="207">
        <f>T100+W100+Z100</f>
        <v>0</v>
      </c>
      <c r="AF100" s="345">
        <f t="shared" si="77"/>
        <v>0</v>
      </c>
      <c r="AG100" s="346">
        <v>0</v>
      </c>
      <c r="AH100" s="343">
        <v>0</v>
      </c>
      <c r="AI100" s="345">
        <f t="shared" si="78"/>
        <v>0</v>
      </c>
      <c r="AJ100" s="346">
        <v>0</v>
      </c>
      <c r="AK100" s="343">
        <v>0</v>
      </c>
      <c r="AL100" s="345">
        <f t="shared" si="79"/>
        <v>0</v>
      </c>
      <c r="AM100" s="346">
        <v>0</v>
      </c>
      <c r="AN100" s="343">
        <v>0</v>
      </c>
      <c r="AO100" s="345">
        <f t="shared" si="80"/>
        <v>0</v>
      </c>
      <c r="AP100" s="346">
        <v>0</v>
      </c>
      <c r="AQ100" s="207">
        <f>AF100+AI100+AL100</f>
        <v>0</v>
      </c>
      <c r="AR100" s="345">
        <f t="shared" si="111"/>
        <v>0</v>
      </c>
      <c r="AS100" s="346">
        <v>0</v>
      </c>
      <c r="AT100" s="207">
        <f>AI100+AL100+AO100</f>
        <v>0</v>
      </c>
      <c r="AU100" s="345">
        <f t="shared" si="81"/>
        <v>0</v>
      </c>
      <c r="AV100" s="346">
        <v>0</v>
      </c>
      <c r="AW100" s="344">
        <v>0</v>
      </c>
      <c r="AX100" s="345">
        <f t="shared" si="82"/>
        <v>0</v>
      </c>
      <c r="AY100" s="346">
        <v>0</v>
      </c>
      <c r="AZ100" s="344">
        <v>0</v>
      </c>
      <c r="BA100" s="345">
        <f t="shared" si="83"/>
        <v>0</v>
      </c>
      <c r="BB100" s="346">
        <v>0</v>
      </c>
      <c r="BC100" s="344">
        <v>0</v>
      </c>
      <c r="BD100" s="345">
        <f t="shared" si="84"/>
        <v>0</v>
      </c>
      <c r="BE100" s="346">
        <v>0</v>
      </c>
      <c r="BF100" s="207">
        <f>AU100+AX100+BA100</f>
        <v>0</v>
      </c>
      <c r="BG100" s="345">
        <f t="shared" si="85"/>
        <v>0</v>
      </c>
      <c r="BH100" s="345">
        <v>0</v>
      </c>
      <c r="BI100" s="207">
        <f>AR100+BD100</f>
        <v>0</v>
      </c>
      <c r="BJ100" s="345">
        <f t="shared" si="86"/>
        <v>0</v>
      </c>
      <c r="BK100" s="346">
        <v>0</v>
      </c>
      <c r="BL100" s="343">
        <v>0</v>
      </c>
      <c r="BM100" s="345">
        <f t="shared" si="87"/>
        <v>0</v>
      </c>
      <c r="BN100" s="346">
        <v>0</v>
      </c>
      <c r="BO100" s="343">
        <v>0</v>
      </c>
      <c r="BP100" s="345">
        <f t="shared" si="88"/>
        <v>0</v>
      </c>
      <c r="BQ100" s="346">
        <v>0</v>
      </c>
      <c r="BR100" s="343">
        <v>0</v>
      </c>
      <c r="BS100" s="347">
        <f t="shared" si="89"/>
        <v>0</v>
      </c>
      <c r="BT100" s="348">
        <v>0</v>
      </c>
      <c r="BU100" s="51">
        <f>BJ100+BM100+BP100</f>
        <v>0</v>
      </c>
      <c r="BV100" s="347">
        <f t="shared" si="90"/>
        <v>0</v>
      </c>
      <c r="BW100" s="348">
        <v>0</v>
      </c>
      <c r="BX100" s="51">
        <f>BG100+BS100</f>
        <v>0</v>
      </c>
      <c r="BY100" s="193" t="e">
        <f>BV100/Q100</f>
        <v>#DIV/0!</v>
      </c>
    </row>
    <row r="101" spans="2:78" ht="26.25" customHeight="1" thickBot="1" x14ac:dyDescent="0.3">
      <c r="B101" s="349" t="s">
        <v>140</v>
      </c>
      <c r="C101" s="350" t="s">
        <v>141</v>
      </c>
      <c r="D101" s="351" t="s">
        <v>32</v>
      </c>
      <c r="E101" s="352">
        <f t="shared" si="65"/>
        <v>5678.8720000000003</v>
      </c>
      <c r="F101" s="353">
        <f t="shared" si="66"/>
        <v>1496.5314500000002</v>
      </c>
      <c r="G101" s="354">
        <f>F101/E101</f>
        <v>0.26352618090353158</v>
      </c>
      <c r="H101" s="355">
        <f t="shared" si="67"/>
        <v>530.91700000000003</v>
      </c>
      <c r="I101" s="355">
        <f t="shared" si="68"/>
        <v>2027.4484500000003</v>
      </c>
      <c r="J101" s="354">
        <f>I101/E101</f>
        <v>0.35701605001838399</v>
      </c>
      <c r="K101" s="355">
        <f t="shared" si="69"/>
        <v>0</v>
      </c>
      <c r="L101" s="355">
        <f t="shared" si="70"/>
        <v>2027.4484500000003</v>
      </c>
      <c r="M101" s="354">
        <f>L101/E101</f>
        <v>0.35701605001838399</v>
      </c>
      <c r="N101" s="355">
        <f t="shared" si="71"/>
        <v>-48.261000000000003</v>
      </c>
      <c r="O101" s="355">
        <f t="shared" si="91"/>
        <v>1979.1874500000004</v>
      </c>
      <c r="P101" s="354">
        <f>O101/E101</f>
        <v>0.34851770738977744</v>
      </c>
      <c r="Q101" s="356">
        <f t="shared" si="72"/>
        <v>5678.8720000000003</v>
      </c>
      <c r="R101" s="357">
        <v>0</v>
      </c>
      <c r="S101" s="638">
        <f>5187.444+491.428</f>
        <v>5678.8720000000003</v>
      </c>
      <c r="T101" s="358">
        <f t="shared" si="73"/>
        <v>1164.624</v>
      </c>
      <c r="U101" s="359">
        <v>0</v>
      </c>
      <c r="V101" s="360">
        <v>1164.624</v>
      </c>
      <c r="W101" s="358">
        <f t="shared" si="74"/>
        <v>236.55445</v>
      </c>
      <c r="X101" s="359">
        <v>0</v>
      </c>
      <c r="Y101" s="360">
        <v>236.55445</v>
      </c>
      <c r="Z101" s="358">
        <f t="shared" si="75"/>
        <v>95.352999999999994</v>
      </c>
      <c r="AA101" s="359">
        <v>0</v>
      </c>
      <c r="AB101" s="360">
        <v>95.352999999999994</v>
      </c>
      <c r="AC101" s="362">
        <f t="shared" si="76"/>
        <v>1496.5314500000002</v>
      </c>
      <c r="AD101" s="362">
        <v>0</v>
      </c>
      <c r="AE101" s="172">
        <f>T101+W101+Z101</f>
        <v>1496.5314500000002</v>
      </c>
      <c r="AF101" s="363">
        <f t="shared" si="77"/>
        <v>262.29899999999998</v>
      </c>
      <c r="AG101" s="362">
        <v>0</v>
      </c>
      <c r="AH101" s="360">
        <v>262.29899999999998</v>
      </c>
      <c r="AI101" s="363">
        <f t="shared" si="78"/>
        <v>143.45099999999999</v>
      </c>
      <c r="AJ101" s="362">
        <v>0</v>
      </c>
      <c r="AK101" s="360">
        <v>143.45099999999999</v>
      </c>
      <c r="AL101" s="363">
        <f t="shared" si="79"/>
        <v>125.167</v>
      </c>
      <c r="AM101" s="362">
        <v>0</v>
      </c>
      <c r="AN101" s="360">
        <v>125.167</v>
      </c>
      <c r="AO101" s="363">
        <f t="shared" si="80"/>
        <v>530.91700000000003</v>
      </c>
      <c r="AP101" s="362">
        <v>0</v>
      </c>
      <c r="AQ101" s="172">
        <f>AF101+AI101+AL101</f>
        <v>530.91700000000003</v>
      </c>
      <c r="AR101" s="363">
        <f t="shared" si="111"/>
        <v>2027.4484500000003</v>
      </c>
      <c r="AS101" s="362">
        <v>0</v>
      </c>
      <c r="AT101" s="172">
        <f>AC101+AO101</f>
        <v>2027.4484500000003</v>
      </c>
      <c r="AU101" s="363">
        <f t="shared" si="81"/>
        <v>0</v>
      </c>
      <c r="AV101" s="362">
        <v>0</v>
      </c>
      <c r="AW101" s="361">
        <v>0</v>
      </c>
      <c r="AX101" s="363">
        <f t="shared" si="82"/>
        <v>0</v>
      </c>
      <c r="AY101" s="362">
        <v>0</v>
      </c>
      <c r="AZ101" s="361">
        <v>0</v>
      </c>
      <c r="BA101" s="363">
        <f t="shared" si="83"/>
        <v>0</v>
      </c>
      <c r="BB101" s="362">
        <v>0</v>
      </c>
      <c r="BC101" s="361">
        <v>0</v>
      </c>
      <c r="BD101" s="363">
        <f t="shared" si="84"/>
        <v>0</v>
      </c>
      <c r="BE101" s="362">
        <v>0</v>
      </c>
      <c r="BF101" s="172">
        <f>AU101+AX101+BA101</f>
        <v>0</v>
      </c>
      <c r="BG101" s="363">
        <f t="shared" si="85"/>
        <v>2027.4484500000003</v>
      </c>
      <c r="BH101" s="364">
        <v>0</v>
      </c>
      <c r="BI101" s="172">
        <f>AR101+BD101</f>
        <v>2027.4484500000003</v>
      </c>
      <c r="BJ101" s="363">
        <f t="shared" si="86"/>
        <v>0</v>
      </c>
      <c r="BK101" s="362">
        <v>0</v>
      </c>
      <c r="BL101" s="360">
        <v>0</v>
      </c>
      <c r="BM101" s="363">
        <f t="shared" si="87"/>
        <v>0</v>
      </c>
      <c r="BN101" s="362">
        <v>0</v>
      </c>
      <c r="BO101" s="360">
        <v>0</v>
      </c>
      <c r="BP101" s="363">
        <f t="shared" si="88"/>
        <v>0</v>
      </c>
      <c r="BQ101" s="362">
        <v>0</v>
      </c>
      <c r="BR101" s="360">
        <v>0</v>
      </c>
      <c r="BS101" s="365">
        <f t="shared" si="89"/>
        <v>-48.261000000000003</v>
      </c>
      <c r="BT101" s="366">
        <v>0</v>
      </c>
      <c r="BU101" s="137">
        <f>(BJ101+BM101+BP101)-48.261</f>
        <v>-48.261000000000003</v>
      </c>
      <c r="BV101" s="365">
        <f t="shared" si="90"/>
        <v>1979.1874500000004</v>
      </c>
      <c r="BW101" s="366">
        <v>0</v>
      </c>
      <c r="BX101" s="137">
        <f>BG101+BS101</f>
        <v>1979.1874500000004</v>
      </c>
      <c r="BY101" s="367">
        <f>BV101/Q101</f>
        <v>0.34851770738977744</v>
      </c>
    </row>
    <row r="102" spans="2:78" ht="24" customHeight="1" thickBot="1" x14ac:dyDescent="0.3">
      <c r="B102" s="368"/>
      <c r="C102" s="369" t="s">
        <v>142</v>
      </c>
      <c r="D102" s="370" t="s">
        <v>32</v>
      </c>
      <c r="E102" s="274">
        <f t="shared" si="65"/>
        <v>51874.440205000006</v>
      </c>
      <c r="F102" s="275">
        <f t="shared" si="66"/>
        <v>7914.6088400000008</v>
      </c>
      <c r="G102" s="371">
        <f>AE102/E102</f>
        <v>0.1525724192631796</v>
      </c>
      <c r="H102" s="372">
        <f t="shared" si="67"/>
        <v>9026.7556599999989</v>
      </c>
      <c r="I102" s="372">
        <f t="shared" si="68"/>
        <v>16941.3645</v>
      </c>
      <c r="J102" s="371">
        <f>I102/E102</f>
        <v>0.32658404472511449</v>
      </c>
      <c r="K102" s="372">
        <f t="shared" si="69"/>
        <v>0</v>
      </c>
      <c r="L102" s="372">
        <f t="shared" si="70"/>
        <v>16941.3645</v>
      </c>
      <c r="M102" s="371">
        <f>L102/E102</f>
        <v>0.32658404472511449</v>
      </c>
      <c r="N102" s="372">
        <f t="shared" si="71"/>
        <v>-48.261000000000003</v>
      </c>
      <c r="O102" s="276">
        <f t="shared" si="91"/>
        <v>16893.103500000001</v>
      </c>
      <c r="P102" s="23">
        <f>O102/E102</f>
        <v>0.32565370215545442</v>
      </c>
      <c r="Q102" s="373">
        <f t="shared" si="72"/>
        <v>51874.440205000006</v>
      </c>
      <c r="R102" s="374">
        <f>R98+R91+R76+R13+R101</f>
        <v>0</v>
      </c>
      <c r="S102" s="639">
        <f>S98+S91+S76+S6+S101</f>
        <v>51874.440205000006</v>
      </c>
      <c r="T102" s="375">
        <f t="shared" si="73"/>
        <v>3530.6630000000005</v>
      </c>
      <c r="U102" s="376">
        <f>U98+U91+U76+U13+U101</f>
        <v>0</v>
      </c>
      <c r="V102" s="377">
        <f>V98+V91+V76+V6+V101</f>
        <v>3530.6630000000005</v>
      </c>
      <c r="W102" s="375">
        <f t="shared" si="74"/>
        <v>2067.3269399999999</v>
      </c>
      <c r="X102" s="376">
        <f>X98+X91+X76+X13+X101</f>
        <v>0</v>
      </c>
      <c r="Y102" s="377">
        <f>Y98+Y91+Y76+Y6+Y101</f>
        <v>2067.3269399999999</v>
      </c>
      <c r="Z102" s="375">
        <f t="shared" si="75"/>
        <v>2316.6188999999999</v>
      </c>
      <c r="AA102" s="376">
        <f>AA98+AA91+AA76+AA13+AA101</f>
        <v>0</v>
      </c>
      <c r="AB102" s="377">
        <f>AB98+AB91+AB76+AB6+AB101</f>
        <v>2316.6188999999999</v>
      </c>
      <c r="AC102" s="283">
        <f t="shared" si="76"/>
        <v>7914.6088400000008</v>
      </c>
      <c r="AD102" s="284">
        <f>AD98+AD91+AD76+AD6+AD101</f>
        <v>0</v>
      </c>
      <c r="AE102" s="284">
        <f>AE98+AE91+AE76+AE6+AE101</f>
        <v>7914.6088400000008</v>
      </c>
      <c r="AF102" s="283">
        <f t="shared" si="77"/>
        <v>2644.7240000000002</v>
      </c>
      <c r="AG102" s="284">
        <f>AG98+AG91+AG76+AG6+AG101</f>
        <v>0</v>
      </c>
      <c r="AH102" s="377">
        <f>AH98+AH91+AH76+AH6+AH101</f>
        <v>2644.7240000000002</v>
      </c>
      <c r="AI102" s="283">
        <f t="shared" si="78"/>
        <v>1808.7887299999998</v>
      </c>
      <c r="AJ102" s="284">
        <f>AJ98+AJ91+AJ76+AJ6+AJ101</f>
        <v>0</v>
      </c>
      <c r="AK102" s="377">
        <f>AK98+AK91+AK76+AK6+AK101</f>
        <v>1808.7887299999998</v>
      </c>
      <c r="AL102" s="283">
        <f t="shared" si="79"/>
        <v>4573.2429300000013</v>
      </c>
      <c r="AM102" s="284">
        <f>AM98+AM91+AM76+AM6+AM101</f>
        <v>0</v>
      </c>
      <c r="AN102" s="377">
        <f>AN98+AN91+AN76+AN6+AN101</f>
        <v>4573.2429300000013</v>
      </c>
      <c r="AO102" s="283">
        <f t="shared" si="80"/>
        <v>9026.7556599999989</v>
      </c>
      <c r="AP102" s="284">
        <f>AP98+AP91+AP76+AP6+AP101</f>
        <v>0</v>
      </c>
      <c r="AQ102" s="284">
        <f>AQ98+AQ91+AQ76+AQ6+AQ101</f>
        <v>9026.7556599999989</v>
      </c>
      <c r="AR102" s="283">
        <f t="shared" si="111"/>
        <v>16941.3645</v>
      </c>
      <c r="AS102" s="284">
        <f>AS98+AS91+AS76+AS6+AS101</f>
        <v>0</v>
      </c>
      <c r="AT102" s="284">
        <f>AT98+AT91+AT76+AT6+AT101</f>
        <v>16941.3645</v>
      </c>
      <c r="AU102" s="283">
        <f t="shared" si="81"/>
        <v>0</v>
      </c>
      <c r="AV102" s="284">
        <f>AV98+AV91+AV76+AV6+AV101</f>
        <v>0</v>
      </c>
      <c r="AW102" s="378">
        <f>AW98+AW91+AW76+AW6+AW101</f>
        <v>0</v>
      </c>
      <c r="AX102" s="283">
        <f t="shared" si="82"/>
        <v>0</v>
      </c>
      <c r="AY102" s="284">
        <f>AY98+AY91+AY76+AY6+AY101</f>
        <v>0</v>
      </c>
      <c r="AZ102" s="378">
        <f>AZ98+AZ91+AZ76+AZ6+AZ101</f>
        <v>0</v>
      </c>
      <c r="BA102" s="283">
        <f t="shared" si="83"/>
        <v>0</v>
      </c>
      <c r="BB102" s="284">
        <f>BB98+BB91+BB76+BB6+BB101</f>
        <v>0</v>
      </c>
      <c r="BC102" s="378">
        <f>BC98+BC91+BC76+BC6+BC101</f>
        <v>0</v>
      </c>
      <c r="BD102" s="283">
        <f t="shared" si="84"/>
        <v>0</v>
      </c>
      <c r="BE102" s="284">
        <f>BE98+BE91+BE76+BE6+BE101</f>
        <v>0</v>
      </c>
      <c r="BF102" s="284">
        <f>BF98+BF91+BF76+BF6+BF101</f>
        <v>0</v>
      </c>
      <c r="BG102" s="283">
        <f t="shared" si="85"/>
        <v>16941.3645</v>
      </c>
      <c r="BH102" s="283">
        <f>BH98+BH91+BH76+BH6+BH101</f>
        <v>0</v>
      </c>
      <c r="BI102" s="284">
        <f>BI98+BI91+BI76+BI6+BI101</f>
        <v>16941.3645</v>
      </c>
      <c r="BJ102" s="283">
        <f t="shared" si="86"/>
        <v>0</v>
      </c>
      <c r="BK102" s="284">
        <f>BK98+BK91+BK76+BK6+BK101</f>
        <v>0</v>
      </c>
      <c r="BL102" s="377">
        <f>BL98+BL91+BL76+BL6+BL101</f>
        <v>0</v>
      </c>
      <c r="BM102" s="283">
        <f t="shared" si="87"/>
        <v>0</v>
      </c>
      <c r="BN102" s="284">
        <f>BN98+BN91+BN76+BN6+BN101</f>
        <v>0</v>
      </c>
      <c r="BO102" s="377">
        <f>BO98+BO91+BO76+BO6+BO101</f>
        <v>0</v>
      </c>
      <c r="BP102" s="283">
        <f t="shared" si="88"/>
        <v>0</v>
      </c>
      <c r="BQ102" s="284">
        <f>BQ98+BQ91+BQ76+BQ6+BQ101</f>
        <v>0</v>
      </c>
      <c r="BR102" s="377">
        <f>BR98+BR91+BR76+BR6+BR101</f>
        <v>0</v>
      </c>
      <c r="BS102" s="287">
        <f t="shared" si="89"/>
        <v>-48.261000000000003</v>
      </c>
      <c r="BT102" s="288">
        <f>BT98+BT91+BT76+BT6+BT101</f>
        <v>0</v>
      </c>
      <c r="BU102" s="288">
        <f>BU98+BU91+BU76+BU6+BU101</f>
        <v>-48.261000000000003</v>
      </c>
      <c r="BV102" s="287">
        <f t="shared" si="90"/>
        <v>16893.103500000001</v>
      </c>
      <c r="BW102" s="288">
        <f>BW98+BW91+BW76+BW6+BW101</f>
        <v>0</v>
      </c>
      <c r="BX102" s="288">
        <f>BX98+BX91+BX76+BX6+BX101</f>
        <v>16893.103500000001</v>
      </c>
      <c r="BY102" s="290">
        <f>BV102/Q102</f>
        <v>0.32565370215545442</v>
      </c>
      <c r="BZ102" s="4"/>
    </row>
    <row r="103" spans="2:78" ht="9.75" customHeight="1" x14ac:dyDescent="0.25">
      <c r="B103" s="379"/>
      <c r="C103" s="380"/>
      <c r="D103" s="379"/>
      <c r="E103" s="381"/>
      <c r="F103" s="382"/>
      <c r="G103" s="383"/>
      <c r="H103" s="382"/>
      <c r="I103" s="382"/>
      <c r="J103" s="383"/>
      <c r="K103" s="382"/>
      <c r="L103" s="382"/>
      <c r="M103" s="383"/>
      <c r="N103" s="382"/>
      <c r="O103" s="382"/>
      <c r="P103" s="383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5"/>
      <c r="BT103" s="385"/>
      <c r="BU103" s="385"/>
      <c r="BV103" s="385"/>
      <c r="BW103" s="385"/>
      <c r="BX103" s="385"/>
      <c r="BY103" s="383"/>
    </row>
    <row r="104" spans="2:78" ht="28.5" customHeight="1" thickBot="1" x14ac:dyDescent="0.3">
      <c r="B104" s="386" t="s">
        <v>143</v>
      </c>
      <c r="C104" s="386"/>
      <c r="D104" s="386"/>
      <c r="E104" s="387"/>
      <c r="F104" s="387"/>
      <c r="G104" s="387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90"/>
      <c r="BH104" s="390"/>
      <c r="BI104" s="390"/>
      <c r="BJ104" s="388"/>
      <c r="BK104" s="388"/>
      <c r="BL104" s="388"/>
      <c r="BM104" s="388"/>
      <c r="BN104" s="388"/>
      <c r="BO104" s="388"/>
      <c r="BP104" s="388"/>
      <c r="BQ104" s="388"/>
      <c r="BR104" s="388"/>
      <c r="BS104" s="391"/>
      <c r="BT104" s="391"/>
      <c r="BU104" s="391"/>
      <c r="BV104" s="392"/>
      <c r="BW104" s="392"/>
      <c r="BX104" s="392"/>
    </row>
    <row r="105" spans="2:78" ht="15.75" customHeight="1" thickBot="1" x14ac:dyDescent="0.3">
      <c r="B105" s="790" t="s">
        <v>144</v>
      </c>
      <c r="C105" s="794" t="s">
        <v>145</v>
      </c>
      <c r="D105" s="393" t="s">
        <v>52</v>
      </c>
      <c r="E105" s="202">
        <f t="shared" ref="E105:E145" si="112">Q105</f>
        <v>0</v>
      </c>
      <c r="F105" s="42">
        <f t="shared" ref="F105:F145" si="113">AC105</f>
        <v>0</v>
      </c>
      <c r="G105" s="40"/>
      <c r="H105" s="42">
        <f t="shared" ref="H105:H145" si="114">AO105</f>
        <v>0</v>
      </c>
      <c r="I105" s="42">
        <f t="shared" ref="I105:I145" si="115">AR105</f>
        <v>0</v>
      </c>
      <c r="J105" s="40"/>
      <c r="K105" s="42">
        <f t="shared" ref="K105:K145" si="116">BD105</f>
        <v>0</v>
      </c>
      <c r="L105" s="43">
        <f t="shared" ref="L105:L145" si="117">BG105</f>
        <v>0</v>
      </c>
      <c r="M105" s="40"/>
      <c r="N105" s="42">
        <f t="shared" ref="N105:N145" si="118">BS105</f>
        <v>0</v>
      </c>
      <c r="O105" s="394">
        <f t="shared" ref="O105:O145" si="119">BV105</f>
        <v>0</v>
      </c>
      <c r="P105" s="40"/>
      <c r="Q105" s="671">
        <f t="shared" ref="Q105:Q116" si="120">R105+S105</f>
        <v>0</v>
      </c>
      <c r="R105" s="671">
        <v>0</v>
      </c>
      <c r="S105" s="672"/>
      <c r="T105" s="673">
        <f t="shared" ref="T105:T116" si="121">U105+V105</f>
        <v>0</v>
      </c>
      <c r="U105" s="673">
        <v>0</v>
      </c>
      <c r="V105" s="674">
        <v>0</v>
      </c>
      <c r="W105" s="673">
        <f t="shared" ref="W105:W116" si="122">X105+Y105</f>
        <v>0</v>
      </c>
      <c r="X105" s="673">
        <v>0</v>
      </c>
      <c r="Y105" s="674">
        <v>0</v>
      </c>
      <c r="Z105" s="673">
        <f t="shared" ref="Z105:Z116" si="123">AA105+AB105</f>
        <v>0</v>
      </c>
      <c r="AA105" s="673">
        <v>0</v>
      </c>
      <c r="AB105" s="674">
        <v>0</v>
      </c>
      <c r="AC105" s="673">
        <f t="shared" ref="AC105:AC116" si="124">AD105+AE105</f>
        <v>0</v>
      </c>
      <c r="AD105" s="673">
        <v>0</v>
      </c>
      <c r="AE105" s="207">
        <f t="shared" ref="AE105:AE127" si="125">T105+W105+Z105</f>
        <v>0</v>
      </c>
      <c r="AF105" s="396">
        <f t="shared" ref="AF105:AF116" si="126">AG105+AH105</f>
        <v>0</v>
      </c>
      <c r="AG105" s="396">
        <v>0</v>
      </c>
      <c r="AH105" s="397">
        <v>0</v>
      </c>
      <c r="AI105" s="396">
        <f t="shared" ref="AI105:AI116" si="127">AJ105+AK105</f>
        <v>0</v>
      </c>
      <c r="AJ105" s="396">
        <v>0</v>
      </c>
      <c r="AK105" s="398">
        <v>0</v>
      </c>
      <c r="AL105" s="396">
        <f t="shared" ref="AL105:AL116" si="128">AM105+AN105</f>
        <v>0</v>
      </c>
      <c r="AM105" s="396">
        <v>0</v>
      </c>
      <c r="AN105" s="397">
        <v>0</v>
      </c>
      <c r="AO105" s="399"/>
      <c r="AP105" s="400"/>
      <c r="AQ105" s="207">
        <f t="shared" ref="AQ105:AQ127" si="129">AF105+AI105+AL105</f>
        <v>0</v>
      </c>
      <c r="AR105" s="207">
        <f t="shared" ref="AR105:AR116" si="130">AS105+AT105</f>
        <v>0</v>
      </c>
      <c r="AS105" s="400"/>
      <c r="AT105" s="207">
        <f t="shared" ref="AT105:AT116" si="131">AC105+AO105</f>
        <v>0</v>
      </c>
      <c r="AU105" s="396">
        <f t="shared" ref="AU105:AU116" si="132">AV105+AW105</f>
        <v>0</v>
      </c>
      <c r="AV105" s="396">
        <v>0</v>
      </c>
      <c r="AW105" s="398">
        <v>0</v>
      </c>
      <c r="AX105" s="401">
        <f t="shared" ref="AX105:AX114" si="133">AY105+AZ105</f>
        <v>0</v>
      </c>
      <c r="AY105" s="400"/>
      <c r="AZ105" s="398">
        <v>0</v>
      </c>
      <c r="BA105" s="396">
        <f t="shared" ref="BA105:BA116" si="134">BB105+BC105</f>
        <v>0</v>
      </c>
      <c r="BB105" s="396">
        <v>0</v>
      </c>
      <c r="BC105" s="398">
        <v>0</v>
      </c>
      <c r="BD105" s="396">
        <f t="shared" ref="BD105:BD116" si="135">BE105+BF105</f>
        <v>0</v>
      </c>
      <c r="BE105" s="396">
        <v>0</v>
      </c>
      <c r="BF105" s="207">
        <f t="shared" ref="BF105:BF127" si="136">AU105+AX105+BA105</f>
        <v>0</v>
      </c>
      <c r="BG105" s="223">
        <f t="shared" ref="BG105:BG116" si="137">BH105+BI105</f>
        <v>0</v>
      </c>
      <c r="BH105" s="223">
        <v>0</v>
      </c>
      <c r="BI105" s="207">
        <f t="shared" ref="BI105:BI116" si="138">AR105+BD105</f>
        <v>0</v>
      </c>
      <c r="BJ105" s="396">
        <f t="shared" ref="BJ105:BJ116" si="139">BK105+BL105</f>
        <v>0</v>
      </c>
      <c r="BK105" s="396">
        <v>0</v>
      </c>
      <c r="BL105" s="397">
        <v>0</v>
      </c>
      <c r="BM105" s="396">
        <f t="shared" ref="BM105:BM116" si="140">BN105+BO105</f>
        <v>0</v>
      </c>
      <c r="BN105" s="396">
        <v>0</v>
      </c>
      <c r="BO105" s="397">
        <v>0</v>
      </c>
      <c r="BP105" s="396">
        <f t="shared" ref="BP105:BP116" si="141">BQ105+BR105</f>
        <v>0</v>
      </c>
      <c r="BQ105" s="396">
        <v>0</v>
      </c>
      <c r="BR105" s="397">
        <v>0</v>
      </c>
      <c r="BS105" s="396">
        <f t="shared" ref="BS105:BS116" si="142">BT105+BU105</f>
        <v>0</v>
      </c>
      <c r="BT105" s="396">
        <v>0</v>
      </c>
      <c r="BU105" s="51">
        <f t="shared" ref="BU105:BU127" si="143">BJ105+BM105+BP105</f>
        <v>0</v>
      </c>
      <c r="BV105" s="225">
        <f t="shared" ref="BV105:BV116" si="144">BW105+BX105</f>
        <v>0</v>
      </c>
      <c r="BW105" s="225">
        <v>0</v>
      </c>
      <c r="BX105" s="51">
        <f t="shared" ref="BX105:BX126" si="145">BG105+BS105</f>
        <v>0</v>
      </c>
      <c r="BY105" s="242"/>
    </row>
    <row r="106" spans="2:78" ht="15.75" customHeight="1" thickBot="1" x14ac:dyDescent="0.3">
      <c r="B106" s="784"/>
      <c r="C106" s="795"/>
      <c r="D106" s="402" t="s">
        <v>146</v>
      </c>
      <c r="E106" s="403">
        <f t="shared" si="112"/>
        <v>0</v>
      </c>
      <c r="F106" s="244">
        <f t="shared" si="113"/>
        <v>0</v>
      </c>
      <c r="G106" s="108"/>
      <c r="H106" s="110">
        <f t="shared" si="114"/>
        <v>0</v>
      </c>
      <c r="I106" s="110">
        <f t="shared" si="115"/>
        <v>0</v>
      </c>
      <c r="J106" s="108"/>
      <c r="K106" s="110">
        <f t="shared" si="116"/>
        <v>0</v>
      </c>
      <c r="L106" s="111">
        <f t="shared" si="117"/>
        <v>0</v>
      </c>
      <c r="M106" s="108"/>
      <c r="N106" s="110">
        <f t="shared" si="118"/>
        <v>0</v>
      </c>
      <c r="O106" s="404">
        <f t="shared" si="119"/>
        <v>0</v>
      </c>
      <c r="P106" s="108"/>
      <c r="Q106" s="675">
        <f t="shared" si="120"/>
        <v>0</v>
      </c>
      <c r="R106" s="675">
        <v>0</v>
      </c>
      <c r="S106" s="676"/>
      <c r="T106" s="677">
        <f t="shared" si="121"/>
        <v>0</v>
      </c>
      <c r="U106" s="677">
        <v>0</v>
      </c>
      <c r="V106" s="678">
        <v>0</v>
      </c>
      <c r="W106" s="677">
        <f t="shared" si="122"/>
        <v>0</v>
      </c>
      <c r="X106" s="677">
        <v>0</v>
      </c>
      <c r="Y106" s="678">
        <v>0</v>
      </c>
      <c r="Z106" s="677">
        <f t="shared" si="123"/>
        <v>0</v>
      </c>
      <c r="AA106" s="677">
        <v>0</v>
      </c>
      <c r="AB106" s="678">
        <v>0</v>
      </c>
      <c r="AC106" s="677">
        <f t="shared" si="124"/>
        <v>0</v>
      </c>
      <c r="AD106" s="677">
        <v>0</v>
      </c>
      <c r="AE106" s="187">
        <f t="shared" si="125"/>
        <v>0</v>
      </c>
      <c r="AF106" s="406">
        <f t="shared" si="126"/>
        <v>0</v>
      </c>
      <c r="AG106" s="406">
        <v>0</v>
      </c>
      <c r="AH106" s="407">
        <v>0</v>
      </c>
      <c r="AI106" s="406">
        <f t="shared" si="127"/>
        <v>0</v>
      </c>
      <c r="AJ106" s="406">
        <v>0</v>
      </c>
      <c r="AK106" s="408">
        <v>0</v>
      </c>
      <c r="AL106" s="406">
        <f t="shared" si="128"/>
        <v>0</v>
      </c>
      <c r="AM106" s="406">
        <v>0</v>
      </c>
      <c r="AN106" s="407">
        <v>0</v>
      </c>
      <c r="AO106" s="409"/>
      <c r="AP106" s="410"/>
      <c r="AQ106" s="187">
        <f t="shared" si="129"/>
        <v>0</v>
      </c>
      <c r="AR106" s="197">
        <f t="shared" si="130"/>
        <v>0</v>
      </c>
      <c r="AS106" s="410"/>
      <c r="AT106" s="187">
        <f t="shared" si="131"/>
        <v>0</v>
      </c>
      <c r="AU106" s="406">
        <f t="shared" si="132"/>
        <v>0</v>
      </c>
      <c r="AV106" s="406">
        <v>0</v>
      </c>
      <c r="AW106" s="408">
        <v>0</v>
      </c>
      <c r="AX106" s="411">
        <f t="shared" si="133"/>
        <v>0</v>
      </c>
      <c r="AY106" s="410"/>
      <c r="AZ106" s="408">
        <v>0</v>
      </c>
      <c r="BA106" s="406">
        <f t="shared" si="134"/>
        <v>0</v>
      </c>
      <c r="BB106" s="406">
        <v>0</v>
      </c>
      <c r="BC106" s="408">
        <v>0</v>
      </c>
      <c r="BD106" s="406">
        <f t="shared" si="135"/>
        <v>0</v>
      </c>
      <c r="BE106" s="406">
        <v>0</v>
      </c>
      <c r="BF106" s="187">
        <f t="shared" si="136"/>
        <v>0</v>
      </c>
      <c r="BG106" s="198">
        <f t="shared" si="137"/>
        <v>0</v>
      </c>
      <c r="BH106" s="198">
        <v>0</v>
      </c>
      <c r="BI106" s="199">
        <f t="shared" si="138"/>
        <v>0</v>
      </c>
      <c r="BJ106" s="406">
        <f t="shared" si="139"/>
        <v>0</v>
      </c>
      <c r="BK106" s="406">
        <v>0</v>
      </c>
      <c r="BL106" s="407">
        <v>0</v>
      </c>
      <c r="BM106" s="406">
        <f t="shared" si="140"/>
        <v>0</v>
      </c>
      <c r="BN106" s="406">
        <v>0</v>
      </c>
      <c r="BO106" s="407">
        <v>0</v>
      </c>
      <c r="BP106" s="406">
        <f t="shared" si="141"/>
        <v>0</v>
      </c>
      <c r="BQ106" s="406">
        <v>0</v>
      </c>
      <c r="BR106" s="407">
        <v>0</v>
      </c>
      <c r="BS106" s="406">
        <f t="shared" si="142"/>
        <v>0</v>
      </c>
      <c r="BT106" s="406">
        <v>0</v>
      </c>
      <c r="BU106" s="152">
        <f t="shared" si="143"/>
        <v>0</v>
      </c>
      <c r="BV106" s="200">
        <f t="shared" si="144"/>
        <v>0</v>
      </c>
      <c r="BW106" s="200">
        <v>0</v>
      </c>
      <c r="BX106" s="152">
        <f t="shared" si="145"/>
        <v>0</v>
      </c>
      <c r="BY106" s="242"/>
    </row>
    <row r="107" spans="2:78" ht="15.75" customHeight="1" x14ac:dyDescent="0.25">
      <c r="B107" s="790" t="s">
        <v>43</v>
      </c>
      <c r="C107" s="794" t="s">
        <v>147</v>
      </c>
      <c r="D107" s="412" t="s">
        <v>148</v>
      </c>
      <c r="E107" s="186">
        <f t="shared" si="112"/>
        <v>146</v>
      </c>
      <c r="F107" s="42">
        <f t="shared" si="113"/>
        <v>63</v>
      </c>
      <c r="G107" s="236"/>
      <c r="H107" s="237">
        <f t="shared" si="114"/>
        <v>51</v>
      </c>
      <c r="I107" s="237">
        <f t="shared" si="115"/>
        <v>114</v>
      </c>
      <c r="J107" s="236"/>
      <c r="K107" s="237">
        <f t="shared" si="116"/>
        <v>45</v>
      </c>
      <c r="L107" s="413">
        <f t="shared" si="117"/>
        <v>159</v>
      </c>
      <c r="M107" s="236"/>
      <c r="N107" s="237">
        <f t="shared" si="118"/>
        <v>56</v>
      </c>
      <c r="O107" s="414">
        <f t="shared" si="119"/>
        <v>215</v>
      </c>
      <c r="P107" s="236"/>
      <c r="Q107" s="671">
        <f t="shared" si="120"/>
        <v>146</v>
      </c>
      <c r="R107" s="671">
        <v>0</v>
      </c>
      <c r="S107" s="672">
        <v>146</v>
      </c>
      <c r="T107" s="673">
        <f t="shared" si="121"/>
        <v>29</v>
      </c>
      <c r="U107" s="673">
        <v>0</v>
      </c>
      <c r="V107" s="674">
        <v>29</v>
      </c>
      <c r="W107" s="673">
        <f t="shared" si="122"/>
        <v>20</v>
      </c>
      <c r="X107" s="673">
        <v>0</v>
      </c>
      <c r="Y107" s="674">
        <v>20</v>
      </c>
      <c r="Z107" s="673">
        <f t="shared" si="123"/>
        <v>14</v>
      </c>
      <c r="AA107" s="673">
        <v>0</v>
      </c>
      <c r="AB107" s="674">
        <v>14</v>
      </c>
      <c r="AC107" s="673">
        <f t="shared" si="124"/>
        <v>63</v>
      </c>
      <c r="AD107" s="673">
        <v>0</v>
      </c>
      <c r="AE107" s="207">
        <f t="shared" si="125"/>
        <v>63</v>
      </c>
      <c r="AF107" s="396">
        <f t="shared" si="126"/>
        <v>13</v>
      </c>
      <c r="AG107" s="396">
        <v>0</v>
      </c>
      <c r="AH107" s="397">
        <v>13</v>
      </c>
      <c r="AI107" s="396">
        <f t="shared" si="127"/>
        <v>22</v>
      </c>
      <c r="AJ107" s="396">
        <v>0</v>
      </c>
      <c r="AK107" s="398">
        <v>22</v>
      </c>
      <c r="AL107" s="396">
        <f t="shared" si="128"/>
        <v>16</v>
      </c>
      <c r="AM107" s="396">
        <v>0</v>
      </c>
      <c r="AN107" s="397">
        <v>16</v>
      </c>
      <c r="AO107" s="415">
        <f t="shared" ref="AO107:AO116" si="146">AP107+AQ107</f>
        <v>51</v>
      </c>
      <c r="AP107" s="400"/>
      <c r="AQ107" s="207">
        <f t="shared" si="129"/>
        <v>51</v>
      </c>
      <c r="AR107" s="188">
        <f t="shared" si="130"/>
        <v>114</v>
      </c>
      <c r="AS107" s="400"/>
      <c r="AT107" s="207">
        <f t="shared" si="131"/>
        <v>114</v>
      </c>
      <c r="AU107" s="396">
        <f t="shared" si="132"/>
        <v>7</v>
      </c>
      <c r="AV107" s="396">
        <v>0</v>
      </c>
      <c r="AW107" s="398">
        <v>7</v>
      </c>
      <c r="AX107" s="401">
        <f t="shared" si="133"/>
        <v>12</v>
      </c>
      <c r="AY107" s="400"/>
      <c r="AZ107" s="398">
        <v>12</v>
      </c>
      <c r="BA107" s="396">
        <f t="shared" si="134"/>
        <v>26</v>
      </c>
      <c r="BB107" s="396">
        <v>0</v>
      </c>
      <c r="BC107" s="398">
        <v>26</v>
      </c>
      <c r="BD107" s="396">
        <f t="shared" si="135"/>
        <v>45</v>
      </c>
      <c r="BE107" s="396">
        <v>0</v>
      </c>
      <c r="BF107" s="207">
        <f t="shared" si="136"/>
        <v>45</v>
      </c>
      <c r="BG107" s="188">
        <f t="shared" si="137"/>
        <v>159</v>
      </c>
      <c r="BH107" s="188">
        <v>0</v>
      </c>
      <c r="BI107" s="207">
        <f t="shared" si="138"/>
        <v>159</v>
      </c>
      <c r="BJ107" s="396">
        <f t="shared" si="139"/>
        <v>20</v>
      </c>
      <c r="BK107" s="396">
        <v>0</v>
      </c>
      <c r="BL107" s="397">
        <v>20</v>
      </c>
      <c r="BM107" s="396">
        <f t="shared" si="140"/>
        <v>15</v>
      </c>
      <c r="BN107" s="396">
        <v>0</v>
      </c>
      <c r="BO107" s="397">
        <v>15</v>
      </c>
      <c r="BP107" s="396">
        <f t="shared" si="141"/>
        <v>21</v>
      </c>
      <c r="BQ107" s="396">
        <v>0</v>
      </c>
      <c r="BR107" s="397">
        <v>21</v>
      </c>
      <c r="BS107" s="396">
        <f t="shared" si="142"/>
        <v>56</v>
      </c>
      <c r="BT107" s="396">
        <v>0</v>
      </c>
      <c r="BU107" s="51">
        <f t="shared" si="143"/>
        <v>56</v>
      </c>
      <c r="BV107" s="225">
        <f t="shared" si="144"/>
        <v>215</v>
      </c>
      <c r="BW107" s="225">
        <v>0</v>
      </c>
      <c r="BX107" s="51">
        <f t="shared" si="145"/>
        <v>215</v>
      </c>
      <c r="BY107" s="242">
        <f>BV107/Q107</f>
        <v>1.4726027397260273</v>
      </c>
    </row>
    <row r="108" spans="2:78" ht="15.75" customHeight="1" thickBot="1" x14ac:dyDescent="0.3">
      <c r="B108" s="784"/>
      <c r="C108" s="795"/>
      <c r="D108" s="402" t="s">
        <v>32</v>
      </c>
      <c r="E108" s="416">
        <f t="shared" si="112"/>
        <v>540.20000000000005</v>
      </c>
      <c r="F108" s="244">
        <f t="shared" si="113"/>
        <v>110.07000000000001</v>
      </c>
      <c r="G108" s="76"/>
      <c r="H108" s="239">
        <f t="shared" si="114"/>
        <v>69.760999999999996</v>
      </c>
      <c r="I108" s="239">
        <f t="shared" si="115"/>
        <v>179.83100000000002</v>
      </c>
      <c r="J108" s="76"/>
      <c r="K108" s="239">
        <f t="shared" si="116"/>
        <v>56.533850000000044</v>
      </c>
      <c r="L108" s="417">
        <f t="shared" si="117"/>
        <v>236.36485000000005</v>
      </c>
      <c r="M108" s="76"/>
      <c r="N108" s="239">
        <f t="shared" si="118"/>
        <v>103.224</v>
      </c>
      <c r="O108" s="418">
        <f t="shared" si="119"/>
        <v>339.58885000000004</v>
      </c>
      <c r="P108" s="76"/>
      <c r="Q108" s="675">
        <f t="shared" si="120"/>
        <v>540.20000000000005</v>
      </c>
      <c r="R108" s="675">
        <v>0</v>
      </c>
      <c r="S108" s="676">
        <f>S107*3.7</f>
        <v>540.20000000000005</v>
      </c>
      <c r="T108" s="677">
        <f t="shared" si="121"/>
        <v>57.932000000000002</v>
      </c>
      <c r="U108" s="677">
        <v>0</v>
      </c>
      <c r="V108" s="678">
        <v>57.932000000000002</v>
      </c>
      <c r="W108" s="677">
        <f t="shared" si="122"/>
        <v>24.331</v>
      </c>
      <c r="X108" s="677">
        <v>0</v>
      </c>
      <c r="Y108" s="678">
        <v>24.331</v>
      </c>
      <c r="Z108" s="677">
        <f t="shared" si="123"/>
        <v>27.806999999999999</v>
      </c>
      <c r="AA108" s="677">
        <v>0</v>
      </c>
      <c r="AB108" s="678">
        <v>27.806999999999999</v>
      </c>
      <c r="AC108" s="677">
        <f t="shared" si="124"/>
        <v>110.07000000000001</v>
      </c>
      <c r="AD108" s="677">
        <v>0</v>
      </c>
      <c r="AE108" s="187">
        <f t="shared" si="125"/>
        <v>110.07000000000001</v>
      </c>
      <c r="AF108" s="406">
        <f t="shared" si="126"/>
        <v>22.091000000000001</v>
      </c>
      <c r="AG108" s="406">
        <v>0</v>
      </c>
      <c r="AH108" s="407">
        <v>22.091000000000001</v>
      </c>
      <c r="AI108" s="406">
        <f t="shared" si="127"/>
        <v>29.067</v>
      </c>
      <c r="AJ108" s="406">
        <v>0</v>
      </c>
      <c r="AK108" s="408">
        <v>29.067</v>
      </c>
      <c r="AL108" s="406">
        <f t="shared" si="128"/>
        <v>18.603000000000002</v>
      </c>
      <c r="AM108" s="406">
        <v>0</v>
      </c>
      <c r="AN108" s="407">
        <v>18.603000000000002</v>
      </c>
      <c r="AO108" s="419">
        <f t="shared" si="146"/>
        <v>69.760999999999996</v>
      </c>
      <c r="AP108" s="410"/>
      <c r="AQ108" s="187">
        <f t="shared" si="129"/>
        <v>69.760999999999996</v>
      </c>
      <c r="AR108" s="198">
        <f t="shared" si="130"/>
        <v>179.83100000000002</v>
      </c>
      <c r="AS108" s="410"/>
      <c r="AT108" s="187">
        <f t="shared" si="131"/>
        <v>179.83100000000002</v>
      </c>
      <c r="AU108" s="406">
        <f t="shared" si="132"/>
        <v>10.334</v>
      </c>
      <c r="AV108" s="406">
        <v>0</v>
      </c>
      <c r="AW108" s="408">
        <v>10.334</v>
      </c>
      <c r="AX108" s="411">
        <f t="shared" si="133"/>
        <v>16.075850000000042</v>
      </c>
      <c r="AY108" s="410"/>
      <c r="AZ108" s="408">
        <v>16.075850000000042</v>
      </c>
      <c r="BA108" s="406">
        <f t="shared" si="134"/>
        <v>30.123999999999999</v>
      </c>
      <c r="BB108" s="406">
        <v>0</v>
      </c>
      <c r="BC108" s="408">
        <v>30.123999999999999</v>
      </c>
      <c r="BD108" s="406">
        <f t="shared" si="135"/>
        <v>56.533850000000044</v>
      </c>
      <c r="BE108" s="406">
        <v>0</v>
      </c>
      <c r="BF108" s="187">
        <f t="shared" si="136"/>
        <v>56.533850000000044</v>
      </c>
      <c r="BG108" s="198">
        <f t="shared" si="137"/>
        <v>236.36485000000005</v>
      </c>
      <c r="BH108" s="198">
        <v>0</v>
      </c>
      <c r="BI108" s="197">
        <f t="shared" si="138"/>
        <v>236.36485000000005</v>
      </c>
      <c r="BJ108" s="406">
        <f t="shared" si="139"/>
        <v>24.331</v>
      </c>
      <c r="BK108" s="406">
        <v>0</v>
      </c>
      <c r="BL108" s="407">
        <v>24.331</v>
      </c>
      <c r="BM108" s="406">
        <f t="shared" si="140"/>
        <v>37.182000000000002</v>
      </c>
      <c r="BN108" s="406">
        <v>0</v>
      </c>
      <c r="BO108" s="407">
        <v>37.182000000000002</v>
      </c>
      <c r="BP108" s="406">
        <f t="shared" si="141"/>
        <v>41.710999999999999</v>
      </c>
      <c r="BQ108" s="406">
        <v>0</v>
      </c>
      <c r="BR108" s="407">
        <v>41.710999999999999</v>
      </c>
      <c r="BS108" s="406">
        <f t="shared" si="142"/>
        <v>103.224</v>
      </c>
      <c r="BT108" s="406">
        <v>0</v>
      </c>
      <c r="BU108" s="152">
        <f t="shared" si="143"/>
        <v>103.224</v>
      </c>
      <c r="BV108" s="200">
        <f t="shared" si="144"/>
        <v>339.58885000000004</v>
      </c>
      <c r="BW108" s="200">
        <v>0</v>
      </c>
      <c r="BX108" s="152">
        <f t="shared" si="145"/>
        <v>339.58885000000004</v>
      </c>
      <c r="BY108" s="420">
        <f>BV108/Q108</f>
        <v>0.6286354128100704</v>
      </c>
    </row>
    <row r="109" spans="2:78" ht="15.75" customHeight="1" thickBot="1" x14ac:dyDescent="0.3">
      <c r="B109" s="790" t="s">
        <v>64</v>
      </c>
      <c r="C109" s="794" t="s">
        <v>149</v>
      </c>
      <c r="D109" s="421" t="s">
        <v>57</v>
      </c>
      <c r="E109" s="202">
        <f t="shared" si="112"/>
        <v>0</v>
      </c>
      <c r="F109" s="42">
        <f t="shared" si="113"/>
        <v>0</v>
      </c>
      <c r="G109" s="40"/>
      <c r="H109" s="42">
        <f t="shared" si="114"/>
        <v>0</v>
      </c>
      <c r="I109" s="42">
        <f t="shared" si="115"/>
        <v>0</v>
      </c>
      <c r="J109" s="40"/>
      <c r="K109" s="42">
        <f t="shared" si="116"/>
        <v>0</v>
      </c>
      <c r="L109" s="43">
        <f t="shared" si="117"/>
        <v>0</v>
      </c>
      <c r="M109" s="40"/>
      <c r="N109" s="42">
        <f t="shared" si="118"/>
        <v>0</v>
      </c>
      <c r="O109" s="394">
        <f t="shared" si="119"/>
        <v>0</v>
      </c>
      <c r="P109" s="40"/>
      <c r="Q109" s="671">
        <f t="shared" si="120"/>
        <v>0</v>
      </c>
      <c r="R109" s="671">
        <v>0</v>
      </c>
      <c r="S109" s="672"/>
      <c r="T109" s="673">
        <f t="shared" si="121"/>
        <v>0</v>
      </c>
      <c r="U109" s="673">
        <v>0</v>
      </c>
      <c r="V109" s="674">
        <v>0</v>
      </c>
      <c r="W109" s="673">
        <f t="shared" si="122"/>
        <v>0</v>
      </c>
      <c r="X109" s="673">
        <v>0</v>
      </c>
      <c r="Y109" s="674">
        <v>0</v>
      </c>
      <c r="Z109" s="673">
        <f t="shared" si="123"/>
        <v>0</v>
      </c>
      <c r="AA109" s="673">
        <v>0</v>
      </c>
      <c r="AB109" s="674">
        <v>0</v>
      </c>
      <c r="AC109" s="673">
        <f t="shared" si="124"/>
        <v>0</v>
      </c>
      <c r="AD109" s="673">
        <v>0</v>
      </c>
      <c r="AE109" s="207">
        <f t="shared" si="125"/>
        <v>0</v>
      </c>
      <c r="AF109" s="396">
        <f t="shared" si="126"/>
        <v>0</v>
      </c>
      <c r="AG109" s="396">
        <v>0</v>
      </c>
      <c r="AH109" s="397">
        <v>0</v>
      </c>
      <c r="AI109" s="396">
        <f t="shared" si="127"/>
        <v>0</v>
      </c>
      <c r="AJ109" s="396">
        <v>0</v>
      </c>
      <c r="AK109" s="398">
        <v>0</v>
      </c>
      <c r="AL109" s="396">
        <f t="shared" si="128"/>
        <v>0</v>
      </c>
      <c r="AM109" s="396">
        <v>0</v>
      </c>
      <c r="AN109" s="397">
        <v>0</v>
      </c>
      <c r="AO109" s="415">
        <f t="shared" si="146"/>
        <v>0</v>
      </c>
      <c r="AP109" s="400"/>
      <c r="AQ109" s="207">
        <f t="shared" si="129"/>
        <v>0</v>
      </c>
      <c r="AR109" s="188">
        <f t="shared" si="130"/>
        <v>0</v>
      </c>
      <c r="AS109" s="400"/>
      <c r="AT109" s="207">
        <f t="shared" si="131"/>
        <v>0</v>
      </c>
      <c r="AU109" s="396">
        <f t="shared" si="132"/>
        <v>0</v>
      </c>
      <c r="AV109" s="396">
        <v>0</v>
      </c>
      <c r="AW109" s="398">
        <v>0</v>
      </c>
      <c r="AX109" s="401">
        <f t="shared" si="133"/>
        <v>0</v>
      </c>
      <c r="AY109" s="400"/>
      <c r="AZ109" s="398">
        <v>0</v>
      </c>
      <c r="BA109" s="396">
        <f t="shared" si="134"/>
        <v>0</v>
      </c>
      <c r="BB109" s="396">
        <v>0</v>
      </c>
      <c r="BC109" s="398">
        <v>0</v>
      </c>
      <c r="BD109" s="396">
        <f t="shared" si="135"/>
        <v>0</v>
      </c>
      <c r="BE109" s="396">
        <v>0</v>
      </c>
      <c r="BF109" s="207">
        <f t="shared" si="136"/>
        <v>0</v>
      </c>
      <c r="BG109" s="188">
        <f t="shared" si="137"/>
        <v>0</v>
      </c>
      <c r="BH109" s="188">
        <v>0</v>
      </c>
      <c r="BI109" s="187">
        <f t="shared" si="138"/>
        <v>0</v>
      </c>
      <c r="BJ109" s="396">
        <f t="shared" si="139"/>
        <v>0</v>
      </c>
      <c r="BK109" s="396">
        <v>0</v>
      </c>
      <c r="BL109" s="397">
        <v>0</v>
      </c>
      <c r="BM109" s="396">
        <f t="shared" si="140"/>
        <v>0</v>
      </c>
      <c r="BN109" s="396">
        <v>0</v>
      </c>
      <c r="BO109" s="397">
        <v>0</v>
      </c>
      <c r="BP109" s="396">
        <f t="shared" si="141"/>
        <v>0</v>
      </c>
      <c r="BQ109" s="396">
        <v>0</v>
      </c>
      <c r="BR109" s="397">
        <v>0</v>
      </c>
      <c r="BS109" s="396">
        <f t="shared" si="142"/>
        <v>0</v>
      </c>
      <c r="BT109" s="396">
        <v>0</v>
      </c>
      <c r="BU109" s="51">
        <f t="shared" si="143"/>
        <v>0</v>
      </c>
      <c r="BV109" s="225">
        <f t="shared" si="144"/>
        <v>0</v>
      </c>
      <c r="BW109" s="225">
        <v>0</v>
      </c>
      <c r="BX109" s="51">
        <f t="shared" si="145"/>
        <v>0</v>
      </c>
      <c r="BY109" s="242"/>
    </row>
    <row r="110" spans="2:78" ht="15.75" customHeight="1" thickBot="1" x14ac:dyDescent="0.3">
      <c r="B110" s="784"/>
      <c r="C110" s="795"/>
      <c r="D110" s="422" t="s">
        <v>32</v>
      </c>
      <c r="E110" s="403">
        <f t="shared" si="112"/>
        <v>0</v>
      </c>
      <c r="F110" s="244">
        <f t="shared" si="113"/>
        <v>0</v>
      </c>
      <c r="G110" s="108"/>
      <c r="H110" s="110">
        <f t="shared" si="114"/>
        <v>0</v>
      </c>
      <c r="I110" s="110">
        <f t="shared" si="115"/>
        <v>0</v>
      </c>
      <c r="J110" s="108"/>
      <c r="K110" s="110">
        <f t="shared" si="116"/>
        <v>0</v>
      </c>
      <c r="L110" s="111">
        <f t="shared" si="117"/>
        <v>0</v>
      </c>
      <c r="M110" s="108"/>
      <c r="N110" s="110">
        <f t="shared" si="118"/>
        <v>0</v>
      </c>
      <c r="O110" s="404">
        <f t="shared" si="119"/>
        <v>0</v>
      </c>
      <c r="P110" s="108"/>
      <c r="Q110" s="675">
        <f t="shared" si="120"/>
        <v>0</v>
      </c>
      <c r="R110" s="675">
        <v>0</v>
      </c>
      <c r="S110" s="676"/>
      <c r="T110" s="677">
        <f t="shared" si="121"/>
        <v>0</v>
      </c>
      <c r="U110" s="677">
        <v>0</v>
      </c>
      <c r="V110" s="678">
        <v>0</v>
      </c>
      <c r="W110" s="677">
        <f t="shared" si="122"/>
        <v>0</v>
      </c>
      <c r="X110" s="677">
        <v>0</v>
      </c>
      <c r="Y110" s="678">
        <v>0</v>
      </c>
      <c r="Z110" s="677">
        <f t="shared" si="123"/>
        <v>0</v>
      </c>
      <c r="AA110" s="677">
        <v>0</v>
      </c>
      <c r="AB110" s="678">
        <v>0</v>
      </c>
      <c r="AC110" s="677">
        <f t="shared" si="124"/>
        <v>0</v>
      </c>
      <c r="AD110" s="677">
        <v>0</v>
      </c>
      <c r="AE110" s="187">
        <f t="shared" si="125"/>
        <v>0</v>
      </c>
      <c r="AF110" s="406">
        <f t="shared" si="126"/>
        <v>0</v>
      </c>
      <c r="AG110" s="406">
        <v>0</v>
      </c>
      <c r="AH110" s="407">
        <v>0</v>
      </c>
      <c r="AI110" s="406">
        <f t="shared" si="127"/>
        <v>0</v>
      </c>
      <c r="AJ110" s="406">
        <v>0</v>
      </c>
      <c r="AK110" s="408">
        <v>0</v>
      </c>
      <c r="AL110" s="406">
        <f t="shared" si="128"/>
        <v>0</v>
      </c>
      <c r="AM110" s="406">
        <v>0</v>
      </c>
      <c r="AN110" s="407">
        <v>0</v>
      </c>
      <c r="AO110" s="419">
        <f t="shared" si="146"/>
        <v>0</v>
      </c>
      <c r="AP110" s="410"/>
      <c r="AQ110" s="187">
        <f t="shared" si="129"/>
        <v>0</v>
      </c>
      <c r="AR110" s="198">
        <f t="shared" si="130"/>
        <v>0</v>
      </c>
      <c r="AS110" s="410"/>
      <c r="AT110" s="187">
        <f t="shared" si="131"/>
        <v>0</v>
      </c>
      <c r="AU110" s="406">
        <f t="shared" si="132"/>
        <v>0</v>
      </c>
      <c r="AV110" s="406">
        <v>0</v>
      </c>
      <c r="AW110" s="408">
        <v>0</v>
      </c>
      <c r="AX110" s="411">
        <f t="shared" si="133"/>
        <v>0</v>
      </c>
      <c r="AY110" s="410"/>
      <c r="AZ110" s="408">
        <v>0</v>
      </c>
      <c r="BA110" s="406">
        <f t="shared" si="134"/>
        <v>0</v>
      </c>
      <c r="BB110" s="406">
        <v>0</v>
      </c>
      <c r="BC110" s="408">
        <v>0</v>
      </c>
      <c r="BD110" s="406">
        <f t="shared" si="135"/>
        <v>0</v>
      </c>
      <c r="BE110" s="406">
        <v>0</v>
      </c>
      <c r="BF110" s="187">
        <f t="shared" si="136"/>
        <v>0</v>
      </c>
      <c r="BG110" s="198">
        <f t="shared" si="137"/>
        <v>0</v>
      </c>
      <c r="BH110" s="198">
        <v>0</v>
      </c>
      <c r="BI110" s="199">
        <f t="shared" si="138"/>
        <v>0</v>
      </c>
      <c r="BJ110" s="406">
        <f t="shared" si="139"/>
        <v>0</v>
      </c>
      <c r="BK110" s="406">
        <v>0</v>
      </c>
      <c r="BL110" s="407">
        <v>0</v>
      </c>
      <c r="BM110" s="406">
        <f t="shared" si="140"/>
        <v>0</v>
      </c>
      <c r="BN110" s="406">
        <v>0</v>
      </c>
      <c r="BO110" s="407">
        <v>0</v>
      </c>
      <c r="BP110" s="406">
        <f t="shared" si="141"/>
        <v>0</v>
      </c>
      <c r="BQ110" s="406">
        <v>0</v>
      </c>
      <c r="BR110" s="407">
        <v>0</v>
      </c>
      <c r="BS110" s="406">
        <f t="shared" si="142"/>
        <v>0</v>
      </c>
      <c r="BT110" s="406">
        <v>0</v>
      </c>
      <c r="BU110" s="152">
        <f t="shared" si="143"/>
        <v>0</v>
      </c>
      <c r="BV110" s="200">
        <f t="shared" si="144"/>
        <v>0</v>
      </c>
      <c r="BW110" s="200">
        <v>0</v>
      </c>
      <c r="BX110" s="152">
        <f t="shared" si="145"/>
        <v>0</v>
      </c>
      <c r="BY110" s="242"/>
    </row>
    <row r="111" spans="2:78" ht="15.75" customHeight="1" thickBot="1" x14ac:dyDescent="0.3">
      <c r="B111" s="790" t="s">
        <v>74</v>
      </c>
      <c r="C111" s="794" t="s">
        <v>150</v>
      </c>
      <c r="D111" s="393" t="s">
        <v>151</v>
      </c>
      <c r="E111" s="202">
        <f t="shared" si="112"/>
        <v>0</v>
      </c>
      <c r="F111" s="42">
        <f t="shared" si="113"/>
        <v>0</v>
      </c>
      <c r="G111" s="40"/>
      <c r="H111" s="42">
        <f t="shared" si="114"/>
        <v>0</v>
      </c>
      <c r="I111" s="42">
        <f t="shared" si="115"/>
        <v>0</v>
      </c>
      <c r="J111" s="40"/>
      <c r="K111" s="42">
        <f t="shared" si="116"/>
        <v>0</v>
      </c>
      <c r="L111" s="43">
        <f t="shared" si="117"/>
        <v>0</v>
      </c>
      <c r="M111" s="40"/>
      <c r="N111" s="42">
        <f t="shared" si="118"/>
        <v>0</v>
      </c>
      <c r="O111" s="394">
        <f t="shared" si="119"/>
        <v>0</v>
      </c>
      <c r="P111" s="40"/>
      <c r="Q111" s="671">
        <f t="shared" si="120"/>
        <v>0</v>
      </c>
      <c r="R111" s="671">
        <v>0</v>
      </c>
      <c r="S111" s="672"/>
      <c r="T111" s="673">
        <f t="shared" si="121"/>
        <v>0</v>
      </c>
      <c r="U111" s="673">
        <v>0</v>
      </c>
      <c r="V111" s="674">
        <v>0</v>
      </c>
      <c r="W111" s="673">
        <f t="shared" si="122"/>
        <v>0</v>
      </c>
      <c r="X111" s="673">
        <v>0</v>
      </c>
      <c r="Y111" s="674">
        <v>0</v>
      </c>
      <c r="Z111" s="673">
        <f t="shared" si="123"/>
        <v>0</v>
      </c>
      <c r="AA111" s="673">
        <v>0</v>
      </c>
      <c r="AB111" s="674">
        <v>0</v>
      </c>
      <c r="AC111" s="673">
        <f t="shared" si="124"/>
        <v>0</v>
      </c>
      <c r="AD111" s="673">
        <v>0</v>
      </c>
      <c r="AE111" s="207">
        <f t="shared" si="125"/>
        <v>0</v>
      </c>
      <c r="AF111" s="396">
        <f t="shared" si="126"/>
        <v>0</v>
      </c>
      <c r="AG111" s="396">
        <v>0</v>
      </c>
      <c r="AH111" s="397">
        <v>0</v>
      </c>
      <c r="AI111" s="396">
        <f t="shared" si="127"/>
        <v>0</v>
      </c>
      <c r="AJ111" s="396">
        <v>0</v>
      </c>
      <c r="AK111" s="398">
        <v>0</v>
      </c>
      <c r="AL111" s="396">
        <f t="shared" si="128"/>
        <v>0</v>
      </c>
      <c r="AM111" s="396">
        <v>0</v>
      </c>
      <c r="AN111" s="397">
        <v>0</v>
      </c>
      <c r="AO111" s="415">
        <f t="shared" si="146"/>
        <v>0</v>
      </c>
      <c r="AP111" s="400"/>
      <c r="AQ111" s="207">
        <f t="shared" si="129"/>
        <v>0</v>
      </c>
      <c r="AR111" s="188">
        <f t="shared" si="130"/>
        <v>0</v>
      </c>
      <c r="AS111" s="400"/>
      <c r="AT111" s="207">
        <f t="shared" si="131"/>
        <v>0</v>
      </c>
      <c r="AU111" s="396">
        <f t="shared" si="132"/>
        <v>0</v>
      </c>
      <c r="AV111" s="396">
        <v>0</v>
      </c>
      <c r="AW111" s="398">
        <v>0</v>
      </c>
      <c r="AX111" s="401">
        <f t="shared" si="133"/>
        <v>0</v>
      </c>
      <c r="AY111" s="400"/>
      <c r="AZ111" s="398">
        <v>0</v>
      </c>
      <c r="BA111" s="396">
        <f t="shared" si="134"/>
        <v>0</v>
      </c>
      <c r="BB111" s="396">
        <v>0</v>
      </c>
      <c r="BC111" s="398">
        <v>0</v>
      </c>
      <c r="BD111" s="396">
        <f t="shared" si="135"/>
        <v>0</v>
      </c>
      <c r="BE111" s="396">
        <v>0</v>
      </c>
      <c r="BF111" s="207">
        <f t="shared" si="136"/>
        <v>0</v>
      </c>
      <c r="BG111" s="188">
        <f t="shared" si="137"/>
        <v>0</v>
      </c>
      <c r="BH111" s="188">
        <v>0</v>
      </c>
      <c r="BI111" s="207">
        <f t="shared" si="138"/>
        <v>0</v>
      </c>
      <c r="BJ111" s="396">
        <f t="shared" si="139"/>
        <v>0</v>
      </c>
      <c r="BK111" s="396">
        <v>0</v>
      </c>
      <c r="BL111" s="397">
        <v>0</v>
      </c>
      <c r="BM111" s="396">
        <f t="shared" si="140"/>
        <v>0</v>
      </c>
      <c r="BN111" s="396">
        <v>0</v>
      </c>
      <c r="BO111" s="397">
        <v>0</v>
      </c>
      <c r="BP111" s="396">
        <f t="shared" si="141"/>
        <v>0</v>
      </c>
      <c r="BQ111" s="396">
        <v>0</v>
      </c>
      <c r="BR111" s="397">
        <v>0</v>
      </c>
      <c r="BS111" s="396">
        <f t="shared" si="142"/>
        <v>0</v>
      </c>
      <c r="BT111" s="396">
        <v>0</v>
      </c>
      <c r="BU111" s="51">
        <f t="shared" si="143"/>
        <v>0</v>
      </c>
      <c r="BV111" s="225">
        <f t="shared" si="144"/>
        <v>0</v>
      </c>
      <c r="BW111" s="225">
        <v>0</v>
      </c>
      <c r="BX111" s="51">
        <f t="shared" si="145"/>
        <v>0</v>
      </c>
      <c r="BY111" s="242"/>
    </row>
    <row r="112" spans="2:78" ht="15.75" customHeight="1" thickBot="1" x14ac:dyDescent="0.3">
      <c r="B112" s="784"/>
      <c r="C112" s="795"/>
      <c r="D112" s="402" t="s">
        <v>32</v>
      </c>
      <c r="E112" s="403">
        <f t="shared" si="112"/>
        <v>0</v>
      </c>
      <c r="F112" s="244">
        <f t="shared" si="113"/>
        <v>0</v>
      </c>
      <c r="G112" s="108"/>
      <c r="H112" s="110">
        <f t="shared" si="114"/>
        <v>0</v>
      </c>
      <c r="I112" s="110">
        <f t="shared" si="115"/>
        <v>0</v>
      </c>
      <c r="J112" s="108"/>
      <c r="K112" s="110">
        <f t="shared" si="116"/>
        <v>0</v>
      </c>
      <c r="L112" s="111">
        <f t="shared" si="117"/>
        <v>0</v>
      </c>
      <c r="M112" s="108"/>
      <c r="N112" s="110">
        <f t="shared" si="118"/>
        <v>0</v>
      </c>
      <c r="O112" s="404">
        <f t="shared" si="119"/>
        <v>0</v>
      </c>
      <c r="P112" s="108"/>
      <c r="Q112" s="675">
        <f t="shared" si="120"/>
        <v>0</v>
      </c>
      <c r="R112" s="675">
        <v>0</v>
      </c>
      <c r="S112" s="676"/>
      <c r="T112" s="677">
        <f t="shared" si="121"/>
        <v>0</v>
      </c>
      <c r="U112" s="677">
        <v>0</v>
      </c>
      <c r="V112" s="678">
        <v>0</v>
      </c>
      <c r="W112" s="677">
        <f t="shared" si="122"/>
        <v>0</v>
      </c>
      <c r="X112" s="677">
        <v>0</v>
      </c>
      <c r="Y112" s="678">
        <v>0</v>
      </c>
      <c r="Z112" s="677">
        <f t="shared" si="123"/>
        <v>0</v>
      </c>
      <c r="AA112" s="677">
        <v>0</v>
      </c>
      <c r="AB112" s="678">
        <v>0</v>
      </c>
      <c r="AC112" s="677">
        <f t="shared" si="124"/>
        <v>0</v>
      </c>
      <c r="AD112" s="677">
        <v>0</v>
      </c>
      <c r="AE112" s="187">
        <f t="shared" si="125"/>
        <v>0</v>
      </c>
      <c r="AF112" s="406">
        <f t="shared" si="126"/>
        <v>0</v>
      </c>
      <c r="AG112" s="406">
        <v>0</v>
      </c>
      <c r="AH112" s="407">
        <v>0</v>
      </c>
      <c r="AI112" s="406">
        <f t="shared" si="127"/>
        <v>0</v>
      </c>
      <c r="AJ112" s="406">
        <v>0</v>
      </c>
      <c r="AK112" s="408">
        <v>0</v>
      </c>
      <c r="AL112" s="406">
        <f t="shared" si="128"/>
        <v>0</v>
      </c>
      <c r="AM112" s="406">
        <v>0</v>
      </c>
      <c r="AN112" s="407">
        <v>0</v>
      </c>
      <c r="AO112" s="419">
        <f t="shared" si="146"/>
        <v>0</v>
      </c>
      <c r="AP112" s="410"/>
      <c r="AQ112" s="187">
        <f t="shared" si="129"/>
        <v>0</v>
      </c>
      <c r="AR112" s="198">
        <f t="shared" si="130"/>
        <v>0</v>
      </c>
      <c r="AS112" s="410"/>
      <c r="AT112" s="187">
        <f t="shared" si="131"/>
        <v>0</v>
      </c>
      <c r="AU112" s="406">
        <f t="shared" si="132"/>
        <v>0</v>
      </c>
      <c r="AV112" s="406">
        <v>0</v>
      </c>
      <c r="AW112" s="408">
        <v>0</v>
      </c>
      <c r="AX112" s="411">
        <f t="shared" si="133"/>
        <v>0</v>
      </c>
      <c r="AY112" s="410"/>
      <c r="AZ112" s="408">
        <v>0</v>
      </c>
      <c r="BA112" s="406">
        <f t="shared" si="134"/>
        <v>0</v>
      </c>
      <c r="BB112" s="406">
        <v>0</v>
      </c>
      <c r="BC112" s="408">
        <v>0</v>
      </c>
      <c r="BD112" s="406">
        <f t="shared" si="135"/>
        <v>0</v>
      </c>
      <c r="BE112" s="406">
        <v>0</v>
      </c>
      <c r="BF112" s="187">
        <f t="shared" si="136"/>
        <v>0</v>
      </c>
      <c r="BG112" s="198">
        <f t="shared" si="137"/>
        <v>0</v>
      </c>
      <c r="BH112" s="198">
        <v>0</v>
      </c>
      <c r="BI112" s="197">
        <f t="shared" si="138"/>
        <v>0</v>
      </c>
      <c r="BJ112" s="406">
        <f t="shared" si="139"/>
        <v>0</v>
      </c>
      <c r="BK112" s="406">
        <v>0</v>
      </c>
      <c r="BL112" s="407">
        <v>0</v>
      </c>
      <c r="BM112" s="406">
        <f t="shared" si="140"/>
        <v>0</v>
      </c>
      <c r="BN112" s="406">
        <v>0</v>
      </c>
      <c r="BO112" s="407">
        <v>0</v>
      </c>
      <c r="BP112" s="406">
        <f t="shared" si="141"/>
        <v>0</v>
      </c>
      <c r="BQ112" s="406">
        <v>0</v>
      </c>
      <c r="BR112" s="407">
        <v>0</v>
      </c>
      <c r="BS112" s="406">
        <f t="shared" si="142"/>
        <v>0</v>
      </c>
      <c r="BT112" s="406">
        <v>0</v>
      </c>
      <c r="BU112" s="152">
        <f t="shared" si="143"/>
        <v>0</v>
      </c>
      <c r="BV112" s="200">
        <f t="shared" si="144"/>
        <v>0</v>
      </c>
      <c r="BW112" s="200">
        <v>0</v>
      </c>
      <c r="BX112" s="152">
        <f t="shared" si="145"/>
        <v>0</v>
      </c>
      <c r="BY112" s="242"/>
    </row>
    <row r="113" spans="2:77" ht="30.75" customHeight="1" x14ac:dyDescent="0.25">
      <c r="B113" s="423" t="s">
        <v>77</v>
      </c>
      <c r="C113" s="424" t="s">
        <v>152</v>
      </c>
      <c r="D113" s="393" t="s">
        <v>32</v>
      </c>
      <c r="E113" s="202">
        <f t="shared" si="112"/>
        <v>0</v>
      </c>
      <c r="F113" s="42">
        <f t="shared" si="113"/>
        <v>0</v>
      </c>
      <c r="G113" s="242"/>
      <c r="H113" s="42">
        <f t="shared" si="114"/>
        <v>0</v>
      </c>
      <c r="I113" s="42">
        <f t="shared" si="115"/>
        <v>0</v>
      </c>
      <c r="J113" s="242"/>
      <c r="K113" s="42">
        <f t="shared" si="116"/>
        <v>0</v>
      </c>
      <c r="L113" s="43">
        <f t="shared" si="117"/>
        <v>0</v>
      </c>
      <c r="M113" s="242"/>
      <c r="N113" s="42">
        <f t="shared" si="118"/>
        <v>0</v>
      </c>
      <c r="O113" s="394">
        <f t="shared" si="119"/>
        <v>0</v>
      </c>
      <c r="P113" s="242"/>
      <c r="Q113" s="671">
        <f t="shared" si="120"/>
        <v>0</v>
      </c>
      <c r="R113" s="671">
        <v>0</v>
      </c>
      <c r="S113" s="672"/>
      <c r="T113" s="673">
        <f t="shared" si="121"/>
        <v>0</v>
      </c>
      <c r="U113" s="673">
        <v>0</v>
      </c>
      <c r="V113" s="674">
        <v>0</v>
      </c>
      <c r="W113" s="673">
        <f t="shared" si="122"/>
        <v>0</v>
      </c>
      <c r="X113" s="673">
        <v>0</v>
      </c>
      <c r="Y113" s="674">
        <v>0</v>
      </c>
      <c r="Z113" s="673">
        <f t="shared" si="123"/>
        <v>0</v>
      </c>
      <c r="AA113" s="673">
        <v>0</v>
      </c>
      <c r="AB113" s="674">
        <v>0</v>
      </c>
      <c r="AC113" s="673">
        <f t="shared" si="124"/>
        <v>0</v>
      </c>
      <c r="AD113" s="673">
        <v>0</v>
      </c>
      <c r="AE113" s="207">
        <f t="shared" si="125"/>
        <v>0</v>
      </c>
      <c r="AF113" s="396">
        <f t="shared" si="126"/>
        <v>0</v>
      </c>
      <c r="AG113" s="396">
        <v>0</v>
      </c>
      <c r="AH113" s="397">
        <v>0</v>
      </c>
      <c r="AI113" s="396">
        <f t="shared" si="127"/>
        <v>0</v>
      </c>
      <c r="AJ113" s="396">
        <v>0</v>
      </c>
      <c r="AK113" s="398">
        <v>0</v>
      </c>
      <c r="AL113" s="396">
        <f t="shared" si="128"/>
        <v>0</v>
      </c>
      <c r="AM113" s="396">
        <v>0</v>
      </c>
      <c r="AN113" s="397">
        <v>0</v>
      </c>
      <c r="AO113" s="425">
        <f t="shared" si="146"/>
        <v>0</v>
      </c>
      <c r="AP113" s="400"/>
      <c r="AQ113" s="207">
        <f t="shared" si="129"/>
        <v>0</v>
      </c>
      <c r="AR113" s="223">
        <f t="shared" si="130"/>
        <v>0</v>
      </c>
      <c r="AS113" s="400"/>
      <c r="AT113" s="207">
        <f t="shared" si="131"/>
        <v>0</v>
      </c>
      <c r="AU113" s="396">
        <f t="shared" si="132"/>
        <v>0</v>
      </c>
      <c r="AV113" s="396">
        <v>0</v>
      </c>
      <c r="AW113" s="398">
        <v>0</v>
      </c>
      <c r="AX113" s="401">
        <f t="shared" si="133"/>
        <v>0</v>
      </c>
      <c r="AY113" s="400"/>
      <c r="AZ113" s="398">
        <v>0</v>
      </c>
      <c r="BA113" s="396">
        <f t="shared" si="134"/>
        <v>0</v>
      </c>
      <c r="BB113" s="396">
        <v>0</v>
      </c>
      <c r="BC113" s="398">
        <v>0</v>
      </c>
      <c r="BD113" s="396">
        <f t="shared" si="135"/>
        <v>0</v>
      </c>
      <c r="BE113" s="396">
        <v>0</v>
      </c>
      <c r="BF113" s="207">
        <f t="shared" si="136"/>
        <v>0</v>
      </c>
      <c r="BG113" s="223">
        <f t="shared" si="137"/>
        <v>0</v>
      </c>
      <c r="BH113" s="223">
        <v>0</v>
      </c>
      <c r="BI113" s="207">
        <f t="shared" si="138"/>
        <v>0</v>
      </c>
      <c r="BJ113" s="396">
        <f t="shared" si="139"/>
        <v>0</v>
      </c>
      <c r="BK113" s="396">
        <v>0</v>
      </c>
      <c r="BL113" s="397">
        <v>0</v>
      </c>
      <c r="BM113" s="396">
        <f t="shared" si="140"/>
        <v>0</v>
      </c>
      <c r="BN113" s="396">
        <v>0</v>
      </c>
      <c r="BO113" s="397">
        <v>0</v>
      </c>
      <c r="BP113" s="396">
        <f t="shared" si="141"/>
        <v>0</v>
      </c>
      <c r="BQ113" s="396">
        <v>0</v>
      </c>
      <c r="BR113" s="397">
        <v>0</v>
      </c>
      <c r="BS113" s="396">
        <f t="shared" si="142"/>
        <v>0</v>
      </c>
      <c r="BT113" s="396">
        <v>0</v>
      </c>
      <c r="BU113" s="51">
        <f t="shared" si="143"/>
        <v>0</v>
      </c>
      <c r="BV113" s="225">
        <f t="shared" si="144"/>
        <v>0</v>
      </c>
      <c r="BW113" s="225">
        <v>0</v>
      </c>
      <c r="BX113" s="51">
        <f t="shared" si="145"/>
        <v>0</v>
      </c>
      <c r="BY113" s="242"/>
    </row>
    <row r="114" spans="2:77" ht="15.75" customHeight="1" thickBot="1" x14ac:dyDescent="0.3">
      <c r="B114" s="426" t="s">
        <v>153</v>
      </c>
      <c r="C114" s="427" t="s">
        <v>154</v>
      </c>
      <c r="D114" s="412" t="s">
        <v>32</v>
      </c>
      <c r="E114" s="403">
        <f t="shared" si="112"/>
        <v>0</v>
      </c>
      <c r="F114" s="244">
        <f t="shared" si="113"/>
        <v>0</v>
      </c>
      <c r="G114" s="108"/>
      <c r="H114" s="110">
        <f t="shared" si="114"/>
        <v>0</v>
      </c>
      <c r="I114" s="110">
        <f t="shared" si="115"/>
        <v>0</v>
      </c>
      <c r="J114" s="108"/>
      <c r="K114" s="110">
        <f t="shared" si="116"/>
        <v>0</v>
      </c>
      <c r="L114" s="111">
        <f t="shared" si="117"/>
        <v>0</v>
      </c>
      <c r="M114" s="108"/>
      <c r="N114" s="110">
        <f t="shared" si="118"/>
        <v>0</v>
      </c>
      <c r="O114" s="404">
        <f t="shared" si="119"/>
        <v>0</v>
      </c>
      <c r="P114" s="108"/>
      <c r="Q114" s="675">
        <f t="shared" si="120"/>
        <v>0</v>
      </c>
      <c r="R114" s="675">
        <v>0</v>
      </c>
      <c r="S114" s="676"/>
      <c r="T114" s="677">
        <f t="shared" si="121"/>
        <v>0</v>
      </c>
      <c r="U114" s="677">
        <v>0</v>
      </c>
      <c r="V114" s="678"/>
      <c r="W114" s="677">
        <f t="shared" si="122"/>
        <v>0</v>
      </c>
      <c r="X114" s="677">
        <v>0</v>
      </c>
      <c r="Y114" s="678"/>
      <c r="Z114" s="677">
        <f t="shared" si="123"/>
        <v>0</v>
      </c>
      <c r="AA114" s="677">
        <v>0</v>
      </c>
      <c r="AB114" s="678"/>
      <c r="AC114" s="677">
        <f t="shared" si="124"/>
        <v>0</v>
      </c>
      <c r="AD114" s="677">
        <v>0</v>
      </c>
      <c r="AE114" s="187">
        <f t="shared" si="125"/>
        <v>0</v>
      </c>
      <c r="AF114" s="406">
        <f t="shared" si="126"/>
        <v>0</v>
      </c>
      <c r="AG114" s="406">
        <v>0</v>
      </c>
      <c r="AH114" s="407"/>
      <c r="AI114" s="406">
        <f t="shared" si="127"/>
        <v>0</v>
      </c>
      <c r="AJ114" s="406">
        <v>0</v>
      </c>
      <c r="AK114" s="408"/>
      <c r="AL114" s="406">
        <f t="shared" si="128"/>
        <v>0</v>
      </c>
      <c r="AM114" s="406">
        <v>0</v>
      </c>
      <c r="AN114" s="407"/>
      <c r="AO114" s="419">
        <f t="shared" si="146"/>
        <v>0</v>
      </c>
      <c r="AP114" s="428"/>
      <c r="AQ114" s="187">
        <f t="shared" si="129"/>
        <v>0</v>
      </c>
      <c r="AR114" s="198">
        <f t="shared" si="130"/>
        <v>0</v>
      </c>
      <c r="AS114" s="428"/>
      <c r="AT114" s="187">
        <f t="shared" si="131"/>
        <v>0</v>
      </c>
      <c r="AU114" s="406">
        <f t="shared" si="132"/>
        <v>0</v>
      </c>
      <c r="AV114" s="406">
        <v>0</v>
      </c>
      <c r="AW114" s="408"/>
      <c r="AX114" s="411">
        <f t="shared" si="133"/>
        <v>0</v>
      </c>
      <c r="AY114" s="428"/>
      <c r="AZ114" s="408"/>
      <c r="BA114" s="406">
        <f t="shared" si="134"/>
        <v>0</v>
      </c>
      <c r="BB114" s="406">
        <v>0</v>
      </c>
      <c r="BC114" s="408"/>
      <c r="BD114" s="406">
        <f t="shared" si="135"/>
        <v>0</v>
      </c>
      <c r="BE114" s="406">
        <v>0</v>
      </c>
      <c r="BF114" s="187">
        <f t="shared" si="136"/>
        <v>0</v>
      </c>
      <c r="BG114" s="198">
        <f t="shared" si="137"/>
        <v>0</v>
      </c>
      <c r="BH114" s="198">
        <v>0</v>
      </c>
      <c r="BI114" s="199">
        <f t="shared" si="138"/>
        <v>0</v>
      </c>
      <c r="BJ114" s="406">
        <f t="shared" si="139"/>
        <v>0</v>
      </c>
      <c r="BK114" s="406">
        <v>0</v>
      </c>
      <c r="BL114" s="407"/>
      <c r="BM114" s="406">
        <f t="shared" si="140"/>
        <v>0</v>
      </c>
      <c r="BN114" s="406">
        <v>0</v>
      </c>
      <c r="BO114" s="407"/>
      <c r="BP114" s="406">
        <f t="shared" si="141"/>
        <v>0</v>
      </c>
      <c r="BQ114" s="406">
        <v>0</v>
      </c>
      <c r="BR114" s="407"/>
      <c r="BS114" s="406">
        <f t="shared" si="142"/>
        <v>0</v>
      </c>
      <c r="BT114" s="406">
        <v>0</v>
      </c>
      <c r="BU114" s="152">
        <f t="shared" si="143"/>
        <v>0</v>
      </c>
      <c r="BV114" s="200">
        <f t="shared" si="144"/>
        <v>0</v>
      </c>
      <c r="BW114" s="200">
        <v>0</v>
      </c>
      <c r="BX114" s="152">
        <f t="shared" si="145"/>
        <v>0</v>
      </c>
      <c r="BY114" s="108"/>
    </row>
    <row r="115" spans="2:77" ht="15.75" customHeight="1" thickBot="1" x14ac:dyDescent="0.3">
      <c r="B115" s="429" t="s">
        <v>79</v>
      </c>
      <c r="C115" s="430" t="s">
        <v>155</v>
      </c>
      <c r="D115" s="431" t="s">
        <v>32</v>
      </c>
      <c r="E115" s="330">
        <f t="shared" si="112"/>
        <v>405</v>
      </c>
      <c r="F115" s="342">
        <f t="shared" si="113"/>
        <v>99.578999999999994</v>
      </c>
      <c r="G115" s="236">
        <f>F115/E115</f>
        <v>0.24587407407407405</v>
      </c>
      <c r="H115" s="342">
        <f t="shared" si="114"/>
        <v>99.578999999999994</v>
      </c>
      <c r="I115" s="342">
        <f t="shared" si="115"/>
        <v>199.15799999999999</v>
      </c>
      <c r="J115" s="236">
        <f>I115/E115</f>
        <v>0.4917481481481481</v>
      </c>
      <c r="K115" s="342">
        <f t="shared" si="116"/>
        <v>99.544199999999989</v>
      </c>
      <c r="L115" s="382">
        <f t="shared" si="117"/>
        <v>298.70219999999995</v>
      </c>
      <c r="M115" s="236">
        <f>L115/E115</f>
        <v>0.73753629629629613</v>
      </c>
      <c r="N115" s="342">
        <f t="shared" si="118"/>
        <v>99.58</v>
      </c>
      <c r="O115" s="432">
        <f t="shared" si="119"/>
        <v>398.28219999999993</v>
      </c>
      <c r="P115" s="236">
        <f>O115/E115</f>
        <v>0.98341283950617264</v>
      </c>
      <c r="Q115" s="679">
        <f t="shared" si="120"/>
        <v>405</v>
      </c>
      <c r="R115" s="679">
        <v>0</v>
      </c>
      <c r="S115" s="680">
        <v>405</v>
      </c>
      <c r="T115" s="603">
        <f t="shared" si="121"/>
        <v>33.192999999999998</v>
      </c>
      <c r="U115" s="603">
        <v>0</v>
      </c>
      <c r="V115" s="681">
        <v>33.192999999999998</v>
      </c>
      <c r="W115" s="603">
        <f t="shared" si="122"/>
        <v>33.192999999999998</v>
      </c>
      <c r="X115" s="603">
        <v>0</v>
      </c>
      <c r="Y115" s="681">
        <v>33.192999999999998</v>
      </c>
      <c r="Z115" s="603">
        <f t="shared" si="123"/>
        <v>33.192999999999998</v>
      </c>
      <c r="AA115" s="603">
        <v>0</v>
      </c>
      <c r="AB115" s="681">
        <v>33.192999999999998</v>
      </c>
      <c r="AC115" s="603">
        <f t="shared" si="124"/>
        <v>99.578999999999994</v>
      </c>
      <c r="AD115" s="603">
        <v>0</v>
      </c>
      <c r="AE115" s="208">
        <f t="shared" si="125"/>
        <v>99.578999999999994</v>
      </c>
      <c r="AF115" s="603">
        <f t="shared" si="126"/>
        <v>33.192999999999998</v>
      </c>
      <c r="AG115" s="603">
        <v>0</v>
      </c>
      <c r="AH115" s="681">
        <v>33.192999999999998</v>
      </c>
      <c r="AI115" s="719">
        <f t="shared" si="127"/>
        <v>33.192999999999998</v>
      </c>
      <c r="AJ115" s="719">
        <v>0</v>
      </c>
      <c r="AK115" s="720">
        <v>33.192999999999998</v>
      </c>
      <c r="AL115" s="719">
        <f t="shared" si="128"/>
        <v>33.192999999999998</v>
      </c>
      <c r="AM115" s="719">
        <v>0</v>
      </c>
      <c r="AN115" s="435">
        <v>33.192999999999998</v>
      </c>
      <c r="AO115" s="437">
        <f t="shared" si="146"/>
        <v>99.578999999999994</v>
      </c>
      <c r="AP115" s="438"/>
      <c r="AQ115" s="208">
        <f t="shared" si="129"/>
        <v>99.578999999999994</v>
      </c>
      <c r="AR115" s="437">
        <f t="shared" si="130"/>
        <v>199.15799999999999</v>
      </c>
      <c r="AS115" s="438"/>
      <c r="AT115" s="207">
        <f t="shared" si="131"/>
        <v>199.15799999999999</v>
      </c>
      <c r="AU115" s="434">
        <f t="shared" si="132"/>
        <v>33.19</v>
      </c>
      <c r="AV115" s="434">
        <v>0</v>
      </c>
      <c r="AW115" s="436">
        <v>33.19</v>
      </c>
      <c r="AX115" s="437">
        <f>AY115+AZ115</f>
        <v>33.161000000000001</v>
      </c>
      <c r="AY115" s="438"/>
      <c r="AZ115" s="436">
        <v>33.161000000000001</v>
      </c>
      <c r="BA115" s="434">
        <f t="shared" si="134"/>
        <v>33.193199999999997</v>
      </c>
      <c r="BB115" s="434">
        <v>0</v>
      </c>
      <c r="BC115" s="436">
        <v>33.193199999999997</v>
      </c>
      <c r="BD115" s="434">
        <f t="shared" si="135"/>
        <v>99.544199999999989</v>
      </c>
      <c r="BE115" s="434">
        <v>0</v>
      </c>
      <c r="BF115" s="208">
        <f t="shared" si="136"/>
        <v>99.544199999999989</v>
      </c>
      <c r="BG115" s="437">
        <f t="shared" si="137"/>
        <v>298.70219999999995</v>
      </c>
      <c r="BH115" s="438"/>
      <c r="BI115" s="346">
        <f t="shared" si="138"/>
        <v>298.70219999999995</v>
      </c>
      <c r="BJ115" s="434">
        <f t="shared" si="139"/>
        <v>33.195999999999998</v>
      </c>
      <c r="BK115" s="434">
        <v>0</v>
      </c>
      <c r="BL115" s="435">
        <v>33.195999999999998</v>
      </c>
      <c r="BM115" s="434">
        <f t="shared" si="140"/>
        <v>33.19</v>
      </c>
      <c r="BN115" s="434">
        <v>0</v>
      </c>
      <c r="BO115" s="435">
        <v>33.19</v>
      </c>
      <c r="BP115" s="434">
        <f t="shared" si="141"/>
        <v>33.194000000000003</v>
      </c>
      <c r="BQ115" s="434">
        <v>0</v>
      </c>
      <c r="BR115" s="435">
        <v>33.194000000000003</v>
      </c>
      <c r="BS115" s="434">
        <f t="shared" si="142"/>
        <v>99.58</v>
      </c>
      <c r="BT115" s="434">
        <v>0</v>
      </c>
      <c r="BU115" s="439">
        <f t="shared" si="143"/>
        <v>99.58</v>
      </c>
      <c r="BV115" s="437">
        <f t="shared" si="144"/>
        <v>398.28219999999993</v>
      </c>
      <c r="BW115" s="438"/>
      <c r="BX115" s="51">
        <f t="shared" si="145"/>
        <v>398.28219999999993</v>
      </c>
      <c r="BY115" s="236">
        <f>BV115/Q115</f>
        <v>0.98341283950617264</v>
      </c>
    </row>
    <row r="116" spans="2:77" ht="30.75" customHeight="1" x14ac:dyDescent="0.25">
      <c r="B116" s="440" t="s">
        <v>81</v>
      </c>
      <c r="C116" s="615" t="s">
        <v>156</v>
      </c>
      <c r="D116" s="442" t="s">
        <v>32</v>
      </c>
      <c r="E116" s="202">
        <f t="shared" si="112"/>
        <v>4443</v>
      </c>
      <c r="F116" s="42">
        <f t="shared" si="113"/>
        <v>1414.13</v>
      </c>
      <c r="G116" s="40">
        <f>F116/E116</f>
        <v>0.31828269187485936</v>
      </c>
      <c r="H116" s="42">
        <f t="shared" si="114"/>
        <v>1282.355</v>
      </c>
      <c r="I116" s="42">
        <f t="shared" si="115"/>
        <v>2696.4850000000001</v>
      </c>
      <c r="J116" s="40">
        <f>I116/E116</f>
        <v>0.60690636957011035</v>
      </c>
      <c r="K116" s="42">
        <f t="shared" si="116"/>
        <v>0</v>
      </c>
      <c r="L116" s="43">
        <f t="shared" si="117"/>
        <v>2696.4850000000001</v>
      </c>
      <c r="M116" s="40">
        <f>L116/E116</f>
        <v>0.60690636957011035</v>
      </c>
      <c r="N116" s="42">
        <f t="shared" si="118"/>
        <v>0</v>
      </c>
      <c r="O116" s="394">
        <f t="shared" si="119"/>
        <v>2696.4850000000001</v>
      </c>
      <c r="P116" s="40">
        <f>O116/E116</f>
        <v>0.60690636957011035</v>
      </c>
      <c r="Q116" s="682">
        <f t="shared" si="120"/>
        <v>4443</v>
      </c>
      <c r="R116" s="683">
        <v>0</v>
      </c>
      <c r="S116" s="684">
        <v>4443</v>
      </c>
      <c r="T116" s="604">
        <f t="shared" si="121"/>
        <v>427.58699999999999</v>
      </c>
      <c r="U116" s="685">
        <v>0</v>
      </c>
      <c r="V116" s="686">
        <v>427.58699999999999</v>
      </c>
      <c r="W116" s="604">
        <f t="shared" si="122"/>
        <v>572.11500000000001</v>
      </c>
      <c r="X116" s="685">
        <v>0</v>
      </c>
      <c r="Y116" s="686">
        <v>572.11500000000001</v>
      </c>
      <c r="Z116" s="604">
        <f t="shared" si="123"/>
        <v>414.428</v>
      </c>
      <c r="AA116" s="685">
        <v>0</v>
      </c>
      <c r="AB116" s="686">
        <v>414.428</v>
      </c>
      <c r="AC116" s="604">
        <f t="shared" si="124"/>
        <v>1414.13</v>
      </c>
      <c r="AD116" s="685">
        <v>0</v>
      </c>
      <c r="AE116" s="207">
        <f t="shared" si="125"/>
        <v>1414.13</v>
      </c>
      <c r="AF116" s="604">
        <f t="shared" si="126"/>
        <v>416.315</v>
      </c>
      <c r="AG116" s="685">
        <v>0</v>
      </c>
      <c r="AH116" s="686">
        <v>416.315</v>
      </c>
      <c r="AI116" s="721">
        <f t="shared" si="127"/>
        <v>421.97</v>
      </c>
      <c r="AJ116" s="722">
        <v>0</v>
      </c>
      <c r="AK116" s="723">
        <v>421.97</v>
      </c>
      <c r="AL116" s="721">
        <f t="shared" si="128"/>
        <v>444.07</v>
      </c>
      <c r="AM116" s="722">
        <v>0</v>
      </c>
      <c r="AN116" s="447">
        <v>444.07</v>
      </c>
      <c r="AO116" s="450">
        <f t="shared" si="146"/>
        <v>1282.355</v>
      </c>
      <c r="AP116" s="399"/>
      <c r="AQ116" s="207">
        <f t="shared" si="129"/>
        <v>1282.355</v>
      </c>
      <c r="AR116" s="450">
        <f t="shared" si="130"/>
        <v>2696.4850000000001</v>
      </c>
      <c r="AS116" s="400"/>
      <c r="AT116" s="207">
        <f t="shared" si="131"/>
        <v>2696.4850000000001</v>
      </c>
      <c r="AU116" s="604">
        <f t="shared" si="132"/>
        <v>0</v>
      </c>
      <c r="AV116" s="685">
        <v>0</v>
      </c>
      <c r="AW116" s="723"/>
      <c r="AX116" s="450">
        <f>AY116+AZ116</f>
        <v>0</v>
      </c>
      <c r="AY116" s="400"/>
      <c r="AZ116" s="723"/>
      <c r="BA116" s="604">
        <f t="shared" si="134"/>
        <v>0</v>
      </c>
      <c r="BB116" s="685">
        <v>0</v>
      </c>
      <c r="BC116" s="723"/>
      <c r="BD116" s="604">
        <f t="shared" si="135"/>
        <v>0</v>
      </c>
      <c r="BE116" s="685">
        <v>0</v>
      </c>
      <c r="BF116" s="207">
        <f t="shared" si="136"/>
        <v>0</v>
      </c>
      <c r="BG116" s="450">
        <f t="shared" si="137"/>
        <v>2696.4850000000001</v>
      </c>
      <c r="BH116" s="400"/>
      <c r="BI116" s="207">
        <f t="shared" si="138"/>
        <v>2696.4850000000001</v>
      </c>
      <c r="BJ116" s="604">
        <f t="shared" si="139"/>
        <v>0</v>
      </c>
      <c r="BK116" s="685">
        <v>0</v>
      </c>
      <c r="BL116" s="686"/>
      <c r="BM116" s="604">
        <f t="shared" si="140"/>
        <v>0</v>
      </c>
      <c r="BN116" s="685">
        <v>0</v>
      </c>
      <c r="BO116" s="686"/>
      <c r="BP116" s="604">
        <f t="shared" si="141"/>
        <v>0</v>
      </c>
      <c r="BQ116" s="685">
        <v>0</v>
      </c>
      <c r="BR116" s="686"/>
      <c r="BS116" s="604">
        <f t="shared" si="142"/>
        <v>0</v>
      </c>
      <c r="BT116" s="685">
        <v>0</v>
      </c>
      <c r="BU116" s="51">
        <f t="shared" si="143"/>
        <v>0</v>
      </c>
      <c r="BV116" s="450">
        <f t="shared" si="144"/>
        <v>2696.4850000000001</v>
      </c>
      <c r="BW116" s="400"/>
      <c r="BX116" s="51">
        <f t="shared" si="145"/>
        <v>2696.4850000000001</v>
      </c>
      <c r="BY116" s="242">
        <f>BV116/Q116</f>
        <v>0.60690636957011035</v>
      </c>
    </row>
    <row r="117" spans="2:77" ht="15.75" customHeight="1" x14ac:dyDescent="0.25">
      <c r="B117" s="451" t="s">
        <v>157</v>
      </c>
      <c r="C117" s="452" t="s">
        <v>158</v>
      </c>
      <c r="D117" s="453" t="s">
        <v>146</v>
      </c>
      <c r="E117" s="454">
        <f t="shared" si="112"/>
        <v>0</v>
      </c>
      <c r="F117" s="61">
        <f t="shared" si="113"/>
        <v>0</v>
      </c>
      <c r="G117" s="59"/>
      <c r="H117" s="61">
        <f t="shared" si="114"/>
        <v>0</v>
      </c>
      <c r="I117" s="61">
        <f t="shared" si="115"/>
        <v>0</v>
      </c>
      <c r="J117" s="59"/>
      <c r="K117" s="61">
        <f t="shared" si="116"/>
        <v>0</v>
      </c>
      <c r="L117" s="62">
        <f t="shared" si="117"/>
        <v>0</v>
      </c>
      <c r="M117" s="59"/>
      <c r="N117" s="61">
        <f t="shared" si="118"/>
        <v>0</v>
      </c>
      <c r="O117" s="455">
        <f t="shared" si="119"/>
        <v>0</v>
      </c>
      <c r="P117" s="59"/>
      <c r="Q117" s="687"/>
      <c r="R117" s="687"/>
      <c r="S117" s="688"/>
      <c r="T117" s="689"/>
      <c r="U117" s="689"/>
      <c r="V117" s="690"/>
      <c r="W117" s="689"/>
      <c r="X117" s="689"/>
      <c r="Y117" s="690"/>
      <c r="Z117" s="689"/>
      <c r="AA117" s="689"/>
      <c r="AB117" s="690"/>
      <c r="AC117" s="460"/>
      <c r="AD117" s="460"/>
      <c r="AE117" s="181">
        <f t="shared" si="125"/>
        <v>0</v>
      </c>
      <c r="AF117" s="460"/>
      <c r="AG117" s="461"/>
      <c r="AH117" s="458"/>
      <c r="AI117" s="460"/>
      <c r="AJ117" s="461"/>
      <c r="AK117" s="459"/>
      <c r="AL117" s="460"/>
      <c r="AM117" s="461"/>
      <c r="AN117" s="458"/>
      <c r="AO117" s="460"/>
      <c r="AP117" s="460"/>
      <c r="AQ117" s="181">
        <f t="shared" si="129"/>
        <v>0</v>
      </c>
      <c r="AR117" s="460"/>
      <c r="AS117" s="461"/>
      <c r="AT117" s="463"/>
      <c r="AU117" s="460"/>
      <c r="AV117" s="461"/>
      <c r="AW117" s="459"/>
      <c r="AX117" s="460"/>
      <c r="AY117" s="461"/>
      <c r="AZ117" s="459"/>
      <c r="BA117" s="460"/>
      <c r="BB117" s="461"/>
      <c r="BC117" s="459"/>
      <c r="BD117" s="460"/>
      <c r="BE117" s="460"/>
      <c r="BF117" s="181">
        <f t="shared" si="136"/>
        <v>0</v>
      </c>
      <c r="BG117" s="460"/>
      <c r="BH117" s="461"/>
      <c r="BI117" s="464"/>
      <c r="BJ117" s="460"/>
      <c r="BK117" s="461"/>
      <c r="BL117" s="458"/>
      <c r="BM117" s="460"/>
      <c r="BN117" s="461"/>
      <c r="BO117" s="458"/>
      <c r="BP117" s="460"/>
      <c r="BQ117" s="461"/>
      <c r="BR117" s="458"/>
      <c r="BS117" s="465"/>
      <c r="BT117" s="465"/>
      <c r="BU117" s="145">
        <f t="shared" si="143"/>
        <v>0</v>
      </c>
      <c r="BV117" s="465"/>
      <c r="BW117" s="466"/>
      <c r="BX117" s="136">
        <f t="shared" si="145"/>
        <v>0</v>
      </c>
      <c r="BY117" s="467"/>
    </row>
    <row r="118" spans="2:77" ht="15.75" customHeight="1" x14ac:dyDescent="0.25">
      <c r="B118" s="783" t="s">
        <v>159</v>
      </c>
      <c r="C118" s="785" t="s">
        <v>160</v>
      </c>
      <c r="D118" s="468" t="s">
        <v>57</v>
      </c>
      <c r="E118" s="469">
        <f t="shared" si="112"/>
        <v>0</v>
      </c>
      <c r="F118" s="78">
        <f t="shared" si="113"/>
        <v>0</v>
      </c>
      <c r="G118" s="76"/>
      <c r="H118" s="78">
        <f t="shared" si="114"/>
        <v>0</v>
      </c>
      <c r="I118" s="78">
        <f t="shared" si="115"/>
        <v>0</v>
      </c>
      <c r="J118" s="76"/>
      <c r="K118" s="78">
        <f t="shared" si="116"/>
        <v>0</v>
      </c>
      <c r="L118" s="79">
        <f t="shared" si="117"/>
        <v>0</v>
      </c>
      <c r="M118" s="76"/>
      <c r="N118" s="78">
        <f t="shared" si="118"/>
        <v>0</v>
      </c>
      <c r="O118" s="470">
        <f t="shared" si="119"/>
        <v>0</v>
      </c>
      <c r="P118" s="76"/>
      <c r="Q118" s="682">
        <f t="shared" ref="Q118:Q131" si="147">R118+S118</f>
        <v>0</v>
      </c>
      <c r="R118" s="682">
        <v>0</v>
      </c>
      <c r="S118" s="691"/>
      <c r="T118" s="604">
        <f t="shared" ref="T118:T131" si="148">U118+V118</f>
        <v>0</v>
      </c>
      <c r="U118" s="604">
        <v>0</v>
      </c>
      <c r="V118" s="692">
        <v>0</v>
      </c>
      <c r="W118" s="604">
        <f t="shared" ref="W118:W143" si="149">X118+Y118</f>
        <v>0</v>
      </c>
      <c r="X118" s="604">
        <v>0</v>
      </c>
      <c r="Y118" s="692">
        <v>0</v>
      </c>
      <c r="Z118" s="604">
        <f t="shared" ref="Z118:Z143" si="150">AA118+AB118</f>
        <v>0</v>
      </c>
      <c r="AA118" s="604">
        <v>0</v>
      </c>
      <c r="AB118" s="692">
        <v>0</v>
      </c>
      <c r="AC118" s="473"/>
      <c r="AD118" s="473"/>
      <c r="AE118" s="189">
        <f t="shared" si="125"/>
        <v>0</v>
      </c>
      <c r="AF118" s="473"/>
      <c r="AG118" s="474"/>
      <c r="AH118" s="471">
        <v>0</v>
      </c>
      <c r="AI118" s="473"/>
      <c r="AJ118" s="474"/>
      <c r="AK118" s="472">
        <v>0</v>
      </c>
      <c r="AL118" s="473"/>
      <c r="AM118" s="474"/>
      <c r="AN118" s="471">
        <v>0</v>
      </c>
      <c r="AO118" s="473"/>
      <c r="AP118" s="473"/>
      <c r="AQ118" s="189">
        <f t="shared" si="129"/>
        <v>0</v>
      </c>
      <c r="AR118" s="473"/>
      <c r="AS118" s="474"/>
      <c r="AT118" s="476"/>
      <c r="AU118" s="473"/>
      <c r="AV118" s="474"/>
      <c r="AW118" s="475">
        <v>0</v>
      </c>
      <c r="AX118" s="473"/>
      <c r="AY118" s="474"/>
      <c r="AZ118" s="472">
        <v>0</v>
      </c>
      <c r="BA118" s="473"/>
      <c r="BB118" s="474"/>
      <c r="BC118" s="472">
        <v>0</v>
      </c>
      <c r="BD118" s="473"/>
      <c r="BE118" s="473"/>
      <c r="BF118" s="189">
        <f t="shared" si="136"/>
        <v>0</v>
      </c>
      <c r="BG118" s="473"/>
      <c r="BH118" s="474"/>
      <c r="BI118" s="477"/>
      <c r="BJ118" s="473"/>
      <c r="BK118" s="474"/>
      <c r="BL118" s="471">
        <v>0</v>
      </c>
      <c r="BM118" s="473"/>
      <c r="BN118" s="474"/>
      <c r="BO118" s="471">
        <v>0</v>
      </c>
      <c r="BP118" s="473"/>
      <c r="BQ118" s="474"/>
      <c r="BR118" s="471">
        <v>0</v>
      </c>
      <c r="BS118" s="478"/>
      <c r="BT118" s="478"/>
      <c r="BU118" s="88">
        <f t="shared" si="143"/>
        <v>0</v>
      </c>
      <c r="BV118" s="478"/>
      <c r="BW118" s="479"/>
      <c r="BX118" s="88">
        <f t="shared" si="145"/>
        <v>0</v>
      </c>
      <c r="BY118" s="480"/>
    </row>
    <row r="119" spans="2:77" s="487" customFormat="1" ht="15.75" customHeight="1" x14ac:dyDescent="0.25">
      <c r="B119" s="788"/>
      <c r="C119" s="789"/>
      <c r="D119" s="468" t="s">
        <v>32</v>
      </c>
      <c r="E119" s="469">
        <f t="shared" si="112"/>
        <v>0</v>
      </c>
      <c r="F119" s="78">
        <f t="shared" si="113"/>
        <v>0</v>
      </c>
      <c r="G119" s="480"/>
      <c r="H119" s="78">
        <f t="shared" si="114"/>
        <v>0</v>
      </c>
      <c r="I119" s="78">
        <f t="shared" si="115"/>
        <v>0</v>
      </c>
      <c r="J119" s="480"/>
      <c r="K119" s="78">
        <f t="shared" si="116"/>
        <v>0</v>
      </c>
      <c r="L119" s="79">
        <f t="shared" si="117"/>
        <v>0</v>
      </c>
      <c r="M119" s="480"/>
      <c r="N119" s="78">
        <f t="shared" si="118"/>
        <v>0</v>
      </c>
      <c r="O119" s="470">
        <f t="shared" si="119"/>
        <v>0</v>
      </c>
      <c r="P119" s="480"/>
      <c r="Q119" s="693">
        <f t="shared" si="147"/>
        <v>0</v>
      </c>
      <c r="R119" s="682">
        <v>0</v>
      </c>
      <c r="S119" s="691"/>
      <c r="T119" s="604">
        <f t="shared" si="148"/>
        <v>0</v>
      </c>
      <c r="U119" s="604">
        <v>0</v>
      </c>
      <c r="V119" s="692">
        <v>0</v>
      </c>
      <c r="W119" s="604">
        <f t="shared" si="149"/>
        <v>0</v>
      </c>
      <c r="X119" s="604">
        <v>0</v>
      </c>
      <c r="Y119" s="692">
        <v>0</v>
      </c>
      <c r="Z119" s="604">
        <f t="shared" si="150"/>
        <v>0</v>
      </c>
      <c r="AA119" s="604">
        <v>0</v>
      </c>
      <c r="AB119" s="692">
        <v>0</v>
      </c>
      <c r="AC119" s="473"/>
      <c r="AD119" s="473"/>
      <c r="AE119" s="189">
        <f t="shared" si="125"/>
        <v>0</v>
      </c>
      <c r="AF119" s="473"/>
      <c r="AG119" s="474"/>
      <c r="AH119" s="471">
        <v>0</v>
      </c>
      <c r="AI119" s="473"/>
      <c r="AJ119" s="474"/>
      <c r="AK119" s="472">
        <v>0</v>
      </c>
      <c r="AL119" s="473"/>
      <c r="AM119" s="474"/>
      <c r="AN119" s="471">
        <v>0</v>
      </c>
      <c r="AO119" s="473"/>
      <c r="AP119" s="473"/>
      <c r="AQ119" s="189">
        <f t="shared" si="129"/>
        <v>0</v>
      </c>
      <c r="AR119" s="473"/>
      <c r="AS119" s="474"/>
      <c r="AT119" s="476"/>
      <c r="AU119" s="473"/>
      <c r="AV119" s="474"/>
      <c r="AW119" s="475">
        <v>0</v>
      </c>
      <c r="AX119" s="473"/>
      <c r="AY119" s="474"/>
      <c r="AZ119" s="472">
        <v>0</v>
      </c>
      <c r="BA119" s="473"/>
      <c r="BB119" s="474"/>
      <c r="BC119" s="475">
        <v>0</v>
      </c>
      <c r="BD119" s="473"/>
      <c r="BE119" s="473"/>
      <c r="BF119" s="189">
        <f t="shared" si="136"/>
        <v>0</v>
      </c>
      <c r="BG119" s="473"/>
      <c r="BH119" s="474"/>
      <c r="BI119" s="477"/>
      <c r="BJ119" s="473"/>
      <c r="BK119" s="474"/>
      <c r="BL119" s="471">
        <v>0</v>
      </c>
      <c r="BM119" s="473"/>
      <c r="BN119" s="474"/>
      <c r="BO119" s="471">
        <v>0</v>
      </c>
      <c r="BP119" s="473"/>
      <c r="BQ119" s="474"/>
      <c r="BR119" s="471">
        <v>0</v>
      </c>
      <c r="BS119" s="478"/>
      <c r="BT119" s="478"/>
      <c r="BU119" s="88">
        <f t="shared" si="143"/>
        <v>0</v>
      </c>
      <c r="BV119" s="478"/>
      <c r="BW119" s="479"/>
      <c r="BX119" s="152">
        <f t="shared" si="145"/>
        <v>0</v>
      </c>
      <c r="BY119" s="480"/>
    </row>
    <row r="120" spans="2:77" s="487" customFormat="1" ht="15.75" customHeight="1" x14ac:dyDescent="0.25">
      <c r="B120" s="792" t="s">
        <v>161</v>
      </c>
      <c r="C120" s="793" t="s">
        <v>162</v>
      </c>
      <c r="D120" s="412" t="s">
        <v>57</v>
      </c>
      <c r="E120" s="186">
        <f t="shared" si="112"/>
        <v>0</v>
      </c>
      <c r="F120" s="240">
        <f t="shared" si="113"/>
        <v>0</v>
      </c>
      <c r="G120" s="236"/>
      <c r="H120" s="237">
        <f t="shared" si="114"/>
        <v>0</v>
      </c>
      <c r="I120" s="237">
        <f t="shared" si="115"/>
        <v>0</v>
      </c>
      <c r="J120" s="236"/>
      <c r="K120" s="237">
        <f t="shared" si="116"/>
        <v>0</v>
      </c>
      <c r="L120" s="413">
        <f t="shared" si="117"/>
        <v>0</v>
      </c>
      <c r="M120" s="236"/>
      <c r="N120" s="237">
        <f t="shared" si="118"/>
        <v>0</v>
      </c>
      <c r="O120" s="545">
        <f t="shared" si="119"/>
        <v>0</v>
      </c>
      <c r="P120" s="236"/>
      <c r="Q120" s="683">
        <f t="shared" si="147"/>
        <v>0</v>
      </c>
      <c r="R120" s="683">
        <v>0</v>
      </c>
      <c r="S120" s="684"/>
      <c r="T120" s="685">
        <f t="shared" si="148"/>
        <v>0</v>
      </c>
      <c r="U120" s="685">
        <v>0</v>
      </c>
      <c r="V120" s="692">
        <v>0</v>
      </c>
      <c r="W120" s="685">
        <f t="shared" si="149"/>
        <v>0</v>
      </c>
      <c r="X120" s="685">
        <v>0</v>
      </c>
      <c r="Y120" s="692">
        <v>0</v>
      </c>
      <c r="Z120" s="685">
        <f t="shared" si="150"/>
        <v>0</v>
      </c>
      <c r="AA120" s="685">
        <v>0</v>
      </c>
      <c r="AB120" s="692">
        <v>0</v>
      </c>
      <c r="AC120" s="488"/>
      <c r="AD120" s="488"/>
      <c r="AE120" s="187">
        <f t="shared" si="125"/>
        <v>0</v>
      </c>
      <c r="AF120" s="488"/>
      <c r="AG120" s="489"/>
      <c r="AH120" s="471">
        <v>0</v>
      </c>
      <c r="AI120" s="488"/>
      <c r="AJ120" s="489"/>
      <c r="AK120" s="448">
        <v>0</v>
      </c>
      <c r="AL120" s="488"/>
      <c r="AM120" s="489"/>
      <c r="AN120" s="471">
        <v>0</v>
      </c>
      <c r="AO120" s="488"/>
      <c r="AP120" s="488"/>
      <c r="AQ120" s="187">
        <f t="shared" si="129"/>
        <v>0</v>
      </c>
      <c r="AR120" s="488"/>
      <c r="AS120" s="489"/>
      <c r="AT120" s="490"/>
      <c r="AU120" s="488"/>
      <c r="AV120" s="489"/>
      <c r="AW120" s="448">
        <v>0</v>
      </c>
      <c r="AX120" s="488"/>
      <c r="AY120" s="489"/>
      <c r="AZ120" s="448">
        <v>0</v>
      </c>
      <c r="BA120" s="488"/>
      <c r="BB120" s="489"/>
      <c r="BC120" s="448">
        <v>0</v>
      </c>
      <c r="BD120" s="488"/>
      <c r="BE120" s="488"/>
      <c r="BF120" s="187">
        <f t="shared" si="136"/>
        <v>0</v>
      </c>
      <c r="BG120" s="488"/>
      <c r="BH120" s="489"/>
      <c r="BI120" s="491"/>
      <c r="BJ120" s="488"/>
      <c r="BK120" s="489"/>
      <c r="BL120" s="447">
        <v>0</v>
      </c>
      <c r="BM120" s="488"/>
      <c r="BN120" s="489"/>
      <c r="BO120" s="447">
        <v>0</v>
      </c>
      <c r="BP120" s="488"/>
      <c r="BQ120" s="489"/>
      <c r="BR120" s="447">
        <v>0</v>
      </c>
      <c r="BS120" s="492"/>
      <c r="BT120" s="492"/>
      <c r="BU120" s="152">
        <f t="shared" si="143"/>
        <v>0</v>
      </c>
      <c r="BV120" s="492"/>
      <c r="BW120" s="493"/>
      <c r="BX120" s="152">
        <f t="shared" si="145"/>
        <v>0</v>
      </c>
      <c r="BY120" s="420"/>
    </row>
    <row r="121" spans="2:77" ht="15.75" customHeight="1" x14ac:dyDescent="0.25">
      <c r="B121" s="788"/>
      <c r="C121" s="789"/>
      <c r="D121" s="468" t="s">
        <v>32</v>
      </c>
      <c r="E121" s="469">
        <f t="shared" si="112"/>
        <v>0</v>
      </c>
      <c r="F121" s="75">
        <f t="shared" si="113"/>
        <v>0</v>
      </c>
      <c r="G121" s="76"/>
      <c r="H121" s="78">
        <f t="shared" si="114"/>
        <v>0</v>
      </c>
      <c r="I121" s="78">
        <f t="shared" si="115"/>
        <v>0</v>
      </c>
      <c r="J121" s="76"/>
      <c r="K121" s="78">
        <f t="shared" si="116"/>
        <v>0</v>
      </c>
      <c r="L121" s="79">
        <f t="shared" si="117"/>
        <v>0</v>
      </c>
      <c r="M121" s="76"/>
      <c r="N121" s="78">
        <f t="shared" si="118"/>
        <v>0</v>
      </c>
      <c r="O121" s="470">
        <f t="shared" si="119"/>
        <v>0</v>
      </c>
      <c r="P121" s="76"/>
      <c r="Q121" s="682">
        <f t="shared" si="147"/>
        <v>0</v>
      </c>
      <c r="R121" s="682">
        <v>0</v>
      </c>
      <c r="S121" s="691"/>
      <c r="T121" s="604">
        <f t="shared" si="148"/>
        <v>0</v>
      </c>
      <c r="U121" s="604">
        <v>0</v>
      </c>
      <c r="V121" s="692">
        <v>0</v>
      </c>
      <c r="W121" s="604">
        <f t="shared" si="149"/>
        <v>0</v>
      </c>
      <c r="X121" s="604">
        <v>0</v>
      </c>
      <c r="Y121" s="692">
        <v>0</v>
      </c>
      <c r="Z121" s="604">
        <f t="shared" si="150"/>
        <v>0</v>
      </c>
      <c r="AA121" s="604">
        <v>0</v>
      </c>
      <c r="AB121" s="692">
        <v>0</v>
      </c>
      <c r="AC121" s="473"/>
      <c r="AD121" s="473"/>
      <c r="AE121" s="189">
        <f t="shared" si="125"/>
        <v>0</v>
      </c>
      <c r="AF121" s="473"/>
      <c r="AG121" s="474"/>
      <c r="AH121" s="471">
        <v>0</v>
      </c>
      <c r="AI121" s="473"/>
      <c r="AJ121" s="474"/>
      <c r="AK121" s="472">
        <v>0</v>
      </c>
      <c r="AL121" s="473"/>
      <c r="AM121" s="474"/>
      <c r="AN121" s="471">
        <v>0</v>
      </c>
      <c r="AO121" s="473"/>
      <c r="AP121" s="473"/>
      <c r="AQ121" s="189">
        <f t="shared" si="129"/>
        <v>0</v>
      </c>
      <c r="AR121" s="473"/>
      <c r="AS121" s="474"/>
      <c r="AT121" s="476"/>
      <c r="AU121" s="473"/>
      <c r="AV121" s="474"/>
      <c r="AW121" s="472">
        <v>0</v>
      </c>
      <c r="AX121" s="473"/>
      <c r="AY121" s="474"/>
      <c r="AZ121" s="472">
        <v>0</v>
      </c>
      <c r="BA121" s="473"/>
      <c r="BB121" s="474"/>
      <c r="BC121" s="472">
        <v>0</v>
      </c>
      <c r="BD121" s="473"/>
      <c r="BE121" s="473"/>
      <c r="BF121" s="189">
        <f t="shared" si="136"/>
        <v>0</v>
      </c>
      <c r="BG121" s="473"/>
      <c r="BH121" s="474"/>
      <c r="BI121" s="477"/>
      <c r="BJ121" s="473"/>
      <c r="BK121" s="474"/>
      <c r="BL121" s="471">
        <v>0</v>
      </c>
      <c r="BM121" s="473"/>
      <c r="BN121" s="474"/>
      <c r="BO121" s="471">
        <v>0</v>
      </c>
      <c r="BP121" s="473"/>
      <c r="BQ121" s="474"/>
      <c r="BR121" s="471">
        <v>0</v>
      </c>
      <c r="BS121" s="478"/>
      <c r="BT121" s="478"/>
      <c r="BU121" s="88">
        <f t="shared" si="143"/>
        <v>0</v>
      </c>
      <c r="BV121" s="478"/>
      <c r="BW121" s="479"/>
      <c r="BX121" s="152">
        <f t="shared" si="145"/>
        <v>0</v>
      </c>
      <c r="BY121" s="480"/>
    </row>
    <row r="122" spans="2:77" ht="15.75" customHeight="1" x14ac:dyDescent="0.25">
      <c r="B122" s="783" t="s">
        <v>163</v>
      </c>
      <c r="C122" s="785" t="s">
        <v>164</v>
      </c>
      <c r="D122" s="468" t="s">
        <v>57</v>
      </c>
      <c r="E122" s="469">
        <f t="shared" si="112"/>
        <v>0</v>
      </c>
      <c r="F122" s="75">
        <f t="shared" si="113"/>
        <v>0</v>
      </c>
      <c r="G122" s="76"/>
      <c r="H122" s="78">
        <f t="shared" si="114"/>
        <v>0</v>
      </c>
      <c r="I122" s="78">
        <f t="shared" si="115"/>
        <v>0</v>
      </c>
      <c r="J122" s="76"/>
      <c r="K122" s="78">
        <f t="shared" si="116"/>
        <v>0</v>
      </c>
      <c r="L122" s="79">
        <f t="shared" si="117"/>
        <v>0</v>
      </c>
      <c r="M122" s="76"/>
      <c r="N122" s="78">
        <f t="shared" si="118"/>
        <v>0</v>
      </c>
      <c r="O122" s="470">
        <f t="shared" si="119"/>
        <v>0</v>
      </c>
      <c r="P122" s="76"/>
      <c r="Q122" s="682">
        <f t="shared" si="147"/>
        <v>0</v>
      </c>
      <c r="R122" s="682">
        <v>0</v>
      </c>
      <c r="S122" s="691"/>
      <c r="T122" s="604">
        <f t="shared" si="148"/>
        <v>0</v>
      </c>
      <c r="U122" s="604">
        <v>0</v>
      </c>
      <c r="V122" s="692">
        <v>0</v>
      </c>
      <c r="W122" s="604">
        <f t="shared" si="149"/>
        <v>0</v>
      </c>
      <c r="X122" s="604">
        <v>0</v>
      </c>
      <c r="Y122" s="692">
        <v>0</v>
      </c>
      <c r="Z122" s="604">
        <f t="shared" si="150"/>
        <v>0</v>
      </c>
      <c r="AA122" s="604">
        <v>0</v>
      </c>
      <c r="AB122" s="692">
        <v>0</v>
      </c>
      <c r="AC122" s="473"/>
      <c r="AD122" s="473"/>
      <c r="AE122" s="189">
        <f t="shared" si="125"/>
        <v>0</v>
      </c>
      <c r="AF122" s="473"/>
      <c r="AG122" s="474"/>
      <c r="AH122" s="471">
        <v>0</v>
      </c>
      <c r="AI122" s="473"/>
      <c r="AJ122" s="474"/>
      <c r="AK122" s="472">
        <v>0</v>
      </c>
      <c r="AL122" s="473"/>
      <c r="AM122" s="474"/>
      <c r="AN122" s="471">
        <v>0</v>
      </c>
      <c r="AO122" s="473"/>
      <c r="AP122" s="473"/>
      <c r="AQ122" s="189">
        <f t="shared" si="129"/>
        <v>0</v>
      </c>
      <c r="AR122" s="473"/>
      <c r="AS122" s="474"/>
      <c r="AT122" s="476"/>
      <c r="AU122" s="473"/>
      <c r="AV122" s="474"/>
      <c r="AW122" s="472">
        <v>0</v>
      </c>
      <c r="AX122" s="473"/>
      <c r="AY122" s="474"/>
      <c r="AZ122" s="472">
        <v>0</v>
      </c>
      <c r="BA122" s="473"/>
      <c r="BB122" s="474"/>
      <c r="BC122" s="472">
        <v>0</v>
      </c>
      <c r="BD122" s="473"/>
      <c r="BE122" s="473"/>
      <c r="BF122" s="189">
        <f t="shared" si="136"/>
        <v>0</v>
      </c>
      <c r="BG122" s="473"/>
      <c r="BH122" s="474"/>
      <c r="BI122" s="477"/>
      <c r="BJ122" s="473"/>
      <c r="BK122" s="474"/>
      <c r="BL122" s="471">
        <v>0</v>
      </c>
      <c r="BM122" s="473"/>
      <c r="BN122" s="474"/>
      <c r="BO122" s="471">
        <v>0</v>
      </c>
      <c r="BP122" s="473"/>
      <c r="BQ122" s="474"/>
      <c r="BR122" s="471">
        <v>0</v>
      </c>
      <c r="BS122" s="478"/>
      <c r="BT122" s="478"/>
      <c r="BU122" s="88">
        <f t="shared" si="143"/>
        <v>0</v>
      </c>
      <c r="BV122" s="478"/>
      <c r="BW122" s="479"/>
      <c r="BX122" s="152">
        <f t="shared" si="145"/>
        <v>0</v>
      </c>
      <c r="BY122" s="480"/>
    </row>
    <row r="123" spans="2:77" ht="15.75" customHeight="1" x14ac:dyDescent="0.25">
      <c r="B123" s="788"/>
      <c r="C123" s="789"/>
      <c r="D123" s="468" t="s">
        <v>32</v>
      </c>
      <c r="E123" s="469">
        <f t="shared" si="112"/>
        <v>0</v>
      </c>
      <c r="F123" s="75">
        <f t="shared" si="113"/>
        <v>0</v>
      </c>
      <c r="G123" s="76"/>
      <c r="H123" s="78">
        <f t="shared" si="114"/>
        <v>0</v>
      </c>
      <c r="I123" s="78">
        <f t="shared" si="115"/>
        <v>0</v>
      </c>
      <c r="J123" s="76"/>
      <c r="K123" s="78">
        <f t="shared" si="116"/>
        <v>0</v>
      </c>
      <c r="L123" s="79">
        <f t="shared" si="117"/>
        <v>0</v>
      </c>
      <c r="M123" s="76"/>
      <c r="N123" s="78">
        <f t="shared" si="118"/>
        <v>0</v>
      </c>
      <c r="O123" s="470">
        <f t="shared" si="119"/>
        <v>0</v>
      </c>
      <c r="P123" s="76"/>
      <c r="Q123" s="682">
        <f t="shared" si="147"/>
        <v>0</v>
      </c>
      <c r="R123" s="682">
        <v>0</v>
      </c>
      <c r="S123" s="691"/>
      <c r="T123" s="604">
        <f t="shared" si="148"/>
        <v>0</v>
      </c>
      <c r="U123" s="604">
        <v>0</v>
      </c>
      <c r="V123" s="692">
        <v>0</v>
      </c>
      <c r="W123" s="604">
        <f t="shared" si="149"/>
        <v>0</v>
      </c>
      <c r="X123" s="604">
        <v>0</v>
      </c>
      <c r="Y123" s="692">
        <v>0</v>
      </c>
      <c r="Z123" s="604">
        <f t="shared" si="150"/>
        <v>0</v>
      </c>
      <c r="AA123" s="604">
        <v>0</v>
      </c>
      <c r="AB123" s="692">
        <v>0</v>
      </c>
      <c r="AC123" s="473"/>
      <c r="AD123" s="473"/>
      <c r="AE123" s="189">
        <f t="shared" si="125"/>
        <v>0</v>
      </c>
      <c r="AF123" s="473"/>
      <c r="AG123" s="474"/>
      <c r="AH123" s="471">
        <v>0</v>
      </c>
      <c r="AI123" s="473"/>
      <c r="AJ123" s="474"/>
      <c r="AK123" s="472">
        <v>0</v>
      </c>
      <c r="AL123" s="473"/>
      <c r="AM123" s="474"/>
      <c r="AN123" s="471">
        <v>0</v>
      </c>
      <c r="AO123" s="473"/>
      <c r="AP123" s="473"/>
      <c r="AQ123" s="189">
        <f t="shared" si="129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2">
        <v>0</v>
      </c>
      <c r="BA123" s="473"/>
      <c r="BB123" s="474"/>
      <c r="BC123" s="472">
        <v>0</v>
      </c>
      <c r="BD123" s="473"/>
      <c r="BE123" s="473"/>
      <c r="BF123" s="189">
        <f t="shared" si="136"/>
        <v>0</v>
      </c>
      <c r="BG123" s="473"/>
      <c r="BH123" s="474"/>
      <c r="BI123" s="477"/>
      <c r="BJ123" s="473"/>
      <c r="BK123" s="474"/>
      <c r="BL123" s="471">
        <v>0</v>
      </c>
      <c r="BM123" s="473"/>
      <c r="BN123" s="474"/>
      <c r="BO123" s="471">
        <v>0</v>
      </c>
      <c r="BP123" s="473"/>
      <c r="BQ123" s="474"/>
      <c r="BR123" s="471">
        <v>0</v>
      </c>
      <c r="BS123" s="478"/>
      <c r="BT123" s="478"/>
      <c r="BU123" s="88">
        <f t="shared" si="143"/>
        <v>0</v>
      </c>
      <c r="BV123" s="478"/>
      <c r="BW123" s="479"/>
      <c r="BX123" s="152">
        <f t="shared" si="145"/>
        <v>0</v>
      </c>
      <c r="BY123" s="480"/>
    </row>
    <row r="124" spans="2:77" ht="15.75" customHeight="1" x14ac:dyDescent="0.25">
      <c r="B124" s="783" t="s">
        <v>165</v>
      </c>
      <c r="C124" s="785" t="s">
        <v>166</v>
      </c>
      <c r="D124" s="468" t="s">
        <v>57</v>
      </c>
      <c r="E124" s="469">
        <f t="shared" si="112"/>
        <v>0</v>
      </c>
      <c r="F124" s="75">
        <f t="shared" si="113"/>
        <v>0</v>
      </c>
      <c r="G124" s="76"/>
      <c r="H124" s="78">
        <f t="shared" si="114"/>
        <v>0</v>
      </c>
      <c r="I124" s="78">
        <f t="shared" si="115"/>
        <v>0</v>
      </c>
      <c r="J124" s="76"/>
      <c r="K124" s="78">
        <f t="shared" si="116"/>
        <v>0</v>
      </c>
      <c r="L124" s="79">
        <f t="shared" si="117"/>
        <v>0</v>
      </c>
      <c r="M124" s="76"/>
      <c r="N124" s="78">
        <f t="shared" si="118"/>
        <v>0</v>
      </c>
      <c r="O124" s="470">
        <f t="shared" si="119"/>
        <v>0</v>
      </c>
      <c r="P124" s="76"/>
      <c r="Q124" s="682">
        <f t="shared" si="147"/>
        <v>0</v>
      </c>
      <c r="R124" s="682">
        <v>0</v>
      </c>
      <c r="S124" s="691"/>
      <c r="T124" s="604">
        <f t="shared" si="148"/>
        <v>0</v>
      </c>
      <c r="U124" s="604">
        <v>0</v>
      </c>
      <c r="V124" s="692">
        <v>0</v>
      </c>
      <c r="W124" s="604">
        <f t="shared" si="149"/>
        <v>0</v>
      </c>
      <c r="X124" s="604">
        <v>0</v>
      </c>
      <c r="Y124" s="692">
        <v>0</v>
      </c>
      <c r="Z124" s="604">
        <f t="shared" si="150"/>
        <v>0</v>
      </c>
      <c r="AA124" s="604">
        <v>0</v>
      </c>
      <c r="AB124" s="692">
        <v>0</v>
      </c>
      <c r="AC124" s="473"/>
      <c r="AD124" s="473"/>
      <c r="AE124" s="189">
        <f t="shared" si="125"/>
        <v>0</v>
      </c>
      <c r="AF124" s="473"/>
      <c r="AG124" s="474"/>
      <c r="AH124" s="471">
        <v>0</v>
      </c>
      <c r="AI124" s="473"/>
      <c r="AJ124" s="474"/>
      <c r="AK124" s="472">
        <v>0</v>
      </c>
      <c r="AL124" s="473"/>
      <c r="AM124" s="474"/>
      <c r="AN124" s="471">
        <v>0</v>
      </c>
      <c r="AO124" s="473"/>
      <c r="AP124" s="473"/>
      <c r="AQ124" s="189">
        <f t="shared" si="129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2">
        <v>0</v>
      </c>
      <c r="BA124" s="473"/>
      <c r="BB124" s="474"/>
      <c r="BC124" s="472">
        <v>0</v>
      </c>
      <c r="BD124" s="473"/>
      <c r="BE124" s="473"/>
      <c r="BF124" s="189">
        <f t="shared" si="136"/>
        <v>0</v>
      </c>
      <c r="BG124" s="473"/>
      <c r="BH124" s="474"/>
      <c r="BI124" s="477"/>
      <c r="BJ124" s="473"/>
      <c r="BK124" s="474"/>
      <c r="BL124" s="471">
        <v>0</v>
      </c>
      <c r="BM124" s="473"/>
      <c r="BN124" s="474"/>
      <c r="BO124" s="471">
        <v>0</v>
      </c>
      <c r="BP124" s="473"/>
      <c r="BQ124" s="474"/>
      <c r="BR124" s="471">
        <v>0</v>
      </c>
      <c r="BS124" s="478"/>
      <c r="BT124" s="478"/>
      <c r="BU124" s="88">
        <f t="shared" si="143"/>
        <v>0</v>
      </c>
      <c r="BV124" s="478"/>
      <c r="BW124" s="479"/>
      <c r="BX124" s="152">
        <f t="shared" si="145"/>
        <v>0</v>
      </c>
      <c r="BY124" s="480"/>
    </row>
    <row r="125" spans="2:77" ht="15.75" customHeight="1" thickBot="1" x14ac:dyDescent="0.3">
      <c r="B125" s="784"/>
      <c r="C125" s="786"/>
      <c r="D125" s="494" t="s">
        <v>32</v>
      </c>
      <c r="E125" s="403">
        <f t="shared" si="112"/>
        <v>0</v>
      </c>
      <c r="F125" s="161">
        <f t="shared" si="113"/>
        <v>0</v>
      </c>
      <c r="G125" s="108"/>
      <c r="H125" s="110">
        <f t="shared" si="114"/>
        <v>0</v>
      </c>
      <c r="I125" s="110">
        <f t="shared" si="115"/>
        <v>0</v>
      </c>
      <c r="J125" s="108"/>
      <c r="K125" s="110">
        <f t="shared" si="116"/>
        <v>0</v>
      </c>
      <c r="L125" s="111">
        <f t="shared" si="117"/>
        <v>0</v>
      </c>
      <c r="M125" s="108"/>
      <c r="N125" s="110">
        <f t="shared" si="118"/>
        <v>0</v>
      </c>
      <c r="O125" s="404">
        <f t="shared" si="119"/>
        <v>0</v>
      </c>
      <c r="P125" s="108"/>
      <c r="Q125" s="694">
        <f t="shared" si="147"/>
        <v>0</v>
      </c>
      <c r="R125" s="694">
        <v>0</v>
      </c>
      <c r="S125" s="695"/>
      <c r="T125" s="696">
        <f t="shared" si="148"/>
        <v>0</v>
      </c>
      <c r="U125" s="696">
        <v>0</v>
      </c>
      <c r="V125" s="697">
        <v>0</v>
      </c>
      <c r="W125" s="696">
        <f t="shared" si="149"/>
        <v>0</v>
      </c>
      <c r="X125" s="696">
        <v>0</v>
      </c>
      <c r="Y125" s="697">
        <v>0</v>
      </c>
      <c r="Z125" s="696">
        <f t="shared" si="150"/>
        <v>0</v>
      </c>
      <c r="AA125" s="696">
        <v>0</v>
      </c>
      <c r="AB125" s="697">
        <v>0</v>
      </c>
      <c r="AC125" s="409"/>
      <c r="AD125" s="409"/>
      <c r="AE125" s="197">
        <f t="shared" si="125"/>
        <v>0</v>
      </c>
      <c r="AF125" s="409"/>
      <c r="AG125" s="410"/>
      <c r="AH125" s="497">
        <v>0</v>
      </c>
      <c r="AI125" s="409"/>
      <c r="AJ125" s="410"/>
      <c r="AK125" s="498">
        <v>0</v>
      </c>
      <c r="AL125" s="409"/>
      <c r="AM125" s="410"/>
      <c r="AN125" s="497">
        <v>0</v>
      </c>
      <c r="AO125" s="409"/>
      <c r="AP125" s="409"/>
      <c r="AQ125" s="197">
        <f t="shared" si="129"/>
        <v>0</v>
      </c>
      <c r="AR125" s="409"/>
      <c r="AS125" s="410"/>
      <c r="AT125" s="482"/>
      <c r="AU125" s="409"/>
      <c r="AV125" s="410"/>
      <c r="AW125" s="498">
        <v>0</v>
      </c>
      <c r="AX125" s="409"/>
      <c r="AY125" s="410"/>
      <c r="AZ125" s="498">
        <v>0</v>
      </c>
      <c r="BA125" s="409"/>
      <c r="BB125" s="410"/>
      <c r="BC125" s="498">
        <v>0</v>
      </c>
      <c r="BD125" s="409"/>
      <c r="BE125" s="409"/>
      <c r="BF125" s="197">
        <f t="shared" si="136"/>
        <v>0</v>
      </c>
      <c r="BG125" s="409"/>
      <c r="BH125" s="410"/>
      <c r="BI125" s="484"/>
      <c r="BJ125" s="409"/>
      <c r="BK125" s="410"/>
      <c r="BL125" s="497">
        <v>0</v>
      </c>
      <c r="BM125" s="409"/>
      <c r="BN125" s="410"/>
      <c r="BO125" s="497">
        <v>0</v>
      </c>
      <c r="BP125" s="409"/>
      <c r="BQ125" s="410"/>
      <c r="BR125" s="497">
        <v>0</v>
      </c>
      <c r="BS125" s="485"/>
      <c r="BT125" s="485"/>
      <c r="BU125" s="119">
        <f t="shared" si="143"/>
        <v>0</v>
      </c>
      <c r="BV125" s="485"/>
      <c r="BW125" s="486"/>
      <c r="BX125" s="152">
        <f t="shared" si="145"/>
        <v>0</v>
      </c>
      <c r="BY125" s="76"/>
    </row>
    <row r="126" spans="2:77" ht="15.75" customHeight="1" x14ac:dyDescent="0.25">
      <c r="B126" s="423" t="s">
        <v>83</v>
      </c>
      <c r="C126" s="499" t="s">
        <v>167</v>
      </c>
      <c r="D126" s="393" t="s">
        <v>32</v>
      </c>
      <c r="E126" s="202">
        <f t="shared" si="112"/>
        <v>1715</v>
      </c>
      <c r="F126" s="42">
        <f t="shared" si="113"/>
        <v>439.26099999999997</v>
      </c>
      <c r="G126" s="40">
        <f>F126/E126</f>
        <v>0.25612886297376092</v>
      </c>
      <c r="H126" s="42">
        <f t="shared" si="114"/>
        <v>167.48430000000002</v>
      </c>
      <c r="I126" s="42">
        <f t="shared" si="115"/>
        <v>606.74530000000004</v>
      </c>
      <c r="J126" s="40">
        <f>I126/E126</f>
        <v>0.35378734693877556</v>
      </c>
      <c r="K126" s="42">
        <f t="shared" si="116"/>
        <v>436.36</v>
      </c>
      <c r="L126" s="43">
        <f t="shared" si="117"/>
        <v>1043.1053000000002</v>
      </c>
      <c r="M126" s="40">
        <f>L126/E126</f>
        <v>0.60822466472303216</v>
      </c>
      <c r="N126" s="42">
        <f t="shared" si="118"/>
        <v>364.512</v>
      </c>
      <c r="O126" s="394">
        <f t="shared" si="119"/>
        <v>1407.6173000000001</v>
      </c>
      <c r="P126" s="40">
        <f>O126/E126</f>
        <v>0.82076810495626829</v>
      </c>
      <c r="Q126" s="671">
        <f t="shared" si="147"/>
        <v>1715</v>
      </c>
      <c r="R126" s="671">
        <v>0</v>
      </c>
      <c r="S126" s="672">
        <v>1715</v>
      </c>
      <c r="T126" s="673">
        <f t="shared" si="148"/>
        <v>157.84399999999999</v>
      </c>
      <c r="U126" s="673">
        <v>0</v>
      </c>
      <c r="V126" s="674">
        <v>157.84399999999999</v>
      </c>
      <c r="W126" s="673">
        <f t="shared" si="149"/>
        <v>130.739</v>
      </c>
      <c r="X126" s="673">
        <v>0</v>
      </c>
      <c r="Y126" s="674">
        <v>130.739</v>
      </c>
      <c r="Z126" s="673">
        <f t="shared" si="150"/>
        <v>150.678</v>
      </c>
      <c r="AA126" s="673">
        <v>0</v>
      </c>
      <c r="AB126" s="674">
        <v>150.678</v>
      </c>
      <c r="AC126" s="411">
        <f>AD126+AE126</f>
        <v>439.26099999999997</v>
      </c>
      <c r="AD126" s="500">
        <v>0</v>
      </c>
      <c r="AE126" s="207">
        <f t="shared" si="125"/>
        <v>439.26099999999997</v>
      </c>
      <c r="AF126" s="411">
        <f>AG126+AH126</f>
        <v>5.25</v>
      </c>
      <c r="AG126" s="500">
        <v>0</v>
      </c>
      <c r="AH126" s="397">
        <v>5.25</v>
      </c>
      <c r="AI126" s="411">
        <f>AJ126+AK126</f>
        <v>66.298000000000002</v>
      </c>
      <c r="AJ126" s="500">
        <v>0</v>
      </c>
      <c r="AK126" s="398">
        <v>66.298000000000002</v>
      </c>
      <c r="AL126" s="411">
        <f>AM126+AN126</f>
        <v>95.936300000000003</v>
      </c>
      <c r="AM126" s="500">
        <v>0</v>
      </c>
      <c r="AN126" s="397">
        <v>95.936300000000003</v>
      </c>
      <c r="AO126" s="411">
        <f>AP126+AQ126</f>
        <v>167.48430000000002</v>
      </c>
      <c r="AP126" s="500">
        <v>0</v>
      </c>
      <c r="AQ126" s="207">
        <f t="shared" si="129"/>
        <v>167.48430000000002</v>
      </c>
      <c r="AR126" s="411">
        <f>AS126+AT126</f>
        <v>606.74530000000004</v>
      </c>
      <c r="AS126" s="500">
        <v>0</v>
      </c>
      <c r="AT126" s="207">
        <f>AC126+AO126</f>
        <v>606.74530000000004</v>
      </c>
      <c r="AU126" s="411">
        <f>AV126+AW126</f>
        <v>187.642</v>
      </c>
      <c r="AV126" s="500">
        <v>0</v>
      </c>
      <c r="AW126" s="398">
        <v>187.642</v>
      </c>
      <c r="AX126" s="411">
        <f>AY126+AZ126</f>
        <v>119.964</v>
      </c>
      <c r="AY126" s="500">
        <v>0</v>
      </c>
      <c r="AZ126" s="398">
        <v>119.964</v>
      </c>
      <c r="BA126" s="411">
        <f>BB126+BC126</f>
        <v>128.75399999999999</v>
      </c>
      <c r="BB126" s="500">
        <v>0</v>
      </c>
      <c r="BC126" s="398">
        <v>128.75399999999999</v>
      </c>
      <c r="BD126" s="411">
        <f>BE126+BF126</f>
        <v>436.36</v>
      </c>
      <c r="BE126" s="500">
        <v>0</v>
      </c>
      <c r="BF126" s="207">
        <f t="shared" si="136"/>
        <v>436.36</v>
      </c>
      <c r="BG126" s="411">
        <f>BH126+BI126</f>
        <v>1043.1053000000002</v>
      </c>
      <c r="BH126" s="500">
        <v>0</v>
      </c>
      <c r="BI126" s="207">
        <f>AR126+BD126</f>
        <v>1043.1053000000002</v>
      </c>
      <c r="BJ126" s="411">
        <f>BK126+BL126</f>
        <v>128.94</v>
      </c>
      <c r="BK126" s="500">
        <v>0</v>
      </c>
      <c r="BL126" s="397">
        <v>128.94</v>
      </c>
      <c r="BM126" s="411">
        <f>BN126+BO126</f>
        <v>127.842</v>
      </c>
      <c r="BN126" s="500">
        <v>0</v>
      </c>
      <c r="BO126" s="397">
        <v>127.842</v>
      </c>
      <c r="BP126" s="411">
        <f>BQ126+BR126</f>
        <v>107.73</v>
      </c>
      <c r="BQ126" s="500">
        <v>0</v>
      </c>
      <c r="BR126" s="397">
        <v>107.73</v>
      </c>
      <c r="BS126" s="501">
        <f>BT126+BU126</f>
        <v>364.512</v>
      </c>
      <c r="BT126" s="502">
        <v>0</v>
      </c>
      <c r="BU126" s="51">
        <f t="shared" si="143"/>
        <v>364.512</v>
      </c>
      <c r="BV126" s="501">
        <f>BW126+BX126</f>
        <v>1407.6173000000001</v>
      </c>
      <c r="BW126" s="502">
        <v>0</v>
      </c>
      <c r="BX126" s="51">
        <f t="shared" si="145"/>
        <v>1407.6173000000001</v>
      </c>
      <c r="BY126" s="242">
        <f>BV126/Q126</f>
        <v>0.82076810495626829</v>
      </c>
    </row>
    <row r="127" spans="2:77" ht="15.75" customHeight="1" thickBot="1" x14ac:dyDescent="0.3">
      <c r="B127" s="717" t="s">
        <v>168</v>
      </c>
      <c r="C127" s="504" t="s">
        <v>169</v>
      </c>
      <c r="D127" s="494" t="s">
        <v>32</v>
      </c>
      <c r="E127" s="403">
        <f t="shared" si="112"/>
        <v>0</v>
      </c>
      <c r="F127" s="244">
        <f t="shared" si="113"/>
        <v>0</v>
      </c>
      <c r="G127" s="108"/>
      <c r="H127" s="110">
        <f t="shared" si="114"/>
        <v>0</v>
      </c>
      <c r="I127" s="110">
        <f t="shared" si="115"/>
        <v>0</v>
      </c>
      <c r="J127" s="108"/>
      <c r="K127" s="110">
        <f t="shared" si="116"/>
        <v>0</v>
      </c>
      <c r="L127" s="111">
        <f t="shared" si="117"/>
        <v>0</v>
      </c>
      <c r="M127" s="108"/>
      <c r="N127" s="110">
        <f t="shared" si="118"/>
        <v>0</v>
      </c>
      <c r="O127" s="404">
        <f t="shared" si="119"/>
        <v>0</v>
      </c>
      <c r="P127" s="108"/>
      <c r="Q127" s="675">
        <f t="shared" si="147"/>
        <v>0</v>
      </c>
      <c r="R127" s="675">
        <v>0</v>
      </c>
      <c r="S127" s="676"/>
      <c r="T127" s="677">
        <f t="shared" si="148"/>
        <v>0</v>
      </c>
      <c r="U127" s="677">
        <v>0</v>
      </c>
      <c r="V127" s="678"/>
      <c r="W127" s="677">
        <f t="shared" si="149"/>
        <v>0</v>
      </c>
      <c r="X127" s="677">
        <v>0</v>
      </c>
      <c r="Y127" s="678">
        <v>0</v>
      </c>
      <c r="Z127" s="677">
        <f t="shared" si="150"/>
        <v>0</v>
      </c>
      <c r="AA127" s="677">
        <v>0</v>
      </c>
      <c r="AB127" s="678">
        <v>0</v>
      </c>
      <c r="AC127" s="505"/>
      <c r="AD127" s="506">
        <v>0</v>
      </c>
      <c r="AE127" s="187">
        <f t="shared" si="125"/>
        <v>0</v>
      </c>
      <c r="AF127" s="505"/>
      <c r="AG127" s="506">
        <v>0</v>
      </c>
      <c r="AH127" s="407">
        <v>0</v>
      </c>
      <c r="AI127" s="505"/>
      <c r="AJ127" s="506">
        <v>0</v>
      </c>
      <c r="AK127" s="408">
        <v>0</v>
      </c>
      <c r="AL127" s="505"/>
      <c r="AM127" s="506">
        <v>0</v>
      </c>
      <c r="AN127" s="407">
        <v>0</v>
      </c>
      <c r="AO127" s="505"/>
      <c r="AP127" s="506">
        <v>0</v>
      </c>
      <c r="AQ127" s="187">
        <f t="shared" si="129"/>
        <v>0</v>
      </c>
      <c r="AR127" s="505"/>
      <c r="AS127" s="506">
        <v>0</v>
      </c>
      <c r="AT127" s="507"/>
      <c r="AU127" s="505"/>
      <c r="AV127" s="506">
        <v>0</v>
      </c>
      <c r="AW127" s="408">
        <v>0</v>
      </c>
      <c r="AX127" s="505"/>
      <c r="AY127" s="506">
        <v>0</v>
      </c>
      <c r="AZ127" s="408">
        <v>0</v>
      </c>
      <c r="BA127" s="505"/>
      <c r="BB127" s="506">
        <v>0</v>
      </c>
      <c r="BC127" s="408">
        <v>0</v>
      </c>
      <c r="BD127" s="505"/>
      <c r="BE127" s="506">
        <v>0</v>
      </c>
      <c r="BF127" s="187">
        <f t="shared" si="136"/>
        <v>0</v>
      </c>
      <c r="BG127" s="505"/>
      <c r="BH127" s="506">
        <v>0</v>
      </c>
      <c r="BI127" s="508"/>
      <c r="BJ127" s="505"/>
      <c r="BK127" s="506">
        <v>0</v>
      </c>
      <c r="BL127" s="407">
        <v>0</v>
      </c>
      <c r="BM127" s="505"/>
      <c r="BN127" s="506">
        <v>0</v>
      </c>
      <c r="BO127" s="407">
        <v>0</v>
      </c>
      <c r="BP127" s="505"/>
      <c r="BQ127" s="506">
        <v>0</v>
      </c>
      <c r="BR127" s="407"/>
      <c r="BS127" s="509"/>
      <c r="BT127" s="510">
        <v>0</v>
      </c>
      <c r="BU127" s="152">
        <f t="shared" si="143"/>
        <v>0</v>
      </c>
      <c r="BV127" s="509"/>
      <c r="BW127" s="510">
        <v>0</v>
      </c>
      <c r="BX127" s="511"/>
      <c r="BY127" s="108"/>
    </row>
    <row r="128" spans="2:77" ht="15.75" customHeight="1" x14ac:dyDescent="0.25">
      <c r="B128" s="512" t="s">
        <v>85</v>
      </c>
      <c r="C128" s="513" t="s">
        <v>170</v>
      </c>
      <c r="D128" s="514" t="s">
        <v>57</v>
      </c>
      <c r="E128" s="178">
        <f t="shared" si="112"/>
        <v>6840</v>
      </c>
      <c r="F128" s="127">
        <f t="shared" si="113"/>
        <v>1969</v>
      </c>
      <c r="G128" s="126">
        <f>F128/E128</f>
        <v>0.28786549707602338</v>
      </c>
      <c r="H128" s="127">
        <f t="shared" si="114"/>
        <v>1361</v>
      </c>
      <c r="I128" s="127">
        <f t="shared" si="115"/>
        <v>3330</v>
      </c>
      <c r="J128" s="170">
        <f>I128/E128</f>
        <v>0.48684210526315791</v>
      </c>
      <c r="K128" s="127">
        <f t="shared" si="116"/>
        <v>0</v>
      </c>
      <c r="L128" s="128">
        <f t="shared" si="117"/>
        <v>3330</v>
      </c>
      <c r="M128" s="170">
        <f>L128/E128</f>
        <v>0.48684210526315791</v>
      </c>
      <c r="N128" s="127">
        <f t="shared" si="118"/>
        <v>0</v>
      </c>
      <c r="O128" s="515">
        <f t="shared" si="119"/>
        <v>3330</v>
      </c>
      <c r="P128" s="126">
        <f>O128/E128</f>
        <v>0.48684210526315791</v>
      </c>
      <c r="Q128" s="698">
        <f t="shared" si="147"/>
        <v>6840</v>
      </c>
      <c r="R128" s="698">
        <f>R130+R132+R134+R136+R138+R140+R142+R144</f>
        <v>0</v>
      </c>
      <c r="S128" s="699">
        <f>S130+S132+S134+S136+S138+S140+S142+S144</f>
        <v>6840</v>
      </c>
      <c r="T128" s="700">
        <f t="shared" si="148"/>
        <v>675</v>
      </c>
      <c r="U128" s="700">
        <f>U130+U132+U134+U136+U138+U140+U142+U144</f>
        <v>0</v>
      </c>
      <c r="V128" s="701">
        <f>V130+V132+V134+V136+V138+V140+V142+V144</f>
        <v>675</v>
      </c>
      <c r="W128" s="700">
        <f t="shared" si="149"/>
        <v>826</v>
      </c>
      <c r="X128" s="700">
        <f>X130+X132+X134+X136+X138+X140+X142+X144</f>
        <v>0</v>
      </c>
      <c r="Y128" s="701">
        <f>Y130+Y132+Y134+Y136+Y138+Y140+Y142+Y144</f>
        <v>826</v>
      </c>
      <c r="Z128" s="700">
        <f t="shared" si="150"/>
        <v>468</v>
      </c>
      <c r="AA128" s="700">
        <f>AA130+AA132+AA134+AA136+AA138+AA140+AA142+AA144</f>
        <v>0</v>
      </c>
      <c r="AB128" s="701">
        <f>AB130+AB132+AB134+AB136+AB138+AB140+AB142+AB144</f>
        <v>468</v>
      </c>
      <c r="AC128" s="520">
        <f>AD128+AE128</f>
        <v>1969</v>
      </c>
      <c r="AD128" s="521">
        <f>AD130+AD132+AD134+AD136+AD138+AD140+AD142+AD144</f>
        <v>0</v>
      </c>
      <c r="AE128" s="522">
        <f>AE130+AE132+AE134+AE136+AE138+AE140+AE142+AE144</f>
        <v>1969</v>
      </c>
      <c r="AF128" s="520">
        <f>AG128+AH128</f>
        <v>430</v>
      </c>
      <c r="AG128" s="521">
        <f>AG130+AG132+AG134+AG136+AG138+AG140+AG142+AG144</f>
        <v>0</v>
      </c>
      <c r="AH128" s="518">
        <f>AH130+AH132+AH134+AH136+AH138+AH140+AH142+AH144</f>
        <v>430</v>
      </c>
      <c r="AI128" s="520">
        <f>AJ128+AK128</f>
        <v>405</v>
      </c>
      <c r="AJ128" s="521">
        <f>AJ130+AJ132+AJ134+AJ136+AJ138+AJ140+AJ142+AJ144</f>
        <v>0</v>
      </c>
      <c r="AK128" s="519">
        <v>405</v>
      </c>
      <c r="AL128" s="520">
        <f>AM128+AN128</f>
        <v>526</v>
      </c>
      <c r="AM128" s="521">
        <f>AM130+AM132+AM134+AM136+AM138+AM140+AM142+AM144</f>
        <v>0</v>
      </c>
      <c r="AN128" s="518">
        <f>AN130+AN132+AN134+AN136+AN138+AN140+AN142+AN144</f>
        <v>526</v>
      </c>
      <c r="AO128" s="520">
        <f>AP128+AQ128</f>
        <v>1361</v>
      </c>
      <c r="AP128" s="521">
        <f>AP130+AP132+AP134+AP136+AP138+AP140+AP142+AP144</f>
        <v>0</v>
      </c>
      <c r="AQ128" s="522">
        <f>AQ130+AQ132+AQ134+AQ136+AQ138+AQ140+AQ142+AQ144</f>
        <v>1361</v>
      </c>
      <c r="AR128" s="520">
        <f>AS128+AT128</f>
        <v>3330</v>
      </c>
      <c r="AS128" s="521">
        <f>AS130+AS132+AS134+AS136+AS138+AS140+AS142+AS144</f>
        <v>0</v>
      </c>
      <c r="AT128" s="521">
        <f>AT130+AT132+AT134+AT136+AT138+AT140+AT142+AT144</f>
        <v>3330</v>
      </c>
      <c r="AU128" s="520">
        <f>AV128+AW128</f>
        <v>0</v>
      </c>
      <c r="AV128" s="521">
        <f>AV130+AV132+AV134+AV136+AV138+AV140+AV142+AV144</f>
        <v>0</v>
      </c>
      <c r="AW128" s="519">
        <f>AW130+AW132+AW134+AW136+AW138+AW140+AW142+AW144</f>
        <v>0</v>
      </c>
      <c r="AX128" s="520">
        <f>AY128+AZ128</f>
        <v>0</v>
      </c>
      <c r="AY128" s="521">
        <f>AY130+AY132+AY134+AY136+AY138+AY140+AY142+AY144</f>
        <v>0</v>
      </c>
      <c r="AZ128" s="519">
        <f>AZ130+AZ132+AZ134+AZ136+AZ138+AZ140+AZ142+AZ144</f>
        <v>0</v>
      </c>
      <c r="BA128" s="520">
        <f>BB128+BC128</f>
        <v>0</v>
      </c>
      <c r="BB128" s="520">
        <f>BB130+BB132+BB134+BB136+BB138+BB140+BB142+BB144</f>
        <v>0</v>
      </c>
      <c r="BC128" s="523">
        <f>BC130+BC132+BC134+BC136+BC138+BC140+BC142+BC144</f>
        <v>0</v>
      </c>
      <c r="BD128" s="520">
        <f>BE128+BF128</f>
        <v>0</v>
      </c>
      <c r="BE128" s="521">
        <f>BE130+BE132+BE134+BE136+BE138+BE140+BE142+BE144</f>
        <v>0</v>
      </c>
      <c r="BF128" s="522">
        <f>BF130+BF132+BF134+BF136+BF138+BF140+BF142+BF144</f>
        <v>0</v>
      </c>
      <c r="BG128" s="520">
        <f>BH128+BI128</f>
        <v>3330</v>
      </c>
      <c r="BH128" s="521">
        <f>BH130+BH132+BH134+BH136+BH138+BH140+BH142+BH144</f>
        <v>0</v>
      </c>
      <c r="BI128" s="522">
        <f>BI130+BI132+BI134+BI136+BI138+BI140+BI142+BI144</f>
        <v>3330</v>
      </c>
      <c r="BJ128" s="520">
        <f>BK128+BL128</f>
        <v>0</v>
      </c>
      <c r="BK128" s="521">
        <f>BK130+BK132+BK134+BK136+BK138+BK140+BK142+BK144</f>
        <v>0</v>
      </c>
      <c r="BL128" s="518">
        <f>BL130+BL132+BL134+BL136+BL138+BL140+BL142+BL144</f>
        <v>0</v>
      </c>
      <c r="BM128" s="520">
        <f>BN128+BO128</f>
        <v>0</v>
      </c>
      <c r="BN128" s="521">
        <f>BN130+BN132+BN134+BN136+BN138+BN140+BN142+BN144</f>
        <v>0</v>
      </c>
      <c r="BO128" s="518">
        <f>BO130+BO132+BO134+BO136+BO138+BO140+BO142+BO144</f>
        <v>0</v>
      </c>
      <c r="BP128" s="520">
        <f>BQ128+BR128</f>
        <v>0</v>
      </c>
      <c r="BQ128" s="521">
        <f>BQ130+BQ132+BQ134+BQ136+BQ138+BQ140+BQ142+BQ144</f>
        <v>0</v>
      </c>
      <c r="BR128" s="518">
        <f>BR130+BR132+BR134+BR136+BR138+BR140+BR142+BR144</f>
        <v>0</v>
      </c>
      <c r="BS128" s="524">
        <f>BT128+BU128</f>
        <v>0</v>
      </c>
      <c r="BT128" s="525">
        <f>BT130+BT132+BT134+BT136+BT138+BT140+BT142+BT144</f>
        <v>0</v>
      </c>
      <c r="BU128" s="526">
        <f>BU130+BU132+BU134+BU136+BU138+BU140+BU142+BU144</f>
        <v>0</v>
      </c>
      <c r="BV128" s="524">
        <f>BW128+BX128</f>
        <v>3330</v>
      </c>
      <c r="BW128" s="525">
        <f>BW130+BW132+BW134+BW136+BW138+BW140+BW142+BW144</f>
        <v>0</v>
      </c>
      <c r="BX128" s="526">
        <f>BX130+BX132+BX134+BX136+BX138+BX140+BX142+BX144</f>
        <v>3330</v>
      </c>
      <c r="BY128" s="170">
        <f>BV128/Q128</f>
        <v>0.48684210526315791</v>
      </c>
    </row>
    <row r="129" spans="2:77" ht="15.75" customHeight="1" thickBot="1" x14ac:dyDescent="0.3">
      <c r="B129" s="527"/>
      <c r="C129" s="528" t="s">
        <v>171</v>
      </c>
      <c r="D129" s="529" t="s">
        <v>32</v>
      </c>
      <c r="E129" s="530">
        <f t="shared" si="112"/>
        <v>532</v>
      </c>
      <c r="F129" s="668">
        <f t="shared" si="113"/>
        <v>124.07200000000002</v>
      </c>
      <c r="G129" s="533">
        <f>F129/E129</f>
        <v>0.23321804511278199</v>
      </c>
      <c r="H129" s="531">
        <f t="shared" si="114"/>
        <v>99.265000000000001</v>
      </c>
      <c r="I129" s="531">
        <f t="shared" si="115"/>
        <v>223.33700000000002</v>
      </c>
      <c r="J129" s="533">
        <f>I129/E129</f>
        <v>0.41980639097744366</v>
      </c>
      <c r="K129" s="531">
        <f t="shared" si="116"/>
        <v>0</v>
      </c>
      <c r="L129" s="664">
        <f t="shared" si="117"/>
        <v>223.33700000000002</v>
      </c>
      <c r="M129" s="533">
        <f>L129/E129</f>
        <v>0.41980639097744366</v>
      </c>
      <c r="N129" s="531">
        <f t="shared" si="118"/>
        <v>0</v>
      </c>
      <c r="O129" s="532">
        <f t="shared" si="119"/>
        <v>223.33700000000002</v>
      </c>
      <c r="P129" s="533">
        <f>O129/E129</f>
        <v>0.41980639097744366</v>
      </c>
      <c r="Q129" s="702">
        <f t="shared" si="147"/>
        <v>532</v>
      </c>
      <c r="R129" s="702">
        <f>R131+R133+R135+R137+R139+R141+R143+R145</f>
        <v>0</v>
      </c>
      <c r="S129" s="703">
        <f>S131+S133+S135+S137+S139+S141+S143+S145</f>
        <v>532</v>
      </c>
      <c r="T129" s="704">
        <f t="shared" si="148"/>
        <v>44.673999999999999</v>
      </c>
      <c r="U129" s="704">
        <f>U131+U133+U135+U137+U139+U141+U143+U145</f>
        <v>0</v>
      </c>
      <c r="V129" s="705">
        <f>V131+V133+V135+V137+V139+V141+V143+V145</f>
        <v>44.673999999999999</v>
      </c>
      <c r="W129" s="704">
        <f t="shared" si="149"/>
        <v>50.344999999999992</v>
      </c>
      <c r="X129" s="704">
        <f>X131+X133+X135+X137+X139+X141+X143+X145</f>
        <v>0</v>
      </c>
      <c r="Y129" s="705">
        <f>Y131+Y133+Y135+Y137+Y139+Y141+Y143+Y145</f>
        <v>50.344999999999992</v>
      </c>
      <c r="Z129" s="704">
        <f t="shared" si="150"/>
        <v>29.052999999999997</v>
      </c>
      <c r="AA129" s="704">
        <f>AA131+AA133+AA135+AA137+AA139+AA141+AA143+AA145</f>
        <v>0</v>
      </c>
      <c r="AB129" s="705">
        <f>AB131+AB133+AB135+AB137+AB139+AB141+AB143+AB145</f>
        <v>29.052999999999997</v>
      </c>
      <c r="AC129" s="535">
        <f>AD129+AE129</f>
        <v>124.07200000000002</v>
      </c>
      <c r="AD129" s="536">
        <f>AD131+AD133+AD135+AD137+AD139+AD141+AD143+AD145</f>
        <v>0</v>
      </c>
      <c r="AE129" s="537">
        <f>AE131+AE133+AE135+AE137+AE139+AE141+AE143+AE145</f>
        <v>124.07200000000002</v>
      </c>
      <c r="AF129" s="535">
        <f>AG129+AH129</f>
        <v>24.035999999999998</v>
      </c>
      <c r="AG129" s="536">
        <f>AG131+AG133+AG135+AG137+AG139+AG141+AG143+AG145</f>
        <v>0</v>
      </c>
      <c r="AH129" s="534">
        <f>AH131+AH133+AH135+AH137+AH139+AH141+AH143+AH145</f>
        <v>24.035999999999998</v>
      </c>
      <c r="AI129" s="535">
        <f>AJ129+AK129</f>
        <v>26.317000000000004</v>
      </c>
      <c r="AJ129" s="536">
        <f>AJ131+AJ133+AJ135+AJ137+AJ139+AJ141+AJ143+AJ145</f>
        <v>0</v>
      </c>
      <c r="AK129" s="538">
        <v>26.317000000000004</v>
      </c>
      <c r="AL129" s="535">
        <f>AM129+AN129</f>
        <v>48.911999999999999</v>
      </c>
      <c r="AM129" s="536">
        <f>AM131+AM133+AM135+AM137+AM139+AM141+AM143+AM145</f>
        <v>0</v>
      </c>
      <c r="AN129" s="534">
        <f>AN131+AN133+AN135+AN137+AN139+AN141+AN143+AN145</f>
        <v>48.911999999999999</v>
      </c>
      <c r="AO129" s="535">
        <f>AP129+AQ129</f>
        <v>99.265000000000001</v>
      </c>
      <c r="AP129" s="536">
        <f>AP131+AP133+AP135+AP137+AP139+AP141+AP143+AP145</f>
        <v>0</v>
      </c>
      <c r="AQ129" s="537">
        <f>AQ131+AQ133+AQ135+AQ137+AQ139+AQ141+AQ143+AQ145</f>
        <v>99.265000000000001</v>
      </c>
      <c r="AR129" s="535">
        <f>AS129+AT129</f>
        <v>223.33700000000002</v>
      </c>
      <c r="AS129" s="536">
        <f>AS131+AS133+AS135+AS137+AS139+AS141+AS143+AS145</f>
        <v>0</v>
      </c>
      <c r="AT129" s="539">
        <f>AT131+AT133+AT135+AT137+AT139+AT141+AT143+AT145</f>
        <v>223.33700000000002</v>
      </c>
      <c r="AU129" s="535">
        <f>AV129+AW129</f>
        <v>0</v>
      </c>
      <c r="AV129" s="536">
        <f>AV131+AV133+AV135+AV137+AV139+AV141+AV143+AV145</f>
        <v>0</v>
      </c>
      <c r="AW129" s="540">
        <f>AW131+AW133+AW135+AW137+AW139+AW141+AW143+AW145</f>
        <v>0</v>
      </c>
      <c r="AX129" s="535">
        <f>AY129+AZ129</f>
        <v>0</v>
      </c>
      <c r="AY129" s="536">
        <f>AY131+AY133+AY135+AY137+AY139+AY141+AY143+AY145</f>
        <v>0</v>
      </c>
      <c r="AZ129" s="540">
        <f>AZ131+AZ133+AZ135+AZ137+AZ139+AZ141+AZ143+AZ145</f>
        <v>0</v>
      </c>
      <c r="BA129" s="535">
        <f>BB129+BC129</f>
        <v>0</v>
      </c>
      <c r="BB129" s="535">
        <f>BB131+BB133+BB135+BB137+BB139+BB141+BB143+BB145</f>
        <v>0</v>
      </c>
      <c r="BC129" s="538">
        <f>BC131+BC133+BC135+BC137+BC139+BC141+BC143+BC145</f>
        <v>0</v>
      </c>
      <c r="BD129" s="535">
        <f>BE129+BF129</f>
        <v>0</v>
      </c>
      <c r="BE129" s="536">
        <f>BE131+BE133+BE135+BE137+BE139+BE141+BE143+BE145</f>
        <v>0</v>
      </c>
      <c r="BF129" s="537">
        <f>BF131+BF133+BF135+BF137+BF139+BF141+BF143+BF145</f>
        <v>0</v>
      </c>
      <c r="BG129" s="535">
        <f>BH129+BI129</f>
        <v>223.33700000000002</v>
      </c>
      <c r="BH129" s="536">
        <f>BH131+BH133+BH135+BH137+BH139+BH141+BH143+BH145</f>
        <v>0</v>
      </c>
      <c r="BI129" s="537">
        <f>BI131+BI133+BI135+BI137+BI139+BI141+BI143+BI145</f>
        <v>223.33700000000002</v>
      </c>
      <c r="BJ129" s="535">
        <f>BK129+BL129</f>
        <v>0</v>
      </c>
      <c r="BK129" s="536">
        <f>BK131+BK133+BK135+BK137+BK139+BK141+BK143+BK145</f>
        <v>0</v>
      </c>
      <c r="BL129" s="661">
        <f>BL131+BL133+BL135+BL137+BL139+BL141+BL143+BL145</f>
        <v>0</v>
      </c>
      <c r="BM129" s="535">
        <f>BN129+BO129</f>
        <v>0</v>
      </c>
      <c r="BN129" s="536">
        <f>BN131+BN133+BN135+BN137+BN139+BN141+BN143+BN145</f>
        <v>0</v>
      </c>
      <c r="BO129" s="662">
        <f>BO131+BO133+BO135+BO137+BO139+BO141+BO143+BO145</f>
        <v>0</v>
      </c>
      <c r="BP129" s="535">
        <f>BQ129+BR129</f>
        <v>0</v>
      </c>
      <c r="BQ129" s="536">
        <f>BQ131+BQ133+BQ135+BQ137+BQ139+BQ141+BQ143+BQ145</f>
        <v>0</v>
      </c>
      <c r="BR129" s="662">
        <f>BR131+BR133+BR135+BR137+BR139+BR141+BR143+BR145</f>
        <v>0</v>
      </c>
      <c r="BS129" s="541">
        <f>BT129+BU129</f>
        <v>0</v>
      </c>
      <c r="BT129" s="542">
        <f>BT131+BT133+BT135+BT137+BT139+BT141+BT143+BT145</f>
        <v>0</v>
      </c>
      <c r="BU129" s="543">
        <f>BU131+BU133+BU135+BU137+BU139+BU141+BU143+BU145</f>
        <v>0</v>
      </c>
      <c r="BV129" s="541">
        <f>BW129+BX129</f>
        <v>223.33700000000002</v>
      </c>
      <c r="BW129" s="542">
        <f>BW131+BW133+BW135+BW137+BW139+BW141+BW143+BW145</f>
        <v>0</v>
      </c>
      <c r="BX129" s="544">
        <f>BX131+BX133+BX135+BX137+BX139+BX141+BX143+BX145</f>
        <v>223.33700000000002</v>
      </c>
      <c r="BY129" s="533">
        <f>BV129/Q129</f>
        <v>0.41980639097744366</v>
      </c>
    </row>
    <row r="130" spans="2:77" ht="15.75" customHeight="1" x14ac:dyDescent="0.25">
      <c r="B130" s="790" t="s">
        <v>172</v>
      </c>
      <c r="C130" s="791" t="s">
        <v>173</v>
      </c>
      <c r="D130" s="393" t="s">
        <v>57</v>
      </c>
      <c r="E130" s="202">
        <f t="shared" si="112"/>
        <v>90</v>
      </c>
      <c r="F130" s="39">
        <f t="shared" si="113"/>
        <v>47</v>
      </c>
      <c r="G130" s="236">
        <f>F130/E130</f>
        <v>0.52222222222222225</v>
      </c>
      <c r="H130" s="237">
        <f t="shared" si="114"/>
        <v>13</v>
      </c>
      <c r="I130" s="237">
        <f t="shared" si="115"/>
        <v>60</v>
      </c>
      <c r="J130" s="236">
        <f>I130/E130</f>
        <v>0.66666666666666663</v>
      </c>
      <c r="K130" s="237">
        <f t="shared" si="116"/>
        <v>0</v>
      </c>
      <c r="L130" s="413">
        <f t="shared" si="117"/>
        <v>60</v>
      </c>
      <c r="M130" s="236">
        <f>L130/E130</f>
        <v>0.66666666666666663</v>
      </c>
      <c r="N130" s="237">
        <f t="shared" si="118"/>
        <v>0</v>
      </c>
      <c r="O130" s="545">
        <f t="shared" si="119"/>
        <v>60</v>
      </c>
      <c r="P130" s="236">
        <f>O130/E130</f>
        <v>0.66666666666666663</v>
      </c>
      <c r="Q130" s="683">
        <f t="shared" si="147"/>
        <v>90</v>
      </c>
      <c r="R130" s="683">
        <v>0</v>
      </c>
      <c r="S130" s="706">
        <v>90</v>
      </c>
      <c r="T130" s="685">
        <f t="shared" si="148"/>
        <v>26</v>
      </c>
      <c r="U130" s="685">
        <v>0</v>
      </c>
      <c r="V130" s="707">
        <v>26</v>
      </c>
      <c r="W130" s="685">
        <f t="shared" si="149"/>
        <v>5</v>
      </c>
      <c r="X130" s="685">
        <v>0</v>
      </c>
      <c r="Y130" s="707">
        <v>5</v>
      </c>
      <c r="Z130" s="685">
        <f t="shared" si="150"/>
        <v>16</v>
      </c>
      <c r="AA130" s="685">
        <v>0</v>
      </c>
      <c r="AB130" s="707">
        <v>16</v>
      </c>
      <c r="AC130" s="401">
        <f>AD130+AE130</f>
        <v>47</v>
      </c>
      <c r="AD130" s="548">
        <v>0</v>
      </c>
      <c r="AE130" s="207">
        <f t="shared" ref="AE130:AE145" si="151">T130+W130+Z130</f>
        <v>47</v>
      </c>
      <c r="AF130" s="401">
        <f>AG130+AH130</f>
        <v>0</v>
      </c>
      <c r="AG130" s="548">
        <v>0</v>
      </c>
      <c r="AH130" s="546"/>
      <c r="AI130" s="401">
        <f>AJ130+AK130</f>
        <v>5</v>
      </c>
      <c r="AJ130" s="548">
        <v>0</v>
      </c>
      <c r="AK130" s="551">
        <v>5</v>
      </c>
      <c r="AL130" s="500">
        <f>AM130+AN130</f>
        <v>8</v>
      </c>
      <c r="AM130" s="550">
        <v>0</v>
      </c>
      <c r="AN130" s="546">
        <v>8</v>
      </c>
      <c r="AO130" s="401">
        <f>AP130+AQ130</f>
        <v>13</v>
      </c>
      <c r="AP130" s="548">
        <v>0</v>
      </c>
      <c r="AQ130" s="207">
        <f t="shared" ref="AQ130:AQ145" si="152">AF130+AI130+AL130</f>
        <v>13</v>
      </c>
      <c r="AR130" s="401">
        <f>AS130+AT130</f>
        <v>60</v>
      </c>
      <c r="AS130" s="548">
        <v>0</v>
      </c>
      <c r="AT130" s="207">
        <f t="shared" ref="AT130:AT145" si="153">AC130+AO130</f>
        <v>60</v>
      </c>
      <c r="AU130" s="401">
        <f>AV130+AW130</f>
        <v>0</v>
      </c>
      <c r="AV130" s="550">
        <v>0</v>
      </c>
      <c r="AW130" s="551">
        <v>0</v>
      </c>
      <c r="AX130" s="500">
        <f>AY130+AZ130</f>
        <v>0</v>
      </c>
      <c r="AY130" s="550">
        <v>0</v>
      </c>
      <c r="AZ130" s="551">
        <v>0</v>
      </c>
      <c r="BA130" s="401">
        <f>BB130+BC130</f>
        <v>0</v>
      </c>
      <c r="BB130" s="548">
        <v>0</v>
      </c>
      <c r="BC130" s="552">
        <v>0</v>
      </c>
      <c r="BD130" s="401">
        <f>BE130+BF130</f>
        <v>0</v>
      </c>
      <c r="BE130" s="548">
        <v>0</v>
      </c>
      <c r="BF130" s="207">
        <f t="shared" ref="BF130:BF145" si="154">AU130+AX130+BA130</f>
        <v>0</v>
      </c>
      <c r="BG130" s="401">
        <f>BH130+BI130</f>
        <v>60</v>
      </c>
      <c r="BH130" s="548">
        <v>0</v>
      </c>
      <c r="BI130" s="207">
        <f t="shared" ref="BI130:BI143" si="155">AR130+BD130</f>
        <v>60</v>
      </c>
      <c r="BJ130" s="401">
        <f>BK130+BL130</f>
        <v>0</v>
      </c>
      <c r="BK130" s="548">
        <v>0</v>
      </c>
      <c r="BL130" s="660">
        <v>0</v>
      </c>
      <c r="BM130" s="500">
        <f>BN130+BO130</f>
        <v>0</v>
      </c>
      <c r="BN130" s="550">
        <v>0</v>
      </c>
      <c r="BO130" s="660">
        <v>0</v>
      </c>
      <c r="BP130" s="500">
        <f>BQ130+BR130</f>
        <v>0</v>
      </c>
      <c r="BQ130" s="550">
        <v>0</v>
      </c>
      <c r="BR130" s="660">
        <v>0</v>
      </c>
      <c r="BS130" s="553">
        <f>BT130+BU130</f>
        <v>0</v>
      </c>
      <c r="BT130" s="554">
        <v>0</v>
      </c>
      <c r="BU130" s="51">
        <f t="shared" ref="BU130:BU145" si="156">BJ130+BM130+BP130</f>
        <v>0</v>
      </c>
      <c r="BV130" s="553">
        <f>BW130+BX130</f>
        <v>60</v>
      </c>
      <c r="BW130" s="554">
        <v>0</v>
      </c>
      <c r="BX130" s="51">
        <f t="shared" ref="BX130:BX145" si="157">BG130+BS130</f>
        <v>60</v>
      </c>
      <c r="BY130" s="242">
        <f>BV130/Q130</f>
        <v>0.66666666666666663</v>
      </c>
    </row>
    <row r="131" spans="2:77" ht="15.75" customHeight="1" x14ac:dyDescent="0.25">
      <c r="B131" s="788"/>
      <c r="C131" s="789"/>
      <c r="D131" s="468" t="s">
        <v>32</v>
      </c>
      <c r="E131" s="469">
        <f t="shared" si="112"/>
        <v>62.999999999999993</v>
      </c>
      <c r="F131" s="75">
        <f t="shared" si="113"/>
        <v>7.4279999999999999</v>
      </c>
      <c r="G131" s="76">
        <f>F131/E131</f>
        <v>0.11790476190476191</v>
      </c>
      <c r="H131" s="78">
        <f t="shared" si="114"/>
        <v>0.71</v>
      </c>
      <c r="I131" s="78">
        <f t="shared" si="115"/>
        <v>8.1379999999999999</v>
      </c>
      <c r="J131" s="76">
        <f>I131/E131</f>
        <v>0.12917460317460319</v>
      </c>
      <c r="K131" s="78">
        <f t="shared" si="116"/>
        <v>0</v>
      </c>
      <c r="L131" s="79">
        <f t="shared" si="117"/>
        <v>8.1379999999999999</v>
      </c>
      <c r="M131" s="76">
        <f>L131/E131</f>
        <v>0.12917460317460319</v>
      </c>
      <c r="N131" s="78">
        <f t="shared" si="118"/>
        <v>0</v>
      </c>
      <c r="O131" s="470">
        <f t="shared" si="119"/>
        <v>8.1379999999999999</v>
      </c>
      <c r="P131" s="76">
        <f>O131/E131</f>
        <v>0.12917460317460319</v>
      </c>
      <c r="Q131" s="682">
        <f t="shared" si="147"/>
        <v>62.999999999999993</v>
      </c>
      <c r="R131" s="682">
        <v>0</v>
      </c>
      <c r="S131" s="708">
        <f>S130*0.7</f>
        <v>62.999999999999993</v>
      </c>
      <c r="T131" s="604">
        <f t="shared" si="148"/>
        <v>6.2869999999999999</v>
      </c>
      <c r="U131" s="604">
        <v>0</v>
      </c>
      <c r="V131" s="707">
        <v>6.2869999999999999</v>
      </c>
      <c r="W131" s="604">
        <f t="shared" si="149"/>
        <v>0.27200000000000002</v>
      </c>
      <c r="X131" s="604">
        <v>0</v>
      </c>
      <c r="Y131" s="707">
        <v>0.27200000000000002</v>
      </c>
      <c r="Z131" s="604">
        <f t="shared" si="150"/>
        <v>0.86899999999999999</v>
      </c>
      <c r="AA131" s="604">
        <v>0</v>
      </c>
      <c r="AB131" s="707">
        <v>0.86899999999999999</v>
      </c>
      <c r="AC131" s="555">
        <f>AD131+AE131</f>
        <v>7.4279999999999999</v>
      </c>
      <c r="AD131" s="556">
        <v>0</v>
      </c>
      <c r="AE131" s="189">
        <f t="shared" si="151"/>
        <v>7.4279999999999999</v>
      </c>
      <c r="AF131" s="555">
        <f>AG131+AH131</f>
        <v>0</v>
      </c>
      <c r="AG131" s="556">
        <v>0</v>
      </c>
      <c r="AH131" s="546"/>
      <c r="AI131" s="555">
        <f>AJ131+AK131</f>
        <v>0.27700000000000002</v>
      </c>
      <c r="AJ131" s="556">
        <v>0</v>
      </c>
      <c r="AK131" s="547">
        <v>0.27700000000000002</v>
      </c>
      <c r="AL131" s="555">
        <f>AM131+AN131</f>
        <v>0.433</v>
      </c>
      <c r="AM131" s="556">
        <v>0</v>
      </c>
      <c r="AN131" s="546">
        <v>0.433</v>
      </c>
      <c r="AO131" s="555">
        <f>AP131+AQ131</f>
        <v>0.71</v>
      </c>
      <c r="AP131" s="556">
        <v>0</v>
      </c>
      <c r="AQ131" s="189">
        <f t="shared" si="152"/>
        <v>0.71</v>
      </c>
      <c r="AR131" s="555">
        <f>AS131+AT131</f>
        <v>8.1379999999999999</v>
      </c>
      <c r="AS131" s="556">
        <v>0</v>
      </c>
      <c r="AT131" s="189">
        <f t="shared" si="153"/>
        <v>8.1379999999999999</v>
      </c>
      <c r="AU131" s="555">
        <f>AV131+AW131</f>
        <v>0</v>
      </c>
      <c r="AV131" s="556">
        <v>0</v>
      </c>
      <c r="AW131" s="547">
        <v>0</v>
      </c>
      <c r="AX131" s="555">
        <f>AY131+AZ131</f>
        <v>0</v>
      </c>
      <c r="AY131" s="556">
        <v>0</v>
      </c>
      <c r="AZ131" s="547">
        <v>0</v>
      </c>
      <c r="BA131" s="555">
        <f>BB131+BC131</f>
        <v>0</v>
      </c>
      <c r="BB131" s="556">
        <v>0</v>
      </c>
      <c r="BC131" s="557">
        <v>0</v>
      </c>
      <c r="BD131" s="555">
        <f>BE131+BF131</f>
        <v>0</v>
      </c>
      <c r="BE131" s="556">
        <v>0</v>
      </c>
      <c r="BF131" s="189">
        <f t="shared" si="154"/>
        <v>0</v>
      </c>
      <c r="BG131" s="555">
        <f>BH131+BI131</f>
        <v>8.1379999999999999</v>
      </c>
      <c r="BH131" s="556">
        <v>0</v>
      </c>
      <c r="BI131" s="189">
        <f t="shared" si="155"/>
        <v>8.1379999999999999</v>
      </c>
      <c r="BJ131" s="555">
        <f>BK131+BL131</f>
        <v>0</v>
      </c>
      <c r="BK131" s="556">
        <v>0</v>
      </c>
      <c r="BL131" s="546">
        <v>0</v>
      </c>
      <c r="BM131" s="555">
        <f>BN131+BO131</f>
        <v>0</v>
      </c>
      <c r="BN131" s="556">
        <v>0</v>
      </c>
      <c r="BO131" s="546">
        <v>0</v>
      </c>
      <c r="BP131" s="555">
        <f>BQ131+BR131</f>
        <v>0</v>
      </c>
      <c r="BQ131" s="556">
        <v>0</v>
      </c>
      <c r="BR131" s="546">
        <v>0</v>
      </c>
      <c r="BS131" s="558">
        <f>BT131+BU131</f>
        <v>0</v>
      </c>
      <c r="BT131" s="559">
        <v>0</v>
      </c>
      <c r="BU131" s="88">
        <f t="shared" si="156"/>
        <v>0</v>
      </c>
      <c r="BV131" s="558">
        <f>BW131+BX131</f>
        <v>8.1379999999999999</v>
      </c>
      <c r="BW131" s="559">
        <v>0</v>
      </c>
      <c r="BX131" s="152">
        <f t="shared" si="157"/>
        <v>8.1379999999999999</v>
      </c>
      <c r="BY131" s="480">
        <f>BV131/Q131</f>
        <v>0.12917460317460319</v>
      </c>
    </row>
    <row r="132" spans="2:77" ht="15.75" customHeight="1" x14ac:dyDescent="0.25">
      <c r="B132" s="783" t="s">
        <v>174</v>
      </c>
      <c r="C132" s="785" t="s">
        <v>175</v>
      </c>
      <c r="D132" s="468" t="s">
        <v>57</v>
      </c>
      <c r="E132" s="469">
        <f t="shared" si="112"/>
        <v>0</v>
      </c>
      <c r="F132" s="75">
        <f t="shared" si="113"/>
        <v>0</v>
      </c>
      <c r="G132" s="76"/>
      <c r="H132" s="78">
        <f t="shared" si="114"/>
        <v>0</v>
      </c>
      <c r="I132" s="78">
        <f t="shared" si="115"/>
        <v>0</v>
      </c>
      <c r="J132" s="76"/>
      <c r="K132" s="78">
        <f t="shared" si="116"/>
        <v>0</v>
      </c>
      <c r="L132" s="79">
        <f t="shared" si="117"/>
        <v>0</v>
      </c>
      <c r="M132" s="76"/>
      <c r="N132" s="78">
        <f t="shared" si="118"/>
        <v>0</v>
      </c>
      <c r="O132" s="470">
        <f t="shared" si="119"/>
        <v>0</v>
      </c>
      <c r="P132" s="76"/>
      <c r="Q132" s="682"/>
      <c r="R132" s="682"/>
      <c r="S132" s="708"/>
      <c r="T132" s="604"/>
      <c r="U132" s="604"/>
      <c r="V132" s="707"/>
      <c r="W132" s="604">
        <f t="shared" si="149"/>
        <v>0</v>
      </c>
      <c r="X132" s="604">
        <v>0</v>
      </c>
      <c r="Y132" s="707"/>
      <c r="Z132" s="604">
        <f t="shared" si="150"/>
        <v>0</v>
      </c>
      <c r="AA132" s="604">
        <v>0</v>
      </c>
      <c r="AB132" s="707"/>
      <c r="AC132" s="555"/>
      <c r="AD132" s="556"/>
      <c r="AE132" s="189">
        <f t="shared" si="151"/>
        <v>0</v>
      </c>
      <c r="AF132" s="555"/>
      <c r="AG132" s="556"/>
      <c r="AH132" s="546"/>
      <c r="AI132" s="555"/>
      <c r="AJ132" s="556"/>
      <c r="AK132" s="547"/>
      <c r="AL132" s="555"/>
      <c r="AM132" s="556"/>
      <c r="AN132" s="546"/>
      <c r="AO132" s="555"/>
      <c r="AP132" s="556"/>
      <c r="AQ132" s="189">
        <f t="shared" si="152"/>
        <v>0</v>
      </c>
      <c r="AR132" s="555"/>
      <c r="AS132" s="556"/>
      <c r="AT132" s="189">
        <f t="shared" si="153"/>
        <v>0</v>
      </c>
      <c r="AU132" s="555"/>
      <c r="AV132" s="556"/>
      <c r="AW132" s="547">
        <v>0</v>
      </c>
      <c r="AX132" s="555"/>
      <c r="AY132" s="556"/>
      <c r="AZ132" s="547">
        <v>0</v>
      </c>
      <c r="BA132" s="555"/>
      <c r="BB132" s="556"/>
      <c r="BC132" s="557">
        <v>0</v>
      </c>
      <c r="BD132" s="555"/>
      <c r="BE132" s="556"/>
      <c r="BF132" s="189">
        <f t="shared" si="154"/>
        <v>0</v>
      </c>
      <c r="BG132" s="555"/>
      <c r="BH132" s="556"/>
      <c r="BI132" s="189">
        <f t="shared" si="155"/>
        <v>0</v>
      </c>
      <c r="BJ132" s="555"/>
      <c r="BK132" s="556"/>
      <c r="BL132" s="546">
        <v>0</v>
      </c>
      <c r="BM132" s="555"/>
      <c r="BN132" s="556"/>
      <c r="BO132" s="546">
        <v>0</v>
      </c>
      <c r="BP132" s="555"/>
      <c r="BQ132" s="556"/>
      <c r="BR132" s="546">
        <v>0</v>
      </c>
      <c r="BS132" s="558"/>
      <c r="BT132" s="559"/>
      <c r="BU132" s="88">
        <f t="shared" si="156"/>
        <v>0</v>
      </c>
      <c r="BV132" s="558"/>
      <c r="BW132" s="559"/>
      <c r="BX132" s="152">
        <f t="shared" si="157"/>
        <v>0</v>
      </c>
      <c r="BY132" s="480"/>
    </row>
    <row r="133" spans="2:77" ht="15.75" customHeight="1" x14ac:dyDescent="0.25">
      <c r="B133" s="788"/>
      <c r="C133" s="789"/>
      <c r="D133" s="468" t="s">
        <v>32</v>
      </c>
      <c r="E133" s="469">
        <f t="shared" si="112"/>
        <v>0</v>
      </c>
      <c r="F133" s="75">
        <f t="shared" si="113"/>
        <v>0</v>
      </c>
      <c r="G133" s="76"/>
      <c r="H133" s="78">
        <f t="shared" si="114"/>
        <v>0</v>
      </c>
      <c r="I133" s="78">
        <f t="shared" si="115"/>
        <v>0</v>
      </c>
      <c r="J133" s="76"/>
      <c r="K133" s="78">
        <f t="shared" si="116"/>
        <v>0</v>
      </c>
      <c r="L133" s="79">
        <f t="shared" si="117"/>
        <v>0</v>
      </c>
      <c r="M133" s="76"/>
      <c r="N133" s="78">
        <f t="shared" si="118"/>
        <v>0</v>
      </c>
      <c r="O133" s="470">
        <f t="shared" si="119"/>
        <v>0</v>
      </c>
      <c r="P133" s="76"/>
      <c r="Q133" s="682"/>
      <c r="R133" s="682"/>
      <c r="S133" s="708"/>
      <c r="T133" s="604"/>
      <c r="U133" s="604"/>
      <c r="V133" s="707"/>
      <c r="W133" s="604">
        <f t="shared" si="149"/>
        <v>0</v>
      </c>
      <c r="X133" s="604">
        <v>0</v>
      </c>
      <c r="Y133" s="707"/>
      <c r="Z133" s="604">
        <f t="shared" si="150"/>
        <v>0</v>
      </c>
      <c r="AA133" s="604">
        <v>0</v>
      </c>
      <c r="AB133" s="707"/>
      <c r="AC133" s="555"/>
      <c r="AD133" s="556"/>
      <c r="AE133" s="189">
        <f t="shared" si="151"/>
        <v>0</v>
      </c>
      <c r="AF133" s="555"/>
      <c r="AG133" s="556"/>
      <c r="AH133" s="546"/>
      <c r="AI133" s="555"/>
      <c r="AJ133" s="556"/>
      <c r="AK133" s="547"/>
      <c r="AL133" s="555"/>
      <c r="AM133" s="556"/>
      <c r="AN133" s="546"/>
      <c r="AO133" s="555"/>
      <c r="AP133" s="556"/>
      <c r="AQ133" s="189">
        <f t="shared" si="152"/>
        <v>0</v>
      </c>
      <c r="AR133" s="555"/>
      <c r="AS133" s="556"/>
      <c r="AT133" s="189">
        <f t="shared" si="153"/>
        <v>0</v>
      </c>
      <c r="AU133" s="555"/>
      <c r="AV133" s="556"/>
      <c r="AW133" s="547">
        <v>0</v>
      </c>
      <c r="AX133" s="555"/>
      <c r="AY133" s="556"/>
      <c r="AZ133" s="547">
        <v>0</v>
      </c>
      <c r="BA133" s="555"/>
      <c r="BB133" s="556"/>
      <c r="BC133" s="557">
        <v>0</v>
      </c>
      <c r="BD133" s="555"/>
      <c r="BE133" s="556"/>
      <c r="BF133" s="189">
        <f t="shared" si="154"/>
        <v>0</v>
      </c>
      <c r="BG133" s="555"/>
      <c r="BH133" s="556"/>
      <c r="BI133" s="189">
        <f t="shared" si="155"/>
        <v>0</v>
      </c>
      <c r="BJ133" s="555"/>
      <c r="BK133" s="556"/>
      <c r="BL133" s="546">
        <v>0</v>
      </c>
      <c r="BM133" s="555"/>
      <c r="BN133" s="556"/>
      <c r="BO133" s="546">
        <v>0</v>
      </c>
      <c r="BP133" s="555"/>
      <c r="BQ133" s="556"/>
      <c r="BR133" s="546">
        <v>0</v>
      </c>
      <c r="BS133" s="558"/>
      <c r="BT133" s="559"/>
      <c r="BU133" s="88">
        <f t="shared" si="156"/>
        <v>0</v>
      </c>
      <c r="BV133" s="558"/>
      <c r="BW133" s="559"/>
      <c r="BX133" s="152">
        <f t="shared" si="157"/>
        <v>0</v>
      </c>
      <c r="BY133" s="480"/>
    </row>
    <row r="134" spans="2:77" ht="15.75" customHeight="1" x14ac:dyDescent="0.25">
      <c r="B134" s="783" t="s">
        <v>176</v>
      </c>
      <c r="C134" s="785" t="s">
        <v>177</v>
      </c>
      <c r="D134" s="468" t="s">
        <v>57</v>
      </c>
      <c r="E134" s="469">
        <f t="shared" si="112"/>
        <v>0</v>
      </c>
      <c r="F134" s="75">
        <f t="shared" si="113"/>
        <v>0</v>
      </c>
      <c r="G134" s="76"/>
      <c r="H134" s="78">
        <f t="shared" si="114"/>
        <v>0</v>
      </c>
      <c r="I134" s="78">
        <f t="shared" si="115"/>
        <v>0</v>
      </c>
      <c r="J134" s="76"/>
      <c r="K134" s="78">
        <f t="shared" si="116"/>
        <v>0</v>
      </c>
      <c r="L134" s="79">
        <f t="shared" si="117"/>
        <v>0</v>
      </c>
      <c r="M134" s="76"/>
      <c r="N134" s="78">
        <f t="shared" si="118"/>
        <v>0</v>
      </c>
      <c r="O134" s="470">
        <f t="shared" si="119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49"/>
        <v>0</v>
      </c>
      <c r="X134" s="604">
        <v>0</v>
      </c>
      <c r="Y134" s="707"/>
      <c r="Z134" s="604">
        <f t="shared" si="150"/>
        <v>0</v>
      </c>
      <c r="AA134" s="604">
        <v>0</v>
      </c>
      <c r="AB134" s="707"/>
      <c r="AC134" s="555"/>
      <c r="AD134" s="556"/>
      <c r="AE134" s="189">
        <f t="shared" si="151"/>
        <v>0</v>
      </c>
      <c r="AF134" s="555"/>
      <c r="AG134" s="556"/>
      <c r="AH134" s="546"/>
      <c r="AI134" s="555"/>
      <c r="AJ134" s="556"/>
      <c r="AK134" s="547"/>
      <c r="AL134" s="555"/>
      <c r="AM134" s="556"/>
      <c r="AN134" s="546"/>
      <c r="AO134" s="555"/>
      <c r="AP134" s="556"/>
      <c r="AQ134" s="189">
        <f t="shared" si="152"/>
        <v>0</v>
      </c>
      <c r="AR134" s="555"/>
      <c r="AS134" s="556"/>
      <c r="AT134" s="189">
        <f t="shared" si="153"/>
        <v>0</v>
      </c>
      <c r="AU134" s="555"/>
      <c r="AV134" s="556"/>
      <c r="AW134" s="547">
        <v>0</v>
      </c>
      <c r="AX134" s="555"/>
      <c r="AY134" s="556"/>
      <c r="AZ134" s="547">
        <v>0</v>
      </c>
      <c r="BA134" s="555"/>
      <c r="BB134" s="556"/>
      <c r="BC134" s="557">
        <v>0</v>
      </c>
      <c r="BD134" s="555"/>
      <c r="BE134" s="556"/>
      <c r="BF134" s="189">
        <f t="shared" si="154"/>
        <v>0</v>
      </c>
      <c r="BG134" s="555"/>
      <c r="BH134" s="556"/>
      <c r="BI134" s="189">
        <f t="shared" si="155"/>
        <v>0</v>
      </c>
      <c r="BJ134" s="555"/>
      <c r="BK134" s="556"/>
      <c r="BL134" s="546">
        <v>0</v>
      </c>
      <c r="BM134" s="555"/>
      <c r="BN134" s="556"/>
      <c r="BO134" s="546">
        <v>0</v>
      </c>
      <c r="BP134" s="555"/>
      <c r="BQ134" s="556"/>
      <c r="BR134" s="546">
        <v>0</v>
      </c>
      <c r="BS134" s="558"/>
      <c r="BT134" s="559"/>
      <c r="BU134" s="88">
        <f t="shared" si="156"/>
        <v>0</v>
      </c>
      <c r="BV134" s="558"/>
      <c r="BW134" s="559"/>
      <c r="BX134" s="152">
        <f t="shared" si="157"/>
        <v>0</v>
      </c>
      <c r="BY134" s="480"/>
    </row>
    <row r="135" spans="2:77" ht="15.75" customHeight="1" x14ac:dyDescent="0.25">
      <c r="B135" s="788"/>
      <c r="C135" s="789"/>
      <c r="D135" s="468" t="s">
        <v>32</v>
      </c>
      <c r="E135" s="469">
        <f t="shared" si="112"/>
        <v>0</v>
      </c>
      <c r="F135" s="75">
        <f t="shared" si="113"/>
        <v>0</v>
      </c>
      <c r="G135" s="76"/>
      <c r="H135" s="78">
        <f t="shared" si="114"/>
        <v>0</v>
      </c>
      <c r="I135" s="78">
        <f t="shared" si="115"/>
        <v>0</v>
      </c>
      <c r="J135" s="76"/>
      <c r="K135" s="78">
        <f t="shared" si="116"/>
        <v>0</v>
      </c>
      <c r="L135" s="79">
        <f t="shared" si="117"/>
        <v>0</v>
      </c>
      <c r="M135" s="76"/>
      <c r="N135" s="78">
        <f t="shared" si="118"/>
        <v>0</v>
      </c>
      <c r="O135" s="470">
        <f t="shared" si="119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49"/>
        <v>0</v>
      </c>
      <c r="X135" s="604">
        <v>0</v>
      </c>
      <c r="Y135" s="707"/>
      <c r="Z135" s="604">
        <f t="shared" si="150"/>
        <v>0</v>
      </c>
      <c r="AA135" s="604">
        <v>0</v>
      </c>
      <c r="AB135" s="707"/>
      <c r="AC135" s="555"/>
      <c r="AD135" s="556"/>
      <c r="AE135" s="189">
        <f t="shared" si="151"/>
        <v>0</v>
      </c>
      <c r="AF135" s="555"/>
      <c r="AG135" s="556"/>
      <c r="AH135" s="546"/>
      <c r="AI135" s="555"/>
      <c r="AJ135" s="556"/>
      <c r="AK135" s="547"/>
      <c r="AL135" s="555"/>
      <c r="AM135" s="556"/>
      <c r="AN135" s="546"/>
      <c r="AO135" s="555"/>
      <c r="AP135" s="556"/>
      <c r="AQ135" s="189">
        <f t="shared" si="152"/>
        <v>0</v>
      </c>
      <c r="AR135" s="555"/>
      <c r="AS135" s="556"/>
      <c r="AT135" s="189">
        <f t="shared" si="153"/>
        <v>0</v>
      </c>
      <c r="AU135" s="555"/>
      <c r="AV135" s="556"/>
      <c r="AW135" s="547">
        <v>0</v>
      </c>
      <c r="AX135" s="555"/>
      <c r="AY135" s="556"/>
      <c r="AZ135" s="547">
        <v>0</v>
      </c>
      <c r="BA135" s="555"/>
      <c r="BB135" s="556"/>
      <c r="BC135" s="557">
        <v>0</v>
      </c>
      <c r="BD135" s="555"/>
      <c r="BE135" s="556"/>
      <c r="BF135" s="189">
        <f t="shared" si="154"/>
        <v>0</v>
      </c>
      <c r="BG135" s="555"/>
      <c r="BH135" s="556"/>
      <c r="BI135" s="189">
        <f t="shared" si="155"/>
        <v>0</v>
      </c>
      <c r="BJ135" s="555"/>
      <c r="BK135" s="556"/>
      <c r="BL135" s="546">
        <v>0</v>
      </c>
      <c r="BM135" s="555"/>
      <c r="BN135" s="556"/>
      <c r="BO135" s="546">
        <v>0</v>
      </c>
      <c r="BP135" s="555"/>
      <c r="BQ135" s="556"/>
      <c r="BR135" s="546">
        <v>0</v>
      </c>
      <c r="BS135" s="558"/>
      <c r="BT135" s="559"/>
      <c r="BU135" s="88">
        <f t="shared" si="156"/>
        <v>0</v>
      </c>
      <c r="BV135" s="558"/>
      <c r="BW135" s="559"/>
      <c r="BX135" s="152">
        <f t="shared" si="157"/>
        <v>0</v>
      </c>
      <c r="BY135" s="480"/>
    </row>
    <row r="136" spans="2:77" ht="15.75" customHeight="1" x14ac:dyDescent="0.25">
      <c r="B136" s="783" t="s">
        <v>178</v>
      </c>
      <c r="C136" s="785" t="s">
        <v>179</v>
      </c>
      <c r="D136" s="468" t="s">
        <v>57</v>
      </c>
      <c r="E136" s="469">
        <f t="shared" si="112"/>
        <v>0</v>
      </c>
      <c r="F136" s="75">
        <f t="shared" si="113"/>
        <v>0</v>
      </c>
      <c r="G136" s="76" t="e">
        <f t="shared" ref="G136:G143" si="158">F136/E136</f>
        <v>#DIV/0!</v>
      </c>
      <c r="H136" s="78">
        <f t="shared" si="114"/>
        <v>0</v>
      </c>
      <c r="I136" s="78">
        <f t="shared" si="115"/>
        <v>0</v>
      </c>
      <c r="J136" s="76" t="e">
        <f t="shared" ref="J136:J143" si="159">I136/E136</f>
        <v>#DIV/0!</v>
      </c>
      <c r="K136" s="78">
        <f t="shared" si="116"/>
        <v>0</v>
      </c>
      <c r="L136" s="79">
        <f t="shared" si="117"/>
        <v>0</v>
      </c>
      <c r="M136" s="76" t="e">
        <f t="shared" ref="M136:M143" si="160">L136/E136</f>
        <v>#DIV/0!</v>
      </c>
      <c r="N136" s="78">
        <f t="shared" si="118"/>
        <v>0</v>
      </c>
      <c r="O136" s="470">
        <f t="shared" si="119"/>
        <v>0</v>
      </c>
      <c r="P136" s="76"/>
      <c r="Q136" s="682">
        <f t="shared" ref="Q136:Q143" si="161">R136+S136</f>
        <v>0</v>
      </c>
      <c r="R136" s="682">
        <v>0</v>
      </c>
      <c r="S136" s="708"/>
      <c r="T136" s="604">
        <f t="shared" ref="T136:T143" si="162">U136+V136</f>
        <v>0</v>
      </c>
      <c r="U136" s="604">
        <v>0</v>
      </c>
      <c r="V136" s="707"/>
      <c r="W136" s="604">
        <f t="shared" si="149"/>
        <v>0</v>
      </c>
      <c r="X136" s="604">
        <v>0</v>
      </c>
      <c r="Y136" s="707"/>
      <c r="Z136" s="604">
        <f t="shared" si="150"/>
        <v>0</v>
      </c>
      <c r="AA136" s="604">
        <v>0</v>
      </c>
      <c r="AB136" s="707">
        <v>0</v>
      </c>
      <c r="AC136" s="555">
        <f t="shared" ref="AC136:AC143" si="163">AD136+AE136</f>
        <v>0</v>
      </c>
      <c r="AD136" s="556">
        <v>0</v>
      </c>
      <c r="AE136" s="189">
        <f t="shared" si="151"/>
        <v>0</v>
      </c>
      <c r="AF136" s="555">
        <f t="shared" ref="AF136:AF143" si="164">AG136+AH136</f>
        <v>0</v>
      </c>
      <c r="AG136" s="556">
        <v>0</v>
      </c>
      <c r="AH136" s="546">
        <v>0</v>
      </c>
      <c r="AI136" s="555">
        <f t="shared" ref="AI136:AI143" si="165">AJ136+AK136</f>
        <v>0</v>
      </c>
      <c r="AJ136" s="556">
        <v>0</v>
      </c>
      <c r="AK136" s="547">
        <v>0</v>
      </c>
      <c r="AL136" s="555">
        <f t="shared" ref="AL136:AL143" si="166">AM136+AN136</f>
        <v>0</v>
      </c>
      <c r="AM136" s="556">
        <v>0</v>
      </c>
      <c r="AN136" s="546">
        <v>0</v>
      </c>
      <c r="AO136" s="555">
        <f t="shared" ref="AO136:AO143" si="167">AP136+AQ136</f>
        <v>0</v>
      </c>
      <c r="AP136" s="556">
        <v>0</v>
      </c>
      <c r="AQ136" s="189">
        <f t="shared" si="152"/>
        <v>0</v>
      </c>
      <c r="AR136" s="555">
        <f t="shared" ref="AR136:AR143" si="168">AS136+AT136</f>
        <v>0</v>
      </c>
      <c r="AS136" s="556">
        <v>0</v>
      </c>
      <c r="AT136" s="189">
        <f t="shared" si="153"/>
        <v>0</v>
      </c>
      <c r="AU136" s="555">
        <f t="shared" ref="AU136:AU143" si="169">AV136+AW136</f>
        <v>0</v>
      </c>
      <c r="AV136" s="556">
        <v>0</v>
      </c>
      <c r="AW136" s="547">
        <v>0</v>
      </c>
      <c r="AX136" s="555">
        <f t="shared" ref="AX136:AX143" si="170">AY136+AZ136</f>
        <v>0</v>
      </c>
      <c r="AY136" s="556">
        <v>0</v>
      </c>
      <c r="AZ136" s="547">
        <v>0</v>
      </c>
      <c r="BA136" s="555">
        <f t="shared" ref="BA136:BA143" si="171">BB136+BC136</f>
        <v>0</v>
      </c>
      <c r="BB136" s="556">
        <v>0</v>
      </c>
      <c r="BC136" s="557">
        <v>0</v>
      </c>
      <c r="BD136" s="555">
        <f t="shared" ref="BD136:BD143" si="172">BE136+BF136</f>
        <v>0</v>
      </c>
      <c r="BE136" s="556">
        <v>0</v>
      </c>
      <c r="BF136" s="189">
        <f t="shared" si="154"/>
        <v>0</v>
      </c>
      <c r="BG136" s="555">
        <f t="shared" ref="BG136:BG143" si="173">BH136+BI136</f>
        <v>0</v>
      </c>
      <c r="BH136" s="556">
        <v>0</v>
      </c>
      <c r="BI136" s="189">
        <f t="shared" si="155"/>
        <v>0</v>
      </c>
      <c r="BJ136" s="555">
        <f t="shared" ref="BJ136:BJ143" si="174">BK136+BL136</f>
        <v>0</v>
      </c>
      <c r="BK136" s="556">
        <v>0</v>
      </c>
      <c r="BL136" s="546">
        <v>0</v>
      </c>
      <c r="BM136" s="555">
        <f t="shared" ref="BM136:BM143" si="175">BN136+BO136</f>
        <v>0</v>
      </c>
      <c r="BN136" s="556">
        <v>0</v>
      </c>
      <c r="BO136" s="546">
        <v>0</v>
      </c>
      <c r="BP136" s="555">
        <f t="shared" ref="BP136:BP143" si="176">BQ136+BR136</f>
        <v>0</v>
      </c>
      <c r="BQ136" s="556">
        <v>0</v>
      </c>
      <c r="BR136" s="546">
        <v>0</v>
      </c>
      <c r="BS136" s="558">
        <f t="shared" ref="BS136:BS143" si="177">BT136+BU136</f>
        <v>0</v>
      </c>
      <c r="BT136" s="559">
        <v>0</v>
      </c>
      <c r="BU136" s="88">
        <f t="shared" si="156"/>
        <v>0</v>
      </c>
      <c r="BV136" s="558">
        <f t="shared" ref="BV136:BV143" si="178">BW136+BX136</f>
        <v>0</v>
      </c>
      <c r="BW136" s="559">
        <v>0</v>
      </c>
      <c r="BX136" s="152">
        <f t="shared" si="157"/>
        <v>0</v>
      </c>
      <c r="BY136" s="480" t="e">
        <f t="shared" ref="BY136:BY143" si="179">BV136/Q136</f>
        <v>#DIV/0!</v>
      </c>
    </row>
    <row r="137" spans="2:77" s="597" customFormat="1" ht="15.75" customHeight="1" x14ac:dyDescent="0.25">
      <c r="B137" s="788"/>
      <c r="C137" s="789"/>
      <c r="D137" s="577" t="s">
        <v>32</v>
      </c>
      <c r="E137" s="578">
        <f t="shared" si="112"/>
        <v>0</v>
      </c>
      <c r="F137" s="579">
        <f t="shared" si="113"/>
        <v>0</v>
      </c>
      <c r="G137" s="580" t="e">
        <f t="shared" si="158"/>
        <v>#DIV/0!</v>
      </c>
      <c r="H137" s="581">
        <f t="shared" si="114"/>
        <v>0</v>
      </c>
      <c r="I137" s="581">
        <f t="shared" si="115"/>
        <v>0</v>
      </c>
      <c r="J137" s="580" t="e">
        <f t="shared" si="159"/>
        <v>#DIV/0!</v>
      </c>
      <c r="K137" s="581">
        <f t="shared" si="116"/>
        <v>0</v>
      </c>
      <c r="L137" s="582">
        <f t="shared" si="117"/>
        <v>0</v>
      </c>
      <c r="M137" s="580" t="e">
        <f t="shared" si="160"/>
        <v>#DIV/0!</v>
      </c>
      <c r="N137" s="581">
        <f t="shared" si="118"/>
        <v>0</v>
      </c>
      <c r="O137" s="583">
        <f t="shared" si="119"/>
        <v>0</v>
      </c>
      <c r="P137" s="580"/>
      <c r="Q137" s="709">
        <f t="shared" si="161"/>
        <v>0</v>
      </c>
      <c r="R137" s="709">
        <v>0</v>
      </c>
      <c r="S137" s="708">
        <f>S136*0.25</f>
        <v>0</v>
      </c>
      <c r="T137" s="710">
        <f t="shared" si="162"/>
        <v>0</v>
      </c>
      <c r="U137" s="710">
        <v>0</v>
      </c>
      <c r="V137" s="707"/>
      <c r="W137" s="710">
        <f t="shared" si="149"/>
        <v>0</v>
      </c>
      <c r="X137" s="710">
        <v>0</v>
      </c>
      <c r="Y137" s="707"/>
      <c r="Z137" s="710">
        <f t="shared" si="150"/>
        <v>0</v>
      </c>
      <c r="AA137" s="710">
        <v>0</v>
      </c>
      <c r="AB137" s="707"/>
      <c r="AC137" s="588">
        <f t="shared" si="163"/>
        <v>0</v>
      </c>
      <c r="AD137" s="589">
        <v>0</v>
      </c>
      <c r="AE137" s="590">
        <f t="shared" si="151"/>
        <v>0</v>
      </c>
      <c r="AF137" s="588">
        <f t="shared" si="164"/>
        <v>0</v>
      </c>
      <c r="AG137" s="589">
        <v>0</v>
      </c>
      <c r="AH137" s="546"/>
      <c r="AI137" s="588">
        <f t="shared" si="165"/>
        <v>0</v>
      </c>
      <c r="AJ137" s="589">
        <v>0</v>
      </c>
      <c r="AK137" s="587"/>
      <c r="AL137" s="588">
        <f t="shared" si="166"/>
        <v>0</v>
      </c>
      <c r="AM137" s="589">
        <v>0</v>
      </c>
      <c r="AN137" s="546"/>
      <c r="AO137" s="588">
        <f t="shared" si="167"/>
        <v>0</v>
      </c>
      <c r="AP137" s="589">
        <v>0</v>
      </c>
      <c r="AQ137" s="590">
        <f t="shared" si="152"/>
        <v>0</v>
      </c>
      <c r="AR137" s="588">
        <f t="shared" si="168"/>
        <v>0</v>
      </c>
      <c r="AS137" s="589">
        <v>0</v>
      </c>
      <c r="AT137" s="590">
        <f t="shared" si="153"/>
        <v>0</v>
      </c>
      <c r="AU137" s="588">
        <f t="shared" si="169"/>
        <v>0</v>
      </c>
      <c r="AV137" s="589">
        <v>0</v>
      </c>
      <c r="AW137" s="587">
        <v>0</v>
      </c>
      <c r="AX137" s="588">
        <f t="shared" si="170"/>
        <v>0</v>
      </c>
      <c r="AY137" s="589">
        <v>0</v>
      </c>
      <c r="AZ137" s="587">
        <v>0</v>
      </c>
      <c r="BA137" s="588">
        <f t="shared" si="171"/>
        <v>0</v>
      </c>
      <c r="BB137" s="589">
        <v>0</v>
      </c>
      <c r="BC137" s="591">
        <v>0</v>
      </c>
      <c r="BD137" s="588">
        <f t="shared" si="172"/>
        <v>0</v>
      </c>
      <c r="BE137" s="589">
        <v>0</v>
      </c>
      <c r="BF137" s="590">
        <f t="shared" si="154"/>
        <v>0</v>
      </c>
      <c r="BG137" s="588">
        <f t="shared" si="173"/>
        <v>0</v>
      </c>
      <c r="BH137" s="589">
        <v>0</v>
      </c>
      <c r="BI137" s="590">
        <f t="shared" si="155"/>
        <v>0</v>
      </c>
      <c r="BJ137" s="588">
        <f t="shared" si="174"/>
        <v>0</v>
      </c>
      <c r="BK137" s="589">
        <v>0</v>
      </c>
      <c r="BL137" s="586">
        <v>0</v>
      </c>
      <c r="BM137" s="588">
        <f t="shared" si="175"/>
        <v>0</v>
      </c>
      <c r="BN137" s="589">
        <v>0</v>
      </c>
      <c r="BO137" s="586">
        <v>0</v>
      </c>
      <c r="BP137" s="588">
        <f t="shared" si="176"/>
        <v>0</v>
      </c>
      <c r="BQ137" s="589">
        <v>0</v>
      </c>
      <c r="BR137" s="586">
        <v>0</v>
      </c>
      <c r="BS137" s="592">
        <f t="shared" si="177"/>
        <v>0</v>
      </c>
      <c r="BT137" s="593">
        <v>0</v>
      </c>
      <c r="BU137" s="594">
        <f t="shared" si="156"/>
        <v>0</v>
      </c>
      <c r="BV137" s="592">
        <f t="shared" si="178"/>
        <v>0</v>
      </c>
      <c r="BW137" s="593">
        <v>0</v>
      </c>
      <c r="BX137" s="595">
        <f t="shared" si="157"/>
        <v>0</v>
      </c>
      <c r="BY137" s="596" t="e">
        <f t="shared" si="179"/>
        <v>#DIV/0!</v>
      </c>
    </row>
    <row r="138" spans="2:77" s="597" customFormat="1" ht="15.75" customHeight="1" x14ac:dyDescent="0.25">
      <c r="B138" s="779" t="s">
        <v>180</v>
      </c>
      <c r="C138" s="781" t="s">
        <v>181</v>
      </c>
      <c r="D138" s="577" t="s">
        <v>57</v>
      </c>
      <c r="E138" s="578">
        <f t="shared" si="112"/>
        <v>5500</v>
      </c>
      <c r="F138" s="579">
        <f t="shared" si="113"/>
        <v>1825</v>
      </c>
      <c r="G138" s="580">
        <f t="shared" si="158"/>
        <v>0.33181818181818185</v>
      </c>
      <c r="H138" s="581">
        <f t="shared" si="114"/>
        <v>1212</v>
      </c>
      <c r="I138" s="581">
        <f t="shared" si="115"/>
        <v>3037</v>
      </c>
      <c r="J138" s="580">
        <f t="shared" si="159"/>
        <v>0.55218181818181822</v>
      </c>
      <c r="K138" s="581">
        <f t="shared" si="116"/>
        <v>0</v>
      </c>
      <c r="L138" s="582">
        <f t="shared" si="117"/>
        <v>3037</v>
      </c>
      <c r="M138" s="580">
        <f t="shared" si="160"/>
        <v>0.55218181818181822</v>
      </c>
      <c r="N138" s="581">
        <f t="shared" si="118"/>
        <v>0</v>
      </c>
      <c r="O138" s="583">
        <f t="shared" si="119"/>
        <v>3037</v>
      </c>
      <c r="P138" s="580">
        <f t="shared" ref="P138:P143" si="180">O138/E138</f>
        <v>0.55218181818181822</v>
      </c>
      <c r="Q138" s="709">
        <f t="shared" si="161"/>
        <v>5500</v>
      </c>
      <c r="R138" s="709">
        <v>0</v>
      </c>
      <c r="S138" s="708">
        <v>5500</v>
      </c>
      <c r="T138" s="710">
        <f t="shared" si="162"/>
        <v>594</v>
      </c>
      <c r="U138" s="710">
        <v>0</v>
      </c>
      <c r="V138" s="707">
        <v>594</v>
      </c>
      <c r="W138" s="710">
        <f t="shared" si="149"/>
        <v>806</v>
      </c>
      <c r="X138" s="710">
        <v>0</v>
      </c>
      <c r="Y138" s="707">
        <v>806</v>
      </c>
      <c r="Z138" s="710">
        <f t="shared" si="150"/>
        <v>425</v>
      </c>
      <c r="AA138" s="710">
        <v>0</v>
      </c>
      <c r="AB138" s="707">
        <v>425</v>
      </c>
      <c r="AC138" s="588">
        <f t="shared" si="163"/>
        <v>1825</v>
      </c>
      <c r="AD138" s="589">
        <v>0</v>
      </c>
      <c r="AE138" s="590">
        <f t="shared" si="151"/>
        <v>1825</v>
      </c>
      <c r="AF138" s="588">
        <f t="shared" si="164"/>
        <v>404</v>
      </c>
      <c r="AG138" s="589">
        <v>0</v>
      </c>
      <c r="AH138" s="546">
        <v>404</v>
      </c>
      <c r="AI138" s="588">
        <f t="shared" si="165"/>
        <v>391</v>
      </c>
      <c r="AJ138" s="589">
        <v>0</v>
      </c>
      <c r="AK138" s="587">
        <v>391</v>
      </c>
      <c r="AL138" s="588">
        <f t="shared" si="166"/>
        <v>417</v>
      </c>
      <c r="AM138" s="589">
        <v>0</v>
      </c>
      <c r="AN138" s="546">
        <v>417</v>
      </c>
      <c r="AO138" s="588">
        <f t="shared" si="167"/>
        <v>1212</v>
      </c>
      <c r="AP138" s="589">
        <v>0</v>
      </c>
      <c r="AQ138" s="590">
        <f t="shared" si="152"/>
        <v>1212</v>
      </c>
      <c r="AR138" s="588">
        <f t="shared" si="168"/>
        <v>3037</v>
      </c>
      <c r="AS138" s="589">
        <v>0</v>
      </c>
      <c r="AT138" s="590">
        <f t="shared" si="153"/>
        <v>3037</v>
      </c>
      <c r="AU138" s="588">
        <f t="shared" si="169"/>
        <v>0</v>
      </c>
      <c r="AV138" s="589">
        <v>0</v>
      </c>
      <c r="AW138" s="587">
        <v>0</v>
      </c>
      <c r="AX138" s="588">
        <f t="shared" si="170"/>
        <v>0</v>
      </c>
      <c r="AY138" s="589">
        <v>0</v>
      </c>
      <c r="AZ138" s="587">
        <v>0</v>
      </c>
      <c r="BA138" s="588">
        <f t="shared" si="171"/>
        <v>0</v>
      </c>
      <c r="BB138" s="589">
        <v>0</v>
      </c>
      <c r="BC138" s="591">
        <v>0</v>
      </c>
      <c r="BD138" s="588">
        <f t="shared" si="172"/>
        <v>0</v>
      </c>
      <c r="BE138" s="589">
        <v>0</v>
      </c>
      <c r="BF138" s="590">
        <f t="shared" si="154"/>
        <v>0</v>
      </c>
      <c r="BG138" s="588">
        <f t="shared" si="173"/>
        <v>3037</v>
      </c>
      <c r="BH138" s="589">
        <v>0</v>
      </c>
      <c r="BI138" s="590">
        <f t="shared" si="155"/>
        <v>3037</v>
      </c>
      <c r="BJ138" s="588">
        <f t="shared" si="174"/>
        <v>0</v>
      </c>
      <c r="BK138" s="589">
        <v>0</v>
      </c>
      <c r="BL138" s="586">
        <v>0</v>
      </c>
      <c r="BM138" s="588">
        <f t="shared" si="175"/>
        <v>0</v>
      </c>
      <c r="BN138" s="589">
        <v>0</v>
      </c>
      <c r="BO138" s="586">
        <v>0</v>
      </c>
      <c r="BP138" s="588">
        <f t="shared" si="176"/>
        <v>0</v>
      </c>
      <c r="BQ138" s="589">
        <v>0</v>
      </c>
      <c r="BR138" s="586">
        <v>0</v>
      </c>
      <c r="BS138" s="592">
        <f t="shared" si="177"/>
        <v>0</v>
      </c>
      <c r="BT138" s="593">
        <v>0</v>
      </c>
      <c r="BU138" s="594">
        <f t="shared" si="156"/>
        <v>0</v>
      </c>
      <c r="BV138" s="592">
        <f t="shared" si="178"/>
        <v>3037</v>
      </c>
      <c r="BW138" s="593">
        <v>0</v>
      </c>
      <c r="BX138" s="595">
        <f t="shared" si="157"/>
        <v>3037</v>
      </c>
      <c r="BY138" s="596">
        <f t="shared" si="179"/>
        <v>0.55218181818181822</v>
      </c>
    </row>
    <row r="139" spans="2:77" s="597" customFormat="1" ht="15.75" customHeight="1" x14ac:dyDescent="0.25">
      <c r="B139" s="780"/>
      <c r="C139" s="782"/>
      <c r="D139" s="577" t="s">
        <v>32</v>
      </c>
      <c r="E139" s="578">
        <f t="shared" si="112"/>
        <v>385.00000000000006</v>
      </c>
      <c r="F139" s="579">
        <f t="shared" si="113"/>
        <v>109.99700000000001</v>
      </c>
      <c r="G139" s="580">
        <f t="shared" si="158"/>
        <v>0.28570649350649352</v>
      </c>
      <c r="H139" s="581">
        <f t="shared" si="114"/>
        <v>82.712000000000003</v>
      </c>
      <c r="I139" s="581">
        <f t="shared" si="115"/>
        <v>192.709</v>
      </c>
      <c r="J139" s="580">
        <f t="shared" si="159"/>
        <v>0.50054285714285707</v>
      </c>
      <c r="K139" s="581">
        <f t="shared" si="116"/>
        <v>0</v>
      </c>
      <c r="L139" s="582">
        <f t="shared" si="117"/>
        <v>192.709</v>
      </c>
      <c r="M139" s="580">
        <f t="shared" si="160"/>
        <v>0.50054285714285707</v>
      </c>
      <c r="N139" s="581">
        <f t="shared" si="118"/>
        <v>0</v>
      </c>
      <c r="O139" s="583">
        <f t="shared" si="119"/>
        <v>192.709</v>
      </c>
      <c r="P139" s="580">
        <f t="shared" si="180"/>
        <v>0.50054285714285707</v>
      </c>
      <c r="Q139" s="709">
        <f t="shared" si="161"/>
        <v>385.00000000000006</v>
      </c>
      <c r="R139" s="709">
        <v>0</v>
      </c>
      <c r="S139" s="708">
        <f>S138*0.07</f>
        <v>385.00000000000006</v>
      </c>
      <c r="T139" s="710">
        <f t="shared" si="162"/>
        <v>35.636000000000003</v>
      </c>
      <c r="U139" s="710">
        <v>0</v>
      </c>
      <c r="V139" s="707">
        <v>35.636000000000003</v>
      </c>
      <c r="W139" s="710">
        <f t="shared" si="149"/>
        <v>48.156999999999996</v>
      </c>
      <c r="X139" s="710">
        <v>0</v>
      </c>
      <c r="Y139" s="707">
        <v>48.156999999999996</v>
      </c>
      <c r="Z139" s="710">
        <f t="shared" si="150"/>
        <v>26.204000000000001</v>
      </c>
      <c r="AA139" s="710">
        <v>0</v>
      </c>
      <c r="AB139" s="707">
        <v>26.204000000000001</v>
      </c>
      <c r="AC139" s="588">
        <f t="shared" si="163"/>
        <v>109.99700000000001</v>
      </c>
      <c r="AD139" s="589">
        <v>0</v>
      </c>
      <c r="AE139" s="590">
        <f t="shared" si="151"/>
        <v>109.99700000000001</v>
      </c>
      <c r="AF139" s="588">
        <f t="shared" si="164"/>
        <v>22.443999999999999</v>
      </c>
      <c r="AG139" s="589">
        <v>0</v>
      </c>
      <c r="AH139" s="546">
        <v>22.443999999999999</v>
      </c>
      <c r="AI139" s="588">
        <f t="shared" si="165"/>
        <v>25.542000000000002</v>
      </c>
      <c r="AJ139" s="589">
        <v>0</v>
      </c>
      <c r="AK139" s="587">
        <v>25.542000000000002</v>
      </c>
      <c r="AL139" s="588">
        <f t="shared" si="166"/>
        <v>34.725999999999999</v>
      </c>
      <c r="AM139" s="589">
        <v>0</v>
      </c>
      <c r="AN139" s="546">
        <v>34.725999999999999</v>
      </c>
      <c r="AO139" s="588">
        <f t="shared" si="167"/>
        <v>82.712000000000003</v>
      </c>
      <c r="AP139" s="589">
        <v>0</v>
      </c>
      <c r="AQ139" s="590">
        <f t="shared" si="152"/>
        <v>82.712000000000003</v>
      </c>
      <c r="AR139" s="588">
        <f t="shared" si="168"/>
        <v>192.709</v>
      </c>
      <c r="AS139" s="589">
        <v>0</v>
      </c>
      <c r="AT139" s="590">
        <f t="shared" si="153"/>
        <v>192.709</v>
      </c>
      <c r="AU139" s="588">
        <f t="shared" si="169"/>
        <v>0</v>
      </c>
      <c r="AV139" s="589">
        <v>0</v>
      </c>
      <c r="AW139" s="587">
        <v>0</v>
      </c>
      <c r="AX139" s="588">
        <f t="shared" si="170"/>
        <v>0</v>
      </c>
      <c r="AY139" s="589">
        <v>0</v>
      </c>
      <c r="AZ139" s="587">
        <v>0</v>
      </c>
      <c r="BA139" s="588">
        <f t="shared" si="171"/>
        <v>0</v>
      </c>
      <c r="BB139" s="589">
        <v>0</v>
      </c>
      <c r="BC139" s="591">
        <v>0</v>
      </c>
      <c r="BD139" s="588">
        <f t="shared" si="172"/>
        <v>0</v>
      </c>
      <c r="BE139" s="589">
        <v>0</v>
      </c>
      <c r="BF139" s="590">
        <f t="shared" si="154"/>
        <v>0</v>
      </c>
      <c r="BG139" s="588">
        <f t="shared" si="173"/>
        <v>192.709</v>
      </c>
      <c r="BH139" s="589">
        <v>0</v>
      </c>
      <c r="BI139" s="590">
        <f t="shared" si="155"/>
        <v>192.709</v>
      </c>
      <c r="BJ139" s="588">
        <f t="shared" si="174"/>
        <v>0</v>
      </c>
      <c r="BK139" s="589">
        <v>0</v>
      </c>
      <c r="BL139" s="586">
        <v>0</v>
      </c>
      <c r="BM139" s="588">
        <f t="shared" si="175"/>
        <v>0</v>
      </c>
      <c r="BN139" s="589">
        <v>0</v>
      </c>
      <c r="BO139" s="586">
        <v>0</v>
      </c>
      <c r="BP139" s="588">
        <f t="shared" si="176"/>
        <v>0</v>
      </c>
      <c r="BQ139" s="589">
        <v>0</v>
      </c>
      <c r="BR139" s="586">
        <v>0</v>
      </c>
      <c r="BS139" s="592">
        <f t="shared" si="177"/>
        <v>0</v>
      </c>
      <c r="BT139" s="593">
        <v>0</v>
      </c>
      <c r="BU139" s="594">
        <f t="shared" si="156"/>
        <v>0</v>
      </c>
      <c r="BV139" s="592">
        <f t="shared" si="178"/>
        <v>192.709</v>
      </c>
      <c r="BW139" s="593">
        <v>0</v>
      </c>
      <c r="BX139" s="595">
        <f t="shared" si="157"/>
        <v>192.709</v>
      </c>
      <c r="BY139" s="596">
        <f t="shared" si="179"/>
        <v>0.50054285714285707</v>
      </c>
    </row>
    <row r="140" spans="2:77" s="597" customFormat="1" ht="15.75" customHeight="1" x14ac:dyDescent="0.25">
      <c r="B140" s="779" t="s">
        <v>182</v>
      </c>
      <c r="C140" s="781" t="s">
        <v>183</v>
      </c>
      <c r="D140" s="577" t="s">
        <v>57</v>
      </c>
      <c r="E140" s="578">
        <f t="shared" si="112"/>
        <v>300</v>
      </c>
      <c r="F140" s="579">
        <f t="shared" si="113"/>
        <v>14</v>
      </c>
      <c r="G140" s="580">
        <f t="shared" si="158"/>
        <v>4.6666666666666669E-2</v>
      </c>
      <c r="H140" s="581">
        <f t="shared" si="114"/>
        <v>0</v>
      </c>
      <c r="I140" s="581">
        <f t="shared" si="115"/>
        <v>14</v>
      </c>
      <c r="J140" s="580">
        <f t="shared" si="159"/>
        <v>4.6666666666666669E-2</v>
      </c>
      <c r="K140" s="581">
        <f t="shared" si="116"/>
        <v>0</v>
      </c>
      <c r="L140" s="582">
        <f t="shared" si="117"/>
        <v>14</v>
      </c>
      <c r="M140" s="580">
        <f t="shared" si="160"/>
        <v>4.6666666666666669E-2</v>
      </c>
      <c r="N140" s="581">
        <f t="shared" si="118"/>
        <v>0</v>
      </c>
      <c r="O140" s="583">
        <f t="shared" si="119"/>
        <v>14</v>
      </c>
      <c r="P140" s="580">
        <f t="shared" si="180"/>
        <v>4.6666666666666669E-2</v>
      </c>
      <c r="Q140" s="709">
        <f t="shared" si="161"/>
        <v>300</v>
      </c>
      <c r="R140" s="709">
        <v>0</v>
      </c>
      <c r="S140" s="708">
        <v>300</v>
      </c>
      <c r="T140" s="710">
        <f t="shared" si="162"/>
        <v>7</v>
      </c>
      <c r="U140" s="710">
        <v>0</v>
      </c>
      <c r="V140" s="707">
        <v>7</v>
      </c>
      <c r="W140" s="710">
        <f t="shared" si="149"/>
        <v>0</v>
      </c>
      <c r="X140" s="710">
        <v>0</v>
      </c>
      <c r="Y140" s="707"/>
      <c r="Z140" s="710">
        <f t="shared" si="150"/>
        <v>7</v>
      </c>
      <c r="AA140" s="710">
        <v>0</v>
      </c>
      <c r="AB140" s="707">
        <v>7</v>
      </c>
      <c r="AC140" s="588">
        <f t="shared" si="163"/>
        <v>14</v>
      </c>
      <c r="AD140" s="589">
        <v>0</v>
      </c>
      <c r="AE140" s="590">
        <f t="shared" si="151"/>
        <v>14</v>
      </c>
      <c r="AF140" s="588">
        <f t="shared" si="164"/>
        <v>0</v>
      </c>
      <c r="AG140" s="589">
        <v>0</v>
      </c>
      <c r="AH140" s="546"/>
      <c r="AI140" s="588">
        <f t="shared" si="165"/>
        <v>0</v>
      </c>
      <c r="AJ140" s="589">
        <v>0</v>
      </c>
      <c r="AK140" s="587"/>
      <c r="AL140" s="588">
        <f t="shared" si="166"/>
        <v>0</v>
      </c>
      <c r="AM140" s="589">
        <v>0</v>
      </c>
      <c r="AN140" s="546"/>
      <c r="AO140" s="588">
        <f t="shared" si="167"/>
        <v>0</v>
      </c>
      <c r="AP140" s="589">
        <v>0</v>
      </c>
      <c r="AQ140" s="590">
        <f t="shared" si="152"/>
        <v>0</v>
      </c>
      <c r="AR140" s="588">
        <f t="shared" si="168"/>
        <v>14</v>
      </c>
      <c r="AS140" s="589">
        <v>0</v>
      </c>
      <c r="AT140" s="590">
        <f t="shared" si="153"/>
        <v>14</v>
      </c>
      <c r="AU140" s="588">
        <f t="shared" si="169"/>
        <v>0</v>
      </c>
      <c r="AV140" s="589">
        <v>0</v>
      </c>
      <c r="AW140" s="587">
        <v>0</v>
      </c>
      <c r="AX140" s="588">
        <f t="shared" si="170"/>
        <v>0</v>
      </c>
      <c r="AY140" s="589">
        <v>0</v>
      </c>
      <c r="AZ140" s="587">
        <v>0</v>
      </c>
      <c r="BA140" s="588">
        <f t="shared" si="171"/>
        <v>0</v>
      </c>
      <c r="BB140" s="589">
        <v>0</v>
      </c>
      <c r="BC140" s="591">
        <v>0</v>
      </c>
      <c r="BD140" s="588">
        <f t="shared" si="172"/>
        <v>0</v>
      </c>
      <c r="BE140" s="589">
        <v>0</v>
      </c>
      <c r="BF140" s="590">
        <f t="shared" si="154"/>
        <v>0</v>
      </c>
      <c r="BG140" s="588">
        <f t="shared" si="173"/>
        <v>14</v>
      </c>
      <c r="BH140" s="589">
        <v>0</v>
      </c>
      <c r="BI140" s="590">
        <f t="shared" si="155"/>
        <v>14</v>
      </c>
      <c r="BJ140" s="588">
        <f t="shared" si="174"/>
        <v>0</v>
      </c>
      <c r="BK140" s="589">
        <v>0</v>
      </c>
      <c r="BL140" s="586">
        <v>0</v>
      </c>
      <c r="BM140" s="588">
        <f t="shared" si="175"/>
        <v>0</v>
      </c>
      <c r="BN140" s="589">
        <v>0</v>
      </c>
      <c r="BO140" s="586">
        <v>0</v>
      </c>
      <c r="BP140" s="588">
        <f t="shared" si="176"/>
        <v>0</v>
      </c>
      <c r="BQ140" s="589">
        <v>0</v>
      </c>
      <c r="BR140" s="586">
        <v>0</v>
      </c>
      <c r="BS140" s="592">
        <f t="shared" si="177"/>
        <v>0</v>
      </c>
      <c r="BT140" s="593">
        <v>0</v>
      </c>
      <c r="BU140" s="594">
        <f t="shared" si="156"/>
        <v>0</v>
      </c>
      <c r="BV140" s="592">
        <f t="shared" si="178"/>
        <v>14</v>
      </c>
      <c r="BW140" s="593">
        <v>0</v>
      </c>
      <c r="BX140" s="595">
        <f t="shared" si="157"/>
        <v>14</v>
      </c>
      <c r="BY140" s="596">
        <f t="shared" si="179"/>
        <v>4.6666666666666669E-2</v>
      </c>
    </row>
    <row r="141" spans="2:77" s="597" customFormat="1" ht="15.75" customHeight="1" x14ac:dyDescent="0.25">
      <c r="B141" s="780"/>
      <c r="C141" s="782"/>
      <c r="D141" s="598" t="s">
        <v>32</v>
      </c>
      <c r="E141" s="578">
        <f t="shared" si="112"/>
        <v>27</v>
      </c>
      <c r="F141" s="579">
        <f t="shared" si="113"/>
        <v>1.0980000000000001</v>
      </c>
      <c r="G141" s="580">
        <f t="shared" si="158"/>
        <v>4.066666666666667E-2</v>
      </c>
      <c r="H141" s="581">
        <f t="shared" si="114"/>
        <v>0</v>
      </c>
      <c r="I141" s="581">
        <f t="shared" si="115"/>
        <v>1.0980000000000001</v>
      </c>
      <c r="J141" s="580">
        <f t="shared" si="159"/>
        <v>4.066666666666667E-2</v>
      </c>
      <c r="K141" s="581">
        <f t="shared" si="116"/>
        <v>0</v>
      </c>
      <c r="L141" s="582">
        <f t="shared" si="117"/>
        <v>1.0980000000000001</v>
      </c>
      <c r="M141" s="580">
        <f t="shared" si="160"/>
        <v>4.066666666666667E-2</v>
      </c>
      <c r="N141" s="581">
        <f t="shared" si="118"/>
        <v>0</v>
      </c>
      <c r="O141" s="583">
        <f t="shared" si="119"/>
        <v>1.0980000000000001</v>
      </c>
      <c r="P141" s="580">
        <f t="shared" si="180"/>
        <v>4.066666666666667E-2</v>
      </c>
      <c r="Q141" s="709">
        <f t="shared" si="161"/>
        <v>27</v>
      </c>
      <c r="R141" s="709">
        <v>0</v>
      </c>
      <c r="S141" s="708">
        <f>S140*0.09</f>
        <v>27</v>
      </c>
      <c r="T141" s="710">
        <f t="shared" si="162"/>
        <v>0.20399999999999999</v>
      </c>
      <c r="U141" s="710">
        <v>0</v>
      </c>
      <c r="V141" s="707">
        <v>0.20399999999999999</v>
      </c>
      <c r="W141" s="710">
        <f t="shared" si="149"/>
        <v>0</v>
      </c>
      <c r="X141" s="710">
        <v>0</v>
      </c>
      <c r="Y141" s="707"/>
      <c r="Z141" s="710">
        <f t="shared" si="150"/>
        <v>0.89400000000000002</v>
      </c>
      <c r="AA141" s="710">
        <v>0</v>
      </c>
      <c r="AB141" s="707">
        <v>0.89400000000000002</v>
      </c>
      <c r="AC141" s="599">
        <f t="shared" si="163"/>
        <v>1.0980000000000001</v>
      </c>
      <c r="AD141" s="600">
        <v>0</v>
      </c>
      <c r="AE141" s="590">
        <f t="shared" si="151"/>
        <v>1.0980000000000001</v>
      </c>
      <c r="AF141" s="599">
        <f t="shared" si="164"/>
        <v>0</v>
      </c>
      <c r="AG141" s="600">
        <v>0</v>
      </c>
      <c r="AH141" s="546"/>
      <c r="AI141" s="599">
        <f t="shared" si="165"/>
        <v>0</v>
      </c>
      <c r="AJ141" s="600">
        <v>0</v>
      </c>
      <c r="AK141" s="587"/>
      <c r="AL141" s="599">
        <f t="shared" si="166"/>
        <v>0</v>
      </c>
      <c r="AM141" s="600">
        <v>0</v>
      </c>
      <c r="AN141" s="546"/>
      <c r="AO141" s="599">
        <f t="shared" si="167"/>
        <v>0</v>
      </c>
      <c r="AP141" s="600">
        <v>0</v>
      </c>
      <c r="AQ141" s="590">
        <f t="shared" si="152"/>
        <v>0</v>
      </c>
      <c r="AR141" s="599">
        <f t="shared" si="168"/>
        <v>1.0980000000000001</v>
      </c>
      <c r="AS141" s="600">
        <v>0</v>
      </c>
      <c r="AT141" s="590">
        <f t="shared" si="153"/>
        <v>1.0980000000000001</v>
      </c>
      <c r="AU141" s="599">
        <f t="shared" si="169"/>
        <v>0</v>
      </c>
      <c r="AV141" s="600">
        <v>0</v>
      </c>
      <c r="AW141" s="587">
        <v>0</v>
      </c>
      <c r="AX141" s="599">
        <f t="shared" si="170"/>
        <v>0</v>
      </c>
      <c r="AY141" s="600">
        <v>0</v>
      </c>
      <c r="AZ141" s="587">
        <v>0</v>
      </c>
      <c r="BA141" s="599">
        <f t="shared" si="171"/>
        <v>0</v>
      </c>
      <c r="BB141" s="600">
        <v>0</v>
      </c>
      <c r="BC141" s="591">
        <v>0</v>
      </c>
      <c r="BD141" s="599">
        <f t="shared" si="172"/>
        <v>0</v>
      </c>
      <c r="BE141" s="600">
        <v>0</v>
      </c>
      <c r="BF141" s="590">
        <f t="shared" si="154"/>
        <v>0</v>
      </c>
      <c r="BG141" s="599">
        <f t="shared" si="173"/>
        <v>1.0980000000000001</v>
      </c>
      <c r="BH141" s="600">
        <v>0</v>
      </c>
      <c r="BI141" s="590">
        <f t="shared" si="155"/>
        <v>1.0980000000000001</v>
      </c>
      <c r="BJ141" s="599">
        <f t="shared" si="174"/>
        <v>0</v>
      </c>
      <c r="BK141" s="600">
        <v>0</v>
      </c>
      <c r="BL141" s="586">
        <v>0</v>
      </c>
      <c r="BM141" s="599">
        <f t="shared" si="175"/>
        <v>0</v>
      </c>
      <c r="BN141" s="600">
        <v>0</v>
      </c>
      <c r="BO141" s="586">
        <v>0</v>
      </c>
      <c r="BP141" s="599">
        <f t="shared" si="176"/>
        <v>0</v>
      </c>
      <c r="BQ141" s="600">
        <v>0</v>
      </c>
      <c r="BR141" s="586">
        <v>0</v>
      </c>
      <c r="BS141" s="601">
        <f t="shared" si="177"/>
        <v>0</v>
      </c>
      <c r="BT141" s="602">
        <v>0</v>
      </c>
      <c r="BU141" s="594">
        <f t="shared" si="156"/>
        <v>0</v>
      </c>
      <c r="BV141" s="601">
        <f t="shared" si="178"/>
        <v>1.0980000000000001</v>
      </c>
      <c r="BW141" s="602">
        <v>0</v>
      </c>
      <c r="BX141" s="595">
        <f t="shared" si="157"/>
        <v>1.0980000000000001</v>
      </c>
      <c r="BY141" s="596">
        <f t="shared" si="179"/>
        <v>4.066666666666667E-2</v>
      </c>
    </row>
    <row r="142" spans="2:77" s="597" customFormat="1" ht="15.75" customHeight="1" x14ac:dyDescent="0.25">
      <c r="B142" s="779" t="s">
        <v>184</v>
      </c>
      <c r="C142" s="781" t="s">
        <v>185</v>
      </c>
      <c r="D142" s="577" t="s">
        <v>57</v>
      </c>
      <c r="E142" s="578">
        <f t="shared" si="112"/>
        <v>950</v>
      </c>
      <c r="F142" s="579">
        <f t="shared" si="113"/>
        <v>83</v>
      </c>
      <c r="G142" s="580">
        <f t="shared" si="158"/>
        <v>8.7368421052631581E-2</v>
      </c>
      <c r="H142" s="581">
        <f t="shared" si="114"/>
        <v>136</v>
      </c>
      <c r="I142" s="581">
        <f t="shared" si="115"/>
        <v>219</v>
      </c>
      <c r="J142" s="580">
        <f t="shared" si="159"/>
        <v>0.23052631578947369</v>
      </c>
      <c r="K142" s="581">
        <f t="shared" si="116"/>
        <v>0</v>
      </c>
      <c r="L142" s="582">
        <f t="shared" si="117"/>
        <v>219</v>
      </c>
      <c r="M142" s="580">
        <f t="shared" si="160"/>
        <v>0.23052631578947369</v>
      </c>
      <c r="N142" s="581">
        <f t="shared" si="118"/>
        <v>0</v>
      </c>
      <c r="O142" s="583">
        <f t="shared" si="119"/>
        <v>219</v>
      </c>
      <c r="P142" s="580">
        <f t="shared" si="180"/>
        <v>0.23052631578947369</v>
      </c>
      <c r="Q142" s="709">
        <f t="shared" si="161"/>
        <v>950</v>
      </c>
      <c r="R142" s="709">
        <v>0</v>
      </c>
      <c r="S142" s="708">
        <v>950</v>
      </c>
      <c r="T142" s="710">
        <f t="shared" si="162"/>
        <v>48</v>
      </c>
      <c r="U142" s="710">
        <v>0</v>
      </c>
      <c r="V142" s="707">
        <v>48</v>
      </c>
      <c r="W142" s="710">
        <f t="shared" si="149"/>
        <v>15</v>
      </c>
      <c r="X142" s="710">
        <v>0</v>
      </c>
      <c r="Y142" s="707">
        <v>15</v>
      </c>
      <c r="Z142" s="710">
        <f t="shared" si="150"/>
        <v>20</v>
      </c>
      <c r="AA142" s="710">
        <v>0</v>
      </c>
      <c r="AB142" s="707">
        <v>20</v>
      </c>
      <c r="AC142" s="588">
        <f t="shared" si="163"/>
        <v>83</v>
      </c>
      <c r="AD142" s="589">
        <v>0</v>
      </c>
      <c r="AE142" s="590">
        <f t="shared" si="151"/>
        <v>83</v>
      </c>
      <c r="AF142" s="588">
        <f t="shared" si="164"/>
        <v>26</v>
      </c>
      <c r="AG142" s="589">
        <v>0</v>
      </c>
      <c r="AH142" s="546">
        <v>26</v>
      </c>
      <c r="AI142" s="588">
        <f t="shared" si="165"/>
        <v>9</v>
      </c>
      <c r="AJ142" s="589">
        <v>0</v>
      </c>
      <c r="AK142" s="587">
        <v>9</v>
      </c>
      <c r="AL142" s="588">
        <f t="shared" si="166"/>
        <v>101</v>
      </c>
      <c r="AM142" s="589">
        <v>0</v>
      </c>
      <c r="AN142" s="546">
        <v>101</v>
      </c>
      <c r="AO142" s="588">
        <f t="shared" si="167"/>
        <v>136</v>
      </c>
      <c r="AP142" s="589">
        <v>0</v>
      </c>
      <c r="AQ142" s="590">
        <f t="shared" si="152"/>
        <v>136</v>
      </c>
      <c r="AR142" s="588">
        <f t="shared" si="168"/>
        <v>219</v>
      </c>
      <c r="AS142" s="589">
        <v>0</v>
      </c>
      <c r="AT142" s="590">
        <f t="shared" si="153"/>
        <v>219</v>
      </c>
      <c r="AU142" s="588">
        <f t="shared" si="169"/>
        <v>0</v>
      </c>
      <c r="AV142" s="589">
        <v>0</v>
      </c>
      <c r="AW142" s="587">
        <v>0</v>
      </c>
      <c r="AX142" s="588">
        <f t="shared" si="170"/>
        <v>0</v>
      </c>
      <c r="AY142" s="589">
        <v>0</v>
      </c>
      <c r="AZ142" s="587">
        <v>0</v>
      </c>
      <c r="BA142" s="588">
        <f t="shared" si="171"/>
        <v>0</v>
      </c>
      <c r="BB142" s="589">
        <v>0</v>
      </c>
      <c r="BC142" s="591">
        <v>0</v>
      </c>
      <c r="BD142" s="588">
        <f t="shared" si="172"/>
        <v>0</v>
      </c>
      <c r="BE142" s="589">
        <v>0</v>
      </c>
      <c r="BF142" s="590">
        <f t="shared" si="154"/>
        <v>0</v>
      </c>
      <c r="BG142" s="588">
        <f t="shared" si="173"/>
        <v>219</v>
      </c>
      <c r="BH142" s="589">
        <v>0</v>
      </c>
      <c r="BI142" s="590">
        <f t="shared" si="155"/>
        <v>219</v>
      </c>
      <c r="BJ142" s="588">
        <f t="shared" si="174"/>
        <v>0</v>
      </c>
      <c r="BK142" s="589">
        <v>0</v>
      </c>
      <c r="BL142" s="586">
        <v>0</v>
      </c>
      <c r="BM142" s="588">
        <f t="shared" si="175"/>
        <v>0</v>
      </c>
      <c r="BN142" s="589">
        <v>0</v>
      </c>
      <c r="BO142" s="586">
        <v>0</v>
      </c>
      <c r="BP142" s="588">
        <f t="shared" si="176"/>
        <v>0</v>
      </c>
      <c r="BQ142" s="589">
        <v>0</v>
      </c>
      <c r="BR142" s="586">
        <v>0</v>
      </c>
      <c r="BS142" s="592">
        <f t="shared" si="177"/>
        <v>0</v>
      </c>
      <c r="BT142" s="593">
        <v>0</v>
      </c>
      <c r="BU142" s="594">
        <f t="shared" si="156"/>
        <v>0</v>
      </c>
      <c r="BV142" s="592">
        <f t="shared" si="178"/>
        <v>219</v>
      </c>
      <c r="BW142" s="593">
        <v>0</v>
      </c>
      <c r="BX142" s="595">
        <f t="shared" si="157"/>
        <v>219</v>
      </c>
      <c r="BY142" s="596">
        <f t="shared" si="179"/>
        <v>0.23052631578947369</v>
      </c>
    </row>
    <row r="143" spans="2:77" s="597" customFormat="1" ht="15.75" customHeight="1" x14ac:dyDescent="0.25">
      <c r="B143" s="780"/>
      <c r="C143" s="782"/>
      <c r="D143" s="577" t="s">
        <v>32</v>
      </c>
      <c r="E143" s="578">
        <f t="shared" si="112"/>
        <v>57</v>
      </c>
      <c r="F143" s="579">
        <f t="shared" si="113"/>
        <v>5.5490000000000004</v>
      </c>
      <c r="G143" s="580">
        <f t="shared" si="158"/>
        <v>9.7350877192982466E-2</v>
      </c>
      <c r="H143" s="581">
        <f t="shared" si="114"/>
        <v>15.843</v>
      </c>
      <c r="I143" s="581">
        <f t="shared" si="115"/>
        <v>21.391999999999999</v>
      </c>
      <c r="J143" s="580">
        <f t="shared" si="159"/>
        <v>0.37529824561403508</v>
      </c>
      <c r="K143" s="581">
        <f t="shared" si="116"/>
        <v>0</v>
      </c>
      <c r="L143" s="582">
        <f t="shared" si="117"/>
        <v>21.391999999999999</v>
      </c>
      <c r="M143" s="580">
        <f t="shared" si="160"/>
        <v>0.37529824561403508</v>
      </c>
      <c r="N143" s="581">
        <f t="shared" si="118"/>
        <v>0</v>
      </c>
      <c r="O143" s="583">
        <f t="shared" si="119"/>
        <v>21.391999999999999</v>
      </c>
      <c r="P143" s="580">
        <f t="shared" si="180"/>
        <v>0.37529824561403508</v>
      </c>
      <c r="Q143" s="709">
        <f t="shared" si="161"/>
        <v>57</v>
      </c>
      <c r="R143" s="709">
        <v>0</v>
      </c>
      <c r="S143" s="708">
        <f>S142*0.06</f>
        <v>57</v>
      </c>
      <c r="T143" s="710">
        <f t="shared" si="162"/>
        <v>2.5470000000000002</v>
      </c>
      <c r="U143" s="710">
        <v>0</v>
      </c>
      <c r="V143" s="707">
        <v>2.5470000000000002</v>
      </c>
      <c r="W143" s="710">
        <f t="shared" si="149"/>
        <v>1.9159999999999999</v>
      </c>
      <c r="X143" s="710">
        <v>0</v>
      </c>
      <c r="Y143" s="707">
        <v>1.9159999999999999</v>
      </c>
      <c r="Z143" s="710">
        <f t="shared" si="150"/>
        <v>1.0860000000000001</v>
      </c>
      <c r="AA143" s="710">
        <v>0</v>
      </c>
      <c r="AB143" s="707">
        <v>1.0860000000000001</v>
      </c>
      <c r="AC143" s="588">
        <f t="shared" si="163"/>
        <v>5.5490000000000004</v>
      </c>
      <c r="AD143" s="589">
        <v>0</v>
      </c>
      <c r="AE143" s="590">
        <f t="shared" si="151"/>
        <v>5.5490000000000004</v>
      </c>
      <c r="AF143" s="588">
        <f t="shared" si="164"/>
        <v>1.5920000000000001</v>
      </c>
      <c r="AG143" s="589">
        <v>0</v>
      </c>
      <c r="AH143" s="546">
        <v>1.5920000000000001</v>
      </c>
      <c r="AI143" s="588">
        <f t="shared" si="165"/>
        <v>0.498</v>
      </c>
      <c r="AJ143" s="589">
        <v>0</v>
      </c>
      <c r="AK143" s="587">
        <v>0.498</v>
      </c>
      <c r="AL143" s="588">
        <f t="shared" si="166"/>
        <v>13.753</v>
      </c>
      <c r="AM143" s="589">
        <v>0</v>
      </c>
      <c r="AN143" s="546">
        <v>13.753</v>
      </c>
      <c r="AO143" s="588">
        <f t="shared" si="167"/>
        <v>15.843</v>
      </c>
      <c r="AP143" s="589">
        <v>0</v>
      </c>
      <c r="AQ143" s="590">
        <f t="shared" si="152"/>
        <v>15.843</v>
      </c>
      <c r="AR143" s="588">
        <f t="shared" si="168"/>
        <v>21.391999999999999</v>
      </c>
      <c r="AS143" s="589">
        <v>0</v>
      </c>
      <c r="AT143" s="590">
        <f t="shared" si="153"/>
        <v>21.391999999999999</v>
      </c>
      <c r="AU143" s="588">
        <f t="shared" si="169"/>
        <v>0</v>
      </c>
      <c r="AV143" s="589">
        <v>0</v>
      </c>
      <c r="AW143" s="587">
        <v>0</v>
      </c>
      <c r="AX143" s="588">
        <f t="shared" si="170"/>
        <v>0</v>
      </c>
      <c r="AY143" s="589">
        <v>0</v>
      </c>
      <c r="AZ143" s="587">
        <v>0</v>
      </c>
      <c r="BA143" s="588">
        <f t="shared" si="171"/>
        <v>0</v>
      </c>
      <c r="BB143" s="589">
        <v>0</v>
      </c>
      <c r="BC143" s="591">
        <v>0</v>
      </c>
      <c r="BD143" s="588">
        <f t="shared" si="172"/>
        <v>0</v>
      </c>
      <c r="BE143" s="589">
        <v>0</v>
      </c>
      <c r="BF143" s="590">
        <f t="shared" si="154"/>
        <v>0</v>
      </c>
      <c r="BG143" s="588">
        <f t="shared" si="173"/>
        <v>21.391999999999999</v>
      </c>
      <c r="BH143" s="589">
        <v>0</v>
      </c>
      <c r="BI143" s="590">
        <f t="shared" si="155"/>
        <v>21.391999999999999</v>
      </c>
      <c r="BJ143" s="588">
        <f t="shared" si="174"/>
        <v>0</v>
      </c>
      <c r="BK143" s="589">
        <v>0</v>
      </c>
      <c r="BL143" s="586">
        <v>0</v>
      </c>
      <c r="BM143" s="588">
        <f t="shared" si="175"/>
        <v>0</v>
      </c>
      <c r="BN143" s="589">
        <v>0</v>
      </c>
      <c r="BO143" s="586">
        <v>0</v>
      </c>
      <c r="BP143" s="588">
        <f t="shared" si="176"/>
        <v>0</v>
      </c>
      <c r="BQ143" s="589">
        <v>0</v>
      </c>
      <c r="BR143" s="586">
        <v>0</v>
      </c>
      <c r="BS143" s="592">
        <f t="shared" si="177"/>
        <v>0</v>
      </c>
      <c r="BT143" s="593">
        <v>0</v>
      </c>
      <c r="BU143" s="594">
        <f t="shared" si="156"/>
        <v>0</v>
      </c>
      <c r="BV143" s="592">
        <f t="shared" si="178"/>
        <v>21.391999999999999</v>
      </c>
      <c r="BW143" s="593">
        <v>0</v>
      </c>
      <c r="BX143" s="595">
        <f t="shared" si="157"/>
        <v>21.391999999999999</v>
      </c>
      <c r="BY143" s="596">
        <f t="shared" si="179"/>
        <v>0.37529824561403508</v>
      </c>
    </row>
    <row r="144" spans="2:77" s="597" customFormat="1" ht="15.75" customHeight="1" x14ac:dyDescent="0.25">
      <c r="B144" s="783" t="s">
        <v>186</v>
      </c>
      <c r="C144" s="785" t="s">
        <v>187</v>
      </c>
      <c r="D144" s="577" t="s">
        <v>57</v>
      </c>
      <c r="E144" s="578">
        <f t="shared" si="112"/>
        <v>0</v>
      </c>
      <c r="F144" s="579">
        <f t="shared" si="113"/>
        <v>0</v>
      </c>
      <c r="G144" s="580"/>
      <c r="H144" s="581">
        <f t="shared" si="114"/>
        <v>0</v>
      </c>
      <c r="I144" s="581">
        <f t="shared" si="115"/>
        <v>0</v>
      </c>
      <c r="J144" s="580"/>
      <c r="K144" s="581">
        <f t="shared" si="116"/>
        <v>0</v>
      </c>
      <c r="L144" s="582">
        <f t="shared" si="117"/>
        <v>0</v>
      </c>
      <c r="M144" s="580"/>
      <c r="N144" s="581">
        <f t="shared" si="118"/>
        <v>0</v>
      </c>
      <c r="O144" s="583">
        <f t="shared" si="119"/>
        <v>0</v>
      </c>
      <c r="P144" s="580"/>
      <c r="Q144" s="711"/>
      <c r="R144" s="711"/>
      <c r="S144" s="708"/>
      <c r="T144" s="712"/>
      <c r="U144" s="712"/>
      <c r="V144" s="707"/>
      <c r="W144" s="712"/>
      <c r="X144" s="712"/>
      <c r="Y144" s="707"/>
      <c r="Z144" s="712"/>
      <c r="AA144" s="712"/>
      <c r="AB144" s="707"/>
      <c r="AC144" s="608"/>
      <c r="AD144" s="609"/>
      <c r="AE144" s="590">
        <f t="shared" si="151"/>
        <v>0</v>
      </c>
      <c r="AF144" s="608"/>
      <c r="AG144" s="609"/>
      <c r="AH144" s="546"/>
      <c r="AI144" s="608"/>
      <c r="AJ144" s="609"/>
      <c r="AK144" s="587"/>
      <c r="AL144" s="608"/>
      <c r="AM144" s="609"/>
      <c r="AN144" s="546"/>
      <c r="AO144" s="608"/>
      <c r="AP144" s="609"/>
      <c r="AQ144" s="590">
        <f t="shared" si="152"/>
        <v>0</v>
      </c>
      <c r="AR144" s="608"/>
      <c r="AS144" s="609"/>
      <c r="AT144" s="590">
        <f t="shared" si="153"/>
        <v>0</v>
      </c>
      <c r="AU144" s="608"/>
      <c r="AV144" s="609"/>
      <c r="AW144" s="587">
        <v>0</v>
      </c>
      <c r="AX144" s="608"/>
      <c r="AY144" s="609"/>
      <c r="AZ144" s="587">
        <v>0</v>
      </c>
      <c r="BA144" s="608"/>
      <c r="BB144" s="609"/>
      <c r="BC144" s="591">
        <v>0</v>
      </c>
      <c r="BD144" s="608"/>
      <c r="BE144" s="609"/>
      <c r="BF144" s="590">
        <f t="shared" si="154"/>
        <v>0</v>
      </c>
      <c r="BG144" s="608"/>
      <c r="BH144" s="609"/>
      <c r="BI144" s="610">
        <v>0</v>
      </c>
      <c r="BJ144" s="608"/>
      <c r="BK144" s="609"/>
      <c r="BL144" s="586">
        <v>0</v>
      </c>
      <c r="BM144" s="608"/>
      <c r="BN144" s="609"/>
      <c r="BO144" s="586"/>
      <c r="BP144" s="608"/>
      <c r="BQ144" s="609"/>
      <c r="BR144" s="586"/>
      <c r="BS144" s="611"/>
      <c r="BT144" s="612"/>
      <c r="BU144" s="594">
        <f t="shared" si="156"/>
        <v>0</v>
      </c>
      <c r="BV144" s="611"/>
      <c r="BW144" s="612"/>
      <c r="BX144" s="595">
        <f t="shared" si="157"/>
        <v>0</v>
      </c>
      <c r="BY144" s="596"/>
    </row>
    <row r="145" spans="2:77" ht="15.75" customHeight="1" thickBot="1" x14ac:dyDescent="0.3">
      <c r="B145" s="784"/>
      <c r="C145" s="786"/>
      <c r="D145" s="402" t="s">
        <v>32</v>
      </c>
      <c r="E145" s="403">
        <f t="shared" si="112"/>
        <v>0</v>
      </c>
      <c r="F145" s="161">
        <f t="shared" si="113"/>
        <v>0</v>
      </c>
      <c r="G145" s="108"/>
      <c r="H145" s="110">
        <f t="shared" si="114"/>
        <v>0</v>
      </c>
      <c r="I145" s="110">
        <f t="shared" si="115"/>
        <v>0</v>
      </c>
      <c r="J145" s="108"/>
      <c r="K145" s="110">
        <f t="shared" si="116"/>
        <v>0</v>
      </c>
      <c r="L145" s="111">
        <f t="shared" si="117"/>
        <v>0</v>
      </c>
      <c r="M145" s="108"/>
      <c r="N145" s="110">
        <f t="shared" si="118"/>
        <v>0</v>
      </c>
      <c r="O145" s="404">
        <f t="shared" si="119"/>
        <v>0</v>
      </c>
      <c r="P145" s="108"/>
      <c r="Q145" s="713"/>
      <c r="R145" s="713"/>
      <c r="S145" s="714"/>
      <c r="T145" s="715"/>
      <c r="U145" s="715"/>
      <c r="V145" s="716"/>
      <c r="W145" s="715"/>
      <c r="X145" s="715"/>
      <c r="Y145" s="716"/>
      <c r="Z145" s="715"/>
      <c r="AA145" s="715"/>
      <c r="AB145" s="716"/>
      <c r="AC145" s="410"/>
      <c r="AD145" s="563"/>
      <c r="AE145" s="197">
        <f t="shared" si="151"/>
        <v>0</v>
      </c>
      <c r="AF145" s="410"/>
      <c r="AG145" s="563"/>
      <c r="AH145" s="562"/>
      <c r="AI145" s="410"/>
      <c r="AJ145" s="563"/>
      <c r="AK145" s="483"/>
      <c r="AL145" s="410"/>
      <c r="AM145" s="563"/>
      <c r="AN145" s="562"/>
      <c r="AO145" s="410"/>
      <c r="AP145" s="563"/>
      <c r="AQ145" s="197">
        <f t="shared" si="152"/>
        <v>0</v>
      </c>
      <c r="AR145" s="410"/>
      <c r="AS145" s="563"/>
      <c r="AT145" s="197">
        <f t="shared" si="153"/>
        <v>0</v>
      </c>
      <c r="AU145" s="410"/>
      <c r="AV145" s="563"/>
      <c r="AW145" s="483">
        <v>0</v>
      </c>
      <c r="AX145" s="410"/>
      <c r="AY145" s="563"/>
      <c r="AZ145" s="483">
        <v>0</v>
      </c>
      <c r="BA145" s="410"/>
      <c r="BB145" s="563"/>
      <c r="BC145" s="481">
        <v>0</v>
      </c>
      <c r="BD145" s="410"/>
      <c r="BE145" s="563"/>
      <c r="BF145" s="197">
        <f t="shared" si="154"/>
        <v>0</v>
      </c>
      <c r="BG145" s="410"/>
      <c r="BH145" s="563"/>
      <c r="BI145" s="482">
        <v>0</v>
      </c>
      <c r="BJ145" s="410"/>
      <c r="BK145" s="563"/>
      <c r="BL145" s="562">
        <v>0</v>
      </c>
      <c r="BM145" s="410"/>
      <c r="BN145" s="563"/>
      <c r="BO145" s="562"/>
      <c r="BP145" s="410"/>
      <c r="BQ145" s="563"/>
      <c r="BR145" s="562"/>
      <c r="BS145" s="486"/>
      <c r="BT145" s="564"/>
      <c r="BU145" s="119">
        <f t="shared" si="156"/>
        <v>0</v>
      </c>
      <c r="BV145" s="486"/>
      <c r="BW145" s="564"/>
      <c r="BX145" s="241">
        <f t="shared" si="157"/>
        <v>0</v>
      </c>
      <c r="BY145" s="108"/>
    </row>
    <row r="146" spans="2:77" ht="54.75" customHeight="1" x14ac:dyDescent="0.3">
      <c r="B146" s="565"/>
      <c r="C146" s="566" t="s">
        <v>188</v>
      </c>
      <c r="D146" s="567" t="s">
        <v>189</v>
      </c>
      <c r="E146" s="568"/>
      <c r="F146" s="569"/>
      <c r="G146" s="387"/>
      <c r="H146" s="570"/>
      <c r="I146" s="571" t="s">
        <v>189</v>
      </c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2"/>
      <c r="AD146" s="572"/>
      <c r="AE146" s="573"/>
    </row>
    <row r="147" spans="2:77" ht="43.5" customHeight="1" x14ac:dyDescent="0.25">
      <c r="C147" s="787" t="s">
        <v>190</v>
      </c>
      <c r="D147" s="787"/>
      <c r="E147" s="787"/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</row>
    <row r="148" spans="2:77" ht="68.25" customHeight="1" x14ac:dyDescent="0.25"/>
    <row r="151" spans="2:77" ht="12.75" customHeight="1" x14ac:dyDescent="0.25"/>
    <row r="152" spans="2:77" s="574" customFormat="1" x14ac:dyDescent="0.25">
      <c r="B152" s="1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BY152" s="575"/>
    </row>
    <row r="153" spans="2:77" s="574" customFormat="1" x14ac:dyDescent="0.25"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BY153" s="575"/>
    </row>
    <row r="154" spans="2:77" s="574" customFormat="1" ht="6" customHeigh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hidden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idden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</sheetData>
  <mergeCells count="156">
    <mergeCell ref="G3:G5"/>
    <mergeCell ref="H3:H5"/>
    <mergeCell ref="I3:I5"/>
    <mergeCell ref="J3:J5"/>
    <mergeCell ref="K3:K5"/>
    <mergeCell ref="L3:L5"/>
    <mergeCell ref="AD2:AE2"/>
    <mergeCell ref="B3:B5"/>
    <mergeCell ref="C3:C5"/>
    <mergeCell ref="D3:D5"/>
    <mergeCell ref="E3:E5"/>
    <mergeCell ref="F3:F5"/>
    <mergeCell ref="BD3:BF4"/>
    <mergeCell ref="W3:Y4"/>
    <mergeCell ref="Z3:AB4"/>
    <mergeCell ref="AC3:AE4"/>
    <mergeCell ref="AF3:AH4"/>
    <mergeCell ref="AI3:AK4"/>
    <mergeCell ref="AL3:AN4"/>
    <mergeCell ref="M3:M5"/>
    <mergeCell ref="N3:N5"/>
    <mergeCell ref="O3:O5"/>
    <mergeCell ref="P3:P5"/>
    <mergeCell ref="Q3:S4"/>
    <mergeCell ref="T3:V4"/>
    <mergeCell ref="B15:B16"/>
    <mergeCell ref="C15:C16"/>
    <mergeCell ref="B17:B18"/>
    <mergeCell ref="C17:C18"/>
    <mergeCell ref="B19:B20"/>
    <mergeCell ref="C19:C20"/>
    <mergeCell ref="BY3:BY5"/>
    <mergeCell ref="B7:B9"/>
    <mergeCell ref="C8:C9"/>
    <mergeCell ref="B10:B11"/>
    <mergeCell ref="C10:C11"/>
    <mergeCell ref="B12:B13"/>
    <mergeCell ref="C12:C13"/>
    <mergeCell ref="BG3:BI4"/>
    <mergeCell ref="BJ3:BL4"/>
    <mergeCell ref="BM3:BO4"/>
    <mergeCell ref="BP3:BR4"/>
    <mergeCell ref="BS3:BU4"/>
    <mergeCell ref="BV3:BX4"/>
    <mergeCell ref="AO3:AQ4"/>
    <mergeCell ref="AR3:AT4"/>
    <mergeCell ref="AU3:AW4"/>
    <mergeCell ref="AX3:AZ4"/>
    <mergeCell ref="BA3:BC4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39:B40"/>
    <mergeCell ref="C39:C40"/>
    <mergeCell ref="B41:B42"/>
    <mergeCell ref="C41:C42"/>
    <mergeCell ref="B43:B45"/>
    <mergeCell ref="C43:C45"/>
    <mergeCell ref="B33:B34"/>
    <mergeCell ref="C33:C34"/>
    <mergeCell ref="B35:B36"/>
    <mergeCell ref="C35:C36"/>
    <mergeCell ref="B37:B38"/>
    <mergeCell ref="C37:C38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77:B78"/>
    <mergeCell ref="C77:C78"/>
    <mergeCell ref="B79:B80"/>
    <mergeCell ref="C79:C80"/>
    <mergeCell ref="B81:B82"/>
    <mergeCell ref="C81:C82"/>
    <mergeCell ref="B70:B71"/>
    <mergeCell ref="C70:C71"/>
    <mergeCell ref="B72:B73"/>
    <mergeCell ref="C72:C73"/>
    <mergeCell ref="B74:B75"/>
    <mergeCell ref="C74:C75"/>
    <mergeCell ref="B89:B90"/>
    <mergeCell ref="C89:C90"/>
    <mergeCell ref="B92:B93"/>
    <mergeCell ref="C92:C93"/>
    <mergeCell ref="B94:B95"/>
    <mergeCell ref="C94:C95"/>
    <mergeCell ref="B83:B84"/>
    <mergeCell ref="C83:C84"/>
    <mergeCell ref="B85:B86"/>
    <mergeCell ref="C85:C86"/>
    <mergeCell ref="B87:B88"/>
    <mergeCell ref="C87:C88"/>
    <mergeCell ref="B109:B110"/>
    <mergeCell ref="C109:C110"/>
    <mergeCell ref="B111:B112"/>
    <mergeCell ref="C111:C112"/>
    <mergeCell ref="B118:B119"/>
    <mergeCell ref="C118:C119"/>
    <mergeCell ref="B96:B97"/>
    <mergeCell ref="C96:C97"/>
    <mergeCell ref="B105:B106"/>
    <mergeCell ref="C105:C106"/>
    <mergeCell ref="B107:B108"/>
    <mergeCell ref="C107:C108"/>
    <mergeCell ref="B130:B131"/>
    <mergeCell ref="C130:C131"/>
    <mergeCell ref="B132:B133"/>
    <mergeCell ref="C132:C133"/>
    <mergeCell ref="B134:B135"/>
    <mergeCell ref="C134:C135"/>
    <mergeCell ref="B120:B121"/>
    <mergeCell ref="C120:C121"/>
    <mergeCell ref="B122:B123"/>
    <mergeCell ref="C122:C123"/>
    <mergeCell ref="B124:B125"/>
    <mergeCell ref="C124:C125"/>
    <mergeCell ref="B142:B143"/>
    <mergeCell ref="C142:C143"/>
    <mergeCell ref="B144:B145"/>
    <mergeCell ref="C144:C145"/>
    <mergeCell ref="C147:AC147"/>
    <mergeCell ref="B136:B137"/>
    <mergeCell ref="C136:C137"/>
    <mergeCell ref="B138:B139"/>
    <mergeCell ref="C138:C139"/>
    <mergeCell ref="B140:B141"/>
    <mergeCell ref="C140:C141"/>
  </mergeCells>
  <pageMargins left="0.23622047244094491" right="0.23622047244094491" top="0.74803149606299213" bottom="0.74803149606299213" header="0.31496062992125984" footer="0.31496062992125984"/>
  <pageSetup paperSize="9" scale="79" fitToHeight="10" orientation="portrait" r:id="rId1"/>
  <headerFooter alignWithMargins="0">
    <oddHeader>&amp;RВыполнение по ТР за 2 квартал 2020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9F08-8220-4329-B768-98837C0D685F}">
  <sheetPr>
    <tabColor rgb="FF0070C0"/>
    <pageSetUpPr fitToPage="1"/>
  </sheetPr>
  <dimension ref="B1:DK156"/>
  <sheetViews>
    <sheetView zoomScale="90" zoomScaleNormal="90" zoomScaleSheetLayoutView="100" workbookViewId="0">
      <pane xSplit="3" ySplit="6" topLeftCell="D67" activePane="bottomRight" state="frozen"/>
      <selection pane="topRight" activeCell="D1" sqref="D1"/>
      <selection pane="bottomLeft" activeCell="A15" sqref="A15"/>
      <selection pane="bottomRight" activeCell="E1" sqref="E1:E1048576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7.88671875" style="2" customWidth="1"/>
    <col min="5" max="5" width="16.44140625" style="2" hidden="1" customWidth="1"/>
    <col min="6" max="6" width="15.44140625" style="2" hidden="1" customWidth="1"/>
    <col min="7" max="7" width="9.6640625" style="2" hidden="1" customWidth="1"/>
    <col min="8" max="8" width="15.44140625" style="2" hidden="1" customWidth="1"/>
    <col min="9" max="9" width="15.44140625" style="1" customWidth="1"/>
    <col min="10" max="10" width="9.6640625" style="1" customWidth="1"/>
    <col min="11" max="12" width="15.44140625" style="1" hidden="1" customWidth="1"/>
    <col min="13" max="13" width="9.6640625" style="1" hidden="1" customWidth="1"/>
    <col min="14" max="14" width="12.88671875" style="1" hidden="1" customWidth="1"/>
    <col min="15" max="15" width="15.6640625" style="1" hidden="1" customWidth="1"/>
    <col min="16" max="16" width="12.5546875" style="1" hidden="1" customWidth="1"/>
    <col min="17" max="19" width="15.44140625" style="1" hidden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customWidth="1"/>
    <col min="46" max="46" width="14.33203125" style="1" customWidth="1"/>
    <col min="47" max="48" width="12.88671875" style="1" hidden="1" customWidth="1"/>
    <col min="49" max="49" width="13" style="1" hidden="1" customWidth="1"/>
    <col min="50" max="57" width="12.88671875" style="1" hidden="1" customWidth="1"/>
    <col min="58" max="58" width="13.88671875" style="1" hidden="1" customWidth="1"/>
    <col min="59" max="59" width="12.88671875" style="1" hidden="1" customWidth="1"/>
    <col min="60" max="60" width="11.33203125" style="1" hidden="1" customWidth="1"/>
    <col min="61" max="61" width="15" style="1" hidden="1" customWidth="1"/>
    <col min="62" max="74" width="12.88671875" style="1" hidden="1" customWidth="1"/>
    <col min="75" max="75" width="9.5546875" style="1" hidden="1" customWidth="1"/>
    <col min="76" max="76" width="15.5546875" style="1" hidden="1" customWidth="1"/>
    <col min="77" max="77" width="10.44140625" style="3" hidden="1" customWidth="1"/>
    <col min="78" max="16384" width="8.88671875" style="1"/>
  </cols>
  <sheetData>
    <row r="1" spans="2:115" ht="20.25" customHeight="1" x14ac:dyDescent="0.3">
      <c r="B1" s="7" t="s">
        <v>205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7"/>
      <c r="AE1" s="7"/>
      <c r="AO1" s="9"/>
      <c r="AQ1" s="4"/>
      <c r="AR1" s="9">
        <f>AC1+AO1</f>
        <v>0</v>
      </c>
      <c r="AX1" s="605"/>
      <c r="AY1" s="605"/>
      <c r="AZ1" s="605"/>
      <c r="BD1" s="10"/>
      <c r="BG1" s="9"/>
      <c r="BS1" s="11"/>
      <c r="BV1" s="11"/>
    </row>
    <row r="2" spans="2:115" ht="12.75" customHeight="1" thickBot="1" x14ac:dyDescent="0.3">
      <c r="B2" s="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>
        <v>1</v>
      </c>
      <c r="W2" s="12"/>
      <c r="X2" s="12"/>
      <c r="Y2" s="12">
        <v>2</v>
      </c>
      <c r="Z2" s="12"/>
      <c r="AA2" s="12"/>
      <c r="AB2" s="12">
        <v>3</v>
      </c>
      <c r="AC2" s="12"/>
      <c r="AD2" s="874" t="s">
        <v>0</v>
      </c>
      <c r="AE2" s="874"/>
      <c r="AH2" s="1">
        <v>4</v>
      </c>
      <c r="AK2" s="1">
        <v>5</v>
      </c>
      <c r="AN2" s="1">
        <v>6</v>
      </c>
      <c r="AW2" s="1">
        <v>7</v>
      </c>
      <c r="AZ2" s="1">
        <v>8</v>
      </c>
      <c r="BC2" s="1">
        <v>9</v>
      </c>
      <c r="BL2" s="1">
        <v>10</v>
      </c>
      <c r="BO2" s="1">
        <v>11</v>
      </c>
      <c r="BR2" s="1">
        <v>12</v>
      </c>
    </row>
    <row r="3" spans="2:115" ht="42.75" customHeight="1" x14ac:dyDescent="0.25">
      <c r="B3" s="875" t="s">
        <v>1</v>
      </c>
      <c r="C3" s="877" t="s">
        <v>2</v>
      </c>
      <c r="D3" s="879" t="s">
        <v>3</v>
      </c>
      <c r="E3" s="881" t="s">
        <v>191</v>
      </c>
      <c r="F3" s="872" t="s">
        <v>192</v>
      </c>
      <c r="G3" s="869" t="s">
        <v>4</v>
      </c>
      <c r="H3" s="872" t="s">
        <v>193</v>
      </c>
      <c r="I3" s="872" t="s">
        <v>194</v>
      </c>
      <c r="J3" s="869" t="s">
        <v>5</v>
      </c>
      <c r="K3" s="872" t="s">
        <v>195</v>
      </c>
      <c r="L3" s="872" t="s">
        <v>196</v>
      </c>
      <c r="M3" s="869" t="s">
        <v>6</v>
      </c>
      <c r="N3" s="872" t="s">
        <v>197</v>
      </c>
      <c r="O3" s="872" t="s">
        <v>198</v>
      </c>
      <c r="P3" s="869" t="s">
        <v>203</v>
      </c>
      <c r="Q3" s="863" t="s">
        <v>200</v>
      </c>
      <c r="R3" s="864"/>
      <c r="S3" s="865"/>
      <c r="T3" s="863" t="s">
        <v>7</v>
      </c>
      <c r="U3" s="864"/>
      <c r="V3" s="865"/>
      <c r="W3" s="863" t="s">
        <v>8</v>
      </c>
      <c r="X3" s="864"/>
      <c r="Y3" s="865"/>
      <c r="Z3" s="863" t="s">
        <v>9</v>
      </c>
      <c r="AA3" s="864"/>
      <c r="AB3" s="865"/>
      <c r="AC3" s="863" t="s">
        <v>10</v>
      </c>
      <c r="AD3" s="864"/>
      <c r="AE3" s="865"/>
      <c r="AF3" s="863" t="s">
        <v>11</v>
      </c>
      <c r="AG3" s="864"/>
      <c r="AH3" s="865"/>
      <c r="AI3" s="863" t="s">
        <v>12</v>
      </c>
      <c r="AJ3" s="864"/>
      <c r="AK3" s="865"/>
      <c r="AL3" s="863" t="s">
        <v>13</v>
      </c>
      <c r="AM3" s="864"/>
      <c r="AN3" s="865"/>
      <c r="AO3" s="863" t="s">
        <v>14</v>
      </c>
      <c r="AP3" s="864"/>
      <c r="AQ3" s="865"/>
      <c r="AR3" s="863" t="s">
        <v>15</v>
      </c>
      <c r="AS3" s="864"/>
      <c r="AT3" s="865"/>
      <c r="AU3" s="863" t="s">
        <v>16</v>
      </c>
      <c r="AV3" s="864"/>
      <c r="AW3" s="865"/>
      <c r="AX3" s="863" t="s">
        <v>17</v>
      </c>
      <c r="AY3" s="864"/>
      <c r="AZ3" s="865"/>
      <c r="BA3" s="863" t="s">
        <v>18</v>
      </c>
      <c r="BB3" s="864"/>
      <c r="BC3" s="865"/>
      <c r="BD3" s="863" t="s">
        <v>19</v>
      </c>
      <c r="BE3" s="864"/>
      <c r="BF3" s="865"/>
      <c r="BG3" s="857" t="s">
        <v>20</v>
      </c>
      <c r="BH3" s="858"/>
      <c r="BI3" s="859"/>
      <c r="BJ3" s="863" t="s">
        <v>21</v>
      </c>
      <c r="BK3" s="864"/>
      <c r="BL3" s="865"/>
      <c r="BM3" s="863" t="s">
        <v>22</v>
      </c>
      <c r="BN3" s="864"/>
      <c r="BO3" s="865"/>
      <c r="BP3" s="863" t="s">
        <v>23</v>
      </c>
      <c r="BQ3" s="864"/>
      <c r="BR3" s="865"/>
      <c r="BS3" s="863" t="s">
        <v>24</v>
      </c>
      <c r="BT3" s="864"/>
      <c r="BU3" s="865"/>
      <c r="BV3" s="863" t="s">
        <v>201</v>
      </c>
      <c r="BW3" s="864"/>
      <c r="BX3" s="865"/>
      <c r="BY3" s="850" t="s">
        <v>26</v>
      </c>
    </row>
    <row r="4" spans="2:115" ht="21.75" customHeight="1" thickBot="1" x14ac:dyDescent="0.3">
      <c r="B4" s="876"/>
      <c r="C4" s="878"/>
      <c r="D4" s="880"/>
      <c r="E4" s="882"/>
      <c r="F4" s="873"/>
      <c r="G4" s="870"/>
      <c r="H4" s="873"/>
      <c r="I4" s="873"/>
      <c r="J4" s="870"/>
      <c r="K4" s="873"/>
      <c r="L4" s="873"/>
      <c r="M4" s="870"/>
      <c r="N4" s="873"/>
      <c r="O4" s="873"/>
      <c r="P4" s="870"/>
      <c r="Q4" s="866"/>
      <c r="R4" s="867"/>
      <c r="S4" s="868"/>
      <c r="T4" s="866"/>
      <c r="U4" s="867"/>
      <c r="V4" s="868"/>
      <c r="W4" s="866"/>
      <c r="X4" s="867"/>
      <c r="Y4" s="868"/>
      <c r="Z4" s="866"/>
      <c r="AA4" s="867"/>
      <c r="AB4" s="868"/>
      <c r="AC4" s="866"/>
      <c r="AD4" s="867"/>
      <c r="AE4" s="868"/>
      <c r="AF4" s="866"/>
      <c r="AG4" s="867"/>
      <c r="AH4" s="868"/>
      <c r="AI4" s="866"/>
      <c r="AJ4" s="867"/>
      <c r="AK4" s="868"/>
      <c r="AL4" s="866"/>
      <c r="AM4" s="867"/>
      <c r="AN4" s="868"/>
      <c r="AO4" s="866"/>
      <c r="AP4" s="867"/>
      <c r="AQ4" s="868"/>
      <c r="AR4" s="866"/>
      <c r="AS4" s="867"/>
      <c r="AT4" s="868"/>
      <c r="AU4" s="866"/>
      <c r="AV4" s="867"/>
      <c r="AW4" s="868"/>
      <c r="AX4" s="866"/>
      <c r="AY4" s="867"/>
      <c r="AZ4" s="868"/>
      <c r="BA4" s="866"/>
      <c r="BB4" s="867"/>
      <c r="BC4" s="868"/>
      <c r="BD4" s="866"/>
      <c r="BE4" s="867"/>
      <c r="BF4" s="868"/>
      <c r="BG4" s="860"/>
      <c r="BH4" s="861"/>
      <c r="BI4" s="862"/>
      <c r="BJ4" s="866"/>
      <c r="BK4" s="867"/>
      <c r="BL4" s="868"/>
      <c r="BM4" s="866"/>
      <c r="BN4" s="867"/>
      <c r="BO4" s="868"/>
      <c r="BP4" s="866"/>
      <c r="BQ4" s="867"/>
      <c r="BR4" s="868"/>
      <c r="BS4" s="866"/>
      <c r="BT4" s="867"/>
      <c r="BU4" s="868"/>
      <c r="BV4" s="866"/>
      <c r="BW4" s="867"/>
      <c r="BX4" s="868"/>
      <c r="BY4" s="851"/>
    </row>
    <row r="5" spans="2:115" ht="13.5" customHeight="1" thickBot="1" x14ac:dyDescent="0.3">
      <c r="B5" s="876"/>
      <c r="C5" s="878"/>
      <c r="D5" s="880"/>
      <c r="E5" s="882"/>
      <c r="F5" s="873"/>
      <c r="G5" s="871"/>
      <c r="H5" s="873"/>
      <c r="I5" s="873"/>
      <c r="J5" s="871"/>
      <c r="K5" s="873"/>
      <c r="L5" s="873"/>
      <c r="M5" s="871"/>
      <c r="N5" s="873"/>
      <c r="O5" s="873"/>
      <c r="P5" s="871"/>
      <c r="Q5" s="13" t="s">
        <v>27</v>
      </c>
      <c r="R5" s="14" t="s">
        <v>28</v>
      </c>
      <c r="S5" s="14" t="s">
        <v>29</v>
      </c>
      <c r="T5" s="13" t="s">
        <v>27</v>
      </c>
      <c r="U5" s="14" t="s">
        <v>28</v>
      </c>
      <c r="V5" s="14" t="s">
        <v>29</v>
      </c>
      <c r="W5" s="13" t="s">
        <v>27</v>
      </c>
      <c r="X5" s="14" t="s">
        <v>28</v>
      </c>
      <c r="Y5" s="14" t="s">
        <v>29</v>
      </c>
      <c r="Z5" s="13" t="s">
        <v>27</v>
      </c>
      <c r="AA5" s="14" t="s">
        <v>28</v>
      </c>
      <c r="AB5" s="14" t="s">
        <v>29</v>
      </c>
      <c r="AC5" s="13" t="s">
        <v>27</v>
      </c>
      <c r="AD5" s="14" t="s">
        <v>28</v>
      </c>
      <c r="AE5" s="14" t="s">
        <v>29</v>
      </c>
      <c r="AF5" s="13" t="s">
        <v>27</v>
      </c>
      <c r="AG5" s="14" t="s">
        <v>28</v>
      </c>
      <c r="AH5" s="14" t="s">
        <v>29</v>
      </c>
      <c r="AI5" s="13" t="s">
        <v>27</v>
      </c>
      <c r="AJ5" s="14" t="s">
        <v>28</v>
      </c>
      <c r="AK5" s="14" t="s">
        <v>29</v>
      </c>
      <c r="AL5" s="13" t="s">
        <v>27</v>
      </c>
      <c r="AM5" s="14" t="s">
        <v>28</v>
      </c>
      <c r="AN5" s="14" t="s">
        <v>29</v>
      </c>
      <c r="AO5" s="13" t="s">
        <v>27</v>
      </c>
      <c r="AP5" s="14" t="s">
        <v>28</v>
      </c>
      <c r="AQ5" s="14" t="s">
        <v>29</v>
      </c>
      <c r="AR5" s="13" t="s">
        <v>27</v>
      </c>
      <c r="AS5" s="14" t="s">
        <v>28</v>
      </c>
      <c r="AT5" s="14" t="s">
        <v>29</v>
      </c>
      <c r="AU5" s="13" t="s">
        <v>27</v>
      </c>
      <c r="AV5" s="14" t="s">
        <v>28</v>
      </c>
      <c r="AW5" s="14" t="s">
        <v>29</v>
      </c>
      <c r="AX5" s="13" t="s">
        <v>27</v>
      </c>
      <c r="AY5" s="14" t="s">
        <v>28</v>
      </c>
      <c r="AZ5" s="14" t="s">
        <v>29</v>
      </c>
      <c r="BA5" s="13" t="s">
        <v>27</v>
      </c>
      <c r="BB5" s="14" t="s">
        <v>28</v>
      </c>
      <c r="BC5" s="14" t="s">
        <v>29</v>
      </c>
      <c r="BD5" s="13" t="s">
        <v>27</v>
      </c>
      <c r="BE5" s="14" t="s">
        <v>28</v>
      </c>
      <c r="BF5" s="14" t="s">
        <v>29</v>
      </c>
      <c r="BG5" s="13" t="s">
        <v>27</v>
      </c>
      <c r="BH5" s="14" t="s">
        <v>28</v>
      </c>
      <c r="BI5" s="14" t="s">
        <v>29</v>
      </c>
      <c r="BJ5" s="15" t="s">
        <v>27</v>
      </c>
      <c r="BK5" s="16" t="s">
        <v>28</v>
      </c>
      <c r="BL5" s="17" t="s">
        <v>29</v>
      </c>
      <c r="BM5" s="13" t="s">
        <v>27</v>
      </c>
      <c r="BN5" s="14" t="s">
        <v>28</v>
      </c>
      <c r="BO5" s="14" t="s">
        <v>29</v>
      </c>
      <c r="BP5" s="13" t="s">
        <v>27</v>
      </c>
      <c r="BQ5" s="14" t="s">
        <v>28</v>
      </c>
      <c r="BR5" s="14" t="s">
        <v>29</v>
      </c>
      <c r="BS5" s="13" t="s">
        <v>27</v>
      </c>
      <c r="BT5" s="14" t="s">
        <v>28</v>
      </c>
      <c r="BU5" s="14" t="s">
        <v>29</v>
      </c>
      <c r="BV5" s="13" t="s">
        <v>27</v>
      </c>
      <c r="BW5" s="14" t="s">
        <v>28</v>
      </c>
      <c r="BX5" s="14" t="s">
        <v>29</v>
      </c>
      <c r="BY5" s="852"/>
    </row>
    <row r="6" spans="2:115" ht="15" customHeight="1" thickBot="1" x14ac:dyDescent="0.3">
      <c r="B6" s="18" t="s">
        <v>30</v>
      </c>
      <c r="C6" s="19" t="s">
        <v>31</v>
      </c>
      <c r="D6" s="20" t="s">
        <v>32</v>
      </c>
      <c r="E6" s="21">
        <f t="shared" ref="E6:E69" si="0">Q6</f>
        <v>37733.368204999999</v>
      </c>
      <c r="F6" s="22">
        <f t="shared" ref="F6:F69" si="1">AC6</f>
        <v>3017.3484900000003</v>
      </c>
      <c r="G6" s="23">
        <f t="shared" ref="G6:G13" si="2">F6/E6</f>
        <v>7.9964992088890047E-2</v>
      </c>
      <c r="H6" s="24">
        <f t="shared" ref="H6:H69" si="3">AO6</f>
        <v>6460.3857600000001</v>
      </c>
      <c r="I6" s="25">
        <f t="shared" ref="I6:I69" si="4">AR6</f>
        <v>9477.7342499999995</v>
      </c>
      <c r="J6" s="23">
        <f t="shared" ref="J6:J13" si="5">I6/E6</f>
        <v>0.25117647061107357</v>
      </c>
      <c r="K6" s="24">
        <f t="shared" ref="K6:K69" si="6">BD6</f>
        <v>0</v>
      </c>
      <c r="L6" s="24">
        <f t="shared" ref="L6:L69" si="7">BG6</f>
        <v>9477.7342499999995</v>
      </c>
      <c r="M6" s="23">
        <f t="shared" ref="M6:M13" si="8">L6/E6</f>
        <v>0.25117647061107357</v>
      </c>
      <c r="N6" s="24">
        <f t="shared" ref="N6:N69" si="9">BS6</f>
        <v>0</v>
      </c>
      <c r="O6" s="24">
        <f>BV6</f>
        <v>9477.7342499999995</v>
      </c>
      <c r="P6" s="23">
        <f>O6/E6</f>
        <v>0.25117647061107357</v>
      </c>
      <c r="Q6" s="26">
        <f t="shared" ref="Q6:Q69" si="10">R6+S6</f>
        <v>37733.368204999999</v>
      </c>
      <c r="R6" s="27">
        <f>R9+R16+R29+R40+R42+R44+R46+R48+R50+R52+R54+R56+R58+R60+R62+R64+R66+R68</f>
        <v>0</v>
      </c>
      <c r="S6" s="621">
        <f>S9+S16+S34+S45+S47+S49+S51+S53+S55+S57+S59+S61+S63+S65+S67+S69+S71+S73+S75</f>
        <v>37733.368204999999</v>
      </c>
      <c r="T6" s="29">
        <f t="shared" ref="T6:T69" si="11">U6+V6</f>
        <v>885.93400000000008</v>
      </c>
      <c r="U6" s="30">
        <f>U9+U16+U29+U40+U42+U44+U46+U48+U50+U52+U54+U56+U58+U60+U62+U64+U66+U68</f>
        <v>0</v>
      </c>
      <c r="V6" s="31">
        <f>V9+V16+V34+V45+V47+V49+V51+V53+V55+V57+V59+V61+V63+V65+V67+V69+V71+V73+V75</f>
        <v>885.93400000000008</v>
      </c>
      <c r="W6" s="29">
        <f t="shared" ref="W6:W69" si="12">X6+Y6</f>
        <v>939.91948999999988</v>
      </c>
      <c r="X6" s="30">
        <f>X9+X16+X29+X40+X42+X44+X46+X48+X50+X52+X54+X56+X58+X60+X62+X64+X66+X68</f>
        <v>0</v>
      </c>
      <c r="Y6" s="31">
        <f>Y9+Y16+Y34+Y45+Y47+Y49+Y51+Y53+Y55+Y57+Y59+Y61+Y63+Y65+Y67+Y69+Y71+Y73+Y75</f>
        <v>939.91948999999988</v>
      </c>
      <c r="Z6" s="29">
        <f t="shared" ref="Z6:Z69" si="13">AA6+AB6</f>
        <v>1191.4949999999999</v>
      </c>
      <c r="AA6" s="30">
        <f>AA9+AA16+AA29+AA40+AA42+AA44+AA46+AA48+AA50+AA52+AA54+AA56+AA58+AA60+AA62+AA64+AA66+AA68</f>
        <v>0</v>
      </c>
      <c r="AB6" s="31">
        <f>AB9+AB16+AB34+AB45+AB47+AB49+AB51+AB53+AB55+AB57+AB59+AB61+AB63+AB65+AB67+AB69+AB71+AB73+AB75</f>
        <v>1191.4949999999999</v>
      </c>
      <c r="AC6" s="32">
        <f t="shared" ref="AC6:AC69" si="14">AD6+AE6</f>
        <v>3017.3484900000003</v>
      </c>
      <c r="AD6" s="33">
        <f>AD9+AD16+AD34+AD45+AD47+AD49+AD51+AD53+AD55+AD57+AD59+AD61+AD63+AD65+AD67+AD69+AD71+AD73</f>
        <v>0</v>
      </c>
      <c r="AE6" s="34">
        <f>AE9+AE16+AE34+AE45+AE47+AE49+AE51+AE53+AE55+AE57+AE59+AE61+AE63+AE65+AE67+AE69+AE71+AE73+AE75</f>
        <v>3017.3484900000003</v>
      </c>
      <c r="AF6" s="32">
        <f t="shared" ref="AF6:AF69" si="15">AG6+AH6</f>
        <v>1934.7010000000002</v>
      </c>
      <c r="AG6" s="33">
        <f>AG9+AG16+AG34+AG45+AG47+AG49+AG51+AG53+AG55+AG57+AG59+AG61+AG63+AG65+AG67+AG69+AG71+AG73</f>
        <v>0</v>
      </c>
      <c r="AH6" s="31">
        <f>AH9+AH16+AH34+AH45+AH47+AH49+AH51+AH53+AH55+AH57+AH59+AH61+AH63+AH65+AH67+AH69+AH71+AH73+AH75</f>
        <v>1934.7010000000002</v>
      </c>
      <c r="AI6" s="32">
        <f t="shared" ref="AI6:AI69" si="16">AJ6+AK6</f>
        <v>1007.1658299999998</v>
      </c>
      <c r="AJ6" s="33">
        <f>AJ9+AJ16+AJ34+AJ45+AJ47+AJ49+AJ51+AJ53+AJ55+AJ57+AJ59+AJ61+AJ63+AJ65+AJ67+AJ69+AJ71+AJ73</f>
        <v>0</v>
      </c>
      <c r="AK6" s="31">
        <f>AK9+AK16+AK34+AK45+AK47+AK49+AK51+AK53+AK55+AK57+AK59+AK61+AK63+AK65+AK67+AK69+AK71+AK73+AK75</f>
        <v>1007.1658299999998</v>
      </c>
      <c r="AL6" s="32">
        <f t="shared" ref="AL6:AL69" si="17">AM6+AN6</f>
        <v>3518.5189300000011</v>
      </c>
      <c r="AM6" s="33">
        <f>AM9+AM16+AM34+AM45+AM47+AM49+AM51+AM53+AM55+AM57+AM59+AM61+AM63+AM65+AM67+AM69+AM71+AM73</f>
        <v>0</v>
      </c>
      <c r="AN6" s="31">
        <f>AN9+AN16+AN34+AN45+AN47+AN49+AN51+AN53+AN55+AN57+AN59+AN61+AN63+AN65+AN67+AN69+AN71+AN73+AN75</f>
        <v>3518.5189300000011</v>
      </c>
      <c r="AO6" s="32">
        <f t="shared" ref="AO6:AO69" si="18">AP6+AQ6</f>
        <v>6460.3857600000001</v>
      </c>
      <c r="AP6" s="33">
        <f>AP9+AP16+AP34+AP45+AP47+AP49+AP51+AP53+AP55+AP57+AP59+AP61+AP63+AP65+AP67+AP69+AP71+AP73</f>
        <v>0</v>
      </c>
      <c r="AQ6" s="34">
        <f>AQ9+AQ16+AQ34+AQ45+AQ47+AQ49+AQ51+AQ53+AQ55+AQ57+AQ59+AQ61+AQ63+AQ65+AQ67+AQ69+AQ71+AQ73+AQ75</f>
        <v>6460.3857600000001</v>
      </c>
      <c r="AR6" s="32">
        <f t="shared" ref="AR6:AR30" si="19">AS6+AT6</f>
        <v>9477.7342499999995</v>
      </c>
      <c r="AS6" s="33">
        <f>AS9+AS16+AS34+AS45+AS47+AS49+AS51+AS53+AS55+AS57+AS59+AS61+AS63+AS65+AS67+AS69+AS71+AS73</f>
        <v>0</v>
      </c>
      <c r="AT6" s="34">
        <f>AT9+AT16+AT34+AT45+AT47+AT49+AT51+AT53+AT55+AT57+AT59+AT61+AT63+AT65+AT67+AT69+AT71+AT73+AT75</f>
        <v>9477.7342499999995</v>
      </c>
      <c r="AU6" s="32">
        <f t="shared" ref="AU6:AU69" si="20">AV6+AW6</f>
        <v>0</v>
      </c>
      <c r="AV6" s="33">
        <f>AV9+AV16+AV34+AV45+AV47+AV49+AV51+AV53+AV55+AV57+AV59+AV61+AV63+AV65+AV67+AV69+AV71+AV73</f>
        <v>0</v>
      </c>
      <c r="AW6" s="34">
        <f>AW9+AW16+AW34+AW45+AW47+AW49+AW51+AW53+AW55+AW57+AW59+AW61+AW63+AW65+AW67+AW69+AW71+AW73+AW75</f>
        <v>0</v>
      </c>
      <c r="AX6" s="32">
        <f t="shared" ref="AX6:AX69" si="21">AY6+AZ6</f>
        <v>0</v>
      </c>
      <c r="AY6" s="33">
        <f>AY9+AY16+AY34+AY45+AY47+AY49+AY51+AY53+AY55+AY57+AY59+AY61+AY63+AY65+AY67+AY69+AY71+AY73</f>
        <v>0</v>
      </c>
      <c r="AZ6" s="34">
        <f>AZ9+AZ16+AZ34+AZ45+AZ47+AZ49+AZ51+AZ53+AZ55+AZ57+AZ59+AZ61+AZ63+AZ65+AZ67+AZ69+AZ71+AZ73+AZ75</f>
        <v>0</v>
      </c>
      <c r="BA6" s="32">
        <f t="shared" ref="BA6:BA69" si="22">BB6+BC6</f>
        <v>0</v>
      </c>
      <c r="BB6" s="33">
        <f>BB9+BB16+BB34+BB45+BB47+BB49+BB51+BB53+BB55+BB57+BB59+BB61+BB63+BB65+BB67+BB69+BB71+BB73</f>
        <v>0</v>
      </c>
      <c r="BC6" s="34">
        <f>BC9+BC16+BC34+BC45+BC47+BC49+BC51+BC53+BC55+BC57+BC59+BC61+BC63+BC65+BC67+BC69+BC71+BC73+BC75</f>
        <v>0</v>
      </c>
      <c r="BD6" s="32">
        <f t="shared" ref="BD6:BD69" si="23">BE6+BF6</f>
        <v>0</v>
      </c>
      <c r="BE6" s="33">
        <f>BE9+BE16+BE34+BE45+BE47+BE49+BE51+BE53+BE55+BE57+BE59+BE61+BE63+BE65+BE67+BE69+BE71+BE73</f>
        <v>0</v>
      </c>
      <c r="BF6" s="34">
        <f>BF9+BF16+BF34+BF45+BF47+BF49+BF51+BF53+BF55+BF57+BF59+BF61+BF63+BF65+BF67+BF69+BF71+BF73+BF75</f>
        <v>0</v>
      </c>
      <c r="BG6" s="32">
        <f t="shared" ref="BG6:BG69" si="24">BH6+BI6</f>
        <v>9477.7342499999995</v>
      </c>
      <c r="BH6" s="33">
        <f>BH9+BH16+BH34+BH45+BH47+BH49+BH51+BH53+BH55+BH57+BH59+BH61+BH63+BH65+BH67+BH69+BH71+BH73</f>
        <v>0</v>
      </c>
      <c r="BI6" s="34">
        <f>BI9+BI16+BI34+BI45+BI47+BI49+BI51+BI53+BI55+BI57+BI59+BI61+BI63+BI65+BI67+BI69+BI71+BI73+BI75</f>
        <v>9477.7342499999995</v>
      </c>
      <c r="BJ6" s="32">
        <f t="shared" ref="BJ6:BJ69" si="25">BK6+BL6</f>
        <v>0</v>
      </c>
      <c r="BK6" s="33">
        <f>BK9+BK16+BK34+BK45+BK47+BK49+BK51+BK53+BK55+BK57+BK59+BK61+BK63+BK65+BK67+BK69+BK71+BK73</f>
        <v>0</v>
      </c>
      <c r="BL6" s="31">
        <f>BL9+BL16+BL34+BL45+BL47+BL49+BL51+BL53+BL55+BL57+BL59+BL61+BL63+BL65+BL67+BL69+BL71+BL73+BL75</f>
        <v>0</v>
      </c>
      <c r="BM6" s="32">
        <f t="shared" ref="BM6:BM69" si="26">BN6+BO6</f>
        <v>0</v>
      </c>
      <c r="BN6" s="33">
        <f>BN9+BN16+BN34+BN45+BN47+BN49+BN51+BN53+BN55+BN57+BN59+BN61+BN63+BN65+BN67+BN69+BN71+BN73</f>
        <v>0</v>
      </c>
      <c r="BO6" s="31">
        <f>BO9+BO16+BO34+BO45+BO47+BO49+BO51+BO53+BO55+BO57+BO59+BO61+BO63+BO65+BO67+BO69+BO71+BO73+BO75</f>
        <v>0</v>
      </c>
      <c r="BP6" s="32">
        <f t="shared" ref="BP6:BP69" si="27">BQ6+BR6</f>
        <v>0</v>
      </c>
      <c r="BQ6" s="33">
        <f>BQ9+BQ16+BQ34+BQ45+BQ47+BQ49+BQ51+BQ53+BQ55+BQ57+BQ59+BQ61+BQ63+BQ65+BQ67+BQ69+BQ71+BQ73</f>
        <v>0</v>
      </c>
      <c r="BR6" s="31">
        <f>BR9+BR16+BR34+BR45+BR47+BR49+BR51+BR53+BR55+BR57+BR59+BR61+BR63+BR65+BR67+BR69+BR71+BR73+BR75</f>
        <v>0</v>
      </c>
      <c r="BS6" s="32">
        <f t="shared" ref="BS6:BS69" si="28">BT6+BU6</f>
        <v>0</v>
      </c>
      <c r="BT6" s="33">
        <f>BT9+BT16+BT34+BT45+BT47+BT49+BT51+BT53+BT55+BT57+BT59+BT61+BT63+BT65+BT67+BT69+BT71+BT73</f>
        <v>0</v>
      </c>
      <c r="BU6" s="34">
        <f>BU9+BU16+BU34+BU45+BU47+BU49+BU51+BU53+BU55+BU57+BU59+BU61+BU63+BU65+BU67+BU69+BU71+BU73+BU75</f>
        <v>0</v>
      </c>
      <c r="BV6" s="32">
        <f t="shared" ref="BV6:BV69" si="29">BW6+BX6</f>
        <v>9477.7342499999995</v>
      </c>
      <c r="BW6" s="33">
        <f>BW9+BW16+BW34+BW45+BW47+BW49+BW51+BW53+BW55+BW57+BW59+BW61+BW63+BW65+BW67+BW69+BW71+BW73</f>
        <v>0</v>
      </c>
      <c r="BX6" s="34">
        <f>BX9+BX16+BX34+BX45+BX47+BX49+BX51+BX53+BX55+BX57+BX59+BX61+BX63+BX65+BX67+BX69+BX71+BX73+BX75</f>
        <v>9477.7342499999995</v>
      </c>
      <c r="BY6" s="35">
        <f t="shared" ref="BY6:BY13" si="30">BV6/Q6</f>
        <v>0.25117647061107357</v>
      </c>
    </row>
    <row r="7" spans="2:115" s="55" customFormat="1" ht="23.25" customHeight="1" x14ac:dyDescent="0.25">
      <c r="B7" s="853">
        <v>1</v>
      </c>
      <c r="C7" s="36" t="s">
        <v>33</v>
      </c>
      <c r="D7" s="37" t="s">
        <v>34</v>
      </c>
      <c r="E7" s="38">
        <f t="shared" si="0"/>
        <v>38</v>
      </c>
      <c r="F7" s="39">
        <f t="shared" si="1"/>
        <v>14</v>
      </c>
      <c r="G7" s="40">
        <f t="shared" si="2"/>
        <v>0.36842105263157893</v>
      </c>
      <c r="H7" s="41">
        <f t="shared" si="3"/>
        <v>6</v>
      </c>
      <c r="I7" s="42">
        <f t="shared" si="4"/>
        <v>19</v>
      </c>
      <c r="J7" s="40">
        <f t="shared" si="5"/>
        <v>0.5</v>
      </c>
      <c r="K7" s="42">
        <f t="shared" si="6"/>
        <v>0</v>
      </c>
      <c r="L7" s="42">
        <f t="shared" si="7"/>
        <v>0</v>
      </c>
      <c r="M7" s="40">
        <f t="shared" si="8"/>
        <v>0</v>
      </c>
      <c r="N7" s="43">
        <f t="shared" si="9"/>
        <v>0</v>
      </c>
      <c r="O7" s="42">
        <f t="shared" ref="O7:O70" si="31">BV7</f>
        <v>13</v>
      </c>
      <c r="P7" s="40">
        <f t="shared" ref="P7:P13" si="32">O7/E7</f>
        <v>0.34210526315789475</v>
      </c>
      <c r="Q7" s="44">
        <f t="shared" si="10"/>
        <v>38</v>
      </c>
      <c r="R7" s="45">
        <v>0</v>
      </c>
      <c r="S7" s="622">
        <v>38</v>
      </c>
      <c r="T7" s="46">
        <f t="shared" si="11"/>
        <v>9</v>
      </c>
      <c r="U7" s="47">
        <v>0</v>
      </c>
      <c r="V7" s="48">
        <v>9</v>
      </c>
      <c r="W7" s="46">
        <f t="shared" si="12"/>
        <v>5</v>
      </c>
      <c r="X7" s="47">
        <v>0</v>
      </c>
      <c r="Y7" s="48">
        <v>5</v>
      </c>
      <c r="Z7" s="46">
        <f t="shared" si="13"/>
        <v>0</v>
      </c>
      <c r="AA7" s="47">
        <v>0</v>
      </c>
      <c r="AB7" s="48"/>
      <c r="AC7" s="50">
        <f t="shared" si="14"/>
        <v>14</v>
      </c>
      <c r="AD7" s="50">
        <v>0</v>
      </c>
      <c r="AE7" s="51">
        <f>T7+W7+Z7</f>
        <v>14</v>
      </c>
      <c r="AF7" s="50">
        <f t="shared" si="15"/>
        <v>1</v>
      </c>
      <c r="AG7" s="52">
        <v>0</v>
      </c>
      <c r="AH7" s="48">
        <v>1</v>
      </c>
      <c r="AI7" s="50">
        <f t="shared" si="16"/>
        <v>0</v>
      </c>
      <c r="AJ7" s="52">
        <v>0</v>
      </c>
      <c r="AK7" s="48">
        <v>0</v>
      </c>
      <c r="AL7" s="50">
        <f t="shared" si="17"/>
        <v>5</v>
      </c>
      <c r="AM7" s="52">
        <v>0</v>
      </c>
      <c r="AN7" s="48">
        <v>5</v>
      </c>
      <c r="AO7" s="50">
        <f t="shared" si="18"/>
        <v>6</v>
      </c>
      <c r="AP7" s="50">
        <v>0</v>
      </c>
      <c r="AQ7" s="51">
        <f>AF7+AI7+AL7</f>
        <v>6</v>
      </c>
      <c r="AR7" s="50">
        <f t="shared" si="19"/>
        <v>19</v>
      </c>
      <c r="AS7" s="50">
        <v>0</v>
      </c>
      <c r="AT7" s="51">
        <v>19</v>
      </c>
      <c r="AU7" s="50">
        <f t="shared" si="20"/>
        <v>0</v>
      </c>
      <c r="AV7" s="52">
        <v>0</v>
      </c>
      <c r="AW7" s="53">
        <v>0</v>
      </c>
      <c r="AX7" s="50">
        <f t="shared" si="21"/>
        <v>0</v>
      </c>
      <c r="AY7" s="52">
        <v>0</v>
      </c>
      <c r="AZ7" s="49">
        <v>0</v>
      </c>
      <c r="BA7" s="50">
        <f t="shared" si="22"/>
        <v>0</v>
      </c>
      <c r="BB7" s="52">
        <v>0</v>
      </c>
      <c r="BC7" s="49">
        <v>0</v>
      </c>
      <c r="BD7" s="50">
        <f t="shared" si="23"/>
        <v>0</v>
      </c>
      <c r="BE7" s="50">
        <v>0</v>
      </c>
      <c r="BF7" s="51">
        <v>0</v>
      </c>
      <c r="BG7" s="50">
        <f t="shared" si="24"/>
        <v>0</v>
      </c>
      <c r="BH7" s="50">
        <v>0</v>
      </c>
      <c r="BI7" s="51">
        <v>0</v>
      </c>
      <c r="BJ7" s="50">
        <f t="shared" si="25"/>
        <v>0</v>
      </c>
      <c r="BK7" s="52">
        <v>0</v>
      </c>
      <c r="BL7" s="48">
        <v>0</v>
      </c>
      <c r="BM7" s="50">
        <f t="shared" si="26"/>
        <v>0</v>
      </c>
      <c r="BN7" s="52">
        <v>0</v>
      </c>
      <c r="BO7" s="48">
        <v>0</v>
      </c>
      <c r="BP7" s="50">
        <f t="shared" si="27"/>
        <v>0</v>
      </c>
      <c r="BQ7" s="52">
        <v>0</v>
      </c>
      <c r="BR7" s="48">
        <v>0</v>
      </c>
      <c r="BS7" s="50">
        <f t="shared" si="28"/>
        <v>0</v>
      </c>
      <c r="BT7" s="50">
        <v>0</v>
      </c>
      <c r="BU7" s="51">
        <f>BJ7+BM7+BP7</f>
        <v>0</v>
      </c>
      <c r="BV7" s="50">
        <f t="shared" si="29"/>
        <v>13</v>
      </c>
      <c r="BW7" s="50">
        <v>0</v>
      </c>
      <c r="BX7" s="51">
        <v>13</v>
      </c>
      <c r="BY7" s="54">
        <f t="shared" si="30"/>
        <v>0.34210526315789475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2:115" ht="15" customHeight="1" x14ac:dyDescent="0.25">
      <c r="B8" s="854"/>
      <c r="C8" s="856" t="s">
        <v>35</v>
      </c>
      <c r="D8" s="56" t="s">
        <v>36</v>
      </c>
      <c r="E8" s="57">
        <f t="shared" si="0"/>
        <v>0.68699999999999994</v>
      </c>
      <c r="F8" s="58">
        <f t="shared" si="1"/>
        <v>0.253</v>
      </c>
      <c r="G8" s="59">
        <f t="shared" si="2"/>
        <v>0.36826783114992723</v>
      </c>
      <c r="H8" s="60">
        <f t="shared" si="3"/>
        <v>0.121</v>
      </c>
      <c r="I8" s="61">
        <f t="shared" si="4"/>
        <v>0.374</v>
      </c>
      <c r="J8" s="59">
        <f t="shared" si="5"/>
        <v>0.54439592430858808</v>
      </c>
      <c r="K8" s="61">
        <f t="shared" si="6"/>
        <v>0</v>
      </c>
      <c r="L8" s="61">
        <f t="shared" si="7"/>
        <v>0.374</v>
      </c>
      <c r="M8" s="59">
        <f t="shared" si="8"/>
        <v>0.54439592430858808</v>
      </c>
      <c r="N8" s="62">
        <f t="shared" si="9"/>
        <v>0</v>
      </c>
      <c r="O8" s="61">
        <f t="shared" si="31"/>
        <v>0.374</v>
      </c>
      <c r="P8" s="59">
        <f t="shared" si="32"/>
        <v>0.54439592430858808</v>
      </c>
      <c r="Q8" s="63">
        <f t="shared" si="10"/>
        <v>0.68699999999999994</v>
      </c>
      <c r="R8" s="64">
        <f>R10+R12</f>
        <v>0</v>
      </c>
      <c r="S8" s="623">
        <f>S10+S12</f>
        <v>0.68699999999999994</v>
      </c>
      <c r="T8" s="65">
        <f t="shared" si="11"/>
        <v>0.219</v>
      </c>
      <c r="U8" s="66">
        <f>U10+U12</f>
        <v>0</v>
      </c>
      <c r="V8" s="67">
        <f>V10+V12</f>
        <v>0.219</v>
      </c>
      <c r="W8" s="65">
        <f t="shared" si="12"/>
        <v>3.4000000000000002E-2</v>
      </c>
      <c r="X8" s="66">
        <f>X10+X12</f>
        <v>0</v>
      </c>
      <c r="Y8" s="67">
        <f>Y10+Y12</f>
        <v>3.4000000000000002E-2</v>
      </c>
      <c r="Z8" s="65">
        <f t="shared" si="13"/>
        <v>0</v>
      </c>
      <c r="AA8" s="66">
        <f>AA10+AA12</f>
        <v>0</v>
      </c>
      <c r="AB8" s="67">
        <f>AB10+AB12</f>
        <v>0</v>
      </c>
      <c r="AC8" s="69">
        <f t="shared" si="14"/>
        <v>0.253</v>
      </c>
      <c r="AD8" s="69">
        <f>AD10+AD12</f>
        <v>0</v>
      </c>
      <c r="AE8" s="70">
        <f>AE10+AE12</f>
        <v>0.253</v>
      </c>
      <c r="AF8" s="69">
        <f t="shared" si="15"/>
        <v>0.03</v>
      </c>
      <c r="AG8" s="71">
        <f>AG10+AG12</f>
        <v>0</v>
      </c>
      <c r="AH8" s="67">
        <f>AH10+AH12</f>
        <v>0.03</v>
      </c>
      <c r="AI8" s="69">
        <f t="shared" si="16"/>
        <v>0</v>
      </c>
      <c r="AJ8" s="71">
        <f>AJ10+AJ12</f>
        <v>0</v>
      </c>
      <c r="AK8" s="67">
        <f>AK10+AK12</f>
        <v>0</v>
      </c>
      <c r="AL8" s="69">
        <f t="shared" si="17"/>
        <v>9.0999999999999998E-2</v>
      </c>
      <c r="AM8" s="71">
        <f>AM10+AM12</f>
        <v>0</v>
      </c>
      <c r="AN8" s="67">
        <f>AN10+AN12</f>
        <v>9.0999999999999998E-2</v>
      </c>
      <c r="AO8" s="69">
        <f t="shared" si="18"/>
        <v>0.121</v>
      </c>
      <c r="AP8" s="69">
        <f>AP10+AP12</f>
        <v>0</v>
      </c>
      <c r="AQ8" s="70">
        <f>AQ10+AQ12</f>
        <v>0.121</v>
      </c>
      <c r="AR8" s="69">
        <f t="shared" si="19"/>
        <v>0.374</v>
      </c>
      <c r="AS8" s="69">
        <f>AS10+AS12</f>
        <v>0</v>
      </c>
      <c r="AT8" s="70">
        <f>AT10+AT12</f>
        <v>0.374</v>
      </c>
      <c r="AU8" s="69">
        <f t="shared" si="20"/>
        <v>0</v>
      </c>
      <c r="AV8" s="71">
        <f>AV10+AV12</f>
        <v>0</v>
      </c>
      <c r="AW8" s="68">
        <f>AW10+AW12</f>
        <v>0</v>
      </c>
      <c r="AX8" s="69">
        <f t="shared" si="21"/>
        <v>0</v>
      </c>
      <c r="AY8" s="71">
        <f>AY10+AY12</f>
        <v>0</v>
      </c>
      <c r="AZ8" s="68">
        <f>AZ10+AZ12</f>
        <v>0</v>
      </c>
      <c r="BA8" s="69">
        <f t="shared" si="22"/>
        <v>0</v>
      </c>
      <c r="BB8" s="71">
        <f>BB10+BB12</f>
        <v>0</v>
      </c>
      <c r="BC8" s="68">
        <f>BC10+BC12</f>
        <v>0</v>
      </c>
      <c r="BD8" s="69">
        <f t="shared" si="23"/>
        <v>0</v>
      </c>
      <c r="BE8" s="69">
        <f>BE10+BE12</f>
        <v>0</v>
      </c>
      <c r="BF8" s="70">
        <f>BF10+BF12</f>
        <v>0</v>
      </c>
      <c r="BG8" s="69">
        <f t="shared" si="24"/>
        <v>0.374</v>
      </c>
      <c r="BH8" s="69">
        <f>BH10+BH12</f>
        <v>0</v>
      </c>
      <c r="BI8" s="70">
        <f>BI10+BI12</f>
        <v>0.374</v>
      </c>
      <c r="BJ8" s="69">
        <f t="shared" si="25"/>
        <v>0</v>
      </c>
      <c r="BK8" s="71">
        <f>BK10+BK12</f>
        <v>0</v>
      </c>
      <c r="BL8" s="67">
        <f>BL10+BL12</f>
        <v>0</v>
      </c>
      <c r="BM8" s="69">
        <f t="shared" si="26"/>
        <v>0</v>
      </c>
      <c r="BN8" s="71">
        <f>BN10+BN12</f>
        <v>0</v>
      </c>
      <c r="BO8" s="67">
        <f>BO10+BO12</f>
        <v>0</v>
      </c>
      <c r="BP8" s="69">
        <f t="shared" si="27"/>
        <v>0</v>
      </c>
      <c r="BQ8" s="71">
        <f>BQ10+BQ12</f>
        <v>0</v>
      </c>
      <c r="BR8" s="67">
        <f>BR10+BR12</f>
        <v>0</v>
      </c>
      <c r="BS8" s="69">
        <f t="shared" si="28"/>
        <v>0</v>
      </c>
      <c r="BT8" s="69">
        <f>BT10+BT12</f>
        <v>0</v>
      </c>
      <c r="BU8" s="70">
        <f>BU10+BU12</f>
        <v>0</v>
      </c>
      <c r="BV8" s="69">
        <f t="shared" si="29"/>
        <v>0.374</v>
      </c>
      <c r="BW8" s="69">
        <f>BW10+BW12</f>
        <v>0</v>
      </c>
      <c r="BX8" s="70">
        <f>BX10+BX12</f>
        <v>0.374</v>
      </c>
      <c r="BY8" s="72">
        <f t="shared" si="30"/>
        <v>0.54439592430858808</v>
      </c>
    </row>
    <row r="9" spans="2:115" ht="13.8" x14ac:dyDescent="0.25">
      <c r="B9" s="855"/>
      <c r="C9" s="813"/>
      <c r="D9" s="56" t="s">
        <v>32</v>
      </c>
      <c r="E9" s="57">
        <f t="shared" si="0"/>
        <v>794.28600000000006</v>
      </c>
      <c r="F9" s="58">
        <f t="shared" si="1"/>
        <v>338.83949000000001</v>
      </c>
      <c r="G9" s="59">
        <f t="shared" si="2"/>
        <v>0.42659632676391124</v>
      </c>
      <c r="H9" s="60">
        <f t="shared" si="3"/>
        <v>107.834</v>
      </c>
      <c r="I9" s="61">
        <f t="shared" si="4"/>
        <v>446.67349000000002</v>
      </c>
      <c r="J9" s="59">
        <f t="shared" si="5"/>
        <v>0.56235850814442145</v>
      </c>
      <c r="K9" s="61">
        <f t="shared" si="6"/>
        <v>0</v>
      </c>
      <c r="L9" s="61">
        <f t="shared" si="7"/>
        <v>446.67349000000002</v>
      </c>
      <c r="M9" s="59">
        <f t="shared" si="8"/>
        <v>0.56235850814442145</v>
      </c>
      <c r="N9" s="62">
        <f t="shared" si="9"/>
        <v>0</v>
      </c>
      <c r="O9" s="61">
        <f t="shared" si="31"/>
        <v>446.67349000000002</v>
      </c>
      <c r="P9" s="59">
        <f t="shared" si="32"/>
        <v>0.56235850814442145</v>
      </c>
      <c r="Q9" s="63">
        <f t="shared" si="10"/>
        <v>794.28600000000006</v>
      </c>
      <c r="R9" s="64">
        <f>R11+R13+R14</f>
        <v>0</v>
      </c>
      <c r="S9" s="623">
        <f>S11+S13+S14</f>
        <v>794.28600000000006</v>
      </c>
      <c r="T9" s="65">
        <f t="shared" si="11"/>
        <v>309.91399999999999</v>
      </c>
      <c r="U9" s="66">
        <f>U11+U13+U14</f>
        <v>0</v>
      </c>
      <c r="V9" s="67">
        <f>V11+V13+V14</f>
        <v>309.91399999999999</v>
      </c>
      <c r="W9" s="65">
        <f t="shared" si="12"/>
        <v>28.92549</v>
      </c>
      <c r="X9" s="66">
        <f>X11+X13+X14</f>
        <v>0</v>
      </c>
      <c r="Y9" s="67">
        <f>Y11+Y13+Y14</f>
        <v>28.92549</v>
      </c>
      <c r="Z9" s="65">
        <f t="shared" si="13"/>
        <v>0</v>
      </c>
      <c r="AA9" s="66">
        <f>AA11+AA13+AA14</f>
        <v>0</v>
      </c>
      <c r="AB9" s="67">
        <f>AB11+AB13+AB14</f>
        <v>0</v>
      </c>
      <c r="AC9" s="69">
        <f t="shared" si="14"/>
        <v>338.83949000000001</v>
      </c>
      <c r="AD9" s="69">
        <f>AD11+AD13+AD14</f>
        <v>0</v>
      </c>
      <c r="AE9" s="70">
        <f>AE11+AE13+AE14</f>
        <v>338.83949000000001</v>
      </c>
      <c r="AF9" s="69">
        <f t="shared" si="15"/>
        <v>25.286999999999999</v>
      </c>
      <c r="AG9" s="71">
        <f>AG11+AG13+AG14</f>
        <v>0</v>
      </c>
      <c r="AH9" s="67">
        <f>AH11+AH13+AH14</f>
        <v>25.286999999999999</v>
      </c>
      <c r="AI9" s="69">
        <f t="shared" si="16"/>
        <v>0</v>
      </c>
      <c r="AJ9" s="71">
        <f>AJ11+AJ13+AJ14</f>
        <v>0</v>
      </c>
      <c r="AK9" s="67">
        <f>AK11+AK13+AK14</f>
        <v>0</v>
      </c>
      <c r="AL9" s="69">
        <f t="shared" si="17"/>
        <v>82.546999999999997</v>
      </c>
      <c r="AM9" s="71">
        <f>AM11+AM13+AM14</f>
        <v>0</v>
      </c>
      <c r="AN9" s="67">
        <f>AN11+AN13+AN14</f>
        <v>82.546999999999997</v>
      </c>
      <c r="AO9" s="69">
        <f t="shared" si="18"/>
        <v>107.834</v>
      </c>
      <c r="AP9" s="69">
        <f>AP11+AP13+AP14</f>
        <v>0</v>
      </c>
      <c r="AQ9" s="70">
        <f>AQ11+AQ13+AQ14</f>
        <v>107.834</v>
      </c>
      <c r="AR9" s="69">
        <f t="shared" si="19"/>
        <v>446.67349000000002</v>
      </c>
      <c r="AS9" s="69">
        <f>AS11+AS13+AS14</f>
        <v>0</v>
      </c>
      <c r="AT9" s="70">
        <f>AT11+AT13+AT14</f>
        <v>446.67349000000002</v>
      </c>
      <c r="AU9" s="69">
        <f t="shared" si="20"/>
        <v>0</v>
      </c>
      <c r="AV9" s="71">
        <f>AV11+AV13+AV14</f>
        <v>0</v>
      </c>
      <c r="AW9" s="68">
        <f>AW11+AW13+AW14</f>
        <v>0</v>
      </c>
      <c r="AX9" s="69">
        <f t="shared" si="21"/>
        <v>0</v>
      </c>
      <c r="AY9" s="71">
        <f>AY11+AY13+AY14</f>
        <v>0</v>
      </c>
      <c r="AZ9" s="68">
        <f>AZ11+AZ13+AZ14</f>
        <v>0</v>
      </c>
      <c r="BA9" s="69">
        <f t="shared" si="22"/>
        <v>0</v>
      </c>
      <c r="BB9" s="71">
        <f>BB11+BB13+BB14</f>
        <v>0</v>
      </c>
      <c r="BC9" s="68">
        <f>BC11+BC13+BC14</f>
        <v>0</v>
      </c>
      <c r="BD9" s="69">
        <f t="shared" si="23"/>
        <v>0</v>
      </c>
      <c r="BE9" s="69">
        <f>BE11+BE13+BE14</f>
        <v>0</v>
      </c>
      <c r="BF9" s="70">
        <f>BF11+BF13+BF14</f>
        <v>0</v>
      </c>
      <c r="BG9" s="69">
        <f t="shared" si="24"/>
        <v>446.67349000000002</v>
      </c>
      <c r="BH9" s="69">
        <f>BH11+BH13+BH14</f>
        <v>0</v>
      </c>
      <c r="BI9" s="70">
        <f>BI11+BI13+BI14</f>
        <v>446.67349000000002</v>
      </c>
      <c r="BJ9" s="69">
        <f t="shared" si="25"/>
        <v>0</v>
      </c>
      <c r="BK9" s="71">
        <f>BK11+BK13+BK14</f>
        <v>0</v>
      </c>
      <c r="BL9" s="67">
        <f>BL11+BL13+BL14</f>
        <v>0</v>
      </c>
      <c r="BM9" s="69">
        <f t="shared" si="26"/>
        <v>0</v>
      </c>
      <c r="BN9" s="71">
        <f>BN11+BN13+BN14</f>
        <v>0</v>
      </c>
      <c r="BO9" s="67">
        <f>BO11+BO13+BO14</f>
        <v>0</v>
      </c>
      <c r="BP9" s="69">
        <f t="shared" si="27"/>
        <v>0</v>
      </c>
      <c r="BQ9" s="71">
        <f>BQ11+BQ13+BQ14</f>
        <v>0</v>
      </c>
      <c r="BR9" s="67">
        <f>BR11+BR13+BR14</f>
        <v>0</v>
      </c>
      <c r="BS9" s="69">
        <f t="shared" si="28"/>
        <v>0</v>
      </c>
      <c r="BT9" s="69">
        <f>BT11+BT13+BT14</f>
        <v>0</v>
      </c>
      <c r="BU9" s="70">
        <f>BU11+BU13+BU14</f>
        <v>0</v>
      </c>
      <c r="BV9" s="69">
        <f t="shared" si="29"/>
        <v>446.67349000000002</v>
      </c>
      <c r="BW9" s="69">
        <f>BW11+BW13+BW14</f>
        <v>0</v>
      </c>
      <c r="BX9" s="73">
        <f>BX11+BX13+BX14</f>
        <v>446.67349000000002</v>
      </c>
      <c r="BY9" s="72">
        <f t="shared" si="30"/>
        <v>0.56235850814442145</v>
      </c>
    </row>
    <row r="10" spans="2:115" ht="15" customHeight="1" x14ac:dyDescent="0.25">
      <c r="B10" s="825" t="s">
        <v>37</v>
      </c>
      <c r="C10" s="808" t="s">
        <v>38</v>
      </c>
      <c r="D10" s="74" t="s">
        <v>36</v>
      </c>
      <c r="E10" s="38">
        <f t="shared" si="0"/>
        <v>8.2000000000000003E-2</v>
      </c>
      <c r="F10" s="75">
        <f t="shared" si="1"/>
        <v>0.18200000000000002</v>
      </c>
      <c r="G10" s="76">
        <f t="shared" si="2"/>
        <v>2.2195121951219514</v>
      </c>
      <c r="H10" s="77">
        <f t="shared" si="3"/>
        <v>0</v>
      </c>
      <c r="I10" s="78">
        <f t="shared" si="4"/>
        <v>0.18200000000000002</v>
      </c>
      <c r="J10" s="76">
        <f t="shared" si="5"/>
        <v>2.2195121951219514</v>
      </c>
      <c r="K10" s="78">
        <f t="shared" si="6"/>
        <v>0</v>
      </c>
      <c r="L10" s="78">
        <f t="shared" si="7"/>
        <v>0.18200000000000002</v>
      </c>
      <c r="M10" s="76">
        <f t="shared" si="8"/>
        <v>2.2195121951219514</v>
      </c>
      <c r="N10" s="79">
        <f t="shared" si="9"/>
        <v>0</v>
      </c>
      <c r="O10" s="78">
        <f t="shared" si="31"/>
        <v>0.18200000000000002</v>
      </c>
      <c r="P10" s="76">
        <f t="shared" si="32"/>
        <v>2.2195121951219514</v>
      </c>
      <c r="Q10" s="80">
        <f t="shared" si="10"/>
        <v>8.2000000000000003E-2</v>
      </c>
      <c r="R10" s="81">
        <v>0</v>
      </c>
      <c r="S10" s="624">
        <v>8.2000000000000003E-2</v>
      </c>
      <c r="T10" s="82">
        <f t="shared" si="11"/>
        <v>0.16800000000000001</v>
      </c>
      <c r="U10" s="83">
        <v>0</v>
      </c>
      <c r="V10" s="84">
        <v>0.16800000000000001</v>
      </c>
      <c r="W10" s="82">
        <f t="shared" si="12"/>
        <v>1.4E-2</v>
      </c>
      <c r="X10" s="83">
        <v>0</v>
      </c>
      <c r="Y10" s="84">
        <v>1.4E-2</v>
      </c>
      <c r="Z10" s="82">
        <f t="shared" si="13"/>
        <v>0</v>
      </c>
      <c r="AA10" s="83">
        <v>0</v>
      </c>
      <c r="AB10" s="84">
        <v>0</v>
      </c>
      <c r="AC10" s="86">
        <f t="shared" si="14"/>
        <v>0.18200000000000002</v>
      </c>
      <c r="AD10" s="87">
        <v>0</v>
      </c>
      <c r="AE10" s="88">
        <f t="shared" ref="AE10:AE15" si="33">T10+W10+Z10</f>
        <v>0.18200000000000002</v>
      </c>
      <c r="AF10" s="86">
        <f t="shared" si="15"/>
        <v>0</v>
      </c>
      <c r="AG10" s="88">
        <v>0</v>
      </c>
      <c r="AH10" s="84">
        <v>0</v>
      </c>
      <c r="AI10" s="86">
        <f t="shared" si="16"/>
        <v>0</v>
      </c>
      <c r="AJ10" s="88">
        <v>0</v>
      </c>
      <c r="AK10" s="84">
        <v>0</v>
      </c>
      <c r="AL10" s="86">
        <f t="shared" si="17"/>
        <v>0</v>
      </c>
      <c r="AM10" s="88">
        <v>0</v>
      </c>
      <c r="AN10" s="84">
        <v>0</v>
      </c>
      <c r="AO10" s="86">
        <f t="shared" si="18"/>
        <v>0</v>
      </c>
      <c r="AP10" s="87">
        <v>0</v>
      </c>
      <c r="AQ10" s="88">
        <f>AF10+AI10+AL10</f>
        <v>0</v>
      </c>
      <c r="AR10" s="86">
        <f t="shared" si="19"/>
        <v>0.18200000000000002</v>
      </c>
      <c r="AS10" s="87">
        <v>0</v>
      </c>
      <c r="AT10" s="88">
        <f>AC10+AO10</f>
        <v>0.18200000000000002</v>
      </c>
      <c r="AU10" s="86">
        <f t="shared" si="20"/>
        <v>0</v>
      </c>
      <c r="AV10" s="88">
        <v>0</v>
      </c>
      <c r="AW10" s="89">
        <v>0</v>
      </c>
      <c r="AX10" s="86">
        <f t="shared" si="21"/>
        <v>0</v>
      </c>
      <c r="AY10" s="88">
        <v>0</v>
      </c>
      <c r="AZ10" s="85">
        <v>0</v>
      </c>
      <c r="BA10" s="86">
        <f t="shared" si="22"/>
        <v>0</v>
      </c>
      <c r="BB10" s="88">
        <v>0</v>
      </c>
      <c r="BC10" s="85">
        <v>0</v>
      </c>
      <c r="BD10" s="86">
        <f t="shared" si="23"/>
        <v>0</v>
      </c>
      <c r="BE10" s="87">
        <v>0</v>
      </c>
      <c r="BF10" s="88">
        <f>AU10+AX10+BA10</f>
        <v>0</v>
      </c>
      <c r="BG10" s="86">
        <f t="shared" si="24"/>
        <v>0.18200000000000002</v>
      </c>
      <c r="BH10" s="87">
        <v>0</v>
      </c>
      <c r="BI10" s="88">
        <f>AR10+BD10</f>
        <v>0.18200000000000002</v>
      </c>
      <c r="BJ10" s="86">
        <f t="shared" si="25"/>
        <v>0</v>
      </c>
      <c r="BK10" s="88">
        <v>0</v>
      </c>
      <c r="BL10" s="84">
        <v>0</v>
      </c>
      <c r="BM10" s="86">
        <f t="shared" si="26"/>
        <v>0</v>
      </c>
      <c r="BN10" s="88">
        <v>0</v>
      </c>
      <c r="BO10" s="84">
        <v>0</v>
      </c>
      <c r="BP10" s="86">
        <f t="shared" si="27"/>
        <v>0</v>
      </c>
      <c r="BQ10" s="88">
        <v>0</v>
      </c>
      <c r="BR10" s="84">
        <v>0</v>
      </c>
      <c r="BS10" s="86">
        <f t="shared" si="28"/>
        <v>0</v>
      </c>
      <c r="BT10" s="87">
        <v>0</v>
      </c>
      <c r="BU10" s="88">
        <f>BJ10+BM10+BP10</f>
        <v>0</v>
      </c>
      <c r="BV10" s="86">
        <f t="shared" si="29"/>
        <v>0.18200000000000002</v>
      </c>
      <c r="BW10" s="87">
        <v>0</v>
      </c>
      <c r="BX10" s="88">
        <f>BG10+BS10</f>
        <v>0.18200000000000002</v>
      </c>
      <c r="BY10" s="90">
        <f t="shared" si="30"/>
        <v>2.2195121951219514</v>
      </c>
    </row>
    <row r="11" spans="2:115" ht="15" customHeight="1" x14ac:dyDescent="0.25">
      <c r="B11" s="826"/>
      <c r="C11" s="809"/>
      <c r="D11" s="74" t="s">
        <v>32</v>
      </c>
      <c r="E11" s="38">
        <f t="shared" si="0"/>
        <v>67.864000000000004</v>
      </c>
      <c r="F11" s="75">
        <f t="shared" si="1"/>
        <v>241.88348999999999</v>
      </c>
      <c r="G11" s="76">
        <f t="shared" si="2"/>
        <v>3.5642386243074382</v>
      </c>
      <c r="H11" s="77">
        <f t="shared" si="3"/>
        <v>0</v>
      </c>
      <c r="I11" s="78">
        <f t="shared" si="4"/>
        <v>241.88348999999999</v>
      </c>
      <c r="J11" s="76">
        <f t="shared" si="5"/>
        <v>3.5642386243074382</v>
      </c>
      <c r="K11" s="78">
        <f t="shared" si="6"/>
        <v>0</v>
      </c>
      <c r="L11" s="78">
        <f t="shared" si="7"/>
        <v>241.88348999999999</v>
      </c>
      <c r="M11" s="76">
        <f t="shared" si="8"/>
        <v>3.5642386243074382</v>
      </c>
      <c r="N11" s="79">
        <f t="shared" si="9"/>
        <v>0</v>
      </c>
      <c r="O11" s="78">
        <f t="shared" si="31"/>
        <v>241.88348999999999</v>
      </c>
      <c r="P11" s="76">
        <f t="shared" si="32"/>
        <v>3.5642386243074382</v>
      </c>
      <c r="Q11" s="91">
        <f t="shared" si="10"/>
        <v>67.864000000000004</v>
      </c>
      <c r="R11" s="92">
        <v>0</v>
      </c>
      <c r="S11" s="625">
        <v>67.864000000000004</v>
      </c>
      <c r="T11" s="93">
        <f t="shared" si="11"/>
        <v>226.53299999999999</v>
      </c>
      <c r="U11" s="94">
        <v>0</v>
      </c>
      <c r="V11" s="95">
        <v>226.53299999999999</v>
      </c>
      <c r="W11" s="93">
        <f t="shared" si="12"/>
        <v>15.350490000000001</v>
      </c>
      <c r="X11" s="94">
        <v>0</v>
      </c>
      <c r="Y11" s="95">
        <v>15.350490000000001</v>
      </c>
      <c r="Z11" s="93">
        <f t="shared" si="13"/>
        <v>0</v>
      </c>
      <c r="AA11" s="94">
        <v>0</v>
      </c>
      <c r="AB11" s="95">
        <v>0</v>
      </c>
      <c r="AC11" s="86">
        <f t="shared" si="14"/>
        <v>241.88348999999999</v>
      </c>
      <c r="AD11" s="87">
        <v>0</v>
      </c>
      <c r="AE11" s="88">
        <f t="shared" si="33"/>
        <v>241.88348999999999</v>
      </c>
      <c r="AF11" s="86">
        <f t="shared" si="15"/>
        <v>0</v>
      </c>
      <c r="AG11" s="88">
        <v>0</v>
      </c>
      <c r="AH11" s="95">
        <v>0</v>
      </c>
      <c r="AI11" s="86">
        <f t="shared" si="16"/>
        <v>0</v>
      </c>
      <c r="AJ11" s="88">
        <v>0</v>
      </c>
      <c r="AK11" s="95">
        <v>0</v>
      </c>
      <c r="AL11" s="86">
        <f t="shared" si="17"/>
        <v>0</v>
      </c>
      <c r="AM11" s="88">
        <v>0</v>
      </c>
      <c r="AN11" s="95">
        <v>0</v>
      </c>
      <c r="AO11" s="86">
        <f t="shared" si="18"/>
        <v>0</v>
      </c>
      <c r="AP11" s="87">
        <v>0</v>
      </c>
      <c r="AQ11" s="88">
        <f>AF11+AI11+AL11</f>
        <v>0</v>
      </c>
      <c r="AR11" s="86">
        <f t="shared" si="19"/>
        <v>241.88348999999999</v>
      </c>
      <c r="AS11" s="87">
        <v>0</v>
      </c>
      <c r="AT11" s="88">
        <f>AC11+AO11</f>
        <v>241.88348999999999</v>
      </c>
      <c r="AU11" s="86">
        <f t="shared" si="20"/>
        <v>0</v>
      </c>
      <c r="AV11" s="88">
        <v>0</v>
      </c>
      <c r="AW11" s="97">
        <v>0</v>
      </c>
      <c r="AX11" s="86">
        <f t="shared" si="21"/>
        <v>0</v>
      </c>
      <c r="AY11" s="88">
        <v>0</v>
      </c>
      <c r="AZ11" s="96">
        <v>0</v>
      </c>
      <c r="BA11" s="86">
        <f t="shared" si="22"/>
        <v>0</v>
      </c>
      <c r="BB11" s="88">
        <v>0</v>
      </c>
      <c r="BC11" s="96">
        <v>0</v>
      </c>
      <c r="BD11" s="86">
        <f t="shared" si="23"/>
        <v>0</v>
      </c>
      <c r="BE11" s="87">
        <v>0</v>
      </c>
      <c r="BF11" s="88">
        <f>AU11+AX11+BA11</f>
        <v>0</v>
      </c>
      <c r="BG11" s="86">
        <f t="shared" si="24"/>
        <v>241.88348999999999</v>
      </c>
      <c r="BH11" s="87">
        <v>0</v>
      </c>
      <c r="BI11" s="88">
        <f>AR11+BD11</f>
        <v>241.88348999999999</v>
      </c>
      <c r="BJ11" s="86">
        <f t="shared" si="25"/>
        <v>0</v>
      </c>
      <c r="BK11" s="88">
        <v>0</v>
      </c>
      <c r="BL11" s="95">
        <v>0</v>
      </c>
      <c r="BM11" s="86">
        <f t="shared" si="26"/>
        <v>0</v>
      </c>
      <c r="BN11" s="88">
        <v>0</v>
      </c>
      <c r="BO11" s="95">
        <v>0</v>
      </c>
      <c r="BP11" s="86">
        <f t="shared" si="27"/>
        <v>0</v>
      </c>
      <c r="BQ11" s="88">
        <v>0</v>
      </c>
      <c r="BR11" s="95">
        <v>0</v>
      </c>
      <c r="BS11" s="86">
        <f t="shared" si="28"/>
        <v>0</v>
      </c>
      <c r="BT11" s="87">
        <v>0</v>
      </c>
      <c r="BU11" s="88">
        <f>BJ11+BM11+BP11</f>
        <v>0</v>
      </c>
      <c r="BV11" s="86">
        <f t="shared" si="29"/>
        <v>241.88348999999999</v>
      </c>
      <c r="BW11" s="87">
        <v>0</v>
      </c>
      <c r="BX11" s="88">
        <f>BG11+BS11</f>
        <v>241.88348999999999</v>
      </c>
      <c r="BY11" s="90">
        <f t="shared" si="30"/>
        <v>3.5642386243074382</v>
      </c>
    </row>
    <row r="12" spans="2:115" ht="15" customHeight="1" x14ac:dyDescent="0.25">
      <c r="B12" s="825" t="s">
        <v>39</v>
      </c>
      <c r="C12" s="808" t="s">
        <v>40</v>
      </c>
      <c r="D12" s="74" t="s">
        <v>36</v>
      </c>
      <c r="E12" s="38">
        <f t="shared" si="0"/>
        <v>0.60499999999999998</v>
      </c>
      <c r="F12" s="75">
        <f t="shared" si="1"/>
        <v>7.0999999999999994E-2</v>
      </c>
      <c r="G12" s="76">
        <f t="shared" si="2"/>
        <v>0.11735537190082644</v>
      </c>
      <c r="H12" s="77">
        <f t="shared" si="3"/>
        <v>0.121</v>
      </c>
      <c r="I12" s="78">
        <f t="shared" si="4"/>
        <v>0.192</v>
      </c>
      <c r="J12" s="76">
        <f t="shared" si="5"/>
        <v>0.31735537190082647</v>
      </c>
      <c r="K12" s="78">
        <f t="shared" si="6"/>
        <v>0</v>
      </c>
      <c r="L12" s="78">
        <f t="shared" si="7"/>
        <v>0.192</v>
      </c>
      <c r="M12" s="76">
        <f t="shared" si="8"/>
        <v>0.31735537190082647</v>
      </c>
      <c r="N12" s="79">
        <f t="shared" si="9"/>
        <v>0</v>
      </c>
      <c r="O12" s="78">
        <f t="shared" si="31"/>
        <v>0.192</v>
      </c>
      <c r="P12" s="76">
        <f t="shared" si="32"/>
        <v>0.31735537190082647</v>
      </c>
      <c r="Q12" s="91">
        <f t="shared" si="10"/>
        <v>0.60499999999999998</v>
      </c>
      <c r="R12" s="92">
        <v>0</v>
      </c>
      <c r="S12" s="625">
        <v>0.60499999999999998</v>
      </c>
      <c r="T12" s="93">
        <f t="shared" si="11"/>
        <v>5.0999999999999997E-2</v>
      </c>
      <c r="U12" s="94">
        <v>0</v>
      </c>
      <c r="V12" s="95">
        <v>5.0999999999999997E-2</v>
      </c>
      <c r="W12" s="93">
        <f t="shared" si="12"/>
        <v>0.02</v>
      </c>
      <c r="X12" s="94">
        <v>0</v>
      </c>
      <c r="Y12" s="95">
        <v>0.02</v>
      </c>
      <c r="Z12" s="93">
        <f t="shared" si="13"/>
        <v>0</v>
      </c>
      <c r="AA12" s="94">
        <v>0</v>
      </c>
      <c r="AB12" s="95">
        <v>0</v>
      </c>
      <c r="AC12" s="98">
        <f t="shared" si="14"/>
        <v>7.0999999999999994E-2</v>
      </c>
      <c r="AD12" s="87">
        <v>0</v>
      </c>
      <c r="AE12" s="88">
        <f t="shared" si="33"/>
        <v>7.0999999999999994E-2</v>
      </c>
      <c r="AF12" s="86">
        <f t="shared" si="15"/>
        <v>0.03</v>
      </c>
      <c r="AG12" s="88">
        <v>0</v>
      </c>
      <c r="AH12" s="95">
        <v>0.03</v>
      </c>
      <c r="AI12" s="86">
        <f t="shared" si="16"/>
        <v>0</v>
      </c>
      <c r="AJ12" s="88">
        <v>0</v>
      </c>
      <c r="AK12" s="95">
        <v>0</v>
      </c>
      <c r="AL12" s="86">
        <f t="shared" si="17"/>
        <v>9.0999999999999998E-2</v>
      </c>
      <c r="AM12" s="88">
        <v>0</v>
      </c>
      <c r="AN12" s="95">
        <v>9.0999999999999998E-2</v>
      </c>
      <c r="AO12" s="86">
        <f t="shared" si="18"/>
        <v>0.121</v>
      </c>
      <c r="AP12" s="87">
        <v>0</v>
      </c>
      <c r="AQ12" s="88">
        <f>AF12+AI12+AL12</f>
        <v>0.121</v>
      </c>
      <c r="AR12" s="86">
        <f t="shared" si="19"/>
        <v>0.192</v>
      </c>
      <c r="AS12" s="87">
        <v>0</v>
      </c>
      <c r="AT12" s="88">
        <f>AC12+AO12</f>
        <v>0.192</v>
      </c>
      <c r="AU12" s="86">
        <f t="shared" si="20"/>
        <v>0</v>
      </c>
      <c r="AV12" s="88">
        <v>0</v>
      </c>
      <c r="AW12" s="97">
        <v>0</v>
      </c>
      <c r="AX12" s="86">
        <f t="shared" si="21"/>
        <v>0</v>
      </c>
      <c r="AY12" s="88">
        <v>0</v>
      </c>
      <c r="AZ12" s="96">
        <v>0</v>
      </c>
      <c r="BA12" s="86">
        <f t="shared" si="22"/>
        <v>0</v>
      </c>
      <c r="BB12" s="88">
        <v>0</v>
      </c>
      <c r="BC12" s="96">
        <v>0</v>
      </c>
      <c r="BD12" s="86">
        <f t="shared" si="23"/>
        <v>0</v>
      </c>
      <c r="BE12" s="87">
        <v>0</v>
      </c>
      <c r="BF12" s="88">
        <f>AU12+AX12+BA12</f>
        <v>0</v>
      </c>
      <c r="BG12" s="86">
        <f t="shared" si="24"/>
        <v>0.192</v>
      </c>
      <c r="BH12" s="87">
        <v>0</v>
      </c>
      <c r="BI12" s="88">
        <f>AR12+BD12</f>
        <v>0.192</v>
      </c>
      <c r="BJ12" s="86">
        <f t="shared" si="25"/>
        <v>0</v>
      </c>
      <c r="BK12" s="88">
        <v>0</v>
      </c>
      <c r="BL12" s="95">
        <v>0</v>
      </c>
      <c r="BM12" s="86">
        <f t="shared" si="26"/>
        <v>0</v>
      </c>
      <c r="BN12" s="88">
        <v>0</v>
      </c>
      <c r="BO12" s="95">
        <v>0</v>
      </c>
      <c r="BP12" s="86">
        <f t="shared" si="27"/>
        <v>0</v>
      </c>
      <c r="BQ12" s="88">
        <v>0</v>
      </c>
      <c r="BR12" s="95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0.192</v>
      </c>
      <c r="BW12" s="87">
        <v>0</v>
      </c>
      <c r="BX12" s="88">
        <f>BG12+BS12</f>
        <v>0.192</v>
      </c>
      <c r="BY12" s="90">
        <f t="shared" si="30"/>
        <v>0.31735537190082647</v>
      </c>
    </row>
    <row r="13" spans="2:115" ht="15" customHeight="1" thickBot="1" x14ac:dyDescent="0.3">
      <c r="B13" s="826"/>
      <c r="C13" s="809"/>
      <c r="D13" s="74" t="s">
        <v>32</v>
      </c>
      <c r="E13" s="38">
        <f t="shared" si="0"/>
        <v>717.90200000000004</v>
      </c>
      <c r="F13" s="75">
        <f t="shared" si="1"/>
        <v>96.956000000000003</v>
      </c>
      <c r="G13" s="76">
        <f t="shared" si="2"/>
        <v>0.13505464534156472</v>
      </c>
      <c r="H13" s="77">
        <f t="shared" si="3"/>
        <v>107.834</v>
      </c>
      <c r="I13" s="78">
        <f t="shared" si="4"/>
        <v>204.79000000000002</v>
      </c>
      <c r="J13" s="76">
        <f t="shared" si="5"/>
        <v>0.2852617766770395</v>
      </c>
      <c r="K13" s="78">
        <f t="shared" si="6"/>
        <v>0</v>
      </c>
      <c r="L13" s="78">
        <f t="shared" si="7"/>
        <v>204.79000000000002</v>
      </c>
      <c r="M13" s="76">
        <f t="shared" si="8"/>
        <v>0.2852617766770395</v>
      </c>
      <c r="N13" s="79">
        <f t="shared" si="9"/>
        <v>0</v>
      </c>
      <c r="O13" s="78">
        <f t="shared" si="31"/>
        <v>204.79000000000002</v>
      </c>
      <c r="P13" s="76">
        <f t="shared" si="32"/>
        <v>0.2852617766770395</v>
      </c>
      <c r="Q13" s="91">
        <f t="shared" si="10"/>
        <v>717.90200000000004</v>
      </c>
      <c r="R13" s="92">
        <v>0</v>
      </c>
      <c r="S13" s="625">
        <v>717.90200000000004</v>
      </c>
      <c r="T13" s="93">
        <f t="shared" si="11"/>
        <v>83.381</v>
      </c>
      <c r="U13" s="94">
        <v>0</v>
      </c>
      <c r="V13" s="95">
        <v>83.381</v>
      </c>
      <c r="W13" s="93">
        <f t="shared" si="12"/>
        <v>13.574999999999999</v>
      </c>
      <c r="X13" s="94">
        <v>0</v>
      </c>
      <c r="Y13" s="95">
        <v>13.574999999999999</v>
      </c>
      <c r="Z13" s="93">
        <f t="shared" si="13"/>
        <v>0</v>
      </c>
      <c r="AA13" s="94">
        <v>0</v>
      </c>
      <c r="AB13" s="99">
        <v>0</v>
      </c>
      <c r="AC13" s="98">
        <f t="shared" si="14"/>
        <v>96.956000000000003</v>
      </c>
      <c r="AD13" s="87">
        <v>0</v>
      </c>
      <c r="AE13" s="88">
        <f t="shared" si="33"/>
        <v>96.956000000000003</v>
      </c>
      <c r="AF13" s="86">
        <f t="shared" si="15"/>
        <v>25.286999999999999</v>
      </c>
      <c r="AG13" s="88">
        <v>0</v>
      </c>
      <c r="AH13" s="99">
        <v>25.286999999999999</v>
      </c>
      <c r="AI13" s="86">
        <f t="shared" si="16"/>
        <v>0</v>
      </c>
      <c r="AJ13" s="88">
        <v>0</v>
      </c>
      <c r="AK13" s="99">
        <v>0</v>
      </c>
      <c r="AL13" s="86">
        <f t="shared" si="17"/>
        <v>82.546999999999997</v>
      </c>
      <c r="AM13" s="88">
        <v>0</v>
      </c>
      <c r="AN13" s="99">
        <v>82.546999999999997</v>
      </c>
      <c r="AO13" s="86">
        <f t="shared" si="18"/>
        <v>107.834</v>
      </c>
      <c r="AP13" s="87">
        <v>0</v>
      </c>
      <c r="AQ13" s="88">
        <f>AF13+AI13+AL13</f>
        <v>107.834</v>
      </c>
      <c r="AR13" s="86">
        <f t="shared" si="19"/>
        <v>204.79000000000002</v>
      </c>
      <c r="AS13" s="87">
        <v>0</v>
      </c>
      <c r="AT13" s="88">
        <f>AC13+AO13</f>
        <v>204.79000000000002</v>
      </c>
      <c r="AU13" s="86">
        <f t="shared" si="20"/>
        <v>0</v>
      </c>
      <c r="AV13" s="88">
        <v>0</v>
      </c>
      <c r="AW13" s="102">
        <v>0</v>
      </c>
      <c r="AX13" s="86">
        <f t="shared" si="21"/>
        <v>0</v>
      </c>
      <c r="AY13" s="88">
        <v>0</v>
      </c>
      <c r="AZ13" s="101">
        <v>0</v>
      </c>
      <c r="BA13" s="86">
        <f t="shared" si="22"/>
        <v>0</v>
      </c>
      <c r="BB13" s="88">
        <v>0</v>
      </c>
      <c r="BC13" s="101">
        <v>0</v>
      </c>
      <c r="BD13" s="86">
        <f t="shared" si="23"/>
        <v>0</v>
      </c>
      <c r="BE13" s="87">
        <v>0</v>
      </c>
      <c r="BF13" s="88">
        <f>AU13+AX13+BA13</f>
        <v>0</v>
      </c>
      <c r="BG13" s="86">
        <f t="shared" si="24"/>
        <v>204.79000000000002</v>
      </c>
      <c r="BH13" s="87">
        <v>0</v>
      </c>
      <c r="BI13" s="88">
        <f>AR13+BD13</f>
        <v>204.79000000000002</v>
      </c>
      <c r="BJ13" s="86">
        <f t="shared" si="25"/>
        <v>0</v>
      </c>
      <c r="BK13" s="88">
        <v>0</v>
      </c>
      <c r="BL13" s="659">
        <v>0</v>
      </c>
      <c r="BM13" s="86">
        <f t="shared" si="26"/>
        <v>0</v>
      </c>
      <c r="BN13" s="88">
        <v>0</v>
      </c>
      <c r="BO13" s="95">
        <v>0</v>
      </c>
      <c r="BP13" s="86">
        <f t="shared" si="27"/>
        <v>0</v>
      </c>
      <c r="BQ13" s="88">
        <v>0</v>
      </c>
      <c r="BR13" s="95">
        <v>0</v>
      </c>
      <c r="BS13" s="86">
        <f t="shared" si="28"/>
        <v>0</v>
      </c>
      <c r="BT13" s="87">
        <v>0</v>
      </c>
      <c r="BU13" s="88">
        <f>BJ13+BM13+BP13</f>
        <v>0</v>
      </c>
      <c r="BV13" s="86">
        <f t="shared" si="29"/>
        <v>204.79000000000002</v>
      </c>
      <c r="BW13" s="87">
        <v>0</v>
      </c>
      <c r="BX13" s="88">
        <f>BG13+BS13</f>
        <v>204.79000000000002</v>
      </c>
      <c r="BY13" s="90">
        <f t="shared" si="30"/>
        <v>0.2852617766770395</v>
      </c>
    </row>
    <row r="14" spans="2:115" ht="14.4" thickBot="1" x14ac:dyDescent="0.3">
      <c r="B14" s="725" t="s">
        <v>41</v>
      </c>
      <c r="C14" s="104" t="s">
        <v>42</v>
      </c>
      <c r="D14" s="105" t="s">
        <v>32</v>
      </c>
      <c r="E14" s="106">
        <f t="shared" si="0"/>
        <v>8.52</v>
      </c>
      <c r="F14" s="107">
        <f t="shared" si="1"/>
        <v>0</v>
      </c>
      <c r="G14" s="108"/>
      <c r="H14" s="109">
        <f t="shared" si="3"/>
        <v>0</v>
      </c>
      <c r="I14" s="110">
        <f t="shared" si="4"/>
        <v>0</v>
      </c>
      <c r="J14" s="108"/>
      <c r="K14" s="110">
        <f t="shared" si="6"/>
        <v>0</v>
      </c>
      <c r="L14" s="110">
        <f t="shared" si="7"/>
        <v>0</v>
      </c>
      <c r="M14" s="108"/>
      <c r="N14" s="111">
        <f t="shared" si="9"/>
        <v>0</v>
      </c>
      <c r="O14" s="110">
        <f t="shared" si="31"/>
        <v>0</v>
      </c>
      <c r="P14" s="108"/>
      <c r="Q14" s="112">
        <f t="shared" si="10"/>
        <v>8.52</v>
      </c>
      <c r="R14" s="113">
        <v>0</v>
      </c>
      <c r="S14" s="627">
        <v>8.52</v>
      </c>
      <c r="T14" s="114">
        <f t="shared" si="11"/>
        <v>0</v>
      </c>
      <c r="U14" s="115">
        <v>0</v>
      </c>
      <c r="V14" s="116">
        <v>0</v>
      </c>
      <c r="W14" s="114">
        <f t="shared" si="12"/>
        <v>0</v>
      </c>
      <c r="X14" s="115">
        <v>0</v>
      </c>
      <c r="Y14" s="116">
        <v>0</v>
      </c>
      <c r="Z14" s="114">
        <f t="shared" si="13"/>
        <v>0</v>
      </c>
      <c r="AA14" s="115">
        <v>0</v>
      </c>
      <c r="AB14" s="116">
        <v>0</v>
      </c>
      <c r="AC14" s="118">
        <f t="shared" si="14"/>
        <v>0</v>
      </c>
      <c r="AD14" s="50">
        <v>0</v>
      </c>
      <c r="AE14" s="119">
        <f t="shared" si="33"/>
        <v>0</v>
      </c>
      <c r="AF14" s="118">
        <f t="shared" si="15"/>
        <v>0</v>
      </c>
      <c r="AG14" s="52">
        <v>0</v>
      </c>
      <c r="AH14" s="116">
        <v>0</v>
      </c>
      <c r="AI14" s="118">
        <f t="shared" si="16"/>
        <v>0</v>
      </c>
      <c r="AJ14" s="52">
        <v>0</v>
      </c>
      <c r="AK14" s="116">
        <v>0</v>
      </c>
      <c r="AL14" s="118">
        <f t="shared" si="17"/>
        <v>0</v>
      </c>
      <c r="AM14" s="52">
        <v>0</v>
      </c>
      <c r="AN14" s="116">
        <v>0</v>
      </c>
      <c r="AO14" s="118">
        <f t="shared" si="18"/>
        <v>0</v>
      </c>
      <c r="AP14" s="50">
        <v>0</v>
      </c>
      <c r="AQ14" s="119">
        <f>AF14+AI14+AL14</f>
        <v>0</v>
      </c>
      <c r="AR14" s="118">
        <f t="shared" si="19"/>
        <v>0</v>
      </c>
      <c r="AS14" s="50">
        <v>0</v>
      </c>
      <c r="AT14" s="120">
        <f>AC14+AO14</f>
        <v>0</v>
      </c>
      <c r="AU14" s="118">
        <f t="shared" si="20"/>
        <v>0</v>
      </c>
      <c r="AV14" s="52">
        <v>0</v>
      </c>
      <c r="AW14" s="121">
        <v>0</v>
      </c>
      <c r="AX14" s="118">
        <f t="shared" si="21"/>
        <v>0</v>
      </c>
      <c r="AY14" s="52">
        <v>0</v>
      </c>
      <c r="AZ14" s="117">
        <v>0</v>
      </c>
      <c r="BA14" s="118">
        <f t="shared" si="22"/>
        <v>0</v>
      </c>
      <c r="BB14" s="52">
        <v>0</v>
      </c>
      <c r="BC14" s="117">
        <v>0</v>
      </c>
      <c r="BD14" s="118">
        <f t="shared" si="23"/>
        <v>0</v>
      </c>
      <c r="BE14" s="50">
        <v>0</v>
      </c>
      <c r="BF14" s="119">
        <f>AU14+AX14+BA14</f>
        <v>0</v>
      </c>
      <c r="BG14" s="118">
        <f t="shared" si="24"/>
        <v>0</v>
      </c>
      <c r="BH14" s="50">
        <v>0</v>
      </c>
      <c r="BI14" s="119">
        <f>AR14+BD14</f>
        <v>0</v>
      </c>
      <c r="BJ14" s="118">
        <f t="shared" si="25"/>
        <v>0</v>
      </c>
      <c r="BK14" s="52">
        <v>0</v>
      </c>
      <c r="BL14" s="116">
        <v>0</v>
      </c>
      <c r="BM14" s="118">
        <f t="shared" si="26"/>
        <v>0</v>
      </c>
      <c r="BN14" s="52">
        <v>0</v>
      </c>
      <c r="BO14" s="116">
        <v>0</v>
      </c>
      <c r="BP14" s="118">
        <f t="shared" si="27"/>
        <v>0</v>
      </c>
      <c r="BQ14" s="52">
        <v>0</v>
      </c>
      <c r="BR14" s="116">
        <v>0</v>
      </c>
      <c r="BS14" s="118">
        <f t="shared" si="28"/>
        <v>0</v>
      </c>
      <c r="BT14" s="50">
        <v>0</v>
      </c>
      <c r="BU14" s="119">
        <f>BJ14+BM14+BP14</f>
        <v>0</v>
      </c>
      <c r="BV14" s="118">
        <f t="shared" si="29"/>
        <v>0</v>
      </c>
      <c r="BW14" s="50">
        <v>0</v>
      </c>
      <c r="BX14" s="120">
        <f>BG14+BS14</f>
        <v>0</v>
      </c>
      <c r="BY14" s="122"/>
    </row>
    <row r="15" spans="2:115" ht="24.75" customHeight="1" x14ac:dyDescent="0.25">
      <c r="B15" s="843" t="s">
        <v>43</v>
      </c>
      <c r="C15" s="885" t="s">
        <v>44</v>
      </c>
      <c r="D15" s="123" t="s">
        <v>34</v>
      </c>
      <c r="E15" s="124">
        <f t="shared" si="0"/>
        <v>32</v>
      </c>
      <c r="F15" s="125">
        <f t="shared" si="1"/>
        <v>13</v>
      </c>
      <c r="G15" s="126">
        <f>F15/E15</f>
        <v>0.40625</v>
      </c>
      <c r="H15" s="125">
        <f t="shared" si="3"/>
        <v>16</v>
      </c>
      <c r="I15" s="127">
        <f t="shared" si="4"/>
        <v>16</v>
      </c>
      <c r="J15" s="126">
        <f>I15/E15</f>
        <v>0.5</v>
      </c>
      <c r="K15" s="127">
        <f t="shared" si="6"/>
        <v>0</v>
      </c>
      <c r="L15" s="127">
        <f t="shared" si="7"/>
        <v>16</v>
      </c>
      <c r="M15" s="126">
        <f>L15/E15</f>
        <v>0.5</v>
      </c>
      <c r="N15" s="128">
        <f t="shared" si="9"/>
        <v>0</v>
      </c>
      <c r="O15" s="127">
        <f t="shared" si="31"/>
        <v>16</v>
      </c>
      <c r="P15" s="126">
        <f>O15/E15</f>
        <v>0.5</v>
      </c>
      <c r="Q15" s="129">
        <f t="shared" si="10"/>
        <v>32</v>
      </c>
      <c r="R15" s="130">
        <v>0</v>
      </c>
      <c r="S15" s="652">
        <v>32</v>
      </c>
      <c r="T15" s="131">
        <f t="shared" si="11"/>
        <v>1</v>
      </c>
      <c r="U15" s="132">
        <v>0</v>
      </c>
      <c r="V15" s="133">
        <v>1</v>
      </c>
      <c r="W15" s="131">
        <f t="shared" si="12"/>
        <v>3</v>
      </c>
      <c r="X15" s="132">
        <v>0</v>
      </c>
      <c r="Y15" s="133">
        <v>3</v>
      </c>
      <c r="Z15" s="131">
        <f t="shared" si="13"/>
        <v>9</v>
      </c>
      <c r="AA15" s="132">
        <v>0</v>
      </c>
      <c r="AB15" s="133">
        <v>9</v>
      </c>
      <c r="AC15" s="135">
        <f t="shared" si="14"/>
        <v>13</v>
      </c>
      <c r="AD15" s="135">
        <v>0</v>
      </c>
      <c r="AE15" s="137">
        <f t="shared" si="33"/>
        <v>13</v>
      </c>
      <c r="AF15" s="135">
        <f t="shared" si="15"/>
        <v>10</v>
      </c>
      <c r="AG15" s="137">
        <v>0</v>
      </c>
      <c r="AH15" s="133">
        <v>10</v>
      </c>
      <c r="AI15" s="135">
        <f t="shared" si="16"/>
        <v>8</v>
      </c>
      <c r="AJ15" s="137">
        <v>0</v>
      </c>
      <c r="AK15" s="133">
        <v>8</v>
      </c>
      <c r="AL15" s="135">
        <f t="shared" si="17"/>
        <v>7</v>
      </c>
      <c r="AM15" s="137">
        <v>0</v>
      </c>
      <c r="AN15" s="133">
        <v>7</v>
      </c>
      <c r="AO15" s="135">
        <f t="shared" si="18"/>
        <v>16</v>
      </c>
      <c r="AP15" s="135">
        <v>0</v>
      </c>
      <c r="AQ15" s="137">
        <v>16</v>
      </c>
      <c r="AR15" s="135">
        <f t="shared" si="19"/>
        <v>16</v>
      </c>
      <c r="AS15" s="135">
        <v>0</v>
      </c>
      <c r="AT15" s="137">
        <v>16</v>
      </c>
      <c r="AU15" s="135">
        <f t="shared" si="20"/>
        <v>0</v>
      </c>
      <c r="AV15" s="137">
        <v>0</v>
      </c>
      <c r="AW15" s="134">
        <v>0</v>
      </c>
      <c r="AX15" s="135">
        <f t="shared" si="21"/>
        <v>0</v>
      </c>
      <c r="AY15" s="137">
        <v>0</v>
      </c>
      <c r="AZ15" s="134">
        <v>0</v>
      </c>
      <c r="BA15" s="135">
        <f t="shared" si="22"/>
        <v>0</v>
      </c>
      <c r="BB15" s="137">
        <v>0</v>
      </c>
      <c r="BC15" s="134">
        <v>0</v>
      </c>
      <c r="BD15" s="135">
        <f t="shared" si="23"/>
        <v>0</v>
      </c>
      <c r="BE15" s="135">
        <v>0</v>
      </c>
      <c r="BF15" s="136">
        <v>0</v>
      </c>
      <c r="BG15" s="135">
        <f t="shared" si="24"/>
        <v>16</v>
      </c>
      <c r="BH15" s="135">
        <v>0</v>
      </c>
      <c r="BI15" s="137">
        <v>16</v>
      </c>
      <c r="BJ15" s="135">
        <f t="shared" si="25"/>
        <v>0</v>
      </c>
      <c r="BK15" s="137">
        <v>0</v>
      </c>
      <c r="BL15" s="654">
        <v>0</v>
      </c>
      <c r="BM15" s="135">
        <f t="shared" si="26"/>
        <v>0</v>
      </c>
      <c r="BN15" s="137">
        <v>0</v>
      </c>
      <c r="BO15" s="654">
        <v>0</v>
      </c>
      <c r="BP15" s="135">
        <f t="shared" si="27"/>
        <v>0</v>
      </c>
      <c r="BQ15" s="137">
        <v>0</v>
      </c>
      <c r="BR15" s="654">
        <v>0</v>
      </c>
      <c r="BS15" s="135">
        <f t="shared" si="28"/>
        <v>0</v>
      </c>
      <c r="BT15" s="135">
        <v>0</v>
      </c>
      <c r="BU15" s="136">
        <v>0</v>
      </c>
      <c r="BV15" s="135">
        <f t="shared" si="29"/>
        <v>16</v>
      </c>
      <c r="BW15" s="135">
        <v>0</v>
      </c>
      <c r="BX15" s="137">
        <v>16</v>
      </c>
      <c r="BY15" s="72">
        <f>BV15/Q15</f>
        <v>0.5</v>
      </c>
    </row>
    <row r="16" spans="2:115" ht="14.4" thickBot="1" x14ac:dyDescent="0.3">
      <c r="B16" s="844"/>
      <c r="C16" s="886"/>
      <c r="D16" s="138" t="s">
        <v>32</v>
      </c>
      <c r="E16" s="57">
        <f t="shared" si="0"/>
        <v>12912.355000000001</v>
      </c>
      <c r="F16" s="58">
        <f t="shared" si="1"/>
        <v>1255.204</v>
      </c>
      <c r="G16" s="670">
        <f>F16/E16</f>
        <v>9.7209533040254842E-2</v>
      </c>
      <c r="H16" s="58">
        <f t="shared" si="3"/>
        <v>3030.5759999999996</v>
      </c>
      <c r="I16" s="61">
        <f t="shared" si="4"/>
        <v>4285.7800000000007</v>
      </c>
      <c r="J16" s="670">
        <f>I16/E16</f>
        <v>0.33191311732058176</v>
      </c>
      <c r="K16" s="61">
        <f t="shared" si="6"/>
        <v>0</v>
      </c>
      <c r="L16" s="61">
        <f t="shared" si="7"/>
        <v>4285.7800000000007</v>
      </c>
      <c r="M16" s="670">
        <f>L16/E16</f>
        <v>0.33191311732058176</v>
      </c>
      <c r="N16" s="62">
        <f t="shared" si="9"/>
        <v>0</v>
      </c>
      <c r="O16" s="61">
        <f t="shared" si="31"/>
        <v>4285.7800000000007</v>
      </c>
      <c r="P16" s="670">
        <f>O16/E16</f>
        <v>0.33191311732058176</v>
      </c>
      <c r="Q16" s="139">
        <f t="shared" si="10"/>
        <v>12912.355000000001</v>
      </c>
      <c r="R16" s="140">
        <f>R18+R20+R22+R24+R25</f>
        <v>0</v>
      </c>
      <c r="S16" s="651">
        <f>S18+S20+S22+S24+S26+S28+S30+S32</f>
        <v>12912.355000000001</v>
      </c>
      <c r="T16" s="142">
        <f t="shared" si="11"/>
        <v>302.16300000000001</v>
      </c>
      <c r="U16" s="143">
        <f>U18+U20+U22+U24+U25</f>
        <v>0</v>
      </c>
      <c r="V16" s="656">
        <f>V18+V20+V22+V24+V26+V28+V30+V32</f>
        <v>302.16300000000001</v>
      </c>
      <c r="W16" s="142">
        <f t="shared" si="12"/>
        <v>387.17200000000003</v>
      </c>
      <c r="X16" s="143">
        <f>X18+X20+X22+X24+X25</f>
        <v>0</v>
      </c>
      <c r="Y16" s="656">
        <f>Y18+Y20+Y22+Y24+Y26+Y28+Y30+Y32</f>
        <v>387.17200000000003</v>
      </c>
      <c r="Z16" s="142">
        <f t="shared" si="13"/>
        <v>565.86899999999991</v>
      </c>
      <c r="AA16" s="143">
        <f>AA18+AA20+AA22+AA24+AA25</f>
        <v>0</v>
      </c>
      <c r="AB16" s="656">
        <f>AB18+AB20+AB22+AB24+AB26+AB28+AB30+AB32</f>
        <v>565.86899999999991</v>
      </c>
      <c r="AC16" s="144">
        <f t="shared" si="14"/>
        <v>1255.204</v>
      </c>
      <c r="AD16" s="145">
        <f>AD18+AD20+AD28+AD30+AD32</f>
        <v>0</v>
      </c>
      <c r="AE16" s="651">
        <f>AE18+AE20+AE22+AE24+AE26+AE28+AE30+AE32</f>
        <v>1255.204</v>
      </c>
      <c r="AF16" s="144">
        <f t="shared" si="15"/>
        <v>1615.346</v>
      </c>
      <c r="AG16" s="145">
        <f>AG18+AG20+AG28+AG30+AG32</f>
        <v>0</v>
      </c>
      <c r="AH16" s="658">
        <f>AH18+AH20+AH22+AH24+AH26+AH28+AH30+AH32</f>
        <v>1615.346</v>
      </c>
      <c r="AI16" s="144">
        <f t="shared" si="16"/>
        <v>622.7059999999999</v>
      </c>
      <c r="AJ16" s="145">
        <f>AJ18+AJ20+AJ28+AJ30+AJ32</f>
        <v>0</v>
      </c>
      <c r="AK16" s="146">
        <f>AK18+AK20+AK22+AK24+AK26+AK28+AK30+AK32</f>
        <v>622.7059999999999</v>
      </c>
      <c r="AL16" s="144">
        <f t="shared" si="17"/>
        <v>792.524</v>
      </c>
      <c r="AM16" s="145">
        <f>AM18+AM20+AM28+AM30+AM32</f>
        <v>0</v>
      </c>
      <c r="AN16" s="146">
        <f>AN18+AN20+AN22+AN24+AN26+AN28+AN30+AN32</f>
        <v>792.524</v>
      </c>
      <c r="AO16" s="144">
        <f t="shared" si="18"/>
        <v>3030.5759999999996</v>
      </c>
      <c r="AP16" s="144">
        <f>AP18+AP20+AP28+AP30+AP32</f>
        <v>0</v>
      </c>
      <c r="AQ16" s="141">
        <f>AQ18+AQ20+AQ22+AQ24+AQ26+AQ28+AQ30+AQ32</f>
        <v>3030.5759999999996</v>
      </c>
      <c r="AR16" s="144">
        <f t="shared" si="19"/>
        <v>4285.7800000000007</v>
      </c>
      <c r="AS16" s="144">
        <f>AS18+AS20+AS28+AS30+AS32</f>
        <v>0</v>
      </c>
      <c r="AT16" s="141">
        <f>AT18+AT20+AT22+AT24+AT26+AT28+AT30+AT32</f>
        <v>4285.7800000000007</v>
      </c>
      <c r="AU16" s="144">
        <f t="shared" si="20"/>
        <v>0</v>
      </c>
      <c r="AV16" s="145">
        <f>AV18+AV20+AV28+AV30+AV32</f>
        <v>0</v>
      </c>
      <c r="AW16" s="141">
        <f>AW18+AW20+AW22+AW24+AW26+AW28+AW30+AW32</f>
        <v>0</v>
      </c>
      <c r="AX16" s="144">
        <f t="shared" si="21"/>
        <v>0</v>
      </c>
      <c r="AY16" s="145">
        <f>AY18+AY20+AY28+AY30+AY32</f>
        <v>0</v>
      </c>
      <c r="AZ16" s="141">
        <f>AZ18+AZ20+AZ22+AZ24+AZ26+AZ28+AZ30+AZ32</f>
        <v>0</v>
      </c>
      <c r="BA16" s="144">
        <f t="shared" si="22"/>
        <v>0</v>
      </c>
      <c r="BB16" s="145">
        <f>BB18+BB20+BB28+BB30+BB32</f>
        <v>0</v>
      </c>
      <c r="BC16" s="141">
        <f>BC18+BC20+BC22+BC24+BC26+BC28+BC30+BC32</f>
        <v>0</v>
      </c>
      <c r="BD16" s="144">
        <f t="shared" si="23"/>
        <v>0</v>
      </c>
      <c r="BE16" s="144">
        <f>BE18+BE20+BE28+BE30+BE32</f>
        <v>0</v>
      </c>
      <c r="BF16" s="141">
        <f>BF18+BF20+BF22+BF24+BF26+BF28+BF30+BF32</f>
        <v>0</v>
      </c>
      <c r="BG16" s="144">
        <f t="shared" si="24"/>
        <v>4285.7800000000007</v>
      </c>
      <c r="BH16" s="144">
        <f>BH18+BH20+BH28+BH30+BH32</f>
        <v>0</v>
      </c>
      <c r="BI16" s="141">
        <f>BI18+BI20+BI22+BI24+BI26+BI28+BI30+BI32</f>
        <v>4285.7800000000007</v>
      </c>
      <c r="BJ16" s="144">
        <f t="shared" si="25"/>
        <v>0</v>
      </c>
      <c r="BK16" s="145">
        <f>BK18+BK20+BK28+BK30+BK32</f>
        <v>0</v>
      </c>
      <c r="BL16" s="145">
        <f>BL18+BL20+BL22+BL24+BL26+BL28+BL30+BL32</f>
        <v>0</v>
      </c>
      <c r="BM16" s="144">
        <f t="shared" si="26"/>
        <v>0</v>
      </c>
      <c r="BN16" s="145">
        <f>BN18+BN20+BN28+BN30+BN32</f>
        <v>0</v>
      </c>
      <c r="BO16" s="141">
        <f>BO18+BO20+BO22+BO24+BO26+BO28+BO30+BO32</f>
        <v>0</v>
      </c>
      <c r="BP16" s="144">
        <f t="shared" si="27"/>
        <v>0</v>
      </c>
      <c r="BQ16" s="145">
        <f>BQ18+BQ20+BQ28+BQ30+BQ32</f>
        <v>0</v>
      </c>
      <c r="BR16" s="656">
        <f>BR18+BR20+BR22+BR24+BR26+BR28+BR30+BR32</f>
        <v>0</v>
      </c>
      <c r="BS16" s="144">
        <f t="shared" si="28"/>
        <v>0</v>
      </c>
      <c r="BT16" s="144">
        <f>BT18+BT20+BT28+BT30+BT32</f>
        <v>0</v>
      </c>
      <c r="BU16" s="141">
        <f>BU18+BU20+BU22+BU24+BU26+BU28+BU30+BU32</f>
        <v>0</v>
      </c>
      <c r="BV16" s="144">
        <f t="shared" si="29"/>
        <v>4285.7800000000007</v>
      </c>
      <c r="BW16" s="144">
        <f>BW18+BW20+BW28+BW30+BW32</f>
        <v>0</v>
      </c>
      <c r="BX16" s="141">
        <f>BX18+BX20+BX22+BX24+BX26+BX28+BX30+BX32</f>
        <v>4285.7800000000007</v>
      </c>
      <c r="BY16" s="72">
        <f>BV16/Q16</f>
        <v>0.33191311732058176</v>
      </c>
    </row>
    <row r="17" spans="2:77" ht="15.75" customHeight="1" x14ac:dyDescent="0.25">
      <c r="B17" s="887" t="s">
        <v>45</v>
      </c>
      <c r="C17" s="888" t="s">
        <v>46</v>
      </c>
      <c r="D17" s="669" t="s">
        <v>47</v>
      </c>
      <c r="E17" s="38">
        <f t="shared" si="0"/>
        <v>1228.4000000000001</v>
      </c>
      <c r="F17" s="240">
        <f t="shared" si="1"/>
        <v>61.5</v>
      </c>
      <c r="G17" s="236">
        <f>F17/E17</f>
        <v>5.0065125366330183E-2</v>
      </c>
      <c r="H17" s="240">
        <f t="shared" si="3"/>
        <v>331.86</v>
      </c>
      <c r="I17" s="237">
        <f t="shared" si="4"/>
        <v>393.36</v>
      </c>
      <c r="J17" s="236">
        <f>I17/E17</f>
        <v>0.32022142624552263</v>
      </c>
      <c r="K17" s="237">
        <f t="shared" si="6"/>
        <v>0</v>
      </c>
      <c r="L17" s="237">
        <f>BG17</f>
        <v>393.36</v>
      </c>
      <c r="M17" s="236">
        <f>L17/E17</f>
        <v>0.32022142624552263</v>
      </c>
      <c r="N17" s="413">
        <f t="shared" si="9"/>
        <v>0</v>
      </c>
      <c r="O17" s="237">
        <f t="shared" si="31"/>
        <v>393.36</v>
      </c>
      <c r="P17" s="236">
        <f>O17/E17</f>
        <v>0.32022142624552263</v>
      </c>
      <c r="Q17" s="80">
        <f t="shared" si="10"/>
        <v>1228.4000000000001</v>
      </c>
      <c r="R17" s="148"/>
      <c r="S17" s="650">
        <v>1228.4000000000001</v>
      </c>
      <c r="T17" s="82">
        <f t="shared" si="11"/>
        <v>61.5</v>
      </c>
      <c r="U17" s="149"/>
      <c r="V17" s="576">
        <v>61.5</v>
      </c>
      <c r="W17" s="82">
        <f t="shared" si="12"/>
        <v>0</v>
      </c>
      <c r="X17" s="149"/>
      <c r="Y17" s="576"/>
      <c r="Z17" s="82">
        <f t="shared" si="13"/>
        <v>0</v>
      </c>
      <c r="AA17" s="149"/>
      <c r="AB17" s="576">
        <v>0</v>
      </c>
      <c r="AC17" s="151">
        <f t="shared" si="14"/>
        <v>61.5</v>
      </c>
      <c r="AD17" s="151">
        <v>0</v>
      </c>
      <c r="AE17" s="152">
        <f t="shared" ref="AE17:AE31" si="34">T17+W17+Z17</f>
        <v>61.5</v>
      </c>
      <c r="AF17" s="151">
        <f t="shared" si="15"/>
        <v>183.16</v>
      </c>
      <c r="AG17" s="152">
        <v>0</v>
      </c>
      <c r="AH17" s="576">
        <v>183.16</v>
      </c>
      <c r="AI17" s="151">
        <f t="shared" si="16"/>
        <v>71.599999999999994</v>
      </c>
      <c r="AJ17" s="152">
        <v>0</v>
      </c>
      <c r="AK17" s="156">
        <v>71.599999999999994</v>
      </c>
      <c r="AL17" s="151">
        <f t="shared" si="17"/>
        <v>77.099999999999994</v>
      </c>
      <c r="AM17" s="152">
        <v>0</v>
      </c>
      <c r="AN17" s="156">
        <v>77.099999999999994</v>
      </c>
      <c r="AO17" s="151">
        <f t="shared" si="18"/>
        <v>331.86</v>
      </c>
      <c r="AP17" s="151">
        <v>0</v>
      </c>
      <c r="AQ17" s="152">
        <f t="shared" ref="AQ17:AQ32" si="35">AF17+AI17+AL17</f>
        <v>331.86</v>
      </c>
      <c r="AR17" s="151">
        <f t="shared" si="19"/>
        <v>393.36</v>
      </c>
      <c r="AS17" s="151">
        <v>0</v>
      </c>
      <c r="AT17" s="88">
        <f t="shared" ref="AT17:AT32" si="36">AC17+AO17</f>
        <v>393.36</v>
      </c>
      <c r="AU17" s="151">
        <f t="shared" si="20"/>
        <v>0</v>
      </c>
      <c r="AV17" s="152">
        <v>0</v>
      </c>
      <c r="AW17" s="150">
        <v>0</v>
      </c>
      <c r="AX17" s="151">
        <f t="shared" si="21"/>
        <v>0</v>
      </c>
      <c r="AY17" s="152">
        <v>0</v>
      </c>
      <c r="AZ17" s="150">
        <v>0</v>
      </c>
      <c r="BA17" s="151">
        <f t="shared" si="22"/>
        <v>0</v>
      </c>
      <c r="BB17" s="152">
        <v>0</v>
      </c>
      <c r="BC17" s="150">
        <v>0</v>
      </c>
      <c r="BD17" s="151">
        <f t="shared" si="23"/>
        <v>0</v>
      </c>
      <c r="BE17" s="151">
        <v>0</v>
      </c>
      <c r="BF17" s="88">
        <f t="shared" ref="BF17:BF32" si="37">AU17+AX17+BA17</f>
        <v>0</v>
      </c>
      <c r="BG17" s="151">
        <f t="shared" si="24"/>
        <v>393.36</v>
      </c>
      <c r="BH17" s="151">
        <v>0</v>
      </c>
      <c r="BI17" s="88">
        <f t="shared" ref="BI17:BI20" si="38">AR17+BD17</f>
        <v>393.36</v>
      </c>
      <c r="BJ17" s="151">
        <f t="shared" si="25"/>
        <v>0</v>
      </c>
      <c r="BK17" s="152">
        <v>0</v>
      </c>
      <c r="BL17" s="576">
        <v>0</v>
      </c>
      <c r="BM17" s="151">
        <f t="shared" si="26"/>
        <v>0</v>
      </c>
      <c r="BN17" s="152">
        <v>0</v>
      </c>
      <c r="BO17" s="576"/>
      <c r="BP17" s="151">
        <f t="shared" si="27"/>
        <v>0</v>
      </c>
      <c r="BQ17" s="152">
        <v>0</v>
      </c>
      <c r="BR17" s="576"/>
      <c r="BS17" s="151">
        <f t="shared" si="28"/>
        <v>0</v>
      </c>
      <c r="BT17" s="151">
        <v>0</v>
      </c>
      <c r="BU17" s="88">
        <f t="shared" ref="BU17:BU32" si="39">BJ17+BM17+BP17</f>
        <v>0</v>
      </c>
      <c r="BV17" s="151">
        <f t="shared" si="29"/>
        <v>393.36</v>
      </c>
      <c r="BW17" s="151">
        <v>0</v>
      </c>
      <c r="BX17" s="88">
        <f t="shared" ref="BX17:BX32" si="40">BG17+BS17</f>
        <v>393.36</v>
      </c>
      <c r="BY17" s="90">
        <f>BV17/Q17</f>
        <v>0.32022142624552263</v>
      </c>
    </row>
    <row r="18" spans="2:77" ht="15.75" customHeight="1" x14ac:dyDescent="0.25">
      <c r="B18" s="826"/>
      <c r="C18" s="889"/>
      <c r="D18" s="153" t="s">
        <v>32</v>
      </c>
      <c r="E18" s="38">
        <f t="shared" si="0"/>
        <v>7899.29</v>
      </c>
      <c r="F18" s="75">
        <f t="shared" si="1"/>
        <v>302.16300000000001</v>
      </c>
      <c r="G18" s="76">
        <f>F18/E18</f>
        <v>3.8251918843339089E-2</v>
      </c>
      <c r="H18" s="75">
        <f t="shared" si="3"/>
        <v>1763.713</v>
      </c>
      <c r="I18" s="78">
        <f t="shared" si="4"/>
        <v>2065.8760000000002</v>
      </c>
      <c r="J18" s="76">
        <f>I18/E18</f>
        <v>0.26152679544617302</v>
      </c>
      <c r="K18" s="78">
        <f t="shared" si="6"/>
        <v>0</v>
      </c>
      <c r="L18" s="78">
        <f t="shared" si="7"/>
        <v>2065.8760000000002</v>
      </c>
      <c r="M18" s="76">
        <f>L18/E18</f>
        <v>0.26152679544617302</v>
      </c>
      <c r="N18" s="79">
        <f t="shared" si="9"/>
        <v>0</v>
      </c>
      <c r="O18" s="78">
        <f t="shared" si="31"/>
        <v>2065.8760000000002</v>
      </c>
      <c r="P18" s="76">
        <f>O18/E18</f>
        <v>0.26152679544617302</v>
      </c>
      <c r="Q18" s="91">
        <f t="shared" si="10"/>
        <v>7899.29</v>
      </c>
      <c r="R18" s="154"/>
      <c r="S18" s="628">
        <v>7899.29</v>
      </c>
      <c r="T18" s="93">
        <f t="shared" si="11"/>
        <v>302.16300000000001</v>
      </c>
      <c r="U18" s="155"/>
      <c r="V18" s="156">
        <v>302.16300000000001</v>
      </c>
      <c r="W18" s="93">
        <f t="shared" si="12"/>
        <v>0</v>
      </c>
      <c r="X18" s="155"/>
      <c r="Y18" s="156"/>
      <c r="Z18" s="93">
        <f t="shared" si="13"/>
        <v>0</v>
      </c>
      <c r="AA18" s="155"/>
      <c r="AB18" s="156">
        <v>0</v>
      </c>
      <c r="AC18" s="87">
        <f t="shared" si="14"/>
        <v>302.16300000000001</v>
      </c>
      <c r="AD18" s="87">
        <v>0</v>
      </c>
      <c r="AE18" s="88">
        <f t="shared" si="34"/>
        <v>302.16300000000001</v>
      </c>
      <c r="AF18" s="87">
        <f t="shared" si="15"/>
        <v>972.51</v>
      </c>
      <c r="AG18" s="88">
        <v>0</v>
      </c>
      <c r="AH18" s="156">
        <v>972.51</v>
      </c>
      <c r="AI18" s="87">
        <f t="shared" si="16"/>
        <v>380.762</v>
      </c>
      <c r="AJ18" s="88">
        <v>0</v>
      </c>
      <c r="AK18" s="156">
        <v>380.762</v>
      </c>
      <c r="AL18" s="87">
        <f t="shared" si="17"/>
        <v>410.44099999999997</v>
      </c>
      <c r="AM18" s="88">
        <v>0</v>
      </c>
      <c r="AN18" s="156">
        <v>410.44099999999997</v>
      </c>
      <c r="AO18" s="87">
        <f t="shared" si="18"/>
        <v>1763.713</v>
      </c>
      <c r="AP18" s="87">
        <v>0</v>
      </c>
      <c r="AQ18" s="88">
        <f t="shared" si="35"/>
        <v>1763.713</v>
      </c>
      <c r="AR18" s="87">
        <f t="shared" si="19"/>
        <v>2065.8760000000002</v>
      </c>
      <c r="AS18" s="87">
        <v>0</v>
      </c>
      <c r="AT18" s="88">
        <f t="shared" si="36"/>
        <v>2065.8760000000002</v>
      </c>
      <c r="AU18" s="87">
        <f t="shared" si="20"/>
        <v>0</v>
      </c>
      <c r="AV18" s="88">
        <v>0</v>
      </c>
      <c r="AW18" s="157">
        <v>0</v>
      </c>
      <c r="AX18" s="87">
        <f t="shared" si="21"/>
        <v>0</v>
      </c>
      <c r="AY18" s="88">
        <v>0</v>
      </c>
      <c r="AZ18" s="157">
        <v>0</v>
      </c>
      <c r="BA18" s="87">
        <f t="shared" si="22"/>
        <v>0</v>
      </c>
      <c r="BB18" s="88">
        <v>0</v>
      </c>
      <c r="BC18" s="157">
        <v>0</v>
      </c>
      <c r="BD18" s="87">
        <f t="shared" si="23"/>
        <v>0</v>
      </c>
      <c r="BE18" s="87">
        <v>0</v>
      </c>
      <c r="BF18" s="88">
        <f t="shared" si="37"/>
        <v>0</v>
      </c>
      <c r="BG18" s="87">
        <f t="shared" si="24"/>
        <v>2065.8760000000002</v>
      </c>
      <c r="BH18" s="87">
        <v>0</v>
      </c>
      <c r="BI18" s="88">
        <f t="shared" si="38"/>
        <v>2065.8760000000002</v>
      </c>
      <c r="BJ18" s="87">
        <f t="shared" si="25"/>
        <v>0</v>
      </c>
      <c r="BK18" s="88">
        <v>0</v>
      </c>
      <c r="BL18" s="156">
        <v>0</v>
      </c>
      <c r="BM18" s="87">
        <f t="shared" si="26"/>
        <v>0</v>
      </c>
      <c r="BN18" s="88">
        <v>0</v>
      </c>
      <c r="BO18" s="156"/>
      <c r="BP18" s="87">
        <f t="shared" si="27"/>
        <v>0</v>
      </c>
      <c r="BQ18" s="88">
        <v>0</v>
      </c>
      <c r="BR18" s="156"/>
      <c r="BS18" s="87">
        <f t="shared" si="28"/>
        <v>0</v>
      </c>
      <c r="BT18" s="87">
        <v>0</v>
      </c>
      <c r="BU18" s="88">
        <f t="shared" si="39"/>
        <v>0</v>
      </c>
      <c r="BV18" s="87">
        <f t="shared" si="29"/>
        <v>2065.8760000000002</v>
      </c>
      <c r="BW18" s="87">
        <v>0</v>
      </c>
      <c r="BX18" s="88">
        <f t="shared" si="40"/>
        <v>2065.8760000000002</v>
      </c>
      <c r="BY18" s="90">
        <f>BV18/Q18</f>
        <v>0.26152679544617302</v>
      </c>
    </row>
    <row r="19" spans="2:77" ht="18.75" customHeight="1" x14ac:dyDescent="0.25">
      <c r="B19" s="825" t="s">
        <v>48</v>
      </c>
      <c r="C19" s="890" t="s">
        <v>49</v>
      </c>
      <c r="D19" s="153" t="s">
        <v>36</v>
      </c>
      <c r="E19" s="38">
        <f t="shared" si="0"/>
        <v>0</v>
      </c>
      <c r="F19" s="75">
        <f t="shared" si="1"/>
        <v>0</v>
      </c>
      <c r="G19" s="76">
        <v>0</v>
      </c>
      <c r="H19" s="75">
        <f t="shared" si="3"/>
        <v>0</v>
      </c>
      <c r="I19" s="78">
        <f t="shared" si="4"/>
        <v>0</v>
      </c>
      <c r="J19" s="76">
        <v>0</v>
      </c>
      <c r="K19" s="78">
        <f t="shared" si="6"/>
        <v>0</v>
      </c>
      <c r="L19" s="78">
        <f t="shared" si="7"/>
        <v>0</v>
      </c>
      <c r="M19" s="76">
        <v>0</v>
      </c>
      <c r="N19" s="79">
        <f t="shared" si="9"/>
        <v>0</v>
      </c>
      <c r="O19" s="78">
        <f t="shared" si="31"/>
        <v>0</v>
      </c>
      <c r="P19" s="76">
        <v>0</v>
      </c>
      <c r="Q19" s="91">
        <f t="shared" si="10"/>
        <v>0</v>
      </c>
      <c r="R19" s="92">
        <v>0</v>
      </c>
      <c r="S19" s="628">
        <v>0</v>
      </c>
      <c r="T19" s="93">
        <f t="shared" si="11"/>
        <v>0</v>
      </c>
      <c r="U19" s="94">
        <v>0</v>
      </c>
      <c r="V19" s="156"/>
      <c r="W19" s="93">
        <f t="shared" si="12"/>
        <v>0</v>
      </c>
      <c r="X19" s="94">
        <v>0</v>
      </c>
      <c r="Y19" s="156"/>
      <c r="Z19" s="93">
        <f t="shared" si="13"/>
        <v>0</v>
      </c>
      <c r="AA19" s="94">
        <v>0</v>
      </c>
      <c r="AB19" s="156">
        <v>0</v>
      </c>
      <c r="AC19" s="87">
        <f t="shared" si="14"/>
        <v>0</v>
      </c>
      <c r="AD19" s="87">
        <v>0</v>
      </c>
      <c r="AE19" s="88">
        <f t="shared" si="34"/>
        <v>0</v>
      </c>
      <c r="AF19" s="87">
        <f t="shared" si="15"/>
        <v>0</v>
      </c>
      <c r="AG19" s="88">
        <v>0</v>
      </c>
      <c r="AH19" s="156">
        <v>0</v>
      </c>
      <c r="AI19" s="87">
        <f t="shared" si="16"/>
        <v>0</v>
      </c>
      <c r="AJ19" s="88">
        <v>0</v>
      </c>
      <c r="AK19" s="156">
        <v>0</v>
      </c>
      <c r="AL19" s="87">
        <f t="shared" si="17"/>
        <v>0</v>
      </c>
      <c r="AM19" s="88">
        <v>0</v>
      </c>
      <c r="AN19" s="156">
        <v>0</v>
      </c>
      <c r="AO19" s="87">
        <f t="shared" si="18"/>
        <v>0</v>
      </c>
      <c r="AP19" s="87">
        <v>0</v>
      </c>
      <c r="AQ19" s="88">
        <f t="shared" si="35"/>
        <v>0</v>
      </c>
      <c r="AR19" s="87">
        <f t="shared" si="19"/>
        <v>0</v>
      </c>
      <c r="AS19" s="87">
        <v>0</v>
      </c>
      <c r="AT19" s="88">
        <f t="shared" si="36"/>
        <v>0</v>
      </c>
      <c r="AU19" s="87">
        <f t="shared" si="20"/>
        <v>0</v>
      </c>
      <c r="AV19" s="88">
        <v>0</v>
      </c>
      <c r="AW19" s="157">
        <v>0</v>
      </c>
      <c r="AX19" s="87">
        <f t="shared" si="21"/>
        <v>0</v>
      </c>
      <c r="AY19" s="88">
        <v>0</v>
      </c>
      <c r="AZ19" s="157">
        <v>0</v>
      </c>
      <c r="BA19" s="87">
        <f t="shared" si="22"/>
        <v>0</v>
      </c>
      <c r="BB19" s="88">
        <v>0</v>
      </c>
      <c r="BC19" s="157">
        <v>0</v>
      </c>
      <c r="BD19" s="87">
        <f t="shared" si="23"/>
        <v>0</v>
      </c>
      <c r="BE19" s="87">
        <v>0</v>
      </c>
      <c r="BF19" s="88">
        <f t="shared" si="37"/>
        <v>0</v>
      </c>
      <c r="BG19" s="87">
        <f t="shared" si="24"/>
        <v>0</v>
      </c>
      <c r="BH19" s="87">
        <v>0</v>
      </c>
      <c r="BI19" s="88">
        <f t="shared" si="38"/>
        <v>0</v>
      </c>
      <c r="BJ19" s="87">
        <f t="shared" si="25"/>
        <v>0</v>
      </c>
      <c r="BK19" s="88">
        <v>0</v>
      </c>
      <c r="BL19" s="156">
        <v>0</v>
      </c>
      <c r="BM19" s="87">
        <f t="shared" si="26"/>
        <v>0</v>
      </c>
      <c r="BN19" s="88">
        <v>0</v>
      </c>
      <c r="BO19" s="156"/>
      <c r="BP19" s="87">
        <f t="shared" si="27"/>
        <v>0</v>
      </c>
      <c r="BQ19" s="88">
        <v>0</v>
      </c>
      <c r="BR19" s="156"/>
      <c r="BS19" s="87">
        <f t="shared" si="28"/>
        <v>0</v>
      </c>
      <c r="BT19" s="87">
        <v>0</v>
      </c>
      <c r="BU19" s="88">
        <f t="shared" si="39"/>
        <v>0</v>
      </c>
      <c r="BV19" s="87">
        <f t="shared" si="29"/>
        <v>0</v>
      </c>
      <c r="BW19" s="87">
        <v>0</v>
      </c>
      <c r="BX19" s="88">
        <f t="shared" si="40"/>
        <v>0</v>
      </c>
      <c r="BY19" s="90">
        <v>0</v>
      </c>
    </row>
    <row r="20" spans="2:77" ht="18.75" customHeight="1" x14ac:dyDescent="0.25">
      <c r="B20" s="826"/>
      <c r="C20" s="890"/>
      <c r="D20" s="153" t="s">
        <v>32</v>
      </c>
      <c r="E20" s="38">
        <f t="shared" si="0"/>
        <v>0</v>
      </c>
      <c r="F20" s="75">
        <f t="shared" si="1"/>
        <v>0</v>
      </c>
      <c r="G20" s="76">
        <v>0</v>
      </c>
      <c r="H20" s="75">
        <f t="shared" si="3"/>
        <v>0</v>
      </c>
      <c r="I20" s="78">
        <f t="shared" si="4"/>
        <v>0</v>
      </c>
      <c r="J20" s="76">
        <v>0</v>
      </c>
      <c r="K20" s="78">
        <f t="shared" si="6"/>
        <v>0</v>
      </c>
      <c r="L20" s="78">
        <f t="shared" si="7"/>
        <v>0</v>
      </c>
      <c r="M20" s="76">
        <v>0</v>
      </c>
      <c r="N20" s="79">
        <f t="shared" si="9"/>
        <v>0</v>
      </c>
      <c r="O20" s="78">
        <f t="shared" si="31"/>
        <v>0</v>
      </c>
      <c r="P20" s="76">
        <v>0</v>
      </c>
      <c r="Q20" s="91">
        <f t="shared" si="10"/>
        <v>0</v>
      </c>
      <c r="R20" s="92">
        <v>0</v>
      </c>
      <c r="S20" s="628">
        <v>0</v>
      </c>
      <c r="T20" s="93">
        <f t="shared" si="11"/>
        <v>0</v>
      </c>
      <c r="U20" s="94">
        <v>0</v>
      </c>
      <c r="V20" s="156"/>
      <c r="W20" s="93">
        <f t="shared" si="12"/>
        <v>0</v>
      </c>
      <c r="X20" s="94">
        <v>0</v>
      </c>
      <c r="Y20" s="156"/>
      <c r="Z20" s="93">
        <f t="shared" si="13"/>
        <v>0</v>
      </c>
      <c r="AA20" s="94">
        <v>0</v>
      </c>
      <c r="AB20" s="156">
        <v>0</v>
      </c>
      <c r="AC20" s="87">
        <f t="shared" si="14"/>
        <v>0</v>
      </c>
      <c r="AD20" s="87">
        <v>0</v>
      </c>
      <c r="AE20" s="88">
        <f t="shared" si="34"/>
        <v>0</v>
      </c>
      <c r="AF20" s="87">
        <f t="shared" si="15"/>
        <v>0</v>
      </c>
      <c r="AG20" s="88">
        <v>0</v>
      </c>
      <c r="AH20" s="156">
        <v>0</v>
      </c>
      <c r="AI20" s="87">
        <f t="shared" si="16"/>
        <v>0</v>
      </c>
      <c r="AJ20" s="88">
        <v>0</v>
      </c>
      <c r="AK20" s="156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0</v>
      </c>
      <c r="AS20" s="87">
        <v>0</v>
      </c>
      <c r="AT20" s="88">
        <f t="shared" si="36"/>
        <v>0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7">
        <v>0</v>
      </c>
      <c r="BA20" s="87">
        <f t="shared" si="22"/>
        <v>0</v>
      </c>
      <c r="BB20" s="88">
        <v>0</v>
      </c>
      <c r="BC20" s="157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f t="shared" si="38"/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/>
      <c r="BP20" s="87">
        <f t="shared" si="27"/>
        <v>0</v>
      </c>
      <c r="BQ20" s="88">
        <v>0</v>
      </c>
      <c r="BR20" s="156"/>
      <c r="BS20" s="87">
        <f t="shared" si="28"/>
        <v>0</v>
      </c>
      <c r="BT20" s="87">
        <v>0</v>
      </c>
      <c r="BU20" s="88">
        <f t="shared" si="39"/>
        <v>0</v>
      </c>
      <c r="BV20" s="87">
        <f t="shared" si="29"/>
        <v>0</v>
      </c>
      <c r="BW20" s="87">
        <v>0</v>
      </c>
      <c r="BX20" s="88">
        <f t="shared" si="40"/>
        <v>0</v>
      </c>
      <c r="BY20" s="90">
        <v>0</v>
      </c>
    </row>
    <row r="21" spans="2:77" ht="18.75" customHeight="1" x14ac:dyDescent="0.25">
      <c r="B21" s="825" t="s">
        <v>50</v>
      </c>
      <c r="C21" s="891" t="s">
        <v>51</v>
      </c>
      <c r="D21" s="153" t="s">
        <v>52</v>
      </c>
      <c r="E21" s="38">
        <f t="shared" si="0"/>
        <v>2.1739999999999999</v>
      </c>
      <c r="F21" s="75">
        <f t="shared" si="1"/>
        <v>0.6</v>
      </c>
      <c r="G21" s="76">
        <f t="shared" ref="G21:G26" si="41">F21/E21</f>
        <v>0.27598896044158233</v>
      </c>
      <c r="H21" s="75">
        <f t="shared" si="3"/>
        <v>0.45700000000000002</v>
      </c>
      <c r="I21" s="78">
        <f t="shared" si="4"/>
        <v>1.0569999999999999</v>
      </c>
      <c r="J21" s="76">
        <f t="shared" ref="J21:J26" si="42">I21/E21</f>
        <v>0.48620055197792089</v>
      </c>
      <c r="K21" s="78">
        <f t="shared" si="6"/>
        <v>0</v>
      </c>
      <c r="L21" s="78">
        <f t="shared" si="7"/>
        <v>1.0569999999999999</v>
      </c>
      <c r="M21" s="76">
        <f t="shared" ref="M21:M26" si="43">L21/E21</f>
        <v>0.48620055197792089</v>
      </c>
      <c r="N21" s="79">
        <f t="shared" si="9"/>
        <v>0</v>
      </c>
      <c r="O21" s="78">
        <f t="shared" si="31"/>
        <v>1.0569999999999999</v>
      </c>
      <c r="P21" s="76">
        <f t="shared" ref="P21:P26" si="44">O21/E21</f>
        <v>0.48620055197792089</v>
      </c>
      <c r="Q21" s="91">
        <f t="shared" si="10"/>
        <v>2.1739999999999999</v>
      </c>
      <c r="R21" s="92">
        <v>0</v>
      </c>
      <c r="S21" s="628">
        <v>2.1739999999999999</v>
      </c>
      <c r="T21" s="93">
        <f t="shared" si="11"/>
        <v>0</v>
      </c>
      <c r="U21" s="94">
        <v>0</v>
      </c>
      <c r="V21" s="156"/>
      <c r="W21" s="93">
        <f t="shared" si="12"/>
        <v>0.34699999999999998</v>
      </c>
      <c r="X21" s="94">
        <v>0</v>
      </c>
      <c r="Y21" s="156">
        <v>0.34699999999999998</v>
      </c>
      <c r="Z21" s="93">
        <f t="shared" si="13"/>
        <v>0.253</v>
      </c>
      <c r="AA21" s="94">
        <v>0</v>
      </c>
      <c r="AB21" s="156">
        <v>0.253</v>
      </c>
      <c r="AC21" s="87">
        <f t="shared" si="14"/>
        <v>0.6</v>
      </c>
      <c r="AD21" s="87">
        <v>0</v>
      </c>
      <c r="AE21" s="88">
        <f t="shared" si="34"/>
        <v>0.6</v>
      </c>
      <c r="AF21" s="87">
        <f t="shared" si="15"/>
        <v>0.32400000000000001</v>
      </c>
      <c r="AG21" s="88">
        <v>0</v>
      </c>
      <c r="AH21" s="156">
        <v>0.32400000000000001</v>
      </c>
      <c r="AI21" s="87">
        <f t="shared" si="16"/>
        <v>0.13300000000000001</v>
      </c>
      <c r="AJ21" s="88">
        <v>0</v>
      </c>
      <c r="AK21" s="156">
        <v>0.13300000000000001</v>
      </c>
      <c r="AL21" s="87">
        <f t="shared" si="17"/>
        <v>0</v>
      </c>
      <c r="AM21" s="88">
        <v>0</v>
      </c>
      <c r="AN21" s="156"/>
      <c r="AO21" s="87">
        <f t="shared" si="18"/>
        <v>0.45700000000000002</v>
      </c>
      <c r="AP21" s="87">
        <v>0</v>
      </c>
      <c r="AQ21" s="88">
        <f t="shared" si="35"/>
        <v>0.45700000000000002</v>
      </c>
      <c r="AR21" s="87">
        <f t="shared" si="19"/>
        <v>1.0569999999999999</v>
      </c>
      <c r="AS21" s="87">
        <v>0</v>
      </c>
      <c r="AT21" s="88">
        <f t="shared" si="36"/>
        <v>1.0569999999999999</v>
      </c>
      <c r="AU21" s="87">
        <f t="shared" si="20"/>
        <v>0</v>
      </c>
      <c r="AV21" s="88">
        <v>0</v>
      </c>
      <c r="AW21" s="157">
        <v>0</v>
      </c>
      <c r="AX21" s="87">
        <f t="shared" si="21"/>
        <v>0</v>
      </c>
      <c r="AY21" s="88">
        <v>0</v>
      </c>
      <c r="AZ21" s="157">
        <v>0</v>
      </c>
      <c r="BA21" s="87">
        <f t="shared" si="22"/>
        <v>0</v>
      </c>
      <c r="BB21" s="88">
        <v>0</v>
      </c>
      <c r="BC21" s="157">
        <v>0</v>
      </c>
      <c r="BD21" s="87">
        <f t="shared" si="23"/>
        <v>0</v>
      </c>
      <c r="BE21" s="87">
        <v>0</v>
      </c>
      <c r="BF21" s="88">
        <f t="shared" si="37"/>
        <v>0</v>
      </c>
      <c r="BG21" s="87">
        <f t="shared" si="24"/>
        <v>1.0569999999999999</v>
      </c>
      <c r="BH21" s="87">
        <v>0</v>
      </c>
      <c r="BI21" s="88">
        <f>AR21+BD21</f>
        <v>1.0569999999999999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/>
      <c r="BP21" s="87">
        <f t="shared" si="27"/>
        <v>0</v>
      </c>
      <c r="BQ21" s="88">
        <v>0</v>
      </c>
      <c r="BR21" s="156"/>
      <c r="BS21" s="87">
        <f t="shared" si="28"/>
        <v>0</v>
      </c>
      <c r="BT21" s="87">
        <v>0</v>
      </c>
      <c r="BU21" s="88">
        <f t="shared" si="39"/>
        <v>0</v>
      </c>
      <c r="BV21" s="87">
        <f t="shared" si="29"/>
        <v>1.0569999999999999</v>
      </c>
      <c r="BW21" s="87">
        <v>0</v>
      </c>
      <c r="BX21" s="88">
        <f t="shared" si="40"/>
        <v>1.0569999999999999</v>
      </c>
      <c r="BY21" s="90">
        <f t="shared" ref="BY21:BY26" si="45">BV21/Q21</f>
        <v>0.48620055197792089</v>
      </c>
    </row>
    <row r="22" spans="2:77" ht="18.75" customHeight="1" x14ac:dyDescent="0.25">
      <c r="B22" s="826"/>
      <c r="C22" s="891"/>
      <c r="D22" s="153" t="s">
        <v>32</v>
      </c>
      <c r="E22" s="38">
        <f t="shared" si="0"/>
        <v>1451.8074999999999</v>
      </c>
      <c r="F22" s="75">
        <f t="shared" si="1"/>
        <v>352.40999999999997</v>
      </c>
      <c r="G22" s="76">
        <f t="shared" si="41"/>
        <v>0.24273879284960298</v>
      </c>
      <c r="H22" s="75">
        <f t="shared" si="3"/>
        <v>267.577</v>
      </c>
      <c r="I22" s="78">
        <f t="shared" si="4"/>
        <v>619.98699999999997</v>
      </c>
      <c r="J22" s="76">
        <f t="shared" si="42"/>
        <v>0.42704490781319149</v>
      </c>
      <c r="K22" s="78">
        <f t="shared" si="6"/>
        <v>0</v>
      </c>
      <c r="L22" s="78">
        <f t="shared" si="7"/>
        <v>619.98699999999997</v>
      </c>
      <c r="M22" s="76">
        <f t="shared" si="43"/>
        <v>0.42704490781319149</v>
      </c>
      <c r="N22" s="79">
        <f t="shared" si="9"/>
        <v>0</v>
      </c>
      <c r="O22" s="78">
        <f t="shared" si="31"/>
        <v>619.98699999999997</v>
      </c>
      <c r="P22" s="76">
        <f t="shared" si="44"/>
        <v>0.42704490781319149</v>
      </c>
      <c r="Q22" s="91">
        <f t="shared" si="10"/>
        <v>1451.8074999999999</v>
      </c>
      <c r="R22" s="92">
        <v>0</v>
      </c>
      <c r="S22" s="628">
        <v>1451.8074999999999</v>
      </c>
      <c r="T22" s="93">
        <f t="shared" si="11"/>
        <v>0</v>
      </c>
      <c r="U22" s="94">
        <v>0</v>
      </c>
      <c r="V22" s="156"/>
      <c r="W22" s="93">
        <f t="shared" si="12"/>
        <v>204.017</v>
      </c>
      <c r="X22" s="94">
        <v>0</v>
      </c>
      <c r="Y22" s="156">
        <v>204.017</v>
      </c>
      <c r="Z22" s="93">
        <f t="shared" si="13"/>
        <v>148.393</v>
      </c>
      <c r="AA22" s="94">
        <v>0</v>
      </c>
      <c r="AB22" s="156">
        <v>148.393</v>
      </c>
      <c r="AC22" s="87">
        <f t="shared" si="14"/>
        <v>352.40999999999997</v>
      </c>
      <c r="AD22" s="87">
        <v>0</v>
      </c>
      <c r="AE22" s="88">
        <f t="shared" si="34"/>
        <v>352.40999999999997</v>
      </c>
      <c r="AF22" s="87">
        <f t="shared" si="15"/>
        <v>186.71600000000001</v>
      </c>
      <c r="AG22" s="88">
        <v>0</v>
      </c>
      <c r="AH22" s="156">
        <v>186.71600000000001</v>
      </c>
      <c r="AI22" s="87">
        <f t="shared" si="16"/>
        <v>80.861000000000004</v>
      </c>
      <c r="AJ22" s="88">
        <v>0</v>
      </c>
      <c r="AK22" s="156">
        <v>80.861000000000004</v>
      </c>
      <c r="AL22" s="87">
        <f t="shared" si="17"/>
        <v>0</v>
      </c>
      <c r="AM22" s="88">
        <v>0</v>
      </c>
      <c r="AN22" s="156"/>
      <c r="AO22" s="87">
        <f t="shared" si="18"/>
        <v>267.577</v>
      </c>
      <c r="AP22" s="87">
        <v>0</v>
      </c>
      <c r="AQ22" s="88">
        <f t="shared" si="35"/>
        <v>267.577</v>
      </c>
      <c r="AR22" s="87">
        <f t="shared" si="19"/>
        <v>619.98699999999997</v>
      </c>
      <c r="AS22" s="87">
        <v>0</v>
      </c>
      <c r="AT22" s="88">
        <f t="shared" si="36"/>
        <v>619.98699999999997</v>
      </c>
      <c r="AU22" s="87">
        <f t="shared" si="20"/>
        <v>0</v>
      </c>
      <c r="AV22" s="88">
        <v>0</v>
      </c>
      <c r="AW22" s="157">
        <v>0</v>
      </c>
      <c r="AX22" s="87">
        <f t="shared" si="21"/>
        <v>0</v>
      </c>
      <c r="AY22" s="88">
        <v>0</v>
      </c>
      <c r="AZ22" s="157">
        <v>0</v>
      </c>
      <c r="BA22" s="87">
        <f t="shared" si="22"/>
        <v>0</v>
      </c>
      <c r="BB22" s="88">
        <v>0</v>
      </c>
      <c r="BC22" s="157">
        <v>0</v>
      </c>
      <c r="BD22" s="87">
        <f t="shared" si="23"/>
        <v>0</v>
      </c>
      <c r="BE22" s="87">
        <v>0</v>
      </c>
      <c r="BF22" s="88">
        <f t="shared" si="37"/>
        <v>0</v>
      </c>
      <c r="BG22" s="87">
        <f t="shared" si="24"/>
        <v>619.98699999999997</v>
      </c>
      <c r="BH22" s="87">
        <v>0</v>
      </c>
      <c r="BI22" s="88">
        <f>AR22+BD22</f>
        <v>619.98699999999997</v>
      </c>
      <c r="BJ22" s="87">
        <f t="shared" si="25"/>
        <v>0</v>
      </c>
      <c r="BK22" s="88">
        <v>0</v>
      </c>
      <c r="BL22" s="156">
        <v>0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</v>
      </c>
      <c r="BT22" s="87">
        <v>0</v>
      </c>
      <c r="BU22" s="88">
        <f t="shared" si="39"/>
        <v>0</v>
      </c>
      <c r="BV22" s="87">
        <f t="shared" si="29"/>
        <v>619.98699999999997</v>
      </c>
      <c r="BW22" s="87">
        <v>0</v>
      </c>
      <c r="BX22" s="88">
        <f t="shared" si="40"/>
        <v>619.98699999999997</v>
      </c>
      <c r="BY22" s="90">
        <f t="shared" si="45"/>
        <v>0.42704490781319149</v>
      </c>
    </row>
    <row r="23" spans="2:77" ht="18.75" customHeight="1" x14ac:dyDescent="0.25">
      <c r="B23" s="825" t="s">
        <v>53</v>
      </c>
      <c r="C23" s="891" t="s">
        <v>54</v>
      </c>
      <c r="D23" s="153" t="s">
        <v>36</v>
      </c>
      <c r="E23" s="38">
        <f t="shared" si="0"/>
        <v>2.5070000000000001</v>
      </c>
      <c r="F23" s="75">
        <f t="shared" si="1"/>
        <v>0.33400000000000002</v>
      </c>
      <c r="G23" s="76">
        <f t="shared" si="41"/>
        <v>0.13322696449940169</v>
      </c>
      <c r="H23" s="75">
        <f t="shared" si="3"/>
        <v>0.85499999999999998</v>
      </c>
      <c r="I23" s="78">
        <f t="shared" si="4"/>
        <v>1.1890000000000001</v>
      </c>
      <c r="J23" s="76">
        <f t="shared" si="42"/>
        <v>0.4742720382927802</v>
      </c>
      <c r="K23" s="78">
        <f t="shared" si="6"/>
        <v>0</v>
      </c>
      <c r="L23" s="78">
        <f t="shared" si="7"/>
        <v>1.1890000000000001</v>
      </c>
      <c r="M23" s="76">
        <f t="shared" si="43"/>
        <v>0.4742720382927802</v>
      </c>
      <c r="N23" s="79">
        <f t="shared" si="9"/>
        <v>0</v>
      </c>
      <c r="O23" s="78">
        <f t="shared" si="31"/>
        <v>1.1890000000000001</v>
      </c>
      <c r="P23" s="76">
        <f t="shared" si="44"/>
        <v>0.4742720382927802</v>
      </c>
      <c r="Q23" s="91">
        <f t="shared" si="10"/>
        <v>2.5070000000000001</v>
      </c>
      <c r="R23" s="92">
        <v>0</v>
      </c>
      <c r="S23" s="628">
        <v>2.5070000000000001</v>
      </c>
      <c r="T23" s="93">
        <f t="shared" si="11"/>
        <v>0</v>
      </c>
      <c r="U23" s="94">
        <v>0</v>
      </c>
      <c r="V23" s="156"/>
      <c r="W23" s="93">
        <f t="shared" si="12"/>
        <v>0.25900000000000001</v>
      </c>
      <c r="X23" s="94">
        <v>0</v>
      </c>
      <c r="Y23" s="156">
        <v>0.25900000000000001</v>
      </c>
      <c r="Z23" s="93">
        <f t="shared" si="13"/>
        <v>7.4999999999999997E-2</v>
      </c>
      <c r="AA23" s="94">
        <v>0</v>
      </c>
      <c r="AB23" s="156">
        <v>7.4999999999999997E-2</v>
      </c>
      <c r="AC23" s="87">
        <f t="shared" si="14"/>
        <v>0.33400000000000002</v>
      </c>
      <c r="AD23" s="87">
        <v>0</v>
      </c>
      <c r="AE23" s="88">
        <f t="shared" si="34"/>
        <v>0.33400000000000002</v>
      </c>
      <c r="AF23" s="87">
        <f t="shared" si="15"/>
        <v>0.61699999999999999</v>
      </c>
      <c r="AG23" s="88">
        <v>0</v>
      </c>
      <c r="AH23" s="156">
        <v>0.61699999999999999</v>
      </c>
      <c r="AI23" s="87">
        <f t="shared" si="16"/>
        <v>9.9000000000000005E-2</v>
      </c>
      <c r="AJ23" s="88">
        <v>0</v>
      </c>
      <c r="AK23" s="156">
        <v>9.9000000000000005E-2</v>
      </c>
      <c r="AL23" s="87">
        <f t="shared" si="17"/>
        <v>0.13900000000000001</v>
      </c>
      <c r="AM23" s="88">
        <v>0</v>
      </c>
      <c r="AN23" s="156">
        <v>0.13900000000000001</v>
      </c>
      <c r="AO23" s="87">
        <f t="shared" si="18"/>
        <v>0.85499999999999998</v>
      </c>
      <c r="AP23" s="87">
        <v>0</v>
      </c>
      <c r="AQ23" s="88">
        <f t="shared" si="35"/>
        <v>0.85499999999999998</v>
      </c>
      <c r="AR23" s="87">
        <f t="shared" si="19"/>
        <v>1.1890000000000001</v>
      </c>
      <c r="AS23" s="87">
        <v>0</v>
      </c>
      <c r="AT23" s="88">
        <f t="shared" si="36"/>
        <v>1.1890000000000001</v>
      </c>
      <c r="AU23" s="87">
        <f t="shared" si="20"/>
        <v>0</v>
      </c>
      <c r="AV23" s="88">
        <v>0</v>
      </c>
      <c r="AW23" s="157">
        <v>0</v>
      </c>
      <c r="AX23" s="87">
        <f t="shared" si="21"/>
        <v>0</v>
      </c>
      <c r="AY23" s="88">
        <v>0</v>
      </c>
      <c r="AZ23" s="157">
        <v>0</v>
      </c>
      <c r="BA23" s="87">
        <f t="shared" si="22"/>
        <v>0</v>
      </c>
      <c r="BB23" s="88">
        <v>0</v>
      </c>
      <c r="BC23" s="157">
        <v>0</v>
      </c>
      <c r="BD23" s="87">
        <f t="shared" si="23"/>
        <v>0</v>
      </c>
      <c r="BE23" s="87">
        <v>0</v>
      </c>
      <c r="BF23" s="88">
        <f t="shared" si="37"/>
        <v>0</v>
      </c>
      <c r="BG23" s="87">
        <f t="shared" si="24"/>
        <v>1.1890000000000001</v>
      </c>
      <c r="BH23" s="87">
        <v>0</v>
      </c>
      <c r="BI23" s="88">
        <f t="shared" ref="BI23:BI32" si="46">AR23+BD23</f>
        <v>1.1890000000000001</v>
      </c>
      <c r="BJ23" s="87">
        <f t="shared" si="25"/>
        <v>0</v>
      </c>
      <c r="BK23" s="88">
        <v>0</v>
      </c>
      <c r="BL23" s="156">
        <v>0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0</v>
      </c>
      <c r="BT23" s="87">
        <v>0</v>
      </c>
      <c r="BU23" s="88">
        <f t="shared" si="39"/>
        <v>0</v>
      </c>
      <c r="BV23" s="87">
        <f t="shared" si="29"/>
        <v>1.1890000000000001</v>
      </c>
      <c r="BW23" s="87">
        <v>0</v>
      </c>
      <c r="BX23" s="88">
        <f t="shared" si="40"/>
        <v>1.1890000000000001</v>
      </c>
      <c r="BY23" s="90">
        <f t="shared" si="45"/>
        <v>0.4742720382927802</v>
      </c>
    </row>
    <row r="24" spans="2:77" ht="18.75" customHeight="1" x14ac:dyDescent="0.25">
      <c r="B24" s="826"/>
      <c r="C24" s="891"/>
      <c r="D24" s="153" t="s">
        <v>32</v>
      </c>
      <c r="E24" s="38">
        <f t="shared" si="0"/>
        <v>1581.1555000000001</v>
      </c>
      <c r="F24" s="75">
        <f t="shared" si="1"/>
        <v>236.30099999999999</v>
      </c>
      <c r="G24" s="76">
        <f t="shared" si="41"/>
        <v>0.14944829904459112</v>
      </c>
      <c r="H24" s="75">
        <f t="shared" si="3"/>
        <v>634.09300000000007</v>
      </c>
      <c r="I24" s="78">
        <f t="shared" si="4"/>
        <v>870.39400000000001</v>
      </c>
      <c r="J24" s="76">
        <f t="shared" si="42"/>
        <v>0.55047969665222674</v>
      </c>
      <c r="K24" s="78">
        <f t="shared" si="6"/>
        <v>0</v>
      </c>
      <c r="L24" s="78">
        <f t="shared" si="7"/>
        <v>870.39400000000001</v>
      </c>
      <c r="M24" s="76">
        <f t="shared" si="43"/>
        <v>0.55047969665222674</v>
      </c>
      <c r="N24" s="79">
        <f t="shared" si="9"/>
        <v>0</v>
      </c>
      <c r="O24" s="78">
        <f t="shared" si="31"/>
        <v>870.39400000000001</v>
      </c>
      <c r="P24" s="76">
        <f t="shared" si="44"/>
        <v>0.55047969665222674</v>
      </c>
      <c r="Q24" s="91">
        <f t="shared" si="10"/>
        <v>1581.1555000000001</v>
      </c>
      <c r="R24" s="92">
        <v>0</v>
      </c>
      <c r="S24" s="628">
        <v>1581.1555000000001</v>
      </c>
      <c r="T24" s="93">
        <f t="shared" si="11"/>
        <v>0</v>
      </c>
      <c r="U24" s="94">
        <v>0</v>
      </c>
      <c r="V24" s="156"/>
      <c r="W24" s="93">
        <f t="shared" si="12"/>
        <v>183.155</v>
      </c>
      <c r="X24" s="94">
        <v>0</v>
      </c>
      <c r="Y24" s="156">
        <v>183.155</v>
      </c>
      <c r="Z24" s="93">
        <f t="shared" si="13"/>
        <v>53.146000000000001</v>
      </c>
      <c r="AA24" s="94">
        <v>0</v>
      </c>
      <c r="AB24" s="156">
        <v>53.146000000000001</v>
      </c>
      <c r="AC24" s="87">
        <f t="shared" si="14"/>
        <v>236.30099999999999</v>
      </c>
      <c r="AD24" s="87">
        <v>0</v>
      </c>
      <c r="AE24" s="88">
        <f t="shared" si="34"/>
        <v>236.30099999999999</v>
      </c>
      <c r="AF24" s="87">
        <f t="shared" si="15"/>
        <v>456.12</v>
      </c>
      <c r="AG24" s="88">
        <v>0</v>
      </c>
      <c r="AH24" s="156">
        <v>456.12</v>
      </c>
      <c r="AI24" s="87">
        <f t="shared" si="16"/>
        <v>76.200999999999993</v>
      </c>
      <c r="AJ24" s="88">
        <v>0</v>
      </c>
      <c r="AK24" s="156">
        <v>76.200999999999993</v>
      </c>
      <c r="AL24" s="87">
        <f t="shared" si="17"/>
        <v>101.77200000000001</v>
      </c>
      <c r="AM24" s="88">
        <v>0</v>
      </c>
      <c r="AN24" s="156">
        <v>101.77200000000001</v>
      </c>
      <c r="AO24" s="87">
        <f t="shared" si="18"/>
        <v>634.09300000000007</v>
      </c>
      <c r="AP24" s="87">
        <v>0</v>
      </c>
      <c r="AQ24" s="88">
        <f t="shared" si="35"/>
        <v>634.09300000000007</v>
      </c>
      <c r="AR24" s="87">
        <f t="shared" si="19"/>
        <v>870.39400000000001</v>
      </c>
      <c r="AS24" s="87">
        <v>0</v>
      </c>
      <c r="AT24" s="88">
        <f t="shared" si="36"/>
        <v>870.39400000000001</v>
      </c>
      <c r="AU24" s="87">
        <f t="shared" si="20"/>
        <v>0</v>
      </c>
      <c r="AV24" s="88">
        <v>0</v>
      </c>
      <c r="AW24" s="157">
        <v>0</v>
      </c>
      <c r="AX24" s="87">
        <f t="shared" si="21"/>
        <v>0</v>
      </c>
      <c r="AY24" s="88">
        <v>0</v>
      </c>
      <c r="AZ24" s="157">
        <v>0</v>
      </c>
      <c r="BA24" s="87">
        <f t="shared" si="22"/>
        <v>0</v>
      </c>
      <c r="BB24" s="88">
        <v>0</v>
      </c>
      <c r="BC24" s="157">
        <v>0</v>
      </c>
      <c r="BD24" s="87">
        <f>BE24+BF24</f>
        <v>0</v>
      </c>
      <c r="BE24" s="87">
        <v>0</v>
      </c>
      <c r="BF24" s="88">
        <f t="shared" si="37"/>
        <v>0</v>
      </c>
      <c r="BG24" s="87">
        <f t="shared" si="24"/>
        <v>870.39400000000001</v>
      </c>
      <c r="BH24" s="87">
        <v>0</v>
      </c>
      <c r="BI24" s="88">
        <f t="shared" si="46"/>
        <v>870.39400000000001</v>
      </c>
      <c r="BJ24" s="87">
        <f t="shared" si="25"/>
        <v>0</v>
      </c>
      <c r="BK24" s="88">
        <v>0</v>
      </c>
      <c r="BL24" s="156">
        <v>0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</v>
      </c>
      <c r="BT24" s="87">
        <v>0</v>
      </c>
      <c r="BU24" s="88">
        <f t="shared" si="39"/>
        <v>0</v>
      </c>
      <c r="BV24" s="87">
        <f t="shared" si="29"/>
        <v>870.39400000000001</v>
      </c>
      <c r="BW24" s="87">
        <v>0</v>
      </c>
      <c r="BX24" s="88">
        <f t="shared" si="40"/>
        <v>870.39400000000001</v>
      </c>
      <c r="BY24" s="90">
        <f t="shared" si="45"/>
        <v>0.55047969665222674</v>
      </c>
    </row>
    <row r="25" spans="2:77" ht="18.75" customHeight="1" x14ac:dyDescent="0.25">
      <c r="B25" s="825" t="s">
        <v>55</v>
      </c>
      <c r="C25" s="891" t="s">
        <v>56</v>
      </c>
      <c r="D25" s="153" t="s">
        <v>57</v>
      </c>
      <c r="E25" s="38">
        <f t="shared" si="0"/>
        <v>41</v>
      </c>
      <c r="F25" s="75">
        <f t="shared" si="1"/>
        <v>8</v>
      </c>
      <c r="G25" s="76">
        <f t="shared" si="41"/>
        <v>0.1951219512195122</v>
      </c>
      <c r="H25" s="75">
        <f t="shared" si="3"/>
        <v>6</v>
      </c>
      <c r="I25" s="78">
        <f t="shared" si="4"/>
        <v>14</v>
      </c>
      <c r="J25" s="76">
        <f t="shared" si="42"/>
        <v>0.34146341463414637</v>
      </c>
      <c r="K25" s="78">
        <f t="shared" si="6"/>
        <v>0</v>
      </c>
      <c r="L25" s="78">
        <f t="shared" si="7"/>
        <v>14</v>
      </c>
      <c r="M25" s="76">
        <f t="shared" si="43"/>
        <v>0.34146341463414637</v>
      </c>
      <c r="N25" s="79">
        <f t="shared" si="9"/>
        <v>0</v>
      </c>
      <c r="O25" s="78">
        <f t="shared" si="31"/>
        <v>14</v>
      </c>
      <c r="P25" s="76">
        <f t="shared" si="44"/>
        <v>0.34146341463414637</v>
      </c>
      <c r="Q25" s="91">
        <f t="shared" si="10"/>
        <v>41</v>
      </c>
      <c r="R25" s="92">
        <v>0</v>
      </c>
      <c r="S25" s="628">
        <v>41</v>
      </c>
      <c r="T25" s="93">
        <f t="shared" si="11"/>
        <v>0</v>
      </c>
      <c r="U25" s="94">
        <v>0</v>
      </c>
      <c r="V25" s="156"/>
      <c r="W25" s="93">
        <f t="shared" si="12"/>
        <v>0</v>
      </c>
      <c r="X25" s="94">
        <v>0</v>
      </c>
      <c r="Y25" s="156"/>
      <c r="Z25" s="93">
        <f t="shared" si="13"/>
        <v>8</v>
      </c>
      <c r="AA25" s="94">
        <v>0</v>
      </c>
      <c r="AB25" s="156">
        <v>8</v>
      </c>
      <c r="AC25" s="87">
        <f t="shared" si="14"/>
        <v>8</v>
      </c>
      <c r="AD25" s="87">
        <v>0</v>
      </c>
      <c r="AE25" s="88">
        <f t="shared" si="34"/>
        <v>8</v>
      </c>
      <c r="AF25" s="87">
        <f t="shared" si="15"/>
        <v>0</v>
      </c>
      <c r="AG25" s="88">
        <v>0</v>
      </c>
      <c r="AH25" s="156"/>
      <c r="AI25" s="87">
        <f t="shared" si="16"/>
        <v>0</v>
      </c>
      <c r="AJ25" s="88">
        <v>0</v>
      </c>
      <c r="AK25" s="156">
        <v>0</v>
      </c>
      <c r="AL25" s="87">
        <f t="shared" si="17"/>
        <v>6</v>
      </c>
      <c r="AM25" s="88">
        <v>0</v>
      </c>
      <c r="AN25" s="156">
        <v>6</v>
      </c>
      <c r="AO25" s="87">
        <f t="shared" si="18"/>
        <v>6</v>
      </c>
      <c r="AP25" s="87">
        <v>0</v>
      </c>
      <c r="AQ25" s="88">
        <f t="shared" si="35"/>
        <v>6</v>
      </c>
      <c r="AR25" s="87">
        <f t="shared" si="19"/>
        <v>14</v>
      </c>
      <c r="AS25" s="87">
        <v>0</v>
      </c>
      <c r="AT25" s="88">
        <f t="shared" si="36"/>
        <v>14</v>
      </c>
      <c r="AU25" s="87">
        <f t="shared" si="20"/>
        <v>0</v>
      </c>
      <c r="AV25" s="88">
        <v>0</v>
      </c>
      <c r="AW25" s="157">
        <v>0</v>
      </c>
      <c r="AX25" s="87">
        <f t="shared" si="21"/>
        <v>0</v>
      </c>
      <c r="AY25" s="88">
        <v>0</v>
      </c>
      <c r="AZ25" s="157">
        <v>0</v>
      </c>
      <c r="BA25" s="87">
        <f t="shared" si="22"/>
        <v>0</v>
      </c>
      <c r="BB25" s="88">
        <v>0</v>
      </c>
      <c r="BC25" s="157">
        <v>0</v>
      </c>
      <c r="BD25" s="87">
        <f t="shared" si="23"/>
        <v>0</v>
      </c>
      <c r="BE25" s="87">
        <v>0</v>
      </c>
      <c r="BF25" s="88">
        <f t="shared" si="37"/>
        <v>0</v>
      </c>
      <c r="BG25" s="87">
        <f t="shared" si="24"/>
        <v>14</v>
      </c>
      <c r="BH25" s="87">
        <v>0</v>
      </c>
      <c r="BI25" s="88">
        <f t="shared" si="46"/>
        <v>14</v>
      </c>
      <c r="BJ25" s="87">
        <f t="shared" si="25"/>
        <v>0</v>
      </c>
      <c r="BK25" s="88">
        <v>0</v>
      </c>
      <c r="BL25" s="156">
        <v>0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0</v>
      </c>
      <c r="BT25" s="87">
        <v>0</v>
      </c>
      <c r="BU25" s="88">
        <f t="shared" si="39"/>
        <v>0</v>
      </c>
      <c r="BV25" s="87">
        <f t="shared" si="29"/>
        <v>14</v>
      </c>
      <c r="BW25" s="87">
        <v>0</v>
      </c>
      <c r="BX25" s="88">
        <f t="shared" si="40"/>
        <v>14</v>
      </c>
      <c r="BY25" s="90">
        <f t="shared" si="45"/>
        <v>0.34146341463414637</v>
      </c>
    </row>
    <row r="26" spans="2:77" ht="18.75" customHeight="1" x14ac:dyDescent="0.25">
      <c r="B26" s="826"/>
      <c r="C26" s="891"/>
      <c r="D26" s="153" t="s">
        <v>32</v>
      </c>
      <c r="E26" s="38">
        <f t="shared" si="0"/>
        <v>801.27800000000002</v>
      </c>
      <c r="F26" s="75">
        <f t="shared" si="1"/>
        <v>122.56</v>
      </c>
      <c r="G26" s="76">
        <f t="shared" si="41"/>
        <v>0.1529556533437833</v>
      </c>
      <c r="H26" s="75">
        <f t="shared" si="3"/>
        <v>94.62</v>
      </c>
      <c r="I26" s="78">
        <f t="shared" si="4"/>
        <v>217.18</v>
      </c>
      <c r="J26" s="76">
        <f t="shared" si="42"/>
        <v>0.27104201038840453</v>
      </c>
      <c r="K26" s="78">
        <f t="shared" si="6"/>
        <v>0</v>
      </c>
      <c r="L26" s="78">
        <f t="shared" si="7"/>
        <v>217.18</v>
      </c>
      <c r="M26" s="76">
        <f t="shared" si="43"/>
        <v>0.27104201038840453</v>
      </c>
      <c r="N26" s="79">
        <f t="shared" si="9"/>
        <v>0</v>
      </c>
      <c r="O26" s="78">
        <f t="shared" si="31"/>
        <v>217.18</v>
      </c>
      <c r="P26" s="76">
        <f t="shared" si="44"/>
        <v>0.27104201038840453</v>
      </c>
      <c r="Q26" s="91">
        <f t="shared" si="10"/>
        <v>801.27800000000002</v>
      </c>
      <c r="R26" s="92">
        <v>0</v>
      </c>
      <c r="S26" s="628">
        <v>801.27800000000002</v>
      </c>
      <c r="T26" s="93">
        <f t="shared" si="11"/>
        <v>0</v>
      </c>
      <c r="U26" s="94">
        <v>0</v>
      </c>
      <c r="V26" s="156"/>
      <c r="W26" s="93">
        <f t="shared" si="12"/>
        <v>0</v>
      </c>
      <c r="X26" s="94">
        <v>0</v>
      </c>
      <c r="Y26" s="156"/>
      <c r="Z26" s="93">
        <f t="shared" si="13"/>
        <v>122.56</v>
      </c>
      <c r="AA26" s="94">
        <v>0</v>
      </c>
      <c r="AB26" s="156">
        <v>122.56</v>
      </c>
      <c r="AC26" s="87">
        <f t="shared" si="14"/>
        <v>122.56</v>
      </c>
      <c r="AD26" s="87">
        <v>0</v>
      </c>
      <c r="AE26" s="88">
        <f t="shared" si="34"/>
        <v>122.56</v>
      </c>
      <c r="AF26" s="87">
        <f t="shared" si="15"/>
        <v>0</v>
      </c>
      <c r="AG26" s="88">
        <v>0</v>
      </c>
      <c r="AH26" s="156"/>
      <c r="AI26" s="87">
        <f t="shared" si="16"/>
        <v>0</v>
      </c>
      <c r="AJ26" s="88">
        <v>0</v>
      </c>
      <c r="AK26" s="156">
        <v>0</v>
      </c>
      <c r="AL26" s="87">
        <f t="shared" si="17"/>
        <v>94.62</v>
      </c>
      <c r="AM26" s="88">
        <v>0</v>
      </c>
      <c r="AN26" s="156">
        <v>94.62</v>
      </c>
      <c r="AO26" s="87">
        <f t="shared" si="18"/>
        <v>94.62</v>
      </c>
      <c r="AP26" s="87">
        <v>0</v>
      </c>
      <c r="AQ26" s="88">
        <f t="shared" si="35"/>
        <v>94.62</v>
      </c>
      <c r="AR26" s="87">
        <f t="shared" si="19"/>
        <v>217.18</v>
      </c>
      <c r="AS26" s="87">
        <v>0</v>
      </c>
      <c r="AT26" s="88">
        <f t="shared" si="36"/>
        <v>217.18</v>
      </c>
      <c r="AU26" s="87">
        <f t="shared" si="20"/>
        <v>0</v>
      </c>
      <c r="AV26" s="88">
        <v>0</v>
      </c>
      <c r="AW26" s="157">
        <v>0</v>
      </c>
      <c r="AX26" s="87">
        <f t="shared" si="21"/>
        <v>0</v>
      </c>
      <c r="AY26" s="88">
        <v>0</v>
      </c>
      <c r="AZ26" s="157">
        <v>0</v>
      </c>
      <c r="BA26" s="87">
        <f t="shared" si="22"/>
        <v>0</v>
      </c>
      <c r="BB26" s="88">
        <v>0</v>
      </c>
      <c r="BC26" s="157">
        <v>0</v>
      </c>
      <c r="BD26" s="87">
        <f t="shared" si="23"/>
        <v>0</v>
      </c>
      <c r="BE26" s="87">
        <v>0</v>
      </c>
      <c r="BF26" s="88">
        <f t="shared" si="37"/>
        <v>0</v>
      </c>
      <c r="BG26" s="87">
        <f t="shared" si="24"/>
        <v>217.18</v>
      </c>
      <c r="BH26" s="87">
        <v>0</v>
      </c>
      <c r="BI26" s="88">
        <f t="shared" si="46"/>
        <v>217.18</v>
      </c>
      <c r="BJ26" s="87">
        <f t="shared" si="25"/>
        <v>0</v>
      </c>
      <c r="BK26" s="88">
        <v>0</v>
      </c>
      <c r="BL26" s="156">
        <v>0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0</v>
      </c>
      <c r="BT26" s="87">
        <v>0</v>
      </c>
      <c r="BU26" s="88">
        <f t="shared" si="39"/>
        <v>0</v>
      </c>
      <c r="BV26" s="87">
        <f t="shared" si="29"/>
        <v>217.18</v>
      </c>
      <c r="BW26" s="87">
        <v>0</v>
      </c>
      <c r="BX26" s="88">
        <f t="shared" si="40"/>
        <v>217.18</v>
      </c>
      <c r="BY26" s="90">
        <f t="shared" si="45"/>
        <v>0.27104201038840453</v>
      </c>
    </row>
    <row r="27" spans="2:77" ht="18.75" customHeight="1" x14ac:dyDescent="0.25">
      <c r="B27" s="825" t="s">
        <v>58</v>
      </c>
      <c r="C27" s="891" t="s">
        <v>59</v>
      </c>
      <c r="D27" s="153" t="s">
        <v>57</v>
      </c>
      <c r="E27" s="38">
        <f t="shared" si="0"/>
        <v>4</v>
      </c>
      <c r="F27" s="75">
        <f t="shared" si="1"/>
        <v>0</v>
      </c>
      <c r="G27" s="76">
        <v>0</v>
      </c>
      <c r="H27" s="75">
        <f t="shared" si="3"/>
        <v>0</v>
      </c>
      <c r="I27" s="78">
        <f t="shared" si="4"/>
        <v>0</v>
      </c>
      <c r="J27" s="76">
        <v>0</v>
      </c>
      <c r="K27" s="78">
        <f t="shared" si="6"/>
        <v>0</v>
      </c>
      <c r="L27" s="78">
        <f t="shared" si="7"/>
        <v>0</v>
      </c>
      <c r="M27" s="76">
        <v>0</v>
      </c>
      <c r="N27" s="79">
        <f t="shared" si="9"/>
        <v>0</v>
      </c>
      <c r="O27" s="78">
        <f t="shared" si="31"/>
        <v>0</v>
      </c>
      <c r="P27" s="76">
        <v>0</v>
      </c>
      <c r="Q27" s="93">
        <f t="shared" si="10"/>
        <v>4</v>
      </c>
      <c r="R27" s="94">
        <v>0</v>
      </c>
      <c r="S27" s="156">
        <v>4</v>
      </c>
      <c r="T27" s="93">
        <f t="shared" si="11"/>
        <v>0</v>
      </c>
      <c r="U27" s="94"/>
      <c r="V27" s="156"/>
      <c r="W27" s="93">
        <f t="shared" si="12"/>
        <v>0</v>
      </c>
      <c r="X27" s="94"/>
      <c r="Y27" s="156"/>
      <c r="Z27" s="93">
        <f t="shared" si="13"/>
        <v>0</v>
      </c>
      <c r="AA27" s="94">
        <v>0</v>
      </c>
      <c r="AB27" s="156">
        <v>0</v>
      </c>
      <c r="AC27" s="87">
        <f t="shared" si="14"/>
        <v>0</v>
      </c>
      <c r="AD27" s="87">
        <v>0</v>
      </c>
      <c r="AE27" s="88">
        <f t="shared" si="34"/>
        <v>0</v>
      </c>
      <c r="AF27" s="87">
        <f t="shared" si="15"/>
        <v>0</v>
      </c>
      <c r="AG27" s="88">
        <v>0</v>
      </c>
      <c r="AH27" s="156">
        <v>0</v>
      </c>
      <c r="AI27" s="87">
        <f t="shared" si="16"/>
        <v>0</v>
      </c>
      <c r="AJ27" s="88">
        <v>0</v>
      </c>
      <c r="AK27" s="156">
        <v>0</v>
      </c>
      <c r="AL27" s="87">
        <f t="shared" si="17"/>
        <v>0</v>
      </c>
      <c r="AM27" s="88">
        <v>0</v>
      </c>
      <c r="AN27" s="156">
        <v>0</v>
      </c>
      <c r="AO27" s="87">
        <f t="shared" si="18"/>
        <v>0</v>
      </c>
      <c r="AP27" s="87">
        <v>0</v>
      </c>
      <c r="AQ27" s="88">
        <f t="shared" si="35"/>
        <v>0</v>
      </c>
      <c r="AR27" s="87">
        <f t="shared" si="19"/>
        <v>0</v>
      </c>
      <c r="AS27" s="87">
        <v>0</v>
      </c>
      <c r="AT27" s="88">
        <f t="shared" si="36"/>
        <v>0</v>
      </c>
      <c r="AU27" s="87">
        <f t="shared" si="20"/>
        <v>0</v>
      </c>
      <c r="AV27" s="88">
        <v>0</v>
      </c>
      <c r="AW27" s="157">
        <v>0</v>
      </c>
      <c r="AX27" s="87">
        <f t="shared" si="21"/>
        <v>0</v>
      </c>
      <c r="AY27" s="88">
        <v>0</v>
      </c>
      <c r="AZ27" s="157">
        <v>0</v>
      </c>
      <c r="BA27" s="87">
        <f t="shared" si="22"/>
        <v>0</v>
      </c>
      <c r="BB27" s="88">
        <v>0</v>
      </c>
      <c r="BC27" s="157">
        <v>0</v>
      </c>
      <c r="BD27" s="87">
        <f t="shared" si="23"/>
        <v>0</v>
      </c>
      <c r="BE27" s="87">
        <v>0</v>
      </c>
      <c r="BF27" s="88">
        <f t="shared" si="37"/>
        <v>0</v>
      </c>
      <c r="BG27" s="87">
        <f t="shared" si="24"/>
        <v>0</v>
      </c>
      <c r="BH27" s="87">
        <v>0</v>
      </c>
      <c r="BI27" s="88">
        <f t="shared" si="46"/>
        <v>0</v>
      </c>
      <c r="BJ27" s="87">
        <f t="shared" si="25"/>
        <v>0</v>
      </c>
      <c r="BK27" s="88">
        <v>0</v>
      </c>
      <c r="BL27" s="156">
        <v>0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0</v>
      </c>
      <c r="BT27" s="87">
        <v>0</v>
      </c>
      <c r="BU27" s="88">
        <f t="shared" si="39"/>
        <v>0</v>
      </c>
      <c r="BV27" s="87">
        <f t="shared" si="29"/>
        <v>0</v>
      </c>
      <c r="BW27" s="87">
        <v>0</v>
      </c>
      <c r="BX27" s="88">
        <f t="shared" si="40"/>
        <v>0</v>
      </c>
      <c r="BY27" s="90">
        <v>0</v>
      </c>
    </row>
    <row r="28" spans="2:77" ht="18.75" customHeight="1" x14ac:dyDescent="0.25">
      <c r="B28" s="826"/>
      <c r="C28" s="891"/>
      <c r="D28" s="153" t="s">
        <v>32</v>
      </c>
      <c r="E28" s="38">
        <f t="shared" si="0"/>
        <v>6.6239999999999997</v>
      </c>
      <c r="F28" s="75">
        <f t="shared" si="1"/>
        <v>0</v>
      </c>
      <c r="G28" s="76">
        <v>0</v>
      </c>
      <c r="H28" s="75">
        <f t="shared" si="3"/>
        <v>0</v>
      </c>
      <c r="I28" s="78">
        <f t="shared" si="4"/>
        <v>0</v>
      </c>
      <c r="J28" s="76">
        <v>0</v>
      </c>
      <c r="K28" s="78">
        <f t="shared" si="6"/>
        <v>0</v>
      </c>
      <c r="L28" s="78">
        <f t="shared" si="7"/>
        <v>0</v>
      </c>
      <c r="M28" s="76">
        <v>0</v>
      </c>
      <c r="N28" s="79">
        <f t="shared" si="9"/>
        <v>0</v>
      </c>
      <c r="O28" s="78">
        <f t="shared" si="31"/>
        <v>0</v>
      </c>
      <c r="P28" s="76">
        <v>0</v>
      </c>
      <c r="Q28" s="93">
        <f t="shared" si="10"/>
        <v>6.6239999999999997</v>
      </c>
      <c r="R28" s="94">
        <v>0</v>
      </c>
      <c r="S28" s="156">
        <v>6.6239999999999997</v>
      </c>
      <c r="T28" s="93">
        <f t="shared" si="11"/>
        <v>0</v>
      </c>
      <c r="U28" s="94"/>
      <c r="V28" s="156"/>
      <c r="W28" s="93">
        <f t="shared" si="12"/>
        <v>0</v>
      </c>
      <c r="X28" s="94"/>
      <c r="Y28" s="156"/>
      <c r="Z28" s="93">
        <f t="shared" si="13"/>
        <v>0</v>
      </c>
      <c r="AA28" s="94">
        <v>0</v>
      </c>
      <c r="AB28" s="156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6">
        <v>0</v>
      </c>
      <c r="AI28" s="87">
        <f t="shared" si="16"/>
        <v>0</v>
      </c>
      <c r="AJ28" s="88">
        <v>0</v>
      </c>
      <c r="AK28" s="156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7">
        <v>0</v>
      </c>
      <c r="BA28" s="87">
        <f t="shared" si="22"/>
        <v>0</v>
      </c>
      <c r="BB28" s="88">
        <v>0</v>
      </c>
      <c r="BC28" s="157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6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/>
      <c r="BP28" s="87">
        <f t="shared" si="27"/>
        <v>0</v>
      </c>
      <c r="BQ28" s="88">
        <v>0</v>
      </c>
      <c r="BR28" s="156"/>
      <c r="BS28" s="87">
        <f t="shared" si="28"/>
        <v>0</v>
      </c>
      <c r="BT28" s="87">
        <v>0</v>
      </c>
      <c r="BU28" s="88">
        <f t="shared" si="39"/>
        <v>0</v>
      </c>
      <c r="BV28" s="87">
        <f t="shared" si="29"/>
        <v>0</v>
      </c>
      <c r="BW28" s="87">
        <v>0</v>
      </c>
      <c r="BX28" s="88">
        <f t="shared" si="40"/>
        <v>0</v>
      </c>
      <c r="BY28" s="90">
        <v>0</v>
      </c>
    </row>
    <row r="29" spans="2:77" ht="15.75" customHeight="1" x14ac:dyDescent="0.25">
      <c r="B29" s="825" t="s">
        <v>60</v>
      </c>
      <c r="C29" s="892" t="s">
        <v>61</v>
      </c>
      <c r="D29" s="153" t="s">
        <v>57</v>
      </c>
      <c r="E29" s="38">
        <f t="shared" si="0"/>
        <v>160</v>
      </c>
      <c r="F29" s="75">
        <f t="shared" si="1"/>
        <v>32</v>
      </c>
      <c r="G29" s="76">
        <f t="shared" ref="G29:G51" si="47">F29/E29</f>
        <v>0.2</v>
      </c>
      <c r="H29" s="75">
        <f t="shared" si="3"/>
        <v>41</v>
      </c>
      <c r="I29" s="78">
        <f t="shared" si="4"/>
        <v>73</v>
      </c>
      <c r="J29" s="76">
        <f t="shared" ref="J29:J51" si="48">I29/E29</f>
        <v>0.45624999999999999</v>
      </c>
      <c r="K29" s="78">
        <f t="shared" si="6"/>
        <v>0</v>
      </c>
      <c r="L29" s="78">
        <f t="shared" si="7"/>
        <v>73</v>
      </c>
      <c r="M29" s="76">
        <f t="shared" ref="M29:M51" si="49">L29/E29</f>
        <v>0.45624999999999999</v>
      </c>
      <c r="N29" s="79">
        <f t="shared" si="9"/>
        <v>0</v>
      </c>
      <c r="O29" s="78">
        <f t="shared" si="31"/>
        <v>73</v>
      </c>
      <c r="P29" s="76">
        <f t="shared" ref="P29:P51" si="50">O29/E29</f>
        <v>0.45624999999999999</v>
      </c>
      <c r="Q29" s="91">
        <f t="shared" si="10"/>
        <v>160</v>
      </c>
      <c r="R29" s="92">
        <v>0</v>
      </c>
      <c r="S29" s="628">
        <v>160</v>
      </c>
      <c r="T29" s="93">
        <f t="shared" si="11"/>
        <v>0</v>
      </c>
      <c r="U29" s="94">
        <v>0</v>
      </c>
      <c r="V29" s="156"/>
      <c r="W29" s="93">
        <f t="shared" si="12"/>
        <v>0</v>
      </c>
      <c r="X29" s="94">
        <v>0</v>
      </c>
      <c r="Y29" s="156"/>
      <c r="Z29" s="93">
        <f t="shared" si="13"/>
        <v>32</v>
      </c>
      <c r="AA29" s="94">
        <v>0</v>
      </c>
      <c r="AB29" s="156">
        <v>32</v>
      </c>
      <c r="AC29" s="87">
        <f t="shared" si="14"/>
        <v>32</v>
      </c>
      <c r="AD29" s="87">
        <v>0</v>
      </c>
      <c r="AE29" s="88">
        <f t="shared" si="34"/>
        <v>32</v>
      </c>
      <c r="AF29" s="87">
        <f t="shared" si="15"/>
        <v>0</v>
      </c>
      <c r="AG29" s="88">
        <v>0</v>
      </c>
      <c r="AH29" s="156"/>
      <c r="AI29" s="87">
        <f t="shared" si="16"/>
        <v>13</v>
      </c>
      <c r="AJ29" s="88">
        <v>0</v>
      </c>
      <c r="AK29" s="156">
        <v>13</v>
      </c>
      <c r="AL29" s="87">
        <f t="shared" si="17"/>
        <v>28</v>
      </c>
      <c r="AM29" s="88">
        <v>0</v>
      </c>
      <c r="AN29" s="156">
        <v>28</v>
      </c>
      <c r="AO29" s="87">
        <f t="shared" si="18"/>
        <v>41</v>
      </c>
      <c r="AP29" s="87">
        <v>0</v>
      </c>
      <c r="AQ29" s="88">
        <f t="shared" si="35"/>
        <v>41</v>
      </c>
      <c r="AR29" s="87">
        <f t="shared" si="19"/>
        <v>73</v>
      </c>
      <c r="AS29" s="87">
        <v>0</v>
      </c>
      <c r="AT29" s="88">
        <f t="shared" si="36"/>
        <v>73</v>
      </c>
      <c r="AU29" s="87">
        <f t="shared" si="20"/>
        <v>0</v>
      </c>
      <c r="AV29" s="88">
        <v>0</v>
      </c>
      <c r="AW29" s="157">
        <v>0</v>
      </c>
      <c r="AX29" s="87">
        <f t="shared" si="21"/>
        <v>0</v>
      </c>
      <c r="AY29" s="88">
        <v>0</v>
      </c>
      <c r="AZ29" s="157">
        <v>0</v>
      </c>
      <c r="BA29" s="87">
        <f t="shared" si="22"/>
        <v>0</v>
      </c>
      <c r="BB29" s="88">
        <v>0</v>
      </c>
      <c r="BC29" s="157">
        <v>0</v>
      </c>
      <c r="BD29" s="87">
        <f t="shared" si="23"/>
        <v>0</v>
      </c>
      <c r="BE29" s="87">
        <v>0</v>
      </c>
      <c r="BF29" s="88">
        <f t="shared" si="37"/>
        <v>0</v>
      </c>
      <c r="BG29" s="87">
        <f t="shared" si="24"/>
        <v>73</v>
      </c>
      <c r="BH29" s="87">
        <v>0</v>
      </c>
      <c r="BI29" s="88">
        <f t="shared" si="46"/>
        <v>73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/>
      <c r="BP29" s="87">
        <f t="shared" si="27"/>
        <v>0</v>
      </c>
      <c r="BQ29" s="88">
        <v>0</v>
      </c>
      <c r="BR29" s="156"/>
      <c r="BS29" s="87">
        <f t="shared" si="28"/>
        <v>0</v>
      </c>
      <c r="BT29" s="87">
        <v>0</v>
      </c>
      <c r="BU29" s="88">
        <f t="shared" si="39"/>
        <v>0</v>
      </c>
      <c r="BV29" s="87">
        <f t="shared" si="29"/>
        <v>73</v>
      </c>
      <c r="BW29" s="87">
        <v>0</v>
      </c>
      <c r="BX29" s="88">
        <f t="shared" si="40"/>
        <v>73</v>
      </c>
      <c r="BY29" s="90">
        <f t="shared" ref="BY29:BY51" si="51">BV29/Q29</f>
        <v>0.45624999999999999</v>
      </c>
    </row>
    <row r="30" spans="2:77" ht="15.75" customHeight="1" x14ac:dyDescent="0.25">
      <c r="B30" s="826"/>
      <c r="C30" s="892"/>
      <c r="D30" s="153" t="s">
        <v>32</v>
      </c>
      <c r="E30" s="38">
        <f t="shared" si="0"/>
        <v>1056.96</v>
      </c>
      <c r="F30" s="75">
        <f t="shared" si="1"/>
        <v>203.73400000000001</v>
      </c>
      <c r="G30" s="76">
        <f t="shared" si="47"/>
        <v>0.19275469270360279</v>
      </c>
      <c r="H30" s="75">
        <f t="shared" si="3"/>
        <v>270.57299999999998</v>
      </c>
      <c r="I30" s="78">
        <f t="shared" si="4"/>
        <v>474.30700000000002</v>
      </c>
      <c r="J30" s="76">
        <f t="shared" si="48"/>
        <v>0.44874640478353012</v>
      </c>
      <c r="K30" s="78">
        <f t="shared" si="6"/>
        <v>0</v>
      </c>
      <c r="L30" s="78">
        <f t="shared" si="7"/>
        <v>474.30700000000002</v>
      </c>
      <c r="M30" s="76">
        <f t="shared" si="49"/>
        <v>0.44874640478353012</v>
      </c>
      <c r="N30" s="79">
        <f t="shared" si="9"/>
        <v>0</v>
      </c>
      <c r="O30" s="78">
        <f t="shared" si="31"/>
        <v>474.30700000000002</v>
      </c>
      <c r="P30" s="76">
        <f t="shared" si="50"/>
        <v>0.44874640478353012</v>
      </c>
      <c r="Q30" s="91">
        <f t="shared" si="10"/>
        <v>1056.96</v>
      </c>
      <c r="R30" s="92">
        <v>0</v>
      </c>
      <c r="S30" s="628">
        <v>1056.96</v>
      </c>
      <c r="T30" s="93">
        <f t="shared" si="11"/>
        <v>0</v>
      </c>
      <c r="U30" s="94">
        <v>0</v>
      </c>
      <c r="V30" s="156"/>
      <c r="W30" s="93">
        <f t="shared" si="12"/>
        <v>0</v>
      </c>
      <c r="X30" s="94">
        <v>0</v>
      </c>
      <c r="Y30" s="156"/>
      <c r="Z30" s="93">
        <f t="shared" si="13"/>
        <v>203.73400000000001</v>
      </c>
      <c r="AA30" s="94">
        <v>0</v>
      </c>
      <c r="AB30" s="156">
        <v>203.73400000000001</v>
      </c>
      <c r="AC30" s="87">
        <f t="shared" si="14"/>
        <v>203.73400000000001</v>
      </c>
      <c r="AD30" s="87">
        <v>0</v>
      </c>
      <c r="AE30" s="88">
        <f t="shared" si="34"/>
        <v>203.73400000000001</v>
      </c>
      <c r="AF30" s="87">
        <f t="shared" si="15"/>
        <v>0</v>
      </c>
      <c r="AG30" s="88">
        <v>0</v>
      </c>
      <c r="AH30" s="156"/>
      <c r="AI30" s="87">
        <f t="shared" si="16"/>
        <v>84.882000000000005</v>
      </c>
      <c r="AJ30" s="88">
        <v>0</v>
      </c>
      <c r="AK30" s="156">
        <v>84.882000000000005</v>
      </c>
      <c r="AL30" s="87">
        <f t="shared" si="17"/>
        <v>185.691</v>
      </c>
      <c r="AM30" s="88">
        <v>0</v>
      </c>
      <c r="AN30" s="156">
        <v>185.691</v>
      </c>
      <c r="AO30" s="87">
        <f t="shared" si="18"/>
        <v>270.57299999999998</v>
      </c>
      <c r="AP30" s="87">
        <v>0</v>
      </c>
      <c r="AQ30" s="88">
        <f t="shared" si="35"/>
        <v>270.57299999999998</v>
      </c>
      <c r="AR30" s="87">
        <f t="shared" si="19"/>
        <v>474.30700000000002</v>
      </c>
      <c r="AS30" s="87">
        <v>0</v>
      </c>
      <c r="AT30" s="88">
        <f t="shared" si="36"/>
        <v>474.30700000000002</v>
      </c>
      <c r="AU30" s="87">
        <f t="shared" si="20"/>
        <v>0</v>
      </c>
      <c r="AV30" s="88">
        <v>0</v>
      </c>
      <c r="AW30" s="157">
        <v>0</v>
      </c>
      <c r="AX30" s="87">
        <f t="shared" si="21"/>
        <v>0</v>
      </c>
      <c r="AY30" s="88">
        <v>0</v>
      </c>
      <c r="AZ30" s="157">
        <v>0</v>
      </c>
      <c r="BA30" s="87">
        <f t="shared" si="22"/>
        <v>0</v>
      </c>
      <c r="BB30" s="88">
        <v>0</v>
      </c>
      <c r="BC30" s="157">
        <v>0</v>
      </c>
      <c r="BD30" s="87">
        <f t="shared" si="23"/>
        <v>0</v>
      </c>
      <c r="BE30" s="87">
        <v>0</v>
      </c>
      <c r="BF30" s="88">
        <f t="shared" si="37"/>
        <v>0</v>
      </c>
      <c r="BG30" s="87">
        <f t="shared" si="24"/>
        <v>474.30700000000002</v>
      </c>
      <c r="BH30" s="87">
        <v>0</v>
      </c>
      <c r="BI30" s="88">
        <f t="shared" si="46"/>
        <v>474.30700000000002</v>
      </c>
      <c r="BJ30" s="87">
        <f t="shared" si="25"/>
        <v>0</v>
      </c>
      <c r="BK30" s="88">
        <v>0</v>
      </c>
      <c r="BL30" s="156">
        <v>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0</v>
      </c>
      <c r="BT30" s="87">
        <v>0</v>
      </c>
      <c r="BU30" s="88">
        <f t="shared" si="39"/>
        <v>0</v>
      </c>
      <c r="BV30" s="87">
        <f t="shared" si="29"/>
        <v>474.30700000000002</v>
      </c>
      <c r="BW30" s="87">
        <v>0</v>
      </c>
      <c r="BX30" s="88">
        <f t="shared" si="40"/>
        <v>474.30700000000002</v>
      </c>
      <c r="BY30" s="90">
        <f t="shared" si="51"/>
        <v>0.44874640478353012</v>
      </c>
    </row>
    <row r="31" spans="2:77" ht="15.75" customHeight="1" x14ac:dyDescent="0.25">
      <c r="B31" s="825" t="s">
        <v>62</v>
      </c>
      <c r="C31" s="889" t="s">
        <v>63</v>
      </c>
      <c r="D31" s="153" t="s">
        <v>52</v>
      </c>
      <c r="E31" s="38">
        <f t="shared" si="0"/>
        <v>8.6999999999999994E-2</v>
      </c>
      <c r="F31" s="75">
        <f t="shared" si="1"/>
        <v>0.03</v>
      </c>
      <c r="G31" s="76">
        <f t="shared" si="47"/>
        <v>0.34482758620689657</v>
      </c>
      <c r="H31" s="75">
        <f t="shared" si="3"/>
        <v>0</v>
      </c>
      <c r="I31" s="78">
        <f t="shared" si="4"/>
        <v>0</v>
      </c>
      <c r="J31" s="76">
        <f t="shared" si="48"/>
        <v>0</v>
      </c>
      <c r="K31" s="78">
        <f t="shared" si="6"/>
        <v>0</v>
      </c>
      <c r="L31" s="78">
        <f t="shared" si="7"/>
        <v>0</v>
      </c>
      <c r="M31" s="76">
        <f t="shared" si="49"/>
        <v>0</v>
      </c>
      <c r="N31" s="79">
        <f t="shared" si="9"/>
        <v>0</v>
      </c>
      <c r="O31" s="78">
        <f t="shared" si="31"/>
        <v>0</v>
      </c>
      <c r="P31" s="76">
        <f t="shared" si="50"/>
        <v>0</v>
      </c>
      <c r="Q31" s="91">
        <f t="shared" si="10"/>
        <v>8.6999999999999994E-2</v>
      </c>
      <c r="R31" s="92">
        <v>0</v>
      </c>
      <c r="S31" s="628">
        <v>8.6999999999999994E-2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0.03</v>
      </c>
      <c r="AA31" s="94">
        <v>0</v>
      </c>
      <c r="AB31" s="156">
        <v>0.03</v>
      </c>
      <c r="AC31" s="87">
        <f t="shared" si="14"/>
        <v>0.03</v>
      </c>
      <c r="AD31" s="158"/>
      <c r="AE31" s="88">
        <f t="shared" si="34"/>
        <v>0.03</v>
      </c>
      <c r="AF31" s="87">
        <f t="shared" si="15"/>
        <v>0</v>
      </c>
      <c r="AG31" s="120"/>
      <c r="AH31" s="156"/>
      <c r="AI31" s="87">
        <f t="shared" si="16"/>
        <v>0</v>
      </c>
      <c r="AJ31" s="120"/>
      <c r="AK31" s="156">
        <v>0</v>
      </c>
      <c r="AL31" s="87">
        <f t="shared" si="17"/>
        <v>0</v>
      </c>
      <c r="AM31" s="120"/>
      <c r="AN31" s="156">
        <v>0</v>
      </c>
      <c r="AO31" s="87">
        <f t="shared" si="18"/>
        <v>0</v>
      </c>
      <c r="AP31" s="158"/>
      <c r="AQ31" s="88">
        <f t="shared" si="35"/>
        <v>0</v>
      </c>
      <c r="AR31" s="158"/>
      <c r="AS31" s="87">
        <v>0</v>
      </c>
      <c r="AT31" s="88">
        <f t="shared" si="36"/>
        <v>0.03</v>
      </c>
      <c r="AU31" s="87">
        <f t="shared" si="20"/>
        <v>0</v>
      </c>
      <c r="AV31" s="88">
        <v>0</v>
      </c>
      <c r="AW31" s="157">
        <v>0</v>
      </c>
      <c r="AX31" s="87">
        <f t="shared" si="21"/>
        <v>0</v>
      </c>
      <c r="AY31" s="88">
        <v>0</v>
      </c>
      <c r="AZ31" s="157">
        <v>0</v>
      </c>
      <c r="BA31" s="87">
        <f t="shared" si="22"/>
        <v>0</v>
      </c>
      <c r="BB31" s="88">
        <v>0</v>
      </c>
      <c r="BC31" s="157">
        <v>0</v>
      </c>
      <c r="BD31" s="87">
        <f t="shared" si="23"/>
        <v>0</v>
      </c>
      <c r="BE31" s="87">
        <v>0</v>
      </c>
      <c r="BF31" s="88">
        <f t="shared" si="37"/>
        <v>0</v>
      </c>
      <c r="BG31" s="87">
        <f t="shared" si="24"/>
        <v>0</v>
      </c>
      <c r="BH31" s="87">
        <v>0</v>
      </c>
      <c r="BI31" s="88">
        <f t="shared" si="46"/>
        <v>0</v>
      </c>
      <c r="BJ31" s="87">
        <f t="shared" si="25"/>
        <v>0</v>
      </c>
      <c r="BK31" s="88">
        <v>0</v>
      </c>
      <c r="BL31" s="156">
        <v>0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0</v>
      </c>
      <c r="BT31" s="87">
        <v>0</v>
      </c>
      <c r="BU31" s="88">
        <f t="shared" si="39"/>
        <v>0</v>
      </c>
      <c r="BV31" s="613">
        <f t="shared" si="29"/>
        <v>0</v>
      </c>
      <c r="BW31" s="87">
        <v>0</v>
      </c>
      <c r="BX31" s="88">
        <f t="shared" si="40"/>
        <v>0</v>
      </c>
      <c r="BY31" s="90">
        <f t="shared" si="51"/>
        <v>0</v>
      </c>
    </row>
    <row r="32" spans="2:77" ht="18" customHeight="1" thickBot="1" x14ac:dyDescent="0.3">
      <c r="B32" s="829"/>
      <c r="C32" s="893"/>
      <c r="D32" s="159" t="s">
        <v>32</v>
      </c>
      <c r="E32" s="160">
        <f t="shared" si="0"/>
        <v>115.24</v>
      </c>
      <c r="F32" s="161">
        <f t="shared" si="1"/>
        <v>38.036000000000001</v>
      </c>
      <c r="G32" s="108">
        <f t="shared" si="47"/>
        <v>0.33005900728913573</v>
      </c>
      <c r="H32" s="161">
        <f t="shared" si="3"/>
        <v>0</v>
      </c>
      <c r="I32" s="110">
        <f t="shared" si="4"/>
        <v>38.036000000000001</v>
      </c>
      <c r="J32" s="108">
        <f t="shared" si="48"/>
        <v>0.33005900728913573</v>
      </c>
      <c r="K32" s="110">
        <f t="shared" si="6"/>
        <v>0</v>
      </c>
      <c r="L32" s="110">
        <f t="shared" si="7"/>
        <v>38.036000000000001</v>
      </c>
      <c r="M32" s="108">
        <f t="shared" si="49"/>
        <v>0.33005900728913573</v>
      </c>
      <c r="N32" s="111">
        <f t="shared" si="9"/>
        <v>0</v>
      </c>
      <c r="O32" s="110">
        <f t="shared" si="31"/>
        <v>38.036000000000001</v>
      </c>
      <c r="P32" s="108">
        <f t="shared" si="50"/>
        <v>0.33005900728913573</v>
      </c>
      <c r="Q32" s="162">
        <f t="shared" si="10"/>
        <v>115.24</v>
      </c>
      <c r="R32" s="163">
        <v>0</v>
      </c>
      <c r="S32" s="629">
        <v>115.24</v>
      </c>
      <c r="T32" s="164">
        <f t="shared" si="11"/>
        <v>0</v>
      </c>
      <c r="U32" s="165">
        <v>0</v>
      </c>
      <c r="V32" s="166"/>
      <c r="W32" s="164">
        <f t="shared" si="12"/>
        <v>0</v>
      </c>
      <c r="X32" s="165">
        <v>0</v>
      </c>
      <c r="Y32" s="166"/>
      <c r="Z32" s="164">
        <f t="shared" si="13"/>
        <v>38.036000000000001</v>
      </c>
      <c r="AA32" s="165">
        <v>0</v>
      </c>
      <c r="AB32" s="156">
        <v>38.036000000000001</v>
      </c>
      <c r="AC32" s="158">
        <f t="shared" si="14"/>
        <v>38.036000000000001</v>
      </c>
      <c r="AD32" s="158">
        <v>0</v>
      </c>
      <c r="AE32" s="119">
        <f>T32+W32+Z32</f>
        <v>38.036000000000001</v>
      </c>
      <c r="AF32" s="158">
        <f t="shared" si="15"/>
        <v>0</v>
      </c>
      <c r="AG32" s="120">
        <v>0</v>
      </c>
      <c r="AH32" s="156"/>
      <c r="AI32" s="158">
        <f t="shared" si="16"/>
        <v>0</v>
      </c>
      <c r="AJ32" s="120">
        <v>0</v>
      </c>
      <c r="AK32" s="156">
        <v>0</v>
      </c>
      <c r="AL32" s="158">
        <f t="shared" si="17"/>
        <v>0</v>
      </c>
      <c r="AM32" s="120">
        <v>0</v>
      </c>
      <c r="AN32" s="156">
        <v>0</v>
      </c>
      <c r="AO32" s="158">
        <f t="shared" si="18"/>
        <v>0</v>
      </c>
      <c r="AP32" s="158">
        <v>0</v>
      </c>
      <c r="AQ32" s="119">
        <f t="shared" si="35"/>
        <v>0</v>
      </c>
      <c r="AR32" s="158">
        <f t="shared" ref="AR32:AR95" si="52">AS32+AT32</f>
        <v>38.036000000000001</v>
      </c>
      <c r="AS32" s="158">
        <v>0</v>
      </c>
      <c r="AT32" s="120">
        <f t="shared" si="36"/>
        <v>38.036000000000001</v>
      </c>
      <c r="AU32" s="158">
        <f t="shared" si="20"/>
        <v>0</v>
      </c>
      <c r="AV32" s="120">
        <v>0</v>
      </c>
      <c r="AW32" s="167">
        <v>0</v>
      </c>
      <c r="AX32" s="158">
        <f t="shared" si="21"/>
        <v>0</v>
      </c>
      <c r="AY32" s="120">
        <v>0</v>
      </c>
      <c r="AZ32" s="167">
        <v>0</v>
      </c>
      <c r="BA32" s="158">
        <f t="shared" si="22"/>
        <v>0</v>
      </c>
      <c r="BB32" s="120">
        <v>0</v>
      </c>
      <c r="BC32" s="167">
        <v>0</v>
      </c>
      <c r="BD32" s="158">
        <f t="shared" si="23"/>
        <v>0</v>
      </c>
      <c r="BE32" s="158">
        <v>0</v>
      </c>
      <c r="BF32" s="119">
        <f t="shared" si="37"/>
        <v>0</v>
      </c>
      <c r="BG32" s="158">
        <f t="shared" si="24"/>
        <v>38.036000000000001</v>
      </c>
      <c r="BH32" s="158">
        <v>0</v>
      </c>
      <c r="BI32" s="119">
        <f t="shared" si="46"/>
        <v>38.036000000000001</v>
      </c>
      <c r="BJ32" s="158">
        <f t="shared" si="25"/>
        <v>0</v>
      </c>
      <c r="BK32" s="120">
        <v>0</v>
      </c>
      <c r="BL32" s="166">
        <v>0</v>
      </c>
      <c r="BM32" s="158">
        <f t="shared" si="26"/>
        <v>0</v>
      </c>
      <c r="BN32" s="120">
        <v>0</v>
      </c>
      <c r="BO32" s="166"/>
      <c r="BP32" s="158">
        <f t="shared" si="27"/>
        <v>0</v>
      </c>
      <c r="BQ32" s="120">
        <v>0</v>
      </c>
      <c r="BR32" s="166"/>
      <c r="BS32" s="158">
        <f t="shared" si="28"/>
        <v>0</v>
      </c>
      <c r="BT32" s="158">
        <v>0</v>
      </c>
      <c r="BU32" s="119">
        <f t="shared" si="39"/>
        <v>0</v>
      </c>
      <c r="BV32" s="158">
        <f t="shared" si="29"/>
        <v>38.036000000000001</v>
      </c>
      <c r="BW32" s="158">
        <v>0</v>
      </c>
      <c r="BX32" s="120">
        <f t="shared" si="40"/>
        <v>38.036000000000001</v>
      </c>
      <c r="BY32" s="122">
        <f t="shared" si="51"/>
        <v>0.33005900728913573</v>
      </c>
    </row>
    <row r="33" spans="2:77" ht="23.25" customHeight="1" x14ac:dyDescent="0.25">
      <c r="B33" s="796" t="s">
        <v>64</v>
      </c>
      <c r="C33" s="901" t="s">
        <v>65</v>
      </c>
      <c r="D33" s="168" t="s">
        <v>34</v>
      </c>
      <c r="E33" s="169">
        <f t="shared" si="0"/>
        <v>51</v>
      </c>
      <c r="F33" s="125">
        <f t="shared" si="1"/>
        <v>0</v>
      </c>
      <c r="G33" s="126">
        <f t="shared" si="47"/>
        <v>0</v>
      </c>
      <c r="H33" s="127">
        <f t="shared" si="3"/>
        <v>0</v>
      </c>
      <c r="I33" s="127">
        <f t="shared" si="4"/>
        <v>38</v>
      </c>
      <c r="J33" s="126">
        <f t="shared" si="48"/>
        <v>0.74509803921568629</v>
      </c>
      <c r="K33" s="127">
        <f t="shared" si="6"/>
        <v>0</v>
      </c>
      <c r="L33" s="127">
        <f t="shared" si="7"/>
        <v>0</v>
      </c>
      <c r="M33" s="126">
        <f t="shared" si="49"/>
        <v>0</v>
      </c>
      <c r="N33" s="127">
        <f t="shared" si="9"/>
        <v>0</v>
      </c>
      <c r="O33" s="61">
        <f t="shared" si="31"/>
        <v>0</v>
      </c>
      <c r="P33" s="170">
        <f>O33/E33</f>
        <v>0</v>
      </c>
      <c r="Q33" s="129">
        <f t="shared" si="10"/>
        <v>51</v>
      </c>
      <c r="R33" s="130">
        <v>0</v>
      </c>
      <c r="S33" s="653">
        <v>51</v>
      </c>
      <c r="T33" s="131">
        <f t="shared" si="11"/>
        <v>3</v>
      </c>
      <c r="U33" s="132">
        <v>0</v>
      </c>
      <c r="V33" s="48">
        <v>3</v>
      </c>
      <c r="W33" s="131">
        <f t="shared" si="12"/>
        <v>3</v>
      </c>
      <c r="X33" s="132">
        <v>0</v>
      </c>
      <c r="Y33" s="48">
        <v>3</v>
      </c>
      <c r="Z33" s="131">
        <f t="shared" si="13"/>
        <v>0</v>
      </c>
      <c r="AA33" s="132">
        <v>0</v>
      </c>
      <c r="AB33" s="48">
        <v>0</v>
      </c>
      <c r="AC33" s="172">
        <f t="shared" si="14"/>
        <v>0</v>
      </c>
      <c r="AD33" s="172">
        <v>0</v>
      </c>
      <c r="AE33" s="173">
        <v>0</v>
      </c>
      <c r="AF33" s="174">
        <f t="shared" si="15"/>
        <v>7</v>
      </c>
      <c r="AG33" s="172">
        <v>0</v>
      </c>
      <c r="AH33" s="48">
        <v>7</v>
      </c>
      <c r="AI33" s="174">
        <f t="shared" si="16"/>
        <v>12</v>
      </c>
      <c r="AJ33" s="172">
        <v>0</v>
      </c>
      <c r="AK33" s="48">
        <v>12</v>
      </c>
      <c r="AL33" s="174">
        <f t="shared" si="17"/>
        <v>20</v>
      </c>
      <c r="AM33" s="172">
        <v>0</v>
      </c>
      <c r="AN33" s="48">
        <v>20</v>
      </c>
      <c r="AO33" s="174">
        <f>AP33+AQ33</f>
        <v>0</v>
      </c>
      <c r="AP33" s="172">
        <v>0</v>
      </c>
      <c r="AQ33" s="173">
        <v>0</v>
      </c>
      <c r="AR33" s="174">
        <f t="shared" si="52"/>
        <v>38</v>
      </c>
      <c r="AS33" s="175">
        <v>0</v>
      </c>
      <c r="AT33" s="172">
        <v>38</v>
      </c>
      <c r="AU33" s="174">
        <f t="shared" si="20"/>
        <v>0</v>
      </c>
      <c r="AV33" s="172">
        <v>0</v>
      </c>
      <c r="AW33" s="171">
        <v>0</v>
      </c>
      <c r="AX33" s="174">
        <f t="shared" si="21"/>
        <v>0</v>
      </c>
      <c r="AY33" s="172">
        <v>0</v>
      </c>
      <c r="AZ33" s="171">
        <v>0</v>
      </c>
      <c r="BA33" s="174">
        <f t="shared" si="22"/>
        <v>0</v>
      </c>
      <c r="BB33" s="172">
        <v>0</v>
      </c>
      <c r="BC33" s="171">
        <v>0</v>
      </c>
      <c r="BD33" s="174">
        <f t="shared" si="23"/>
        <v>0</v>
      </c>
      <c r="BE33" s="172">
        <v>0</v>
      </c>
      <c r="BF33" s="173">
        <v>0</v>
      </c>
      <c r="BG33" s="174">
        <f t="shared" si="24"/>
        <v>0</v>
      </c>
      <c r="BH33" s="175">
        <v>0</v>
      </c>
      <c r="BI33" s="172">
        <v>0</v>
      </c>
      <c r="BJ33" s="174">
        <f t="shared" si="25"/>
        <v>0</v>
      </c>
      <c r="BK33" s="172">
        <v>0</v>
      </c>
      <c r="BL33" s="655">
        <v>0</v>
      </c>
      <c r="BM33" s="174">
        <f t="shared" si="26"/>
        <v>0</v>
      </c>
      <c r="BN33" s="172">
        <v>0</v>
      </c>
      <c r="BO33" s="655">
        <v>0</v>
      </c>
      <c r="BP33" s="174">
        <f t="shared" si="27"/>
        <v>0</v>
      </c>
      <c r="BQ33" s="172">
        <v>0</v>
      </c>
      <c r="BR33" s="655">
        <v>0</v>
      </c>
      <c r="BS33" s="176">
        <f t="shared" si="28"/>
        <v>0</v>
      </c>
      <c r="BT33" s="137">
        <v>0</v>
      </c>
      <c r="BU33" s="136">
        <f>BL33+BO33+BR33</f>
        <v>0</v>
      </c>
      <c r="BV33" s="176">
        <f t="shared" si="29"/>
        <v>0</v>
      </c>
      <c r="BW33" s="135">
        <v>0</v>
      </c>
      <c r="BX33" s="137">
        <v>0</v>
      </c>
      <c r="BY33" s="177">
        <f t="shared" si="51"/>
        <v>0</v>
      </c>
    </row>
    <row r="34" spans="2:77" ht="17.25" customHeight="1" thickBot="1" x14ac:dyDescent="0.3">
      <c r="B34" s="807"/>
      <c r="C34" s="902"/>
      <c r="D34" s="56" t="s">
        <v>32</v>
      </c>
      <c r="E34" s="178">
        <f t="shared" si="0"/>
        <v>12974.609999999999</v>
      </c>
      <c r="F34" s="58">
        <f t="shared" si="1"/>
        <v>43.646999999999998</v>
      </c>
      <c r="G34" s="59">
        <f t="shared" si="47"/>
        <v>3.3640317512433904E-3</v>
      </c>
      <c r="H34" s="61">
        <f t="shared" si="3"/>
        <v>1638.1647600000001</v>
      </c>
      <c r="I34" s="61">
        <f t="shared" si="4"/>
        <v>1681.81176</v>
      </c>
      <c r="J34" s="59">
        <f t="shared" si="48"/>
        <v>0.12962329965987418</v>
      </c>
      <c r="K34" s="61">
        <f t="shared" si="6"/>
        <v>0</v>
      </c>
      <c r="L34" s="61">
        <f t="shared" si="7"/>
        <v>1681.81176</v>
      </c>
      <c r="M34" s="59">
        <f t="shared" si="49"/>
        <v>0.12962329965987418</v>
      </c>
      <c r="N34" s="61">
        <f t="shared" si="9"/>
        <v>0</v>
      </c>
      <c r="O34" s="61">
        <f t="shared" si="31"/>
        <v>1681.81176</v>
      </c>
      <c r="P34" s="179">
        <f t="shared" si="50"/>
        <v>0.12962329965987418</v>
      </c>
      <c r="Q34" s="139">
        <f t="shared" si="10"/>
        <v>12974.609999999999</v>
      </c>
      <c r="R34" s="140">
        <v>0</v>
      </c>
      <c r="S34" s="651">
        <f>S36+S38+S40+S42</f>
        <v>12974.609999999999</v>
      </c>
      <c r="T34" s="142">
        <f t="shared" si="11"/>
        <v>24.686</v>
      </c>
      <c r="U34" s="143">
        <v>0</v>
      </c>
      <c r="V34" s="656">
        <f>V36+V38+V40+V42</f>
        <v>24.686</v>
      </c>
      <c r="W34" s="142">
        <f t="shared" si="12"/>
        <v>18.960999999999999</v>
      </c>
      <c r="X34" s="143">
        <v>0</v>
      </c>
      <c r="Y34" s="656">
        <f>Y36+Y38+Y40+Y42</f>
        <v>18.960999999999999</v>
      </c>
      <c r="Z34" s="142">
        <f t="shared" si="13"/>
        <v>0</v>
      </c>
      <c r="AA34" s="143">
        <v>0</v>
      </c>
      <c r="AB34" s="656">
        <f>AB36+AB38+AB40+AB42</f>
        <v>0</v>
      </c>
      <c r="AC34" s="181">
        <f t="shared" si="14"/>
        <v>43.646999999999998</v>
      </c>
      <c r="AD34" s="181">
        <v>0</v>
      </c>
      <c r="AE34" s="181">
        <f>AE36+AE38+AE40+AE42</f>
        <v>43.646999999999998</v>
      </c>
      <c r="AF34" s="182">
        <f t="shared" si="15"/>
        <v>173.72900000000001</v>
      </c>
      <c r="AG34" s="183">
        <v>0</v>
      </c>
      <c r="AH34" s="656">
        <f>AH36+AH38+AH40+AH42</f>
        <v>173.72900000000001</v>
      </c>
      <c r="AI34" s="182">
        <f t="shared" si="16"/>
        <v>333.91382999999996</v>
      </c>
      <c r="AJ34" s="181">
        <v>0</v>
      </c>
      <c r="AK34" s="146">
        <f>AK36+AK38+AK40+AK42</f>
        <v>333.91382999999996</v>
      </c>
      <c r="AL34" s="182">
        <f t="shared" si="17"/>
        <v>1130.5219300000001</v>
      </c>
      <c r="AM34" s="181">
        <v>0</v>
      </c>
      <c r="AN34" s="146">
        <f>AN36+AN38+AN40+AN42</f>
        <v>1130.5219300000001</v>
      </c>
      <c r="AO34" s="182">
        <f t="shared" si="18"/>
        <v>1638.1647600000001</v>
      </c>
      <c r="AP34" s="181">
        <v>0</v>
      </c>
      <c r="AQ34" s="181">
        <f>AQ36+AQ38+AQ40+AQ42</f>
        <v>1638.1647600000001</v>
      </c>
      <c r="AR34" s="182">
        <f t="shared" si="52"/>
        <v>1681.81176</v>
      </c>
      <c r="AS34" s="183">
        <v>0</v>
      </c>
      <c r="AT34" s="181">
        <f>AT36+AT38+AT40+AT42</f>
        <v>1681.81176</v>
      </c>
      <c r="AU34" s="182">
        <f t="shared" si="20"/>
        <v>0</v>
      </c>
      <c r="AV34" s="181">
        <v>0</v>
      </c>
      <c r="AW34" s="184">
        <f>AW36+AW38+AW40+AW42</f>
        <v>0</v>
      </c>
      <c r="AX34" s="182">
        <f t="shared" si="21"/>
        <v>0</v>
      </c>
      <c r="AY34" s="181">
        <v>0</v>
      </c>
      <c r="AZ34" s="184">
        <f>AZ36+AZ38+AZ40+AZ42</f>
        <v>0</v>
      </c>
      <c r="BA34" s="182">
        <f t="shared" si="22"/>
        <v>0</v>
      </c>
      <c r="BB34" s="181">
        <v>0</v>
      </c>
      <c r="BC34" s="184">
        <f>BC36+BC38+BC40+BC42</f>
        <v>0</v>
      </c>
      <c r="BD34" s="182">
        <f t="shared" si="23"/>
        <v>0</v>
      </c>
      <c r="BE34" s="181">
        <v>0</v>
      </c>
      <c r="BF34" s="181">
        <f>BF36+BF38+BF40+BF42</f>
        <v>0</v>
      </c>
      <c r="BG34" s="182">
        <f t="shared" si="24"/>
        <v>1681.81176</v>
      </c>
      <c r="BH34" s="183">
        <v>0</v>
      </c>
      <c r="BI34" s="181">
        <f>BI36+BI38+BI40+BI42</f>
        <v>1681.81176</v>
      </c>
      <c r="BJ34" s="182">
        <f t="shared" si="25"/>
        <v>0</v>
      </c>
      <c r="BK34" s="181">
        <v>0</v>
      </c>
      <c r="BL34" s="146">
        <f>BL36+BL38+BL40+BL42</f>
        <v>0</v>
      </c>
      <c r="BM34" s="182">
        <f t="shared" si="26"/>
        <v>0</v>
      </c>
      <c r="BN34" s="181">
        <v>0</v>
      </c>
      <c r="BO34" s="146">
        <f>BO36+BO38+BO40+BO42</f>
        <v>0</v>
      </c>
      <c r="BP34" s="182">
        <f t="shared" si="27"/>
        <v>0</v>
      </c>
      <c r="BQ34" s="181">
        <v>0</v>
      </c>
      <c r="BR34" s="146">
        <f>BR36+BR38+BR40+BR42</f>
        <v>0</v>
      </c>
      <c r="BS34" s="185">
        <f t="shared" si="28"/>
        <v>0</v>
      </c>
      <c r="BT34" s="145">
        <v>0</v>
      </c>
      <c r="BU34" s="145">
        <f>BU36+BU38+BU40+BU42</f>
        <v>0</v>
      </c>
      <c r="BV34" s="185">
        <f t="shared" si="29"/>
        <v>1681.81176</v>
      </c>
      <c r="BW34" s="144">
        <v>0</v>
      </c>
      <c r="BX34" s="145">
        <f>BX36+BX38+BX40+BX42</f>
        <v>1681.81176</v>
      </c>
      <c r="BY34" s="72">
        <f t="shared" si="51"/>
        <v>0.12962329965987418</v>
      </c>
    </row>
    <row r="35" spans="2:77" ht="15" customHeight="1" x14ac:dyDescent="0.25">
      <c r="B35" s="825" t="s">
        <v>66</v>
      </c>
      <c r="C35" s="894" t="s">
        <v>67</v>
      </c>
      <c r="D35" s="74" t="s">
        <v>36</v>
      </c>
      <c r="E35" s="186">
        <f t="shared" si="0"/>
        <v>10.243</v>
      </c>
      <c r="F35" s="75">
        <f t="shared" si="1"/>
        <v>1.4999999999999999E-2</v>
      </c>
      <c r="G35" s="76">
        <f t="shared" si="47"/>
        <v>1.4644147222493409E-3</v>
      </c>
      <c r="H35" s="78">
        <f t="shared" si="3"/>
        <v>0.877</v>
      </c>
      <c r="I35" s="78">
        <f t="shared" si="4"/>
        <v>0.89200000000000002</v>
      </c>
      <c r="J35" s="76">
        <f t="shared" si="48"/>
        <v>8.7083862149760813E-2</v>
      </c>
      <c r="K35" s="78">
        <f t="shared" si="6"/>
        <v>0</v>
      </c>
      <c r="L35" s="78">
        <f t="shared" si="7"/>
        <v>0.89200000000000002</v>
      </c>
      <c r="M35" s="76">
        <f t="shared" si="49"/>
        <v>8.7083862149760813E-2</v>
      </c>
      <c r="N35" s="78">
        <f t="shared" si="9"/>
        <v>0</v>
      </c>
      <c r="O35" s="78">
        <f t="shared" si="31"/>
        <v>0.89200000000000002</v>
      </c>
      <c r="P35" s="76">
        <f t="shared" si="50"/>
        <v>8.7083862149760813E-2</v>
      </c>
      <c r="Q35" s="80">
        <f t="shared" si="10"/>
        <v>10.243</v>
      </c>
      <c r="R35" s="81">
        <v>0</v>
      </c>
      <c r="S35" s="624">
        <v>10.243</v>
      </c>
      <c r="T35" s="82">
        <f t="shared" si="11"/>
        <v>3.0000000000000001E-3</v>
      </c>
      <c r="U35" s="83">
        <v>0</v>
      </c>
      <c r="V35" s="84">
        <v>3.0000000000000001E-3</v>
      </c>
      <c r="W35" s="82">
        <f t="shared" si="12"/>
        <v>1.2E-2</v>
      </c>
      <c r="X35" s="83">
        <v>0</v>
      </c>
      <c r="Y35" s="84">
        <v>1.2E-2</v>
      </c>
      <c r="Z35" s="82">
        <f t="shared" si="13"/>
        <v>0</v>
      </c>
      <c r="AA35" s="83">
        <v>0</v>
      </c>
      <c r="AB35" s="84">
        <v>0</v>
      </c>
      <c r="AC35" s="187">
        <f t="shared" si="14"/>
        <v>1.4999999999999999E-2</v>
      </c>
      <c r="AD35" s="188"/>
      <c r="AE35" s="187">
        <f t="shared" ref="AE35:AE75" si="53">T35+W35+Z35</f>
        <v>1.4999999999999999E-2</v>
      </c>
      <c r="AF35" s="188">
        <f t="shared" si="15"/>
        <v>2E-3</v>
      </c>
      <c r="AG35" s="187">
        <v>0</v>
      </c>
      <c r="AH35" s="84">
        <v>2E-3</v>
      </c>
      <c r="AI35" s="188">
        <f t="shared" si="16"/>
        <v>2.1999999999999999E-2</v>
      </c>
      <c r="AJ35" s="187">
        <v>0</v>
      </c>
      <c r="AK35" s="48">
        <v>2.1999999999999999E-2</v>
      </c>
      <c r="AL35" s="188">
        <f t="shared" si="17"/>
        <v>0.85299999999999998</v>
      </c>
      <c r="AM35" s="187">
        <v>0</v>
      </c>
      <c r="AN35" s="48">
        <v>0.85299999999999998</v>
      </c>
      <c r="AO35" s="188">
        <f t="shared" si="18"/>
        <v>0.877</v>
      </c>
      <c r="AP35" s="188"/>
      <c r="AQ35" s="187">
        <f t="shared" ref="AQ35:AQ75" si="54">AF35+AI35+AL35</f>
        <v>0.877</v>
      </c>
      <c r="AR35" s="188">
        <f t="shared" si="52"/>
        <v>0.89200000000000002</v>
      </c>
      <c r="AS35" s="188"/>
      <c r="AT35" s="187">
        <f t="shared" ref="AT35:AT75" si="55">AC35+AO35</f>
        <v>0.89200000000000002</v>
      </c>
      <c r="AU35" s="188">
        <f t="shared" si="20"/>
        <v>0</v>
      </c>
      <c r="AV35" s="187">
        <v>0</v>
      </c>
      <c r="AW35" s="85">
        <v>0</v>
      </c>
      <c r="AX35" s="188">
        <f t="shared" si="21"/>
        <v>0</v>
      </c>
      <c r="AY35" s="187">
        <v>0</v>
      </c>
      <c r="AZ35" s="85">
        <v>0</v>
      </c>
      <c r="BA35" s="188">
        <f t="shared" si="22"/>
        <v>0</v>
      </c>
      <c r="BB35" s="187">
        <v>0</v>
      </c>
      <c r="BC35" s="85">
        <v>0</v>
      </c>
      <c r="BD35" s="188">
        <f t="shared" si="23"/>
        <v>0</v>
      </c>
      <c r="BE35" s="188"/>
      <c r="BF35" s="187">
        <f t="shared" ref="BF35:BF75" si="56">AU35+AX35+BA35</f>
        <v>0</v>
      </c>
      <c r="BG35" s="188">
        <f t="shared" si="24"/>
        <v>0.89200000000000002</v>
      </c>
      <c r="BH35" s="188"/>
      <c r="BI35" s="189">
        <f t="shared" ref="BI35:BI75" si="57">AR35+BD35</f>
        <v>0.89200000000000002</v>
      </c>
      <c r="BJ35" s="188">
        <f t="shared" si="25"/>
        <v>0</v>
      </c>
      <c r="BK35" s="187">
        <v>0</v>
      </c>
      <c r="BL35" s="48">
        <v>0</v>
      </c>
      <c r="BM35" s="188">
        <f t="shared" si="26"/>
        <v>0</v>
      </c>
      <c r="BN35" s="187">
        <v>0</v>
      </c>
      <c r="BO35" s="48">
        <v>0</v>
      </c>
      <c r="BP35" s="188">
        <f t="shared" si="27"/>
        <v>0</v>
      </c>
      <c r="BQ35" s="187">
        <v>0</v>
      </c>
      <c r="BR35" s="48">
        <v>0</v>
      </c>
      <c r="BS35" s="151">
        <f t="shared" si="28"/>
        <v>0</v>
      </c>
      <c r="BT35" s="151"/>
      <c r="BU35" s="152">
        <f t="shared" ref="BU35:BU75" si="58">BJ35+BM35+BP35</f>
        <v>0</v>
      </c>
      <c r="BV35" s="151">
        <f t="shared" si="29"/>
        <v>0.89200000000000002</v>
      </c>
      <c r="BW35" s="151"/>
      <c r="BX35" s="88">
        <f t="shared" ref="BX35:BX75" si="59">BG35+BS35</f>
        <v>0.89200000000000002</v>
      </c>
      <c r="BY35" s="90">
        <f t="shared" si="51"/>
        <v>8.7083862149760813E-2</v>
      </c>
    </row>
    <row r="36" spans="2:77" ht="15" customHeight="1" x14ac:dyDescent="0.25">
      <c r="B36" s="826"/>
      <c r="C36" s="895"/>
      <c r="D36" s="74" t="s">
        <v>32</v>
      </c>
      <c r="E36" s="186">
        <f t="shared" si="0"/>
        <v>9942.6579999999994</v>
      </c>
      <c r="F36" s="75">
        <f t="shared" si="1"/>
        <v>32.930999999999997</v>
      </c>
      <c r="G36" s="76">
        <f t="shared" si="47"/>
        <v>3.3120921990880104E-3</v>
      </c>
      <c r="H36" s="78">
        <f t="shared" si="3"/>
        <v>619.78993000000003</v>
      </c>
      <c r="I36" s="78">
        <f t="shared" si="4"/>
        <v>652.72093000000007</v>
      </c>
      <c r="J36" s="76">
        <f t="shared" si="48"/>
        <v>6.5648534828413097E-2</v>
      </c>
      <c r="K36" s="78">
        <f t="shared" si="6"/>
        <v>0</v>
      </c>
      <c r="L36" s="78">
        <f t="shared" si="7"/>
        <v>652.72093000000007</v>
      </c>
      <c r="M36" s="76">
        <f t="shared" si="49"/>
        <v>6.5648534828413097E-2</v>
      </c>
      <c r="N36" s="78">
        <f t="shared" si="9"/>
        <v>0</v>
      </c>
      <c r="O36" s="78">
        <f t="shared" si="31"/>
        <v>652.72093000000007</v>
      </c>
      <c r="P36" s="76">
        <f t="shared" si="50"/>
        <v>6.5648534828413097E-2</v>
      </c>
      <c r="Q36" s="91">
        <f t="shared" si="10"/>
        <v>9942.6579999999994</v>
      </c>
      <c r="R36" s="92">
        <v>0</v>
      </c>
      <c r="S36" s="625">
        <v>9942.6579999999994</v>
      </c>
      <c r="T36" s="93">
        <f t="shared" si="11"/>
        <v>13.97</v>
      </c>
      <c r="U36" s="94">
        <v>0</v>
      </c>
      <c r="V36" s="95">
        <v>13.97</v>
      </c>
      <c r="W36" s="93">
        <f t="shared" si="12"/>
        <v>18.960999999999999</v>
      </c>
      <c r="X36" s="94">
        <v>0</v>
      </c>
      <c r="Y36" s="95">
        <v>18.960999999999999</v>
      </c>
      <c r="Z36" s="93">
        <f t="shared" si="13"/>
        <v>0</v>
      </c>
      <c r="AA36" s="94">
        <v>0</v>
      </c>
      <c r="AB36" s="95">
        <v>0</v>
      </c>
      <c r="AC36" s="189">
        <f t="shared" si="14"/>
        <v>32.930999999999997</v>
      </c>
      <c r="AD36" s="190"/>
      <c r="AE36" s="189">
        <f t="shared" si="53"/>
        <v>32.930999999999997</v>
      </c>
      <c r="AF36" s="190">
        <f t="shared" si="15"/>
        <v>3.11</v>
      </c>
      <c r="AG36" s="189">
        <v>0</v>
      </c>
      <c r="AH36" s="95">
        <v>3.11</v>
      </c>
      <c r="AI36" s="190">
        <f t="shared" si="16"/>
        <v>49.827449999999999</v>
      </c>
      <c r="AJ36" s="189">
        <v>0</v>
      </c>
      <c r="AK36" s="95">
        <v>49.827449999999999</v>
      </c>
      <c r="AL36" s="190">
        <f t="shared" si="17"/>
        <v>566.85248000000001</v>
      </c>
      <c r="AM36" s="189">
        <v>0</v>
      </c>
      <c r="AN36" s="95">
        <v>566.85248000000001</v>
      </c>
      <c r="AO36" s="190">
        <f t="shared" si="18"/>
        <v>619.78993000000003</v>
      </c>
      <c r="AP36" s="190"/>
      <c r="AQ36" s="189">
        <f t="shared" si="54"/>
        <v>619.78993000000003</v>
      </c>
      <c r="AR36" s="190">
        <f t="shared" si="52"/>
        <v>652.72093000000007</v>
      </c>
      <c r="AS36" s="190"/>
      <c r="AT36" s="189">
        <f t="shared" si="55"/>
        <v>652.72093000000007</v>
      </c>
      <c r="AU36" s="190">
        <f t="shared" si="20"/>
        <v>0</v>
      </c>
      <c r="AV36" s="189">
        <v>0</v>
      </c>
      <c r="AW36" s="96">
        <v>0</v>
      </c>
      <c r="AX36" s="190">
        <f t="shared" si="21"/>
        <v>0</v>
      </c>
      <c r="AY36" s="189">
        <v>0</v>
      </c>
      <c r="AZ36" s="96">
        <v>0</v>
      </c>
      <c r="BA36" s="190">
        <f t="shared" si="22"/>
        <v>0</v>
      </c>
      <c r="BB36" s="189">
        <v>0</v>
      </c>
      <c r="BC36" s="96">
        <v>0</v>
      </c>
      <c r="BD36" s="190">
        <f t="shared" si="23"/>
        <v>0</v>
      </c>
      <c r="BE36" s="190"/>
      <c r="BF36" s="189">
        <f t="shared" si="56"/>
        <v>0</v>
      </c>
      <c r="BG36" s="190">
        <f t="shared" si="24"/>
        <v>652.72093000000007</v>
      </c>
      <c r="BH36" s="190"/>
      <c r="BI36" s="189">
        <f t="shared" si="57"/>
        <v>652.72093000000007</v>
      </c>
      <c r="BJ36" s="190">
        <f t="shared" si="25"/>
        <v>0</v>
      </c>
      <c r="BK36" s="189">
        <v>0</v>
      </c>
      <c r="BL36" s="95">
        <v>0</v>
      </c>
      <c r="BM36" s="190">
        <f t="shared" si="26"/>
        <v>0</v>
      </c>
      <c r="BN36" s="189">
        <v>0</v>
      </c>
      <c r="BO36" s="95">
        <v>0</v>
      </c>
      <c r="BP36" s="190">
        <f t="shared" si="27"/>
        <v>0</v>
      </c>
      <c r="BQ36" s="189">
        <v>0</v>
      </c>
      <c r="BR36" s="95">
        <v>0</v>
      </c>
      <c r="BS36" s="87">
        <f t="shared" si="28"/>
        <v>0</v>
      </c>
      <c r="BT36" s="87"/>
      <c r="BU36" s="88">
        <f t="shared" si="58"/>
        <v>0</v>
      </c>
      <c r="BV36" s="87">
        <f t="shared" si="29"/>
        <v>652.72093000000007</v>
      </c>
      <c r="BW36" s="87"/>
      <c r="BX36" s="88">
        <f t="shared" si="59"/>
        <v>652.72093000000007</v>
      </c>
      <c r="BY36" s="90">
        <f t="shared" si="51"/>
        <v>6.5648534828413097E-2</v>
      </c>
    </row>
    <row r="37" spans="2:77" ht="23.25" customHeight="1" x14ac:dyDescent="0.25">
      <c r="B37" s="825" t="s">
        <v>68</v>
      </c>
      <c r="C37" s="903" t="s">
        <v>69</v>
      </c>
      <c r="D37" s="74" t="s">
        <v>36</v>
      </c>
      <c r="E37" s="186">
        <f t="shared" si="0"/>
        <v>0.30499999999999999</v>
      </c>
      <c r="F37" s="75">
        <f t="shared" si="1"/>
        <v>5.0000000000000001E-3</v>
      </c>
      <c r="G37" s="76">
        <f t="shared" si="47"/>
        <v>1.6393442622950821E-2</v>
      </c>
      <c r="H37" s="78">
        <f t="shared" si="3"/>
        <v>4.5999999999999999E-2</v>
      </c>
      <c r="I37" s="78">
        <f t="shared" si="4"/>
        <v>5.0999999999999997E-2</v>
      </c>
      <c r="J37" s="76">
        <f t="shared" si="48"/>
        <v>0.16721311475409836</v>
      </c>
      <c r="K37" s="78">
        <f t="shared" si="6"/>
        <v>0</v>
      </c>
      <c r="L37" s="78">
        <f t="shared" si="7"/>
        <v>5.0999999999999997E-2</v>
      </c>
      <c r="M37" s="76">
        <f t="shared" si="49"/>
        <v>0.16721311475409836</v>
      </c>
      <c r="N37" s="78">
        <f t="shared" si="9"/>
        <v>0</v>
      </c>
      <c r="O37" s="78">
        <f t="shared" si="31"/>
        <v>5.0999999999999997E-2</v>
      </c>
      <c r="P37" s="76">
        <f t="shared" si="50"/>
        <v>0.16721311475409836</v>
      </c>
      <c r="Q37" s="91">
        <f t="shared" si="10"/>
        <v>0.30499999999999999</v>
      </c>
      <c r="R37" s="92">
        <v>0</v>
      </c>
      <c r="S37" s="625">
        <v>0.30499999999999999</v>
      </c>
      <c r="T37" s="93">
        <f t="shared" si="11"/>
        <v>5.0000000000000001E-3</v>
      </c>
      <c r="U37" s="94">
        <v>0</v>
      </c>
      <c r="V37" s="95">
        <v>5.0000000000000001E-3</v>
      </c>
      <c r="W37" s="93">
        <f t="shared" si="12"/>
        <v>0</v>
      </c>
      <c r="X37" s="94">
        <v>0</v>
      </c>
      <c r="Y37" s="95"/>
      <c r="Z37" s="93">
        <f t="shared" si="13"/>
        <v>0</v>
      </c>
      <c r="AA37" s="94">
        <v>0</v>
      </c>
      <c r="AB37" s="95"/>
      <c r="AC37" s="189">
        <f t="shared" si="14"/>
        <v>5.0000000000000001E-3</v>
      </c>
      <c r="AD37" s="190"/>
      <c r="AE37" s="189">
        <f t="shared" si="53"/>
        <v>5.0000000000000001E-3</v>
      </c>
      <c r="AF37" s="190">
        <f t="shared" si="15"/>
        <v>0</v>
      </c>
      <c r="AG37" s="189">
        <v>0</v>
      </c>
      <c r="AH37" s="95"/>
      <c r="AI37" s="190">
        <f t="shared" si="16"/>
        <v>3.2000000000000001E-2</v>
      </c>
      <c r="AJ37" s="189">
        <v>0</v>
      </c>
      <c r="AK37" s="95">
        <v>3.2000000000000001E-2</v>
      </c>
      <c r="AL37" s="190">
        <f t="shared" si="17"/>
        <v>1.4E-2</v>
      </c>
      <c r="AM37" s="189">
        <v>0</v>
      </c>
      <c r="AN37" s="95">
        <v>1.4E-2</v>
      </c>
      <c r="AO37" s="190">
        <f t="shared" si="18"/>
        <v>4.5999999999999999E-2</v>
      </c>
      <c r="AP37" s="190"/>
      <c r="AQ37" s="189">
        <f t="shared" si="54"/>
        <v>4.5999999999999999E-2</v>
      </c>
      <c r="AR37" s="190">
        <f t="shared" si="52"/>
        <v>5.0999999999999997E-2</v>
      </c>
      <c r="AS37" s="190"/>
      <c r="AT37" s="189">
        <f t="shared" si="55"/>
        <v>5.0999999999999997E-2</v>
      </c>
      <c r="AU37" s="190">
        <f t="shared" si="20"/>
        <v>0</v>
      </c>
      <c r="AV37" s="189">
        <v>0</v>
      </c>
      <c r="AW37" s="96">
        <v>0</v>
      </c>
      <c r="AX37" s="190">
        <f t="shared" si="21"/>
        <v>0</v>
      </c>
      <c r="AY37" s="189">
        <v>0</v>
      </c>
      <c r="AZ37" s="96">
        <v>0</v>
      </c>
      <c r="BA37" s="190">
        <f t="shared" si="22"/>
        <v>0</v>
      </c>
      <c r="BB37" s="189">
        <v>0</v>
      </c>
      <c r="BC37" s="96">
        <v>0</v>
      </c>
      <c r="BD37" s="190">
        <f t="shared" si="23"/>
        <v>0</v>
      </c>
      <c r="BE37" s="190"/>
      <c r="BF37" s="189">
        <f t="shared" si="56"/>
        <v>0</v>
      </c>
      <c r="BG37" s="190">
        <f t="shared" si="24"/>
        <v>5.0999999999999997E-2</v>
      </c>
      <c r="BH37" s="190"/>
      <c r="BI37" s="189">
        <f t="shared" si="57"/>
        <v>5.0999999999999997E-2</v>
      </c>
      <c r="BJ37" s="190">
        <f t="shared" si="25"/>
        <v>0</v>
      </c>
      <c r="BK37" s="189">
        <v>0</v>
      </c>
      <c r="BL37" s="95">
        <v>0</v>
      </c>
      <c r="BM37" s="190">
        <f t="shared" si="26"/>
        <v>0</v>
      </c>
      <c r="BN37" s="189">
        <v>0</v>
      </c>
      <c r="BO37" s="95">
        <v>0</v>
      </c>
      <c r="BP37" s="190">
        <f t="shared" si="27"/>
        <v>0</v>
      </c>
      <c r="BQ37" s="189">
        <v>0</v>
      </c>
      <c r="BR37" s="95">
        <v>0</v>
      </c>
      <c r="BS37" s="87">
        <f t="shared" si="28"/>
        <v>0</v>
      </c>
      <c r="BT37" s="87"/>
      <c r="BU37" s="88">
        <f t="shared" si="58"/>
        <v>0</v>
      </c>
      <c r="BV37" s="87">
        <f t="shared" si="29"/>
        <v>5.0999999999999997E-2</v>
      </c>
      <c r="BW37" s="87"/>
      <c r="BX37" s="88">
        <f t="shared" si="59"/>
        <v>5.0999999999999997E-2</v>
      </c>
      <c r="BY37" s="90">
        <f t="shared" si="51"/>
        <v>0.16721311475409836</v>
      </c>
    </row>
    <row r="38" spans="2:77" ht="23.25" customHeight="1" x14ac:dyDescent="0.25">
      <c r="B38" s="826"/>
      <c r="C38" s="904"/>
      <c r="D38" s="74" t="s">
        <v>32</v>
      </c>
      <c r="E38" s="186">
        <f t="shared" si="0"/>
        <v>333.33</v>
      </c>
      <c r="F38" s="75">
        <f t="shared" si="1"/>
        <v>10.715999999999999</v>
      </c>
      <c r="G38" s="76">
        <f t="shared" si="47"/>
        <v>3.214832148321483E-2</v>
      </c>
      <c r="H38" s="78">
        <f t="shared" si="3"/>
        <v>66.417379999999994</v>
      </c>
      <c r="I38" s="78">
        <f t="shared" si="4"/>
        <v>77.133379999999988</v>
      </c>
      <c r="J38" s="76">
        <f t="shared" si="48"/>
        <v>0.23140245402454021</v>
      </c>
      <c r="K38" s="78">
        <f t="shared" si="6"/>
        <v>0</v>
      </c>
      <c r="L38" s="78">
        <f t="shared" si="7"/>
        <v>77.133379999999988</v>
      </c>
      <c r="M38" s="76">
        <f t="shared" si="49"/>
        <v>0.23140245402454021</v>
      </c>
      <c r="N38" s="78">
        <f t="shared" si="9"/>
        <v>0</v>
      </c>
      <c r="O38" s="78">
        <f t="shared" si="31"/>
        <v>77.133379999999988</v>
      </c>
      <c r="P38" s="76">
        <f t="shared" si="50"/>
        <v>0.23140245402454021</v>
      </c>
      <c r="Q38" s="91">
        <f t="shared" si="10"/>
        <v>333.33</v>
      </c>
      <c r="R38" s="92">
        <v>0</v>
      </c>
      <c r="S38" s="625">
        <v>333.33</v>
      </c>
      <c r="T38" s="93">
        <f t="shared" si="11"/>
        <v>10.715999999999999</v>
      </c>
      <c r="U38" s="94">
        <v>0</v>
      </c>
      <c r="V38" s="95">
        <v>10.715999999999999</v>
      </c>
      <c r="W38" s="93">
        <f t="shared" si="12"/>
        <v>0</v>
      </c>
      <c r="X38" s="94">
        <v>0</v>
      </c>
      <c r="Y38" s="95"/>
      <c r="Z38" s="93">
        <f t="shared" si="13"/>
        <v>0</v>
      </c>
      <c r="AA38" s="94">
        <v>0</v>
      </c>
      <c r="AB38" s="95"/>
      <c r="AC38" s="189">
        <f t="shared" si="14"/>
        <v>10.715999999999999</v>
      </c>
      <c r="AD38" s="190"/>
      <c r="AE38" s="189">
        <f t="shared" si="53"/>
        <v>10.715999999999999</v>
      </c>
      <c r="AF38" s="190">
        <f t="shared" si="15"/>
        <v>0</v>
      </c>
      <c r="AG38" s="189">
        <v>0</v>
      </c>
      <c r="AH38" s="95"/>
      <c r="AI38" s="190">
        <f t="shared" si="16"/>
        <v>40.193379999999998</v>
      </c>
      <c r="AJ38" s="189">
        <v>0</v>
      </c>
      <c r="AK38" s="95">
        <v>40.193379999999998</v>
      </c>
      <c r="AL38" s="190">
        <f t="shared" si="17"/>
        <v>26.224</v>
      </c>
      <c r="AM38" s="189">
        <v>0</v>
      </c>
      <c r="AN38" s="95">
        <v>26.224</v>
      </c>
      <c r="AO38" s="190">
        <f t="shared" si="18"/>
        <v>66.417379999999994</v>
      </c>
      <c r="AP38" s="190"/>
      <c r="AQ38" s="189">
        <f t="shared" si="54"/>
        <v>66.417379999999994</v>
      </c>
      <c r="AR38" s="190">
        <f t="shared" si="52"/>
        <v>77.133379999999988</v>
      </c>
      <c r="AS38" s="190"/>
      <c r="AT38" s="189">
        <f t="shared" si="55"/>
        <v>77.133379999999988</v>
      </c>
      <c r="AU38" s="190">
        <f t="shared" si="20"/>
        <v>0</v>
      </c>
      <c r="AV38" s="189">
        <v>0</v>
      </c>
      <c r="AW38" s="96">
        <v>0</v>
      </c>
      <c r="AX38" s="190">
        <f t="shared" si="21"/>
        <v>0</v>
      </c>
      <c r="AY38" s="189">
        <v>0</v>
      </c>
      <c r="AZ38" s="96">
        <v>0</v>
      </c>
      <c r="BA38" s="190">
        <f t="shared" si="22"/>
        <v>0</v>
      </c>
      <c r="BB38" s="189">
        <v>0</v>
      </c>
      <c r="BC38" s="96">
        <v>0</v>
      </c>
      <c r="BD38" s="190">
        <f t="shared" si="23"/>
        <v>0</v>
      </c>
      <c r="BE38" s="190"/>
      <c r="BF38" s="189">
        <f t="shared" si="56"/>
        <v>0</v>
      </c>
      <c r="BG38" s="190">
        <f t="shared" si="24"/>
        <v>77.133379999999988</v>
      </c>
      <c r="BH38" s="190"/>
      <c r="BI38" s="189">
        <f t="shared" si="57"/>
        <v>77.133379999999988</v>
      </c>
      <c r="BJ38" s="190">
        <f t="shared" si="25"/>
        <v>0</v>
      </c>
      <c r="BK38" s="189">
        <v>0</v>
      </c>
      <c r="BL38" s="95">
        <v>0</v>
      </c>
      <c r="BM38" s="190">
        <f t="shared" si="26"/>
        <v>0</v>
      </c>
      <c r="BN38" s="189">
        <v>0</v>
      </c>
      <c r="BO38" s="95">
        <v>0</v>
      </c>
      <c r="BP38" s="190">
        <f t="shared" si="27"/>
        <v>0</v>
      </c>
      <c r="BQ38" s="189">
        <v>0</v>
      </c>
      <c r="BR38" s="95">
        <v>0</v>
      </c>
      <c r="BS38" s="87">
        <f t="shared" si="28"/>
        <v>0</v>
      </c>
      <c r="BT38" s="87"/>
      <c r="BU38" s="88">
        <f t="shared" si="58"/>
        <v>0</v>
      </c>
      <c r="BV38" s="87">
        <f t="shared" si="29"/>
        <v>77.133379999999988</v>
      </c>
      <c r="BW38" s="87"/>
      <c r="BX38" s="88">
        <f t="shared" si="59"/>
        <v>77.133379999999988</v>
      </c>
      <c r="BY38" s="90">
        <f t="shared" si="51"/>
        <v>0.23140245402454021</v>
      </c>
    </row>
    <row r="39" spans="2:77" ht="15.75" customHeight="1" x14ac:dyDescent="0.25">
      <c r="B39" s="825" t="s">
        <v>70</v>
      </c>
      <c r="C39" s="894" t="s">
        <v>71</v>
      </c>
      <c r="D39" s="74" t="s">
        <v>52</v>
      </c>
      <c r="E39" s="186">
        <f t="shared" si="0"/>
        <v>5.5309999999999997</v>
      </c>
      <c r="F39" s="75">
        <f t="shared" si="1"/>
        <v>0</v>
      </c>
      <c r="G39" s="76">
        <f t="shared" si="47"/>
        <v>0</v>
      </c>
      <c r="H39" s="78">
        <f t="shared" si="3"/>
        <v>1.925</v>
      </c>
      <c r="I39" s="78">
        <f t="shared" si="4"/>
        <v>1.925</v>
      </c>
      <c r="J39" s="76">
        <f t="shared" si="48"/>
        <v>0.34803832941601881</v>
      </c>
      <c r="K39" s="78">
        <f t="shared" si="6"/>
        <v>0</v>
      </c>
      <c r="L39" s="78">
        <f t="shared" si="7"/>
        <v>1.925</v>
      </c>
      <c r="M39" s="76">
        <f t="shared" si="49"/>
        <v>0.34803832941601881</v>
      </c>
      <c r="N39" s="78">
        <f t="shared" si="9"/>
        <v>0</v>
      </c>
      <c r="O39" s="78">
        <f t="shared" si="31"/>
        <v>1.925</v>
      </c>
      <c r="P39" s="76">
        <f t="shared" si="50"/>
        <v>0.34803832941601881</v>
      </c>
      <c r="Q39" s="91">
        <f t="shared" si="10"/>
        <v>5.5309999999999997</v>
      </c>
      <c r="R39" s="92">
        <v>0</v>
      </c>
      <c r="S39" s="625">
        <v>5.5309999999999997</v>
      </c>
      <c r="T39" s="93">
        <f t="shared" si="11"/>
        <v>0</v>
      </c>
      <c r="U39" s="94">
        <v>0</v>
      </c>
      <c r="V39" s="95">
        <v>0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0</v>
      </c>
      <c r="AD39" s="190">
        <v>0</v>
      </c>
      <c r="AE39" s="189">
        <f t="shared" si="53"/>
        <v>0</v>
      </c>
      <c r="AF39" s="190">
        <f t="shared" si="15"/>
        <v>0.42399999999999999</v>
      </c>
      <c r="AG39" s="189">
        <v>0</v>
      </c>
      <c r="AH39" s="95">
        <v>0.42399999999999999</v>
      </c>
      <c r="AI39" s="190">
        <f t="shared" si="16"/>
        <v>0.60799999999999998</v>
      </c>
      <c r="AJ39" s="189">
        <v>0</v>
      </c>
      <c r="AK39" s="95">
        <v>0.60799999999999998</v>
      </c>
      <c r="AL39" s="190">
        <f t="shared" si="17"/>
        <v>0.89300000000000002</v>
      </c>
      <c r="AM39" s="189">
        <v>0</v>
      </c>
      <c r="AN39" s="95">
        <v>0.89300000000000002</v>
      </c>
      <c r="AO39" s="190">
        <f t="shared" si="18"/>
        <v>1.925</v>
      </c>
      <c r="AP39" s="190">
        <v>0</v>
      </c>
      <c r="AQ39" s="189">
        <f t="shared" si="54"/>
        <v>1.925</v>
      </c>
      <c r="AR39" s="190">
        <f t="shared" si="52"/>
        <v>1.925</v>
      </c>
      <c r="AS39" s="190">
        <v>0</v>
      </c>
      <c r="AT39" s="189">
        <f t="shared" si="55"/>
        <v>1.925</v>
      </c>
      <c r="AU39" s="190">
        <f t="shared" si="20"/>
        <v>0</v>
      </c>
      <c r="AV39" s="189">
        <v>0</v>
      </c>
      <c r="AW39" s="96">
        <v>0</v>
      </c>
      <c r="AX39" s="190">
        <f t="shared" si="21"/>
        <v>0</v>
      </c>
      <c r="AY39" s="189">
        <v>0</v>
      </c>
      <c r="AZ39" s="96">
        <v>0</v>
      </c>
      <c r="BA39" s="190">
        <f t="shared" si="22"/>
        <v>0</v>
      </c>
      <c r="BB39" s="189">
        <v>0</v>
      </c>
      <c r="BC39" s="96">
        <v>0</v>
      </c>
      <c r="BD39" s="190">
        <f t="shared" si="23"/>
        <v>0</v>
      </c>
      <c r="BE39" s="190">
        <v>0</v>
      </c>
      <c r="BF39" s="189">
        <f t="shared" si="56"/>
        <v>0</v>
      </c>
      <c r="BG39" s="190">
        <f t="shared" si="24"/>
        <v>1.925</v>
      </c>
      <c r="BH39" s="190">
        <v>0</v>
      </c>
      <c r="BI39" s="189">
        <f t="shared" si="57"/>
        <v>1.925</v>
      </c>
      <c r="BJ39" s="190">
        <f t="shared" si="25"/>
        <v>0</v>
      </c>
      <c r="BK39" s="189">
        <v>0</v>
      </c>
      <c r="BL39" s="95">
        <v>0</v>
      </c>
      <c r="BM39" s="190">
        <f t="shared" si="26"/>
        <v>0</v>
      </c>
      <c r="BN39" s="189">
        <v>0</v>
      </c>
      <c r="BO39" s="95">
        <v>0</v>
      </c>
      <c r="BP39" s="190">
        <f t="shared" si="27"/>
        <v>0</v>
      </c>
      <c r="BQ39" s="189">
        <v>0</v>
      </c>
      <c r="BR39" s="95">
        <v>0</v>
      </c>
      <c r="BS39" s="87">
        <f t="shared" si="28"/>
        <v>0</v>
      </c>
      <c r="BT39" s="87">
        <v>0</v>
      </c>
      <c r="BU39" s="88">
        <f t="shared" si="58"/>
        <v>0</v>
      </c>
      <c r="BV39" s="87">
        <f t="shared" si="29"/>
        <v>1.925</v>
      </c>
      <c r="BW39" s="87">
        <v>0</v>
      </c>
      <c r="BX39" s="88">
        <f t="shared" si="59"/>
        <v>1.925</v>
      </c>
      <c r="BY39" s="90">
        <f t="shared" si="51"/>
        <v>0.34803832941601881</v>
      </c>
    </row>
    <row r="40" spans="2:77" ht="15.75" customHeight="1" x14ac:dyDescent="0.25">
      <c r="B40" s="826"/>
      <c r="C40" s="895"/>
      <c r="D40" s="74" t="s">
        <v>32</v>
      </c>
      <c r="E40" s="186">
        <f t="shared" si="0"/>
        <v>2599.7220000000002</v>
      </c>
      <c r="F40" s="75">
        <f t="shared" si="1"/>
        <v>0</v>
      </c>
      <c r="G40" s="76">
        <f t="shared" si="47"/>
        <v>0</v>
      </c>
      <c r="H40" s="78">
        <f t="shared" si="3"/>
        <v>937.08245000000011</v>
      </c>
      <c r="I40" s="78">
        <f t="shared" si="4"/>
        <v>937.08245000000011</v>
      </c>
      <c r="J40" s="76">
        <f t="shared" si="48"/>
        <v>0.36045486786664116</v>
      </c>
      <c r="K40" s="78">
        <f t="shared" si="6"/>
        <v>0</v>
      </c>
      <c r="L40" s="78">
        <f t="shared" si="7"/>
        <v>937.08245000000011</v>
      </c>
      <c r="M40" s="76">
        <f t="shared" si="49"/>
        <v>0.36045486786664116</v>
      </c>
      <c r="N40" s="78">
        <f t="shared" si="9"/>
        <v>0</v>
      </c>
      <c r="O40" s="78">
        <f t="shared" si="31"/>
        <v>937.08245000000011</v>
      </c>
      <c r="P40" s="76">
        <f t="shared" si="50"/>
        <v>0.36045486786664116</v>
      </c>
      <c r="Q40" s="91">
        <f t="shared" si="10"/>
        <v>2599.7220000000002</v>
      </c>
      <c r="R40" s="92">
        <v>0</v>
      </c>
      <c r="S40" s="625">
        <v>2599.7220000000002</v>
      </c>
      <c r="T40" s="93">
        <f t="shared" si="11"/>
        <v>0</v>
      </c>
      <c r="U40" s="94">
        <v>0</v>
      </c>
      <c r="V40" s="95">
        <v>0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0</v>
      </c>
      <c r="AD40" s="190">
        <v>0</v>
      </c>
      <c r="AE40" s="189">
        <f t="shared" si="53"/>
        <v>0</v>
      </c>
      <c r="AF40" s="190">
        <f t="shared" si="15"/>
        <v>170.619</v>
      </c>
      <c r="AG40" s="189">
        <v>0</v>
      </c>
      <c r="AH40" s="95">
        <v>170.619</v>
      </c>
      <c r="AI40" s="190">
        <f t="shared" si="16"/>
        <v>243.893</v>
      </c>
      <c r="AJ40" s="189">
        <v>0</v>
      </c>
      <c r="AK40" s="95">
        <v>243.893</v>
      </c>
      <c r="AL40" s="190">
        <f t="shared" si="17"/>
        <v>522.57045000000005</v>
      </c>
      <c r="AM40" s="189">
        <v>0</v>
      </c>
      <c r="AN40" s="95">
        <v>522.57045000000005</v>
      </c>
      <c r="AO40" s="190">
        <f t="shared" si="18"/>
        <v>937.08245000000011</v>
      </c>
      <c r="AP40" s="190">
        <v>0</v>
      </c>
      <c r="AQ40" s="189">
        <f t="shared" si="54"/>
        <v>937.08245000000011</v>
      </c>
      <c r="AR40" s="190">
        <f t="shared" si="52"/>
        <v>937.08245000000011</v>
      </c>
      <c r="AS40" s="190">
        <v>0</v>
      </c>
      <c r="AT40" s="189">
        <f t="shared" si="55"/>
        <v>937.08245000000011</v>
      </c>
      <c r="AU40" s="190">
        <f t="shared" si="20"/>
        <v>0</v>
      </c>
      <c r="AV40" s="189">
        <v>0</v>
      </c>
      <c r="AW40" s="96">
        <v>0</v>
      </c>
      <c r="AX40" s="190">
        <f t="shared" si="21"/>
        <v>0</v>
      </c>
      <c r="AY40" s="189">
        <v>0</v>
      </c>
      <c r="AZ40" s="96">
        <v>0</v>
      </c>
      <c r="BA40" s="190">
        <f t="shared" si="22"/>
        <v>0</v>
      </c>
      <c r="BB40" s="189">
        <v>0</v>
      </c>
      <c r="BC40" s="96">
        <v>0</v>
      </c>
      <c r="BD40" s="190">
        <f t="shared" si="23"/>
        <v>0</v>
      </c>
      <c r="BE40" s="190">
        <v>0</v>
      </c>
      <c r="BF40" s="189">
        <f t="shared" si="56"/>
        <v>0</v>
      </c>
      <c r="BG40" s="190">
        <f t="shared" si="24"/>
        <v>937.08245000000011</v>
      </c>
      <c r="BH40" s="190">
        <v>0</v>
      </c>
      <c r="BI40" s="189">
        <f t="shared" si="57"/>
        <v>937.08245000000011</v>
      </c>
      <c r="BJ40" s="190">
        <f t="shared" si="25"/>
        <v>0</v>
      </c>
      <c r="BK40" s="189">
        <v>0</v>
      </c>
      <c r="BL40" s="95">
        <v>0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</v>
      </c>
      <c r="BQ40" s="189">
        <v>0</v>
      </c>
      <c r="BR40" s="95">
        <v>0</v>
      </c>
      <c r="BS40" s="87">
        <f t="shared" si="28"/>
        <v>0</v>
      </c>
      <c r="BT40" s="87">
        <v>0</v>
      </c>
      <c r="BU40" s="88">
        <f t="shared" si="58"/>
        <v>0</v>
      </c>
      <c r="BV40" s="87">
        <f t="shared" si="29"/>
        <v>937.08245000000011</v>
      </c>
      <c r="BW40" s="87">
        <v>0</v>
      </c>
      <c r="BX40" s="88">
        <f t="shared" si="59"/>
        <v>937.08245000000011</v>
      </c>
      <c r="BY40" s="191">
        <f t="shared" si="51"/>
        <v>0.36045486786664116</v>
      </c>
    </row>
    <row r="41" spans="2:77" ht="15.75" customHeight="1" x14ac:dyDescent="0.25">
      <c r="B41" s="825" t="s">
        <v>72</v>
      </c>
      <c r="C41" s="896" t="s">
        <v>73</v>
      </c>
      <c r="D41" s="74" t="s">
        <v>57</v>
      </c>
      <c r="E41" s="186">
        <f t="shared" si="0"/>
        <v>8</v>
      </c>
      <c r="F41" s="75">
        <f t="shared" si="1"/>
        <v>0</v>
      </c>
      <c r="G41" s="76">
        <f t="shared" si="47"/>
        <v>0</v>
      </c>
      <c r="H41" s="78">
        <f t="shared" si="3"/>
        <v>1</v>
      </c>
      <c r="I41" s="78">
        <f t="shared" si="4"/>
        <v>1</v>
      </c>
      <c r="J41" s="76">
        <f t="shared" si="48"/>
        <v>0.125</v>
      </c>
      <c r="K41" s="78">
        <f t="shared" si="6"/>
        <v>0</v>
      </c>
      <c r="L41" s="78">
        <f t="shared" si="7"/>
        <v>1</v>
      </c>
      <c r="M41" s="76">
        <f t="shared" si="49"/>
        <v>0.125</v>
      </c>
      <c r="N41" s="78">
        <f t="shared" si="9"/>
        <v>0</v>
      </c>
      <c r="O41" s="78">
        <f t="shared" si="31"/>
        <v>1</v>
      </c>
      <c r="P41" s="76">
        <f t="shared" si="50"/>
        <v>0.125</v>
      </c>
      <c r="Q41" s="91">
        <f t="shared" si="10"/>
        <v>8</v>
      </c>
      <c r="R41" s="92">
        <v>0</v>
      </c>
      <c r="S41" s="630">
        <v>8</v>
      </c>
      <c r="T41" s="93">
        <f t="shared" si="11"/>
        <v>0</v>
      </c>
      <c r="U41" s="94">
        <v>0</v>
      </c>
      <c r="V41" s="192"/>
      <c r="W41" s="93">
        <f t="shared" si="12"/>
        <v>0</v>
      </c>
      <c r="X41" s="94">
        <v>0</v>
      </c>
      <c r="Y41" s="192"/>
      <c r="Z41" s="93">
        <f t="shared" si="13"/>
        <v>0</v>
      </c>
      <c r="AA41" s="94">
        <v>0</v>
      </c>
      <c r="AB41" s="192"/>
      <c r="AC41" s="189">
        <f t="shared" si="14"/>
        <v>0</v>
      </c>
      <c r="AD41" s="190"/>
      <c r="AE41" s="189">
        <f t="shared" si="53"/>
        <v>0</v>
      </c>
      <c r="AF41" s="190">
        <f t="shared" si="15"/>
        <v>0</v>
      </c>
      <c r="AG41" s="189">
        <v>0</v>
      </c>
      <c r="AH41" s="192"/>
      <c r="AI41" s="190">
        <f t="shared" si="16"/>
        <v>0</v>
      </c>
      <c r="AJ41" s="189">
        <v>0</v>
      </c>
      <c r="AK41" s="192">
        <v>0</v>
      </c>
      <c r="AL41" s="190">
        <f t="shared" si="17"/>
        <v>1</v>
      </c>
      <c r="AM41" s="189">
        <v>0</v>
      </c>
      <c r="AN41" s="192">
        <v>1</v>
      </c>
      <c r="AO41" s="190">
        <f t="shared" si="18"/>
        <v>1</v>
      </c>
      <c r="AP41" s="190"/>
      <c r="AQ41" s="189">
        <f t="shared" si="54"/>
        <v>1</v>
      </c>
      <c r="AR41" s="190">
        <f t="shared" si="52"/>
        <v>1</v>
      </c>
      <c r="AS41" s="190"/>
      <c r="AT41" s="189">
        <f t="shared" si="55"/>
        <v>1</v>
      </c>
      <c r="AU41" s="190">
        <f t="shared" si="20"/>
        <v>0</v>
      </c>
      <c r="AV41" s="189">
        <v>0</v>
      </c>
      <c r="AW41" s="97">
        <v>0</v>
      </c>
      <c r="AX41" s="190">
        <f t="shared" si="21"/>
        <v>0</v>
      </c>
      <c r="AY41" s="189">
        <v>0</v>
      </c>
      <c r="AZ41" s="97">
        <v>0</v>
      </c>
      <c r="BA41" s="190">
        <f t="shared" si="22"/>
        <v>0</v>
      </c>
      <c r="BB41" s="189">
        <v>0</v>
      </c>
      <c r="BC41" s="97">
        <v>0</v>
      </c>
      <c r="BD41" s="190">
        <f t="shared" si="23"/>
        <v>0</v>
      </c>
      <c r="BE41" s="190"/>
      <c r="BF41" s="189">
        <f t="shared" si="56"/>
        <v>0</v>
      </c>
      <c r="BG41" s="190">
        <f t="shared" si="24"/>
        <v>1</v>
      </c>
      <c r="BH41" s="190"/>
      <c r="BI41" s="189">
        <f t="shared" si="57"/>
        <v>1</v>
      </c>
      <c r="BJ41" s="190">
        <f t="shared" si="25"/>
        <v>0</v>
      </c>
      <c r="BK41" s="189">
        <v>0</v>
      </c>
      <c r="BL41" s="192">
        <v>0</v>
      </c>
      <c r="BM41" s="190">
        <f t="shared" si="26"/>
        <v>0</v>
      </c>
      <c r="BN41" s="189">
        <v>0</v>
      </c>
      <c r="BO41" s="192"/>
      <c r="BP41" s="190">
        <f t="shared" si="27"/>
        <v>0</v>
      </c>
      <c r="BQ41" s="189">
        <v>0</v>
      </c>
      <c r="BR41" s="192"/>
      <c r="BS41" s="87">
        <f t="shared" si="28"/>
        <v>0</v>
      </c>
      <c r="BT41" s="87"/>
      <c r="BU41" s="88">
        <f t="shared" si="58"/>
        <v>0</v>
      </c>
      <c r="BV41" s="87">
        <f t="shared" si="29"/>
        <v>1</v>
      </c>
      <c r="BW41" s="87"/>
      <c r="BX41" s="88">
        <f t="shared" si="59"/>
        <v>1</v>
      </c>
      <c r="BY41" s="193">
        <f t="shared" si="51"/>
        <v>0.125</v>
      </c>
    </row>
    <row r="42" spans="2:77" ht="15.75" customHeight="1" thickBot="1" x14ac:dyDescent="0.3">
      <c r="B42" s="829"/>
      <c r="C42" s="897"/>
      <c r="D42" s="617" t="s">
        <v>32</v>
      </c>
      <c r="E42" s="186">
        <f t="shared" si="0"/>
        <v>98.9</v>
      </c>
      <c r="F42" s="75">
        <f t="shared" si="1"/>
        <v>0</v>
      </c>
      <c r="G42" s="76">
        <f t="shared" si="47"/>
        <v>0</v>
      </c>
      <c r="H42" s="78">
        <f t="shared" si="3"/>
        <v>14.875</v>
      </c>
      <c r="I42" s="78">
        <f t="shared" si="4"/>
        <v>14.875</v>
      </c>
      <c r="J42" s="76">
        <f t="shared" si="48"/>
        <v>0.15040444893832153</v>
      </c>
      <c r="K42" s="78">
        <f t="shared" si="6"/>
        <v>0</v>
      </c>
      <c r="L42" s="78">
        <f t="shared" si="7"/>
        <v>14.875</v>
      </c>
      <c r="M42" s="76">
        <f t="shared" si="49"/>
        <v>0.15040444893832153</v>
      </c>
      <c r="N42" s="78">
        <f t="shared" si="9"/>
        <v>0</v>
      </c>
      <c r="O42" s="78">
        <f t="shared" si="31"/>
        <v>14.875</v>
      </c>
      <c r="P42" s="76">
        <f t="shared" si="50"/>
        <v>0.15040444893832153</v>
      </c>
      <c r="Q42" s="162">
        <f t="shared" si="10"/>
        <v>98.9</v>
      </c>
      <c r="R42" s="163">
        <v>0</v>
      </c>
      <c r="S42" s="631">
        <v>98.9</v>
      </c>
      <c r="T42" s="164">
        <f t="shared" si="11"/>
        <v>0</v>
      </c>
      <c r="U42" s="165">
        <v>0</v>
      </c>
      <c r="V42" s="195"/>
      <c r="W42" s="164">
        <f t="shared" si="12"/>
        <v>0</v>
      </c>
      <c r="X42" s="165">
        <v>0</v>
      </c>
      <c r="Y42" s="195"/>
      <c r="Z42" s="164">
        <f t="shared" si="13"/>
        <v>0</v>
      </c>
      <c r="AA42" s="165">
        <v>0</v>
      </c>
      <c r="AB42" s="195"/>
      <c r="AC42" s="197">
        <f t="shared" si="14"/>
        <v>0</v>
      </c>
      <c r="AD42" s="198"/>
      <c r="AE42" s="199">
        <f t="shared" si="53"/>
        <v>0</v>
      </c>
      <c r="AF42" s="198">
        <f t="shared" si="15"/>
        <v>0</v>
      </c>
      <c r="AG42" s="197"/>
      <c r="AH42" s="195"/>
      <c r="AI42" s="198">
        <f t="shared" si="16"/>
        <v>0</v>
      </c>
      <c r="AJ42" s="197"/>
      <c r="AK42" s="195">
        <v>0</v>
      </c>
      <c r="AL42" s="198">
        <f t="shared" si="17"/>
        <v>14.875</v>
      </c>
      <c r="AM42" s="197"/>
      <c r="AN42" s="195">
        <v>14.875</v>
      </c>
      <c r="AO42" s="198">
        <f t="shared" si="18"/>
        <v>14.875</v>
      </c>
      <c r="AP42" s="198"/>
      <c r="AQ42" s="189">
        <f t="shared" si="54"/>
        <v>14.875</v>
      </c>
      <c r="AR42" s="198">
        <f t="shared" si="52"/>
        <v>14.875</v>
      </c>
      <c r="AS42" s="198"/>
      <c r="AT42" s="199">
        <f t="shared" si="55"/>
        <v>14.875</v>
      </c>
      <c r="AU42" s="198">
        <f t="shared" si="20"/>
        <v>0</v>
      </c>
      <c r="AV42" s="197"/>
      <c r="AW42" s="196">
        <v>0</v>
      </c>
      <c r="AX42" s="198">
        <f t="shared" si="21"/>
        <v>0</v>
      </c>
      <c r="AY42" s="197"/>
      <c r="AZ42" s="196">
        <v>0</v>
      </c>
      <c r="BA42" s="198">
        <f t="shared" si="22"/>
        <v>0</v>
      </c>
      <c r="BB42" s="197"/>
      <c r="BC42" s="196">
        <v>0</v>
      </c>
      <c r="BD42" s="198">
        <f t="shared" si="23"/>
        <v>0</v>
      </c>
      <c r="BE42" s="198"/>
      <c r="BF42" s="199">
        <f t="shared" si="56"/>
        <v>0</v>
      </c>
      <c r="BG42" s="198">
        <f t="shared" si="24"/>
        <v>14.875</v>
      </c>
      <c r="BH42" s="198"/>
      <c r="BI42" s="197">
        <f t="shared" si="57"/>
        <v>14.875</v>
      </c>
      <c r="BJ42" s="198">
        <f t="shared" si="25"/>
        <v>0</v>
      </c>
      <c r="BK42" s="197"/>
      <c r="BL42" s="195">
        <v>0</v>
      </c>
      <c r="BM42" s="198">
        <f t="shared" si="26"/>
        <v>0</v>
      </c>
      <c r="BN42" s="197"/>
      <c r="BO42" s="195"/>
      <c r="BP42" s="198">
        <f t="shared" si="27"/>
        <v>0</v>
      </c>
      <c r="BQ42" s="197"/>
      <c r="BR42" s="195"/>
      <c r="BS42" s="200">
        <f t="shared" si="28"/>
        <v>0</v>
      </c>
      <c r="BT42" s="200"/>
      <c r="BU42" s="120">
        <f t="shared" si="58"/>
        <v>0</v>
      </c>
      <c r="BV42" s="200">
        <f t="shared" si="29"/>
        <v>14.875</v>
      </c>
      <c r="BW42" s="200"/>
      <c r="BX42" s="120">
        <f t="shared" si="59"/>
        <v>14.875</v>
      </c>
      <c r="BY42" s="122">
        <f t="shared" si="51"/>
        <v>0.15040444893832153</v>
      </c>
    </row>
    <row r="43" spans="2:77" ht="12" customHeight="1" x14ac:dyDescent="0.25">
      <c r="B43" s="796" t="s">
        <v>74</v>
      </c>
      <c r="C43" s="898" t="s">
        <v>75</v>
      </c>
      <c r="D43" s="616" t="s">
        <v>36</v>
      </c>
      <c r="E43" s="202">
        <f t="shared" si="0"/>
        <v>5.9939999999999998</v>
      </c>
      <c r="F43" s="39">
        <f t="shared" si="1"/>
        <v>0.23499999999999999</v>
      </c>
      <c r="G43" s="40">
        <f t="shared" si="47"/>
        <v>3.920587253920587E-2</v>
      </c>
      <c r="H43" s="42">
        <f t="shared" si="3"/>
        <v>0.64800000000000002</v>
      </c>
      <c r="I43" s="42">
        <f t="shared" si="4"/>
        <v>0.88300000000000001</v>
      </c>
      <c r="J43" s="40">
        <f t="shared" si="48"/>
        <v>0.14731398064731399</v>
      </c>
      <c r="K43" s="42">
        <f t="shared" si="6"/>
        <v>0</v>
      </c>
      <c r="L43" s="42">
        <f t="shared" si="7"/>
        <v>0.88300000000000001</v>
      </c>
      <c r="M43" s="40">
        <f t="shared" si="49"/>
        <v>0.14731398064731399</v>
      </c>
      <c r="N43" s="42">
        <f t="shared" si="9"/>
        <v>0</v>
      </c>
      <c r="O43" s="42">
        <f t="shared" si="31"/>
        <v>0.88300000000000001</v>
      </c>
      <c r="P43" s="40">
        <f t="shared" si="50"/>
        <v>0.14731398064731399</v>
      </c>
      <c r="Q43" s="203">
        <f t="shared" si="10"/>
        <v>5.9939999999999998</v>
      </c>
      <c r="R43" s="45">
        <v>0</v>
      </c>
      <c r="S43" s="622">
        <v>5.9939999999999998</v>
      </c>
      <c r="T43" s="204">
        <f t="shared" si="11"/>
        <v>0</v>
      </c>
      <c r="U43" s="47">
        <v>0</v>
      </c>
      <c r="V43" s="48"/>
      <c r="W43" s="204">
        <f t="shared" si="12"/>
        <v>0</v>
      </c>
      <c r="X43" s="47">
        <v>0</v>
      </c>
      <c r="Y43" s="48"/>
      <c r="Z43" s="204">
        <f t="shared" si="13"/>
        <v>0.23499999999999999</v>
      </c>
      <c r="AA43" s="47">
        <v>0</v>
      </c>
      <c r="AB43" s="48">
        <v>0.23499999999999999</v>
      </c>
      <c r="AC43" s="205">
        <f t="shared" si="14"/>
        <v>0.23499999999999999</v>
      </c>
      <c r="AD43" s="206">
        <v>0</v>
      </c>
      <c r="AE43" s="207">
        <f t="shared" si="53"/>
        <v>0.23499999999999999</v>
      </c>
      <c r="AF43" s="205">
        <f t="shared" si="15"/>
        <v>0</v>
      </c>
      <c r="AG43" s="208">
        <v>0</v>
      </c>
      <c r="AH43" s="48"/>
      <c r="AI43" s="205">
        <f t="shared" si="16"/>
        <v>0</v>
      </c>
      <c r="AJ43" s="208">
        <v>0</v>
      </c>
      <c r="AK43" s="48">
        <v>0</v>
      </c>
      <c r="AL43" s="205">
        <f t="shared" si="17"/>
        <v>0.64800000000000002</v>
      </c>
      <c r="AM43" s="208">
        <v>0</v>
      </c>
      <c r="AN43" s="48">
        <v>0.64800000000000002</v>
      </c>
      <c r="AO43" s="205">
        <f t="shared" si="18"/>
        <v>0.64800000000000002</v>
      </c>
      <c r="AP43" s="206">
        <v>0</v>
      </c>
      <c r="AQ43" s="207">
        <f t="shared" si="54"/>
        <v>0.64800000000000002</v>
      </c>
      <c r="AR43" s="205">
        <f t="shared" si="52"/>
        <v>0.88300000000000001</v>
      </c>
      <c r="AS43" s="206">
        <v>0</v>
      </c>
      <c r="AT43" s="207">
        <f t="shared" si="55"/>
        <v>0.88300000000000001</v>
      </c>
      <c r="AU43" s="205">
        <f t="shared" si="20"/>
        <v>0</v>
      </c>
      <c r="AV43" s="208">
        <v>0</v>
      </c>
      <c r="AW43" s="49">
        <v>0</v>
      </c>
      <c r="AX43" s="205">
        <f t="shared" si="21"/>
        <v>0</v>
      </c>
      <c r="AY43" s="208">
        <v>0</v>
      </c>
      <c r="AZ43" s="49">
        <v>0</v>
      </c>
      <c r="BA43" s="205">
        <f t="shared" si="22"/>
        <v>0</v>
      </c>
      <c r="BB43" s="208">
        <v>0</v>
      </c>
      <c r="BC43" s="49">
        <v>0</v>
      </c>
      <c r="BD43" s="205">
        <f t="shared" si="23"/>
        <v>0</v>
      </c>
      <c r="BE43" s="206">
        <v>0</v>
      </c>
      <c r="BF43" s="207">
        <f t="shared" si="56"/>
        <v>0</v>
      </c>
      <c r="BG43" s="205">
        <f t="shared" si="24"/>
        <v>0.88300000000000001</v>
      </c>
      <c r="BH43" s="206">
        <v>0</v>
      </c>
      <c r="BI43" s="207">
        <f t="shared" si="57"/>
        <v>0.88300000000000001</v>
      </c>
      <c r="BJ43" s="205">
        <f t="shared" si="25"/>
        <v>0</v>
      </c>
      <c r="BK43" s="208">
        <v>0</v>
      </c>
      <c r="BL43" s="48">
        <v>0</v>
      </c>
      <c r="BM43" s="205">
        <f t="shared" si="26"/>
        <v>0</v>
      </c>
      <c r="BN43" s="208">
        <v>0</v>
      </c>
      <c r="BO43" s="48">
        <v>0</v>
      </c>
      <c r="BP43" s="205">
        <f t="shared" si="27"/>
        <v>0</v>
      </c>
      <c r="BQ43" s="208">
        <v>0</v>
      </c>
      <c r="BR43" s="48">
        <v>0</v>
      </c>
      <c r="BS43" s="209">
        <f t="shared" si="28"/>
        <v>0</v>
      </c>
      <c r="BT43" s="210">
        <v>0</v>
      </c>
      <c r="BU43" s="51">
        <f t="shared" si="58"/>
        <v>0</v>
      </c>
      <c r="BV43" s="209">
        <f t="shared" si="29"/>
        <v>0.88300000000000001</v>
      </c>
      <c r="BW43" s="210">
        <v>0</v>
      </c>
      <c r="BX43" s="51">
        <f t="shared" si="59"/>
        <v>0.88300000000000001</v>
      </c>
      <c r="BY43" s="54">
        <f t="shared" si="51"/>
        <v>0.14731398064731399</v>
      </c>
    </row>
    <row r="44" spans="2:77" ht="12" customHeight="1" x14ac:dyDescent="0.25">
      <c r="B44" s="832"/>
      <c r="C44" s="899"/>
      <c r="D44" s="74" t="s">
        <v>76</v>
      </c>
      <c r="E44" s="186">
        <f t="shared" si="0"/>
        <v>48</v>
      </c>
      <c r="F44" s="75">
        <f t="shared" si="1"/>
        <v>3</v>
      </c>
      <c r="G44" s="76">
        <f t="shared" si="47"/>
        <v>6.25E-2</v>
      </c>
      <c r="H44" s="78">
        <f t="shared" si="3"/>
        <v>5</v>
      </c>
      <c r="I44" s="78">
        <f t="shared" si="4"/>
        <v>8</v>
      </c>
      <c r="J44" s="76">
        <f t="shared" si="48"/>
        <v>0.16666666666666666</v>
      </c>
      <c r="K44" s="78">
        <f t="shared" si="6"/>
        <v>0</v>
      </c>
      <c r="L44" s="78">
        <f t="shared" si="7"/>
        <v>8</v>
      </c>
      <c r="M44" s="76">
        <f t="shared" si="49"/>
        <v>0.16666666666666666</v>
      </c>
      <c r="N44" s="78">
        <f t="shared" si="9"/>
        <v>0</v>
      </c>
      <c r="O44" s="78">
        <f t="shared" si="31"/>
        <v>8</v>
      </c>
      <c r="P44" s="76">
        <f t="shared" si="50"/>
        <v>0.16666666666666666</v>
      </c>
      <c r="Q44" s="211">
        <f t="shared" si="10"/>
        <v>48</v>
      </c>
      <c r="R44" s="92">
        <v>0</v>
      </c>
      <c r="S44" s="625">
        <v>48</v>
      </c>
      <c r="T44" s="212">
        <f t="shared" si="11"/>
        <v>0</v>
      </c>
      <c r="U44" s="94">
        <v>0</v>
      </c>
      <c r="V44" s="95"/>
      <c r="W44" s="212">
        <f t="shared" si="12"/>
        <v>0</v>
      </c>
      <c r="X44" s="94">
        <v>0</v>
      </c>
      <c r="Y44" s="95"/>
      <c r="Z44" s="212">
        <f t="shared" si="13"/>
        <v>3</v>
      </c>
      <c r="AA44" s="94">
        <v>0</v>
      </c>
      <c r="AB44" s="95">
        <v>3</v>
      </c>
      <c r="AC44" s="213">
        <f t="shared" si="14"/>
        <v>3</v>
      </c>
      <c r="AD44" s="190">
        <v>0</v>
      </c>
      <c r="AE44" s="189">
        <f t="shared" si="53"/>
        <v>3</v>
      </c>
      <c r="AF44" s="213">
        <f t="shared" si="15"/>
        <v>0</v>
      </c>
      <c r="AG44" s="189">
        <v>0</v>
      </c>
      <c r="AH44" s="95"/>
      <c r="AI44" s="213">
        <f t="shared" si="16"/>
        <v>0</v>
      </c>
      <c r="AJ44" s="189">
        <v>0</v>
      </c>
      <c r="AK44" s="95">
        <v>0</v>
      </c>
      <c r="AL44" s="213">
        <f t="shared" si="17"/>
        <v>5</v>
      </c>
      <c r="AM44" s="189">
        <v>0</v>
      </c>
      <c r="AN44" s="95">
        <v>5</v>
      </c>
      <c r="AO44" s="213">
        <f>AP44+AQ44</f>
        <v>5</v>
      </c>
      <c r="AP44" s="190">
        <v>0</v>
      </c>
      <c r="AQ44" s="189">
        <f t="shared" si="54"/>
        <v>5</v>
      </c>
      <c r="AR44" s="213">
        <f t="shared" si="52"/>
        <v>8</v>
      </c>
      <c r="AS44" s="190">
        <v>0</v>
      </c>
      <c r="AT44" s="189">
        <f t="shared" si="55"/>
        <v>8</v>
      </c>
      <c r="AU44" s="213">
        <f t="shared" si="20"/>
        <v>0</v>
      </c>
      <c r="AV44" s="189">
        <v>0</v>
      </c>
      <c r="AW44" s="96">
        <v>0</v>
      </c>
      <c r="AX44" s="213">
        <f t="shared" si="21"/>
        <v>0</v>
      </c>
      <c r="AY44" s="189">
        <v>0</v>
      </c>
      <c r="AZ44" s="96">
        <v>0</v>
      </c>
      <c r="BA44" s="213">
        <f t="shared" si="22"/>
        <v>0</v>
      </c>
      <c r="BB44" s="189">
        <v>0</v>
      </c>
      <c r="BC44" s="96">
        <v>0</v>
      </c>
      <c r="BD44" s="213">
        <f t="shared" si="23"/>
        <v>0</v>
      </c>
      <c r="BE44" s="190">
        <v>0</v>
      </c>
      <c r="BF44" s="189">
        <f t="shared" si="56"/>
        <v>0</v>
      </c>
      <c r="BG44" s="213">
        <f t="shared" si="24"/>
        <v>8</v>
      </c>
      <c r="BH44" s="190">
        <v>0</v>
      </c>
      <c r="BI44" s="189">
        <f t="shared" si="57"/>
        <v>8</v>
      </c>
      <c r="BJ44" s="213">
        <f t="shared" si="25"/>
        <v>0</v>
      </c>
      <c r="BK44" s="189">
        <v>0</v>
      </c>
      <c r="BL44" s="95">
        <v>0</v>
      </c>
      <c r="BM44" s="213">
        <f t="shared" si="26"/>
        <v>0</v>
      </c>
      <c r="BN44" s="189">
        <v>0</v>
      </c>
      <c r="BO44" s="95">
        <v>0</v>
      </c>
      <c r="BP44" s="213">
        <f t="shared" si="27"/>
        <v>0</v>
      </c>
      <c r="BQ44" s="189">
        <v>0</v>
      </c>
      <c r="BR44" s="95">
        <v>0</v>
      </c>
      <c r="BS44" s="86">
        <f t="shared" si="28"/>
        <v>0</v>
      </c>
      <c r="BT44" s="87">
        <v>0</v>
      </c>
      <c r="BU44" s="88">
        <f t="shared" si="58"/>
        <v>0</v>
      </c>
      <c r="BV44" s="86">
        <f t="shared" si="29"/>
        <v>8</v>
      </c>
      <c r="BW44" s="87">
        <v>0</v>
      </c>
      <c r="BX44" s="88">
        <f t="shared" si="59"/>
        <v>8</v>
      </c>
      <c r="BY44" s="90">
        <f t="shared" si="51"/>
        <v>0.16666666666666666</v>
      </c>
    </row>
    <row r="45" spans="2:77" ht="12" customHeight="1" thickBot="1" x14ac:dyDescent="0.3">
      <c r="B45" s="797"/>
      <c r="C45" s="900"/>
      <c r="D45" s="617" t="s">
        <v>32</v>
      </c>
      <c r="E45" s="214">
        <f t="shared" si="0"/>
        <v>8610.58</v>
      </c>
      <c r="F45" s="161">
        <f t="shared" si="1"/>
        <v>318.33499999999998</v>
      </c>
      <c r="G45" s="108">
        <f t="shared" si="47"/>
        <v>3.6970215711369034E-2</v>
      </c>
      <c r="H45" s="110">
        <f t="shared" si="3"/>
        <v>918.19500000000005</v>
      </c>
      <c r="I45" s="110">
        <f t="shared" si="4"/>
        <v>1236.53</v>
      </c>
      <c r="J45" s="108">
        <f t="shared" si="48"/>
        <v>0.14360588949873296</v>
      </c>
      <c r="K45" s="110">
        <f t="shared" si="6"/>
        <v>0</v>
      </c>
      <c r="L45" s="110">
        <f t="shared" si="7"/>
        <v>1236.53</v>
      </c>
      <c r="M45" s="108">
        <f t="shared" si="49"/>
        <v>0.14360588949873296</v>
      </c>
      <c r="N45" s="110">
        <f t="shared" si="9"/>
        <v>0</v>
      </c>
      <c r="O45" s="110">
        <f t="shared" si="31"/>
        <v>1236.53</v>
      </c>
      <c r="P45" s="108">
        <f t="shared" si="50"/>
        <v>0.14360588949873296</v>
      </c>
      <c r="Q45" s="215">
        <f t="shared" si="10"/>
        <v>8610.58</v>
      </c>
      <c r="R45" s="163">
        <v>0</v>
      </c>
      <c r="S45" s="626">
        <v>8610.58</v>
      </c>
      <c r="T45" s="216">
        <f t="shared" si="11"/>
        <v>0</v>
      </c>
      <c r="U45" s="165">
        <v>0</v>
      </c>
      <c r="V45" s="99"/>
      <c r="W45" s="216">
        <f t="shared" si="12"/>
        <v>0</v>
      </c>
      <c r="X45" s="165">
        <v>0</v>
      </c>
      <c r="Y45" s="99"/>
      <c r="Z45" s="216">
        <f t="shared" si="13"/>
        <v>318.33499999999998</v>
      </c>
      <c r="AA45" s="165">
        <v>0</v>
      </c>
      <c r="AB45" s="99">
        <v>318.33499999999998</v>
      </c>
      <c r="AC45" s="217">
        <f t="shared" si="14"/>
        <v>318.33499999999998</v>
      </c>
      <c r="AD45" s="218">
        <v>0</v>
      </c>
      <c r="AE45" s="199">
        <f t="shared" si="53"/>
        <v>318.33499999999998</v>
      </c>
      <c r="AF45" s="217">
        <f t="shared" si="15"/>
        <v>0</v>
      </c>
      <c r="AG45" s="219">
        <v>0</v>
      </c>
      <c r="AH45" s="99"/>
      <c r="AI45" s="217">
        <f t="shared" si="16"/>
        <v>0</v>
      </c>
      <c r="AJ45" s="219">
        <v>0</v>
      </c>
      <c r="AK45" s="99"/>
      <c r="AL45" s="217">
        <f t="shared" si="17"/>
        <v>918.19500000000005</v>
      </c>
      <c r="AM45" s="219">
        <v>0</v>
      </c>
      <c r="AN45" s="99">
        <v>918.19500000000005</v>
      </c>
      <c r="AO45" s="217">
        <f t="shared" si="18"/>
        <v>918.19500000000005</v>
      </c>
      <c r="AP45" s="218">
        <v>0</v>
      </c>
      <c r="AQ45" s="199">
        <f t="shared" si="54"/>
        <v>918.19500000000005</v>
      </c>
      <c r="AR45" s="217">
        <f t="shared" si="52"/>
        <v>1236.53</v>
      </c>
      <c r="AS45" s="218">
        <v>0</v>
      </c>
      <c r="AT45" s="199">
        <f t="shared" si="55"/>
        <v>1236.53</v>
      </c>
      <c r="AU45" s="217">
        <f t="shared" si="20"/>
        <v>0</v>
      </c>
      <c r="AV45" s="219">
        <v>0</v>
      </c>
      <c r="AW45" s="100">
        <v>0</v>
      </c>
      <c r="AX45" s="217">
        <f t="shared" si="21"/>
        <v>0</v>
      </c>
      <c r="AY45" s="219">
        <v>0</v>
      </c>
      <c r="AZ45" s="100">
        <v>0</v>
      </c>
      <c r="BA45" s="217">
        <f t="shared" si="22"/>
        <v>0</v>
      </c>
      <c r="BB45" s="219">
        <v>0</v>
      </c>
      <c r="BC45" s="100">
        <v>0</v>
      </c>
      <c r="BD45" s="217">
        <f t="shared" si="23"/>
        <v>0</v>
      </c>
      <c r="BE45" s="218">
        <v>0</v>
      </c>
      <c r="BF45" s="199">
        <f t="shared" si="56"/>
        <v>0</v>
      </c>
      <c r="BG45" s="217">
        <f t="shared" si="24"/>
        <v>1236.53</v>
      </c>
      <c r="BH45" s="218">
        <v>0</v>
      </c>
      <c r="BI45" s="199">
        <f t="shared" si="57"/>
        <v>1236.53</v>
      </c>
      <c r="BJ45" s="217">
        <f t="shared" si="25"/>
        <v>0</v>
      </c>
      <c r="BK45" s="219">
        <v>0</v>
      </c>
      <c r="BL45" s="99">
        <v>0</v>
      </c>
      <c r="BM45" s="217">
        <f t="shared" si="26"/>
        <v>0</v>
      </c>
      <c r="BN45" s="219">
        <v>0</v>
      </c>
      <c r="BO45" s="99">
        <v>0</v>
      </c>
      <c r="BP45" s="217">
        <f t="shared" si="27"/>
        <v>0</v>
      </c>
      <c r="BQ45" s="219">
        <v>0</v>
      </c>
      <c r="BR45" s="99">
        <v>0</v>
      </c>
      <c r="BS45" s="220">
        <f t="shared" si="28"/>
        <v>0</v>
      </c>
      <c r="BT45" s="221">
        <v>0</v>
      </c>
      <c r="BU45" s="120">
        <f t="shared" si="58"/>
        <v>0</v>
      </c>
      <c r="BV45" s="220">
        <f t="shared" si="29"/>
        <v>1236.53</v>
      </c>
      <c r="BW45" s="221">
        <v>0</v>
      </c>
      <c r="BX45" s="119">
        <f t="shared" si="59"/>
        <v>1236.53</v>
      </c>
      <c r="BY45" s="122">
        <f t="shared" si="51"/>
        <v>0.14360588949873296</v>
      </c>
    </row>
    <row r="46" spans="2:77" ht="21" customHeight="1" x14ac:dyDescent="0.25">
      <c r="B46" s="796" t="s">
        <v>77</v>
      </c>
      <c r="C46" s="909" t="s">
        <v>78</v>
      </c>
      <c r="D46" s="616" t="s">
        <v>36</v>
      </c>
      <c r="E46" s="202">
        <f t="shared" si="0"/>
        <v>0</v>
      </c>
      <c r="F46" s="39">
        <f t="shared" si="1"/>
        <v>0</v>
      </c>
      <c r="G46" s="40"/>
      <c r="H46" s="42">
        <f t="shared" si="3"/>
        <v>0</v>
      </c>
      <c r="I46" s="42">
        <f t="shared" si="4"/>
        <v>0</v>
      </c>
      <c r="J46" s="40">
        <v>0</v>
      </c>
      <c r="K46" s="42">
        <f t="shared" si="6"/>
        <v>0</v>
      </c>
      <c r="L46" s="42">
        <f t="shared" si="7"/>
        <v>0</v>
      </c>
      <c r="M46" s="40" t="e">
        <f t="shared" si="49"/>
        <v>#DIV/0!</v>
      </c>
      <c r="N46" s="42">
        <f t="shared" si="9"/>
        <v>0</v>
      </c>
      <c r="O46" s="42">
        <f t="shared" si="31"/>
        <v>0</v>
      </c>
      <c r="P46" s="40"/>
      <c r="Q46" s="44">
        <f t="shared" si="10"/>
        <v>0</v>
      </c>
      <c r="R46" s="45">
        <v>0</v>
      </c>
      <c r="S46" s="622"/>
      <c r="T46" s="46">
        <f t="shared" si="11"/>
        <v>0</v>
      </c>
      <c r="U46" s="47">
        <v>0</v>
      </c>
      <c r="V46" s="48">
        <v>0</v>
      </c>
      <c r="W46" s="46">
        <f t="shared" si="12"/>
        <v>0</v>
      </c>
      <c r="X46" s="47">
        <v>0</v>
      </c>
      <c r="Y46" s="48">
        <v>0</v>
      </c>
      <c r="Z46" s="46">
        <f t="shared" si="13"/>
        <v>0</v>
      </c>
      <c r="AA46" s="47">
        <v>0</v>
      </c>
      <c r="AB46" s="48">
        <v>0</v>
      </c>
      <c r="AC46" s="222">
        <f t="shared" si="14"/>
        <v>0</v>
      </c>
      <c r="AD46" s="223">
        <v>0</v>
      </c>
      <c r="AE46" s="207">
        <f t="shared" si="53"/>
        <v>0</v>
      </c>
      <c r="AF46" s="222">
        <f t="shared" si="15"/>
        <v>0</v>
      </c>
      <c r="AG46" s="207">
        <v>0</v>
      </c>
      <c r="AH46" s="48">
        <v>0</v>
      </c>
      <c r="AI46" s="222">
        <f t="shared" si="16"/>
        <v>0</v>
      </c>
      <c r="AJ46" s="207">
        <v>0</v>
      </c>
      <c r="AK46" s="48">
        <v>0</v>
      </c>
      <c r="AL46" s="222">
        <f t="shared" si="17"/>
        <v>0</v>
      </c>
      <c r="AM46" s="207">
        <v>0</v>
      </c>
      <c r="AN46" s="48">
        <v>0</v>
      </c>
      <c r="AO46" s="222">
        <f t="shared" si="18"/>
        <v>0</v>
      </c>
      <c r="AP46" s="223">
        <v>0</v>
      </c>
      <c r="AQ46" s="207">
        <f t="shared" si="54"/>
        <v>0</v>
      </c>
      <c r="AR46" s="222">
        <f t="shared" si="52"/>
        <v>0</v>
      </c>
      <c r="AS46" s="223">
        <v>0</v>
      </c>
      <c r="AT46" s="207">
        <f t="shared" si="55"/>
        <v>0</v>
      </c>
      <c r="AU46" s="222">
        <f t="shared" si="20"/>
        <v>0</v>
      </c>
      <c r="AV46" s="207">
        <v>0</v>
      </c>
      <c r="AW46" s="49">
        <v>0</v>
      </c>
      <c r="AX46" s="222">
        <f t="shared" si="21"/>
        <v>0</v>
      </c>
      <c r="AY46" s="207">
        <v>0</v>
      </c>
      <c r="AZ46" s="49">
        <v>0</v>
      </c>
      <c r="BA46" s="222">
        <f t="shared" si="22"/>
        <v>0</v>
      </c>
      <c r="BB46" s="207">
        <v>0</v>
      </c>
      <c r="BC46" s="49">
        <v>0</v>
      </c>
      <c r="BD46" s="222">
        <f t="shared" si="23"/>
        <v>0</v>
      </c>
      <c r="BE46" s="223">
        <v>0</v>
      </c>
      <c r="BF46" s="207">
        <f t="shared" si="56"/>
        <v>0</v>
      </c>
      <c r="BG46" s="222">
        <f t="shared" si="24"/>
        <v>0</v>
      </c>
      <c r="BH46" s="223">
        <v>0</v>
      </c>
      <c r="BI46" s="207">
        <f t="shared" si="57"/>
        <v>0</v>
      </c>
      <c r="BJ46" s="222">
        <f t="shared" si="25"/>
        <v>0</v>
      </c>
      <c r="BK46" s="207">
        <v>0</v>
      </c>
      <c r="BL46" s="48">
        <v>0</v>
      </c>
      <c r="BM46" s="222">
        <f t="shared" si="26"/>
        <v>0</v>
      </c>
      <c r="BN46" s="207">
        <v>0</v>
      </c>
      <c r="BO46" s="48">
        <v>0</v>
      </c>
      <c r="BP46" s="222">
        <f t="shared" si="27"/>
        <v>0</v>
      </c>
      <c r="BQ46" s="207">
        <v>0</v>
      </c>
      <c r="BR46" s="48">
        <v>0</v>
      </c>
      <c r="BS46" s="224">
        <f t="shared" si="28"/>
        <v>0</v>
      </c>
      <c r="BT46" s="225">
        <v>0</v>
      </c>
      <c r="BU46" s="51">
        <f t="shared" si="58"/>
        <v>0</v>
      </c>
      <c r="BV46" s="224">
        <f t="shared" si="29"/>
        <v>0</v>
      </c>
      <c r="BW46" s="225">
        <v>0</v>
      </c>
      <c r="BX46" s="51">
        <f t="shared" si="59"/>
        <v>0</v>
      </c>
      <c r="BY46" s="193" t="e">
        <f t="shared" si="51"/>
        <v>#DIV/0!</v>
      </c>
    </row>
    <row r="47" spans="2:77" ht="21" customHeight="1" thickBot="1" x14ac:dyDescent="0.3">
      <c r="B47" s="797"/>
      <c r="C47" s="910"/>
      <c r="D47" s="617" t="s">
        <v>32</v>
      </c>
      <c r="E47" s="214">
        <f t="shared" si="0"/>
        <v>0</v>
      </c>
      <c r="F47" s="161">
        <f t="shared" si="1"/>
        <v>0</v>
      </c>
      <c r="G47" s="108"/>
      <c r="H47" s="110">
        <f t="shared" si="3"/>
        <v>0</v>
      </c>
      <c r="I47" s="110">
        <f t="shared" si="4"/>
        <v>0</v>
      </c>
      <c r="J47" s="108">
        <v>0</v>
      </c>
      <c r="K47" s="110">
        <f t="shared" si="6"/>
        <v>0</v>
      </c>
      <c r="L47" s="110">
        <f t="shared" si="7"/>
        <v>0</v>
      </c>
      <c r="M47" s="108" t="e">
        <f t="shared" si="49"/>
        <v>#DIV/0!</v>
      </c>
      <c r="N47" s="110">
        <f t="shared" si="9"/>
        <v>0</v>
      </c>
      <c r="O47" s="110">
        <f t="shared" si="31"/>
        <v>0</v>
      </c>
      <c r="P47" s="108"/>
      <c r="Q47" s="162">
        <f t="shared" si="10"/>
        <v>0</v>
      </c>
      <c r="R47" s="163">
        <v>0</v>
      </c>
      <c r="S47" s="626">
        <f>S46*748.57</f>
        <v>0</v>
      </c>
      <c r="T47" s="164">
        <f t="shared" si="11"/>
        <v>0</v>
      </c>
      <c r="U47" s="165">
        <v>0</v>
      </c>
      <c r="V47" s="99">
        <v>0</v>
      </c>
      <c r="W47" s="164">
        <f t="shared" si="12"/>
        <v>0</v>
      </c>
      <c r="X47" s="165">
        <v>0</v>
      </c>
      <c r="Y47" s="99">
        <v>0</v>
      </c>
      <c r="Z47" s="164">
        <f t="shared" si="13"/>
        <v>0</v>
      </c>
      <c r="AA47" s="165">
        <v>0</v>
      </c>
      <c r="AB47" s="99">
        <v>0</v>
      </c>
      <c r="AC47" s="226">
        <f t="shared" si="14"/>
        <v>0</v>
      </c>
      <c r="AD47" s="198">
        <v>0</v>
      </c>
      <c r="AE47" s="199">
        <f t="shared" si="53"/>
        <v>0</v>
      </c>
      <c r="AF47" s="226">
        <f t="shared" si="15"/>
        <v>0</v>
      </c>
      <c r="AG47" s="197">
        <v>0</v>
      </c>
      <c r="AH47" s="99">
        <v>0</v>
      </c>
      <c r="AI47" s="226">
        <f t="shared" si="16"/>
        <v>0</v>
      </c>
      <c r="AJ47" s="197">
        <v>0</v>
      </c>
      <c r="AK47" s="99">
        <v>0</v>
      </c>
      <c r="AL47" s="226">
        <f t="shared" si="17"/>
        <v>0</v>
      </c>
      <c r="AM47" s="197">
        <v>0</v>
      </c>
      <c r="AN47" s="99">
        <v>0</v>
      </c>
      <c r="AO47" s="226">
        <f t="shared" si="18"/>
        <v>0</v>
      </c>
      <c r="AP47" s="198">
        <v>0</v>
      </c>
      <c r="AQ47" s="199">
        <f t="shared" si="54"/>
        <v>0</v>
      </c>
      <c r="AR47" s="226">
        <f t="shared" si="52"/>
        <v>0</v>
      </c>
      <c r="AS47" s="198">
        <v>0</v>
      </c>
      <c r="AT47" s="197">
        <f t="shared" si="55"/>
        <v>0</v>
      </c>
      <c r="AU47" s="226">
        <f t="shared" si="20"/>
        <v>0</v>
      </c>
      <c r="AV47" s="197">
        <v>0</v>
      </c>
      <c r="AW47" s="100">
        <v>0</v>
      </c>
      <c r="AX47" s="226">
        <f t="shared" si="21"/>
        <v>0</v>
      </c>
      <c r="AY47" s="197">
        <v>0</v>
      </c>
      <c r="AZ47" s="100">
        <v>0</v>
      </c>
      <c r="BA47" s="226">
        <f t="shared" si="22"/>
        <v>0</v>
      </c>
      <c r="BB47" s="197">
        <v>0</v>
      </c>
      <c r="BC47" s="100">
        <v>0</v>
      </c>
      <c r="BD47" s="226">
        <f t="shared" si="23"/>
        <v>0</v>
      </c>
      <c r="BE47" s="198">
        <v>0</v>
      </c>
      <c r="BF47" s="199">
        <f t="shared" si="56"/>
        <v>0</v>
      </c>
      <c r="BG47" s="226">
        <f t="shared" si="24"/>
        <v>0</v>
      </c>
      <c r="BH47" s="198">
        <v>0</v>
      </c>
      <c r="BI47" s="197">
        <f t="shared" si="57"/>
        <v>0</v>
      </c>
      <c r="BJ47" s="226">
        <f t="shared" si="25"/>
        <v>0</v>
      </c>
      <c r="BK47" s="197">
        <v>0</v>
      </c>
      <c r="BL47" s="99">
        <v>0</v>
      </c>
      <c r="BM47" s="226">
        <f t="shared" si="26"/>
        <v>0</v>
      </c>
      <c r="BN47" s="197">
        <v>0</v>
      </c>
      <c r="BO47" s="99">
        <v>0</v>
      </c>
      <c r="BP47" s="226">
        <f t="shared" si="27"/>
        <v>0</v>
      </c>
      <c r="BQ47" s="197">
        <v>0</v>
      </c>
      <c r="BR47" s="99">
        <v>0</v>
      </c>
      <c r="BS47" s="227">
        <f t="shared" si="28"/>
        <v>0</v>
      </c>
      <c r="BT47" s="200">
        <v>0</v>
      </c>
      <c r="BU47" s="120">
        <f t="shared" si="58"/>
        <v>0</v>
      </c>
      <c r="BV47" s="227">
        <f t="shared" si="29"/>
        <v>0</v>
      </c>
      <c r="BW47" s="200">
        <v>0</v>
      </c>
      <c r="BX47" s="152">
        <f t="shared" si="59"/>
        <v>0</v>
      </c>
      <c r="BY47" s="228" t="e">
        <f t="shared" si="51"/>
        <v>#DIV/0!</v>
      </c>
    </row>
    <row r="48" spans="2:77" ht="20.25" customHeight="1" x14ac:dyDescent="0.25">
      <c r="B48" s="796" t="s">
        <v>79</v>
      </c>
      <c r="C48" s="909" t="s">
        <v>80</v>
      </c>
      <c r="D48" s="618" t="s">
        <v>36</v>
      </c>
      <c r="E48" s="202">
        <f t="shared" si="0"/>
        <v>4.8000000000000001E-2</v>
      </c>
      <c r="F48" s="39">
        <f t="shared" si="1"/>
        <v>0.106</v>
      </c>
      <c r="G48" s="40">
        <f t="shared" si="47"/>
        <v>2.208333333333333</v>
      </c>
      <c r="H48" s="42">
        <f t="shared" si="3"/>
        <v>2.6000000000000002E-2</v>
      </c>
      <c r="I48" s="42">
        <f t="shared" si="4"/>
        <v>0.13200000000000001</v>
      </c>
      <c r="J48" s="40">
        <f t="shared" si="48"/>
        <v>2.75</v>
      </c>
      <c r="K48" s="42">
        <f t="shared" si="6"/>
        <v>0</v>
      </c>
      <c r="L48" s="42">
        <f t="shared" si="7"/>
        <v>0.13200000000000001</v>
      </c>
      <c r="M48" s="40">
        <f t="shared" si="49"/>
        <v>2.75</v>
      </c>
      <c r="N48" s="42">
        <f t="shared" si="9"/>
        <v>0</v>
      </c>
      <c r="O48" s="42">
        <f t="shared" si="31"/>
        <v>0.13200000000000001</v>
      </c>
      <c r="P48" s="40">
        <f t="shared" si="50"/>
        <v>2.75</v>
      </c>
      <c r="Q48" s="80">
        <f t="shared" si="10"/>
        <v>4.8000000000000001E-2</v>
      </c>
      <c r="R48" s="81">
        <v>0</v>
      </c>
      <c r="S48" s="624">
        <v>4.8000000000000001E-2</v>
      </c>
      <c r="T48" s="82">
        <f t="shared" si="11"/>
        <v>1E-3</v>
      </c>
      <c r="U48" s="83">
        <v>0</v>
      </c>
      <c r="V48" s="84">
        <v>1E-3</v>
      </c>
      <c r="W48" s="82">
        <f t="shared" si="12"/>
        <v>0.105</v>
      </c>
      <c r="X48" s="83">
        <v>0</v>
      </c>
      <c r="Y48" s="84">
        <v>0.105</v>
      </c>
      <c r="Z48" s="82">
        <f t="shared" si="13"/>
        <v>0</v>
      </c>
      <c r="AA48" s="83">
        <v>0</v>
      </c>
      <c r="AB48" s="84">
        <v>0</v>
      </c>
      <c r="AC48" s="222">
        <f t="shared" si="14"/>
        <v>0.106</v>
      </c>
      <c r="AD48" s="223">
        <v>0</v>
      </c>
      <c r="AE48" s="207">
        <f t="shared" si="53"/>
        <v>0.106</v>
      </c>
      <c r="AF48" s="222">
        <f t="shared" si="15"/>
        <v>8.9999999999999993E-3</v>
      </c>
      <c r="AG48" s="207">
        <v>0</v>
      </c>
      <c r="AH48" s="84">
        <v>8.9999999999999993E-3</v>
      </c>
      <c r="AI48" s="222">
        <f t="shared" si="16"/>
        <v>3.0000000000000001E-3</v>
      </c>
      <c r="AJ48" s="207">
        <v>0</v>
      </c>
      <c r="AK48" s="84">
        <v>3.0000000000000001E-3</v>
      </c>
      <c r="AL48" s="222">
        <f t="shared" si="17"/>
        <v>1.4E-2</v>
      </c>
      <c r="AM48" s="207">
        <v>0</v>
      </c>
      <c r="AN48" s="84">
        <v>1.4E-2</v>
      </c>
      <c r="AO48" s="222">
        <f t="shared" si="18"/>
        <v>2.6000000000000002E-2</v>
      </c>
      <c r="AP48" s="223">
        <v>0</v>
      </c>
      <c r="AQ48" s="207">
        <f t="shared" si="54"/>
        <v>2.6000000000000002E-2</v>
      </c>
      <c r="AR48" s="222">
        <f t="shared" si="52"/>
        <v>0.13200000000000001</v>
      </c>
      <c r="AS48" s="223">
        <v>0</v>
      </c>
      <c r="AT48" s="207">
        <f t="shared" si="55"/>
        <v>0.13200000000000001</v>
      </c>
      <c r="AU48" s="222">
        <f t="shared" si="20"/>
        <v>0</v>
      </c>
      <c r="AV48" s="207">
        <v>0</v>
      </c>
      <c r="AW48" s="85">
        <v>0</v>
      </c>
      <c r="AX48" s="222">
        <f t="shared" si="21"/>
        <v>0</v>
      </c>
      <c r="AY48" s="207">
        <v>0</v>
      </c>
      <c r="AZ48" s="85">
        <v>0</v>
      </c>
      <c r="BA48" s="222">
        <f t="shared" si="22"/>
        <v>0</v>
      </c>
      <c r="BB48" s="207">
        <v>0</v>
      </c>
      <c r="BC48" s="85">
        <v>0</v>
      </c>
      <c r="BD48" s="222">
        <f t="shared" si="23"/>
        <v>0</v>
      </c>
      <c r="BE48" s="223">
        <v>0</v>
      </c>
      <c r="BF48" s="207">
        <f t="shared" si="56"/>
        <v>0</v>
      </c>
      <c r="BG48" s="222">
        <f t="shared" si="24"/>
        <v>0.13200000000000001</v>
      </c>
      <c r="BH48" s="223">
        <v>0</v>
      </c>
      <c r="BI48" s="187">
        <f t="shared" si="57"/>
        <v>0.13200000000000001</v>
      </c>
      <c r="BJ48" s="222">
        <f t="shared" si="25"/>
        <v>0</v>
      </c>
      <c r="BK48" s="207">
        <v>0</v>
      </c>
      <c r="BL48" s="84">
        <v>0</v>
      </c>
      <c r="BM48" s="222">
        <f t="shared" si="26"/>
        <v>0</v>
      </c>
      <c r="BN48" s="207">
        <v>0</v>
      </c>
      <c r="BO48" s="84">
        <v>0</v>
      </c>
      <c r="BP48" s="222">
        <f t="shared" si="27"/>
        <v>0</v>
      </c>
      <c r="BQ48" s="207">
        <v>0</v>
      </c>
      <c r="BR48" s="84">
        <v>0</v>
      </c>
      <c r="BS48" s="224">
        <f t="shared" si="28"/>
        <v>0</v>
      </c>
      <c r="BT48" s="225">
        <v>0</v>
      </c>
      <c r="BU48" s="51">
        <f t="shared" si="58"/>
        <v>0</v>
      </c>
      <c r="BV48" s="224">
        <f t="shared" si="29"/>
        <v>0.13200000000000001</v>
      </c>
      <c r="BW48" s="225">
        <v>0</v>
      </c>
      <c r="BX48" s="51">
        <f t="shared" si="59"/>
        <v>0.13200000000000001</v>
      </c>
      <c r="BY48" s="54">
        <f t="shared" si="51"/>
        <v>2.75</v>
      </c>
    </row>
    <row r="49" spans="2:77" ht="20.25" customHeight="1" thickBot="1" x14ac:dyDescent="0.3">
      <c r="B49" s="797"/>
      <c r="C49" s="910"/>
      <c r="D49" s="617" t="s">
        <v>32</v>
      </c>
      <c r="E49" s="214">
        <f t="shared" si="0"/>
        <v>54.143999999999998</v>
      </c>
      <c r="F49" s="161">
        <f t="shared" si="1"/>
        <v>163.506</v>
      </c>
      <c r="G49" s="108">
        <f t="shared" si="47"/>
        <v>3.0198359929078014</v>
      </c>
      <c r="H49" s="110">
        <f t="shared" si="3"/>
        <v>30.718</v>
      </c>
      <c r="I49" s="110">
        <f t="shared" si="4"/>
        <v>194.22399999999999</v>
      </c>
      <c r="J49" s="108">
        <f t="shared" si="48"/>
        <v>3.5871749408983451</v>
      </c>
      <c r="K49" s="110">
        <f t="shared" si="6"/>
        <v>0</v>
      </c>
      <c r="L49" s="110">
        <f t="shared" si="7"/>
        <v>194.22399999999999</v>
      </c>
      <c r="M49" s="108">
        <f t="shared" si="49"/>
        <v>3.5871749408983451</v>
      </c>
      <c r="N49" s="110">
        <f t="shared" si="9"/>
        <v>0</v>
      </c>
      <c r="O49" s="110">
        <f t="shared" si="31"/>
        <v>194.22399999999999</v>
      </c>
      <c r="P49" s="108">
        <f t="shared" si="50"/>
        <v>3.5871749408983451</v>
      </c>
      <c r="Q49" s="230">
        <f t="shared" si="10"/>
        <v>54.143999999999998</v>
      </c>
      <c r="R49" s="231">
        <v>0</v>
      </c>
      <c r="S49" s="632">
        <f>S48*1128</f>
        <v>54.143999999999998</v>
      </c>
      <c r="T49" s="232">
        <f t="shared" si="11"/>
        <v>1.194</v>
      </c>
      <c r="U49" s="233">
        <v>0</v>
      </c>
      <c r="V49" s="234">
        <v>1.194</v>
      </c>
      <c r="W49" s="232">
        <f t="shared" si="12"/>
        <v>162.31200000000001</v>
      </c>
      <c r="X49" s="233">
        <v>0</v>
      </c>
      <c r="Y49" s="234">
        <v>162.31200000000001</v>
      </c>
      <c r="Z49" s="232">
        <f t="shared" si="13"/>
        <v>0</v>
      </c>
      <c r="AA49" s="233">
        <v>0</v>
      </c>
      <c r="AB49" s="234">
        <v>0</v>
      </c>
      <c r="AC49" s="226">
        <f t="shared" si="14"/>
        <v>163.506</v>
      </c>
      <c r="AD49" s="198">
        <v>0</v>
      </c>
      <c r="AE49" s="197">
        <f t="shared" si="53"/>
        <v>163.506</v>
      </c>
      <c r="AF49" s="226">
        <f t="shared" si="15"/>
        <v>19.276</v>
      </c>
      <c r="AG49" s="197">
        <v>0</v>
      </c>
      <c r="AH49" s="234">
        <v>19.276</v>
      </c>
      <c r="AI49" s="226">
        <f t="shared" si="16"/>
        <v>7.1870000000000003</v>
      </c>
      <c r="AJ49" s="197">
        <v>0</v>
      </c>
      <c r="AK49" s="234">
        <v>7.1870000000000003</v>
      </c>
      <c r="AL49" s="226">
        <f t="shared" si="17"/>
        <v>4.2549999999999999</v>
      </c>
      <c r="AM49" s="197">
        <v>0</v>
      </c>
      <c r="AN49" s="234">
        <v>4.2549999999999999</v>
      </c>
      <c r="AO49" s="226">
        <f t="shared" si="18"/>
        <v>30.718</v>
      </c>
      <c r="AP49" s="198">
        <v>0</v>
      </c>
      <c r="AQ49" s="197">
        <f t="shared" si="54"/>
        <v>30.718</v>
      </c>
      <c r="AR49" s="226">
        <f t="shared" si="52"/>
        <v>194.22399999999999</v>
      </c>
      <c r="AS49" s="198">
        <v>0</v>
      </c>
      <c r="AT49" s="199">
        <f t="shared" si="55"/>
        <v>194.22399999999999</v>
      </c>
      <c r="AU49" s="226">
        <f t="shared" si="20"/>
        <v>0</v>
      </c>
      <c r="AV49" s="197">
        <v>0</v>
      </c>
      <c r="AW49" s="235">
        <v>0</v>
      </c>
      <c r="AX49" s="226">
        <f t="shared" si="21"/>
        <v>0</v>
      </c>
      <c r="AY49" s="197">
        <v>0</v>
      </c>
      <c r="AZ49" s="235">
        <v>0</v>
      </c>
      <c r="BA49" s="226">
        <f t="shared" si="22"/>
        <v>0</v>
      </c>
      <c r="BB49" s="197">
        <v>0</v>
      </c>
      <c r="BC49" s="235">
        <v>0</v>
      </c>
      <c r="BD49" s="226">
        <f t="shared" si="23"/>
        <v>0</v>
      </c>
      <c r="BE49" s="198">
        <v>0</v>
      </c>
      <c r="BF49" s="197">
        <f t="shared" si="56"/>
        <v>0</v>
      </c>
      <c r="BG49" s="226">
        <f t="shared" si="24"/>
        <v>194.22399999999999</v>
      </c>
      <c r="BH49" s="198">
        <v>0</v>
      </c>
      <c r="BI49" s="199">
        <f t="shared" si="57"/>
        <v>194.22399999999999</v>
      </c>
      <c r="BJ49" s="226">
        <f t="shared" si="25"/>
        <v>0</v>
      </c>
      <c r="BK49" s="197">
        <v>0</v>
      </c>
      <c r="BL49" s="234">
        <v>0</v>
      </c>
      <c r="BM49" s="226">
        <f t="shared" si="26"/>
        <v>0</v>
      </c>
      <c r="BN49" s="197">
        <v>0</v>
      </c>
      <c r="BO49" s="234">
        <v>0</v>
      </c>
      <c r="BP49" s="226">
        <f t="shared" si="27"/>
        <v>0</v>
      </c>
      <c r="BQ49" s="197">
        <v>0</v>
      </c>
      <c r="BR49" s="234">
        <v>0</v>
      </c>
      <c r="BS49" s="227">
        <f t="shared" si="28"/>
        <v>0</v>
      </c>
      <c r="BT49" s="200">
        <v>0</v>
      </c>
      <c r="BU49" s="119">
        <f t="shared" si="58"/>
        <v>0</v>
      </c>
      <c r="BV49" s="227">
        <f t="shared" si="29"/>
        <v>194.22399999999999</v>
      </c>
      <c r="BW49" s="200">
        <v>0</v>
      </c>
      <c r="BX49" s="152">
        <f t="shared" si="59"/>
        <v>194.22399999999999</v>
      </c>
      <c r="BY49" s="122">
        <f t="shared" si="51"/>
        <v>3.5871749408983451</v>
      </c>
    </row>
    <row r="50" spans="2:77" ht="17.25" customHeight="1" x14ac:dyDescent="0.25">
      <c r="B50" s="821" t="s">
        <v>81</v>
      </c>
      <c r="C50" s="898" t="s">
        <v>82</v>
      </c>
      <c r="D50" s="618" t="s">
        <v>57</v>
      </c>
      <c r="E50" s="202">
        <f t="shared" si="0"/>
        <v>112</v>
      </c>
      <c r="F50" s="39">
        <f t="shared" si="1"/>
        <v>18</v>
      </c>
      <c r="G50" s="236">
        <f t="shared" si="47"/>
        <v>0.16071428571428573</v>
      </c>
      <c r="H50" s="237">
        <f t="shared" si="3"/>
        <v>1</v>
      </c>
      <c r="I50" s="237">
        <f t="shared" si="4"/>
        <v>19</v>
      </c>
      <c r="J50" s="236">
        <f t="shared" si="48"/>
        <v>0.16964285714285715</v>
      </c>
      <c r="K50" s="237">
        <f t="shared" si="6"/>
        <v>0</v>
      </c>
      <c r="L50" s="237">
        <f t="shared" si="7"/>
        <v>19</v>
      </c>
      <c r="M50" s="236">
        <f t="shared" si="49"/>
        <v>0.16964285714285715</v>
      </c>
      <c r="N50" s="237">
        <f t="shared" si="9"/>
        <v>0</v>
      </c>
      <c r="O50" s="237">
        <f t="shared" si="31"/>
        <v>19</v>
      </c>
      <c r="P50" s="236">
        <f t="shared" si="50"/>
        <v>0.16964285714285715</v>
      </c>
      <c r="Q50" s="44">
        <f t="shared" si="10"/>
        <v>112</v>
      </c>
      <c r="R50" s="45">
        <v>0</v>
      </c>
      <c r="S50" s="622">
        <v>112</v>
      </c>
      <c r="T50" s="46">
        <f t="shared" si="11"/>
        <v>13</v>
      </c>
      <c r="U50" s="47">
        <v>0</v>
      </c>
      <c r="V50" s="48">
        <v>13</v>
      </c>
      <c r="W50" s="46">
        <f t="shared" si="12"/>
        <v>0</v>
      </c>
      <c r="X50" s="47">
        <v>0</v>
      </c>
      <c r="Y50" s="48"/>
      <c r="Z50" s="46">
        <f t="shared" si="13"/>
        <v>5</v>
      </c>
      <c r="AA50" s="47">
        <v>0</v>
      </c>
      <c r="AB50" s="48">
        <v>5</v>
      </c>
      <c r="AC50" s="222">
        <f t="shared" si="14"/>
        <v>18</v>
      </c>
      <c r="AD50" s="223">
        <v>0</v>
      </c>
      <c r="AE50" s="207">
        <f t="shared" si="53"/>
        <v>18</v>
      </c>
      <c r="AF50" s="222">
        <f t="shared" si="15"/>
        <v>0</v>
      </c>
      <c r="AG50" s="207">
        <v>0</v>
      </c>
      <c r="AH50" s="48"/>
      <c r="AI50" s="222">
        <f t="shared" si="16"/>
        <v>0</v>
      </c>
      <c r="AJ50" s="207">
        <v>0</v>
      </c>
      <c r="AK50" s="48">
        <v>0</v>
      </c>
      <c r="AL50" s="222">
        <f t="shared" si="17"/>
        <v>1</v>
      </c>
      <c r="AM50" s="207">
        <v>0</v>
      </c>
      <c r="AN50" s="48">
        <v>1</v>
      </c>
      <c r="AO50" s="222">
        <f t="shared" si="18"/>
        <v>1</v>
      </c>
      <c r="AP50" s="223">
        <v>0</v>
      </c>
      <c r="AQ50" s="207">
        <f t="shared" si="54"/>
        <v>1</v>
      </c>
      <c r="AR50" s="222">
        <f t="shared" si="52"/>
        <v>19</v>
      </c>
      <c r="AS50" s="223">
        <v>0</v>
      </c>
      <c r="AT50" s="207">
        <f t="shared" si="55"/>
        <v>19</v>
      </c>
      <c r="AU50" s="222">
        <f t="shared" si="20"/>
        <v>0</v>
      </c>
      <c r="AV50" s="207">
        <v>0</v>
      </c>
      <c r="AW50" s="49">
        <v>0</v>
      </c>
      <c r="AX50" s="222">
        <f t="shared" si="21"/>
        <v>0</v>
      </c>
      <c r="AY50" s="207">
        <v>0</v>
      </c>
      <c r="AZ50" s="49">
        <v>0</v>
      </c>
      <c r="BA50" s="222">
        <f t="shared" si="22"/>
        <v>0</v>
      </c>
      <c r="BB50" s="207">
        <v>0</v>
      </c>
      <c r="BC50" s="49">
        <v>0</v>
      </c>
      <c r="BD50" s="222">
        <f t="shared" si="23"/>
        <v>0</v>
      </c>
      <c r="BE50" s="223">
        <v>0</v>
      </c>
      <c r="BF50" s="207">
        <f t="shared" si="56"/>
        <v>0</v>
      </c>
      <c r="BG50" s="222">
        <f t="shared" si="24"/>
        <v>19</v>
      </c>
      <c r="BH50" s="223">
        <v>0</v>
      </c>
      <c r="BI50" s="207">
        <f t="shared" si="57"/>
        <v>19</v>
      </c>
      <c r="BJ50" s="222">
        <f t="shared" si="25"/>
        <v>0</v>
      </c>
      <c r="BK50" s="207">
        <v>0</v>
      </c>
      <c r="BL50" s="48">
        <v>0</v>
      </c>
      <c r="BM50" s="222">
        <f t="shared" si="26"/>
        <v>0</v>
      </c>
      <c r="BN50" s="207">
        <v>0</v>
      </c>
      <c r="BO50" s="48">
        <v>0</v>
      </c>
      <c r="BP50" s="222">
        <f t="shared" si="27"/>
        <v>0</v>
      </c>
      <c r="BQ50" s="207">
        <v>0</v>
      </c>
      <c r="BR50" s="48">
        <v>0</v>
      </c>
      <c r="BS50" s="224">
        <f t="shared" si="28"/>
        <v>0</v>
      </c>
      <c r="BT50" s="225">
        <v>0</v>
      </c>
      <c r="BU50" s="51">
        <f t="shared" si="58"/>
        <v>0</v>
      </c>
      <c r="BV50" s="224">
        <f t="shared" si="29"/>
        <v>19</v>
      </c>
      <c r="BW50" s="225">
        <v>0</v>
      </c>
      <c r="BX50" s="51">
        <f t="shared" si="59"/>
        <v>19</v>
      </c>
      <c r="BY50" s="193">
        <f t="shared" si="51"/>
        <v>0.16964285714285715</v>
      </c>
    </row>
    <row r="51" spans="2:77" ht="17.25" customHeight="1" thickBot="1" x14ac:dyDescent="0.3">
      <c r="B51" s="822"/>
      <c r="C51" s="900"/>
      <c r="D51" s="619" t="s">
        <v>32</v>
      </c>
      <c r="E51" s="214">
        <f t="shared" si="0"/>
        <v>150.08000000000001</v>
      </c>
      <c r="F51" s="161">
        <f t="shared" si="1"/>
        <v>31.097999999999999</v>
      </c>
      <c r="G51" s="76">
        <f t="shared" si="47"/>
        <v>0.20720948827292107</v>
      </c>
      <c r="H51" s="239">
        <f t="shared" si="3"/>
        <v>1.4359999999999999</v>
      </c>
      <c r="I51" s="239">
        <f t="shared" si="4"/>
        <v>32.533999999999999</v>
      </c>
      <c r="J51" s="76">
        <f t="shared" si="48"/>
        <v>0.21677771855010658</v>
      </c>
      <c r="K51" s="239">
        <f t="shared" si="6"/>
        <v>0</v>
      </c>
      <c r="L51" s="239">
        <f t="shared" si="7"/>
        <v>32.533999999999999</v>
      </c>
      <c r="M51" s="76">
        <f t="shared" si="49"/>
        <v>0.21677771855010658</v>
      </c>
      <c r="N51" s="239">
        <f t="shared" si="9"/>
        <v>0</v>
      </c>
      <c r="O51" s="239">
        <f t="shared" si="31"/>
        <v>32.533999999999999</v>
      </c>
      <c r="P51" s="76">
        <f t="shared" si="50"/>
        <v>0.21677771855010658</v>
      </c>
      <c r="Q51" s="162">
        <f t="shared" si="10"/>
        <v>150.08000000000001</v>
      </c>
      <c r="R51" s="163">
        <v>0</v>
      </c>
      <c r="S51" s="626">
        <f>S50*1.34</f>
        <v>150.08000000000001</v>
      </c>
      <c r="T51" s="164">
        <f t="shared" si="11"/>
        <v>26.864000000000001</v>
      </c>
      <c r="U51" s="165">
        <v>0</v>
      </c>
      <c r="V51" s="99">
        <v>26.864000000000001</v>
      </c>
      <c r="W51" s="164">
        <f t="shared" si="12"/>
        <v>0</v>
      </c>
      <c r="X51" s="165">
        <v>0</v>
      </c>
      <c r="Y51" s="99"/>
      <c r="Z51" s="164">
        <f t="shared" si="13"/>
        <v>4.234</v>
      </c>
      <c r="AA51" s="165">
        <v>0</v>
      </c>
      <c r="AB51" s="99">
        <v>4.234</v>
      </c>
      <c r="AC51" s="226">
        <f t="shared" si="14"/>
        <v>31.097999999999999</v>
      </c>
      <c r="AD51" s="198">
        <v>0</v>
      </c>
      <c r="AE51" s="197">
        <f t="shared" si="53"/>
        <v>31.097999999999999</v>
      </c>
      <c r="AF51" s="226">
        <f t="shared" si="15"/>
        <v>0</v>
      </c>
      <c r="AG51" s="197">
        <v>0</v>
      </c>
      <c r="AH51" s="99"/>
      <c r="AI51" s="226">
        <f t="shared" si="16"/>
        <v>0</v>
      </c>
      <c r="AJ51" s="197">
        <v>0</v>
      </c>
      <c r="AK51" s="99">
        <v>0</v>
      </c>
      <c r="AL51" s="226">
        <f t="shared" si="17"/>
        <v>1.4359999999999999</v>
      </c>
      <c r="AM51" s="197">
        <v>0</v>
      </c>
      <c r="AN51" s="99">
        <v>1.4359999999999999</v>
      </c>
      <c r="AO51" s="226">
        <f t="shared" si="18"/>
        <v>1.4359999999999999</v>
      </c>
      <c r="AP51" s="198">
        <v>0</v>
      </c>
      <c r="AQ51" s="197">
        <f t="shared" si="54"/>
        <v>1.4359999999999999</v>
      </c>
      <c r="AR51" s="226">
        <f t="shared" si="52"/>
        <v>32.533999999999999</v>
      </c>
      <c r="AS51" s="198">
        <v>0</v>
      </c>
      <c r="AT51" s="197">
        <f t="shared" si="55"/>
        <v>32.533999999999999</v>
      </c>
      <c r="AU51" s="226">
        <f t="shared" si="20"/>
        <v>0</v>
      </c>
      <c r="AV51" s="197">
        <v>0</v>
      </c>
      <c r="AW51" s="100">
        <v>0</v>
      </c>
      <c r="AX51" s="226">
        <f t="shared" si="21"/>
        <v>0</v>
      </c>
      <c r="AY51" s="197">
        <v>0</v>
      </c>
      <c r="AZ51" s="100">
        <v>0</v>
      </c>
      <c r="BA51" s="226">
        <f t="shared" si="22"/>
        <v>0</v>
      </c>
      <c r="BB51" s="197">
        <v>0</v>
      </c>
      <c r="BC51" s="100">
        <v>0</v>
      </c>
      <c r="BD51" s="226">
        <f t="shared" si="23"/>
        <v>0</v>
      </c>
      <c r="BE51" s="198">
        <v>0</v>
      </c>
      <c r="BF51" s="197">
        <f t="shared" si="56"/>
        <v>0</v>
      </c>
      <c r="BG51" s="226">
        <f t="shared" si="24"/>
        <v>32.533999999999999</v>
      </c>
      <c r="BH51" s="198">
        <v>0</v>
      </c>
      <c r="BI51" s="197">
        <f t="shared" si="57"/>
        <v>32.533999999999999</v>
      </c>
      <c r="BJ51" s="226">
        <f t="shared" si="25"/>
        <v>0</v>
      </c>
      <c r="BK51" s="197">
        <v>0</v>
      </c>
      <c r="BL51" s="99">
        <v>0</v>
      </c>
      <c r="BM51" s="226">
        <f t="shared" si="26"/>
        <v>0</v>
      </c>
      <c r="BN51" s="197">
        <v>0</v>
      </c>
      <c r="BO51" s="99">
        <v>0</v>
      </c>
      <c r="BP51" s="226">
        <f t="shared" si="27"/>
        <v>0</v>
      </c>
      <c r="BQ51" s="197">
        <v>0</v>
      </c>
      <c r="BR51" s="99">
        <v>0</v>
      </c>
      <c r="BS51" s="227">
        <f t="shared" si="28"/>
        <v>0</v>
      </c>
      <c r="BT51" s="200">
        <v>0</v>
      </c>
      <c r="BU51" s="119">
        <f t="shared" si="58"/>
        <v>0</v>
      </c>
      <c r="BV51" s="227">
        <f t="shared" si="29"/>
        <v>32.533999999999999</v>
      </c>
      <c r="BW51" s="200">
        <v>0</v>
      </c>
      <c r="BX51" s="152">
        <f t="shared" si="59"/>
        <v>32.533999999999999</v>
      </c>
      <c r="BY51" s="228">
        <f t="shared" si="51"/>
        <v>0.21677771855010658</v>
      </c>
    </row>
    <row r="52" spans="2:77" ht="17.25" customHeight="1" x14ac:dyDescent="0.25">
      <c r="B52" s="796" t="s">
        <v>83</v>
      </c>
      <c r="C52" s="905" t="s">
        <v>84</v>
      </c>
      <c r="D52" s="616" t="s">
        <v>57</v>
      </c>
      <c r="E52" s="202">
        <f t="shared" si="0"/>
        <v>0</v>
      </c>
      <c r="F52" s="39">
        <f t="shared" si="1"/>
        <v>0</v>
      </c>
      <c r="G52" s="40"/>
      <c r="H52" s="42">
        <f t="shared" si="3"/>
        <v>0</v>
      </c>
      <c r="I52" s="42">
        <f t="shared" si="4"/>
        <v>0</v>
      </c>
      <c r="J52" s="40"/>
      <c r="K52" s="42">
        <f t="shared" si="6"/>
        <v>0</v>
      </c>
      <c r="L52" s="42">
        <f t="shared" si="7"/>
        <v>0</v>
      </c>
      <c r="M52" s="40"/>
      <c r="N52" s="42">
        <f t="shared" si="9"/>
        <v>0</v>
      </c>
      <c r="O52" s="42">
        <f t="shared" si="31"/>
        <v>0</v>
      </c>
      <c r="P52" s="40"/>
      <c r="Q52" s="80">
        <f t="shared" si="10"/>
        <v>0</v>
      </c>
      <c r="R52" s="81">
        <v>0</v>
      </c>
      <c r="S52" s="624"/>
      <c r="T52" s="82">
        <f t="shared" si="11"/>
        <v>0</v>
      </c>
      <c r="U52" s="83">
        <v>0</v>
      </c>
      <c r="V52" s="84">
        <v>0</v>
      </c>
      <c r="W52" s="82">
        <f t="shared" si="12"/>
        <v>0</v>
      </c>
      <c r="X52" s="83">
        <v>0</v>
      </c>
      <c r="Y52" s="84">
        <v>0</v>
      </c>
      <c r="Z52" s="82">
        <f t="shared" si="13"/>
        <v>0</v>
      </c>
      <c r="AA52" s="83">
        <v>0</v>
      </c>
      <c r="AB52" s="84">
        <v>0</v>
      </c>
      <c r="AC52" s="222">
        <f t="shared" si="14"/>
        <v>0</v>
      </c>
      <c r="AD52" s="223">
        <v>0</v>
      </c>
      <c r="AE52" s="187">
        <f t="shared" si="53"/>
        <v>0</v>
      </c>
      <c r="AF52" s="222">
        <f t="shared" si="15"/>
        <v>0</v>
      </c>
      <c r="AG52" s="207">
        <v>0</v>
      </c>
      <c r="AH52" s="84">
        <v>0</v>
      </c>
      <c r="AI52" s="222">
        <f t="shared" si="16"/>
        <v>0</v>
      </c>
      <c r="AJ52" s="207">
        <v>0</v>
      </c>
      <c r="AK52" s="84">
        <v>0</v>
      </c>
      <c r="AL52" s="222">
        <f t="shared" si="17"/>
        <v>0</v>
      </c>
      <c r="AM52" s="207">
        <v>0</v>
      </c>
      <c r="AN52" s="84">
        <v>0</v>
      </c>
      <c r="AO52" s="222">
        <f t="shared" si="18"/>
        <v>0</v>
      </c>
      <c r="AP52" s="223">
        <v>0</v>
      </c>
      <c r="AQ52" s="187">
        <f t="shared" si="54"/>
        <v>0</v>
      </c>
      <c r="AR52" s="222">
        <f t="shared" si="52"/>
        <v>0</v>
      </c>
      <c r="AS52" s="223">
        <v>0</v>
      </c>
      <c r="AT52" s="187">
        <f t="shared" si="55"/>
        <v>0</v>
      </c>
      <c r="AU52" s="222">
        <f t="shared" si="20"/>
        <v>0</v>
      </c>
      <c r="AV52" s="207">
        <v>0</v>
      </c>
      <c r="AW52" s="85">
        <v>0</v>
      </c>
      <c r="AX52" s="222">
        <f t="shared" si="21"/>
        <v>0</v>
      </c>
      <c r="AY52" s="207">
        <v>0</v>
      </c>
      <c r="AZ52" s="85">
        <v>0</v>
      </c>
      <c r="BA52" s="222">
        <f t="shared" si="22"/>
        <v>0</v>
      </c>
      <c r="BB52" s="207">
        <v>0</v>
      </c>
      <c r="BC52" s="85">
        <v>0</v>
      </c>
      <c r="BD52" s="222">
        <f t="shared" si="23"/>
        <v>0</v>
      </c>
      <c r="BE52" s="223">
        <v>0</v>
      </c>
      <c r="BF52" s="187">
        <f t="shared" si="56"/>
        <v>0</v>
      </c>
      <c r="BG52" s="222">
        <f t="shared" si="24"/>
        <v>0</v>
      </c>
      <c r="BH52" s="223">
        <v>0</v>
      </c>
      <c r="BI52" s="187">
        <f t="shared" si="57"/>
        <v>0</v>
      </c>
      <c r="BJ52" s="222">
        <f t="shared" si="25"/>
        <v>0</v>
      </c>
      <c r="BK52" s="207">
        <v>0</v>
      </c>
      <c r="BL52" s="84">
        <v>0</v>
      </c>
      <c r="BM52" s="222">
        <f t="shared" si="26"/>
        <v>0</v>
      </c>
      <c r="BN52" s="207">
        <v>0</v>
      </c>
      <c r="BO52" s="84">
        <v>0</v>
      </c>
      <c r="BP52" s="222">
        <f t="shared" si="27"/>
        <v>0</v>
      </c>
      <c r="BQ52" s="207">
        <v>0</v>
      </c>
      <c r="BR52" s="84">
        <v>0</v>
      </c>
      <c r="BS52" s="224">
        <f t="shared" si="28"/>
        <v>0</v>
      </c>
      <c r="BT52" s="225">
        <v>0</v>
      </c>
      <c r="BU52" s="152">
        <f t="shared" si="58"/>
        <v>0</v>
      </c>
      <c r="BV52" s="224">
        <f t="shared" si="29"/>
        <v>0</v>
      </c>
      <c r="BW52" s="225">
        <v>0</v>
      </c>
      <c r="BX52" s="51">
        <f t="shared" si="59"/>
        <v>0</v>
      </c>
      <c r="BY52" s="54"/>
    </row>
    <row r="53" spans="2:77" ht="17.25" customHeight="1" thickBot="1" x14ac:dyDescent="0.3">
      <c r="B53" s="797"/>
      <c r="C53" s="906"/>
      <c r="D53" s="617" t="s">
        <v>32</v>
      </c>
      <c r="E53" s="214">
        <f t="shared" si="0"/>
        <v>0</v>
      </c>
      <c r="F53" s="161">
        <f t="shared" si="1"/>
        <v>0</v>
      </c>
      <c r="G53" s="108"/>
      <c r="H53" s="110">
        <f t="shared" si="3"/>
        <v>0</v>
      </c>
      <c r="I53" s="110">
        <f t="shared" si="4"/>
        <v>0</v>
      </c>
      <c r="J53" s="108"/>
      <c r="K53" s="110">
        <f t="shared" si="6"/>
        <v>0</v>
      </c>
      <c r="L53" s="110">
        <f t="shared" si="7"/>
        <v>0</v>
      </c>
      <c r="M53" s="108"/>
      <c r="N53" s="110">
        <f t="shared" si="9"/>
        <v>0</v>
      </c>
      <c r="O53" s="110">
        <f t="shared" si="31"/>
        <v>0</v>
      </c>
      <c r="P53" s="108"/>
      <c r="Q53" s="230">
        <f t="shared" si="10"/>
        <v>0</v>
      </c>
      <c r="R53" s="231">
        <v>0</v>
      </c>
      <c r="S53" s="632"/>
      <c r="T53" s="232">
        <f t="shared" si="11"/>
        <v>0</v>
      </c>
      <c r="U53" s="233">
        <v>0</v>
      </c>
      <c r="V53" s="234">
        <v>0</v>
      </c>
      <c r="W53" s="232">
        <f t="shared" si="12"/>
        <v>0</v>
      </c>
      <c r="X53" s="233">
        <v>0</v>
      </c>
      <c r="Y53" s="234">
        <v>0</v>
      </c>
      <c r="Z53" s="232">
        <f t="shared" si="13"/>
        <v>0</v>
      </c>
      <c r="AA53" s="233">
        <v>0</v>
      </c>
      <c r="AB53" s="234">
        <v>0</v>
      </c>
      <c r="AC53" s="226">
        <f t="shared" si="14"/>
        <v>0</v>
      </c>
      <c r="AD53" s="198">
        <v>0</v>
      </c>
      <c r="AE53" s="199">
        <f t="shared" si="53"/>
        <v>0</v>
      </c>
      <c r="AF53" s="226">
        <f t="shared" si="15"/>
        <v>0</v>
      </c>
      <c r="AG53" s="197">
        <v>0</v>
      </c>
      <c r="AH53" s="234">
        <v>0</v>
      </c>
      <c r="AI53" s="226">
        <f t="shared" si="16"/>
        <v>0</v>
      </c>
      <c r="AJ53" s="197">
        <v>0</v>
      </c>
      <c r="AK53" s="234">
        <v>0</v>
      </c>
      <c r="AL53" s="226">
        <f t="shared" si="17"/>
        <v>0</v>
      </c>
      <c r="AM53" s="197">
        <v>0</v>
      </c>
      <c r="AN53" s="234">
        <v>0</v>
      </c>
      <c r="AO53" s="226">
        <f t="shared" si="18"/>
        <v>0</v>
      </c>
      <c r="AP53" s="198">
        <v>0</v>
      </c>
      <c r="AQ53" s="199">
        <f t="shared" si="54"/>
        <v>0</v>
      </c>
      <c r="AR53" s="226">
        <f t="shared" si="52"/>
        <v>0</v>
      </c>
      <c r="AS53" s="198">
        <v>0</v>
      </c>
      <c r="AT53" s="199">
        <f t="shared" si="55"/>
        <v>0</v>
      </c>
      <c r="AU53" s="226">
        <f t="shared" si="20"/>
        <v>0</v>
      </c>
      <c r="AV53" s="197">
        <v>0</v>
      </c>
      <c r="AW53" s="235">
        <v>0</v>
      </c>
      <c r="AX53" s="226">
        <f t="shared" si="21"/>
        <v>0</v>
      </c>
      <c r="AY53" s="197">
        <v>0</v>
      </c>
      <c r="AZ53" s="235">
        <v>0</v>
      </c>
      <c r="BA53" s="226">
        <f t="shared" si="22"/>
        <v>0</v>
      </c>
      <c r="BB53" s="197">
        <v>0</v>
      </c>
      <c r="BC53" s="235">
        <v>0</v>
      </c>
      <c r="BD53" s="226">
        <f t="shared" si="23"/>
        <v>0</v>
      </c>
      <c r="BE53" s="198">
        <v>0</v>
      </c>
      <c r="BF53" s="199">
        <f t="shared" si="56"/>
        <v>0</v>
      </c>
      <c r="BG53" s="226">
        <f t="shared" si="24"/>
        <v>0</v>
      </c>
      <c r="BH53" s="198">
        <v>0</v>
      </c>
      <c r="BI53" s="199">
        <f t="shared" si="57"/>
        <v>0</v>
      </c>
      <c r="BJ53" s="226">
        <f t="shared" si="25"/>
        <v>0</v>
      </c>
      <c r="BK53" s="197">
        <v>0</v>
      </c>
      <c r="BL53" s="234">
        <v>0</v>
      </c>
      <c r="BM53" s="226">
        <f t="shared" si="26"/>
        <v>0</v>
      </c>
      <c r="BN53" s="197">
        <v>0</v>
      </c>
      <c r="BO53" s="234">
        <v>0</v>
      </c>
      <c r="BP53" s="226">
        <f t="shared" si="27"/>
        <v>0</v>
      </c>
      <c r="BQ53" s="197">
        <v>0</v>
      </c>
      <c r="BR53" s="234">
        <v>0</v>
      </c>
      <c r="BS53" s="227">
        <f t="shared" si="28"/>
        <v>0</v>
      </c>
      <c r="BT53" s="200">
        <v>0</v>
      </c>
      <c r="BU53" s="120">
        <f t="shared" si="58"/>
        <v>0</v>
      </c>
      <c r="BV53" s="227">
        <f t="shared" si="29"/>
        <v>0</v>
      </c>
      <c r="BW53" s="200">
        <v>0</v>
      </c>
      <c r="BX53" s="152">
        <f t="shared" si="59"/>
        <v>0</v>
      </c>
      <c r="BY53" s="122"/>
    </row>
    <row r="54" spans="2:77" ht="19.5" customHeight="1" x14ac:dyDescent="0.25">
      <c r="B54" s="796" t="s">
        <v>85</v>
      </c>
      <c r="C54" s="907" t="s">
        <v>86</v>
      </c>
      <c r="D54" s="618" t="s">
        <v>52</v>
      </c>
      <c r="E54" s="202">
        <f t="shared" si="0"/>
        <v>0.05</v>
      </c>
      <c r="F54" s="39">
        <f t="shared" si="1"/>
        <v>7.9000000000000001E-2</v>
      </c>
      <c r="G54" s="40">
        <f t="shared" ref="G54:G63" si="60">F54/E54</f>
        <v>1.5799999999999998</v>
      </c>
      <c r="H54" s="42">
        <f t="shared" si="3"/>
        <v>3.0000000000000001E-3</v>
      </c>
      <c r="I54" s="42">
        <f t="shared" si="4"/>
        <v>8.2000000000000003E-2</v>
      </c>
      <c r="J54" s="40">
        <f t="shared" ref="J54:J63" si="61">I54/E54</f>
        <v>1.64</v>
      </c>
      <c r="K54" s="42">
        <f t="shared" si="6"/>
        <v>0</v>
      </c>
      <c r="L54" s="42">
        <f t="shared" si="7"/>
        <v>8.2000000000000003E-2</v>
      </c>
      <c r="M54" s="40">
        <f t="shared" ref="M54:M63" si="62">L54/E54</f>
        <v>1.64</v>
      </c>
      <c r="N54" s="42">
        <f t="shared" si="9"/>
        <v>0</v>
      </c>
      <c r="O54" s="42">
        <f t="shared" si="31"/>
        <v>8.2000000000000003E-2</v>
      </c>
      <c r="P54" s="40">
        <f t="shared" ref="P54:P63" si="63">O54/E54</f>
        <v>1.64</v>
      </c>
      <c r="Q54" s="44">
        <f t="shared" si="10"/>
        <v>0.05</v>
      </c>
      <c r="R54" s="45">
        <v>0</v>
      </c>
      <c r="S54" s="622">
        <v>0.05</v>
      </c>
      <c r="T54" s="46">
        <f t="shared" si="11"/>
        <v>7.9000000000000001E-2</v>
      </c>
      <c r="U54" s="47">
        <v>0</v>
      </c>
      <c r="V54" s="48">
        <v>7.9000000000000001E-2</v>
      </c>
      <c r="W54" s="46">
        <f t="shared" si="12"/>
        <v>0</v>
      </c>
      <c r="X54" s="47">
        <v>0</v>
      </c>
      <c r="Y54" s="48"/>
      <c r="Z54" s="46">
        <f t="shared" si="13"/>
        <v>0</v>
      </c>
      <c r="AA54" s="47">
        <v>0</v>
      </c>
      <c r="AB54" s="48"/>
      <c r="AC54" s="222">
        <f t="shared" si="14"/>
        <v>7.9000000000000001E-2</v>
      </c>
      <c r="AD54" s="223">
        <v>0</v>
      </c>
      <c r="AE54" s="207">
        <f t="shared" si="53"/>
        <v>7.9000000000000001E-2</v>
      </c>
      <c r="AF54" s="222">
        <f t="shared" si="15"/>
        <v>0</v>
      </c>
      <c r="AG54" s="207">
        <v>0</v>
      </c>
      <c r="AH54" s="48"/>
      <c r="AI54" s="222">
        <f t="shared" si="16"/>
        <v>2E-3</v>
      </c>
      <c r="AJ54" s="207">
        <v>0</v>
      </c>
      <c r="AK54" s="48">
        <v>2E-3</v>
      </c>
      <c r="AL54" s="222">
        <f t="shared" si="17"/>
        <v>1E-3</v>
      </c>
      <c r="AM54" s="207">
        <v>0</v>
      </c>
      <c r="AN54" s="48">
        <v>1E-3</v>
      </c>
      <c r="AO54" s="222">
        <f t="shared" si="18"/>
        <v>3.0000000000000001E-3</v>
      </c>
      <c r="AP54" s="223">
        <v>0</v>
      </c>
      <c r="AQ54" s="207">
        <f t="shared" si="54"/>
        <v>3.0000000000000001E-3</v>
      </c>
      <c r="AR54" s="222">
        <f t="shared" si="52"/>
        <v>8.2000000000000003E-2</v>
      </c>
      <c r="AS54" s="223">
        <v>0</v>
      </c>
      <c r="AT54" s="207">
        <f t="shared" si="55"/>
        <v>8.2000000000000003E-2</v>
      </c>
      <c r="AU54" s="222">
        <f t="shared" si="20"/>
        <v>0</v>
      </c>
      <c r="AV54" s="207">
        <v>0</v>
      </c>
      <c r="AW54" s="49">
        <v>0</v>
      </c>
      <c r="AX54" s="222">
        <f t="shared" si="21"/>
        <v>0</v>
      </c>
      <c r="AY54" s="207">
        <v>0</v>
      </c>
      <c r="AZ54" s="49">
        <v>0</v>
      </c>
      <c r="BA54" s="222">
        <f t="shared" si="22"/>
        <v>0</v>
      </c>
      <c r="BB54" s="207">
        <v>0</v>
      </c>
      <c r="BC54" s="49">
        <v>0</v>
      </c>
      <c r="BD54" s="222">
        <f t="shared" si="23"/>
        <v>0</v>
      </c>
      <c r="BE54" s="223">
        <v>0</v>
      </c>
      <c r="BF54" s="207">
        <f t="shared" si="56"/>
        <v>0</v>
      </c>
      <c r="BG54" s="222">
        <f t="shared" si="24"/>
        <v>8.2000000000000003E-2</v>
      </c>
      <c r="BH54" s="223">
        <v>0</v>
      </c>
      <c r="BI54" s="207">
        <f t="shared" si="57"/>
        <v>8.2000000000000003E-2</v>
      </c>
      <c r="BJ54" s="222">
        <f t="shared" si="25"/>
        <v>0</v>
      </c>
      <c r="BK54" s="207">
        <v>0</v>
      </c>
      <c r="BL54" s="48">
        <v>0</v>
      </c>
      <c r="BM54" s="222">
        <f t="shared" si="26"/>
        <v>0</v>
      </c>
      <c r="BN54" s="207">
        <v>0</v>
      </c>
      <c r="BO54" s="48">
        <v>0</v>
      </c>
      <c r="BP54" s="222">
        <f t="shared" si="27"/>
        <v>0</v>
      </c>
      <c r="BQ54" s="207">
        <v>0</v>
      </c>
      <c r="BR54" s="48">
        <v>0</v>
      </c>
      <c r="BS54" s="224">
        <f t="shared" si="28"/>
        <v>0</v>
      </c>
      <c r="BT54" s="225">
        <v>0</v>
      </c>
      <c r="BU54" s="51">
        <f t="shared" si="58"/>
        <v>0</v>
      </c>
      <c r="BV54" s="224">
        <f t="shared" si="29"/>
        <v>8.2000000000000003E-2</v>
      </c>
      <c r="BW54" s="225">
        <v>0</v>
      </c>
      <c r="BX54" s="51">
        <f t="shared" si="59"/>
        <v>8.2000000000000003E-2</v>
      </c>
      <c r="BY54" s="193">
        <f t="shared" ref="BY54:BY63" si="64">BV54/Q54</f>
        <v>1.64</v>
      </c>
    </row>
    <row r="55" spans="2:77" ht="19.5" customHeight="1" thickBot="1" x14ac:dyDescent="0.3">
      <c r="B55" s="797"/>
      <c r="C55" s="908"/>
      <c r="D55" s="619" t="s">
        <v>32</v>
      </c>
      <c r="E55" s="214">
        <f t="shared" si="0"/>
        <v>47.2</v>
      </c>
      <c r="F55" s="161">
        <f t="shared" si="1"/>
        <v>14.052</v>
      </c>
      <c r="G55" s="108">
        <f t="shared" si="60"/>
        <v>0.29771186440677966</v>
      </c>
      <c r="H55" s="110">
        <f t="shared" si="3"/>
        <v>3.6260000000000003</v>
      </c>
      <c r="I55" s="110">
        <f t="shared" si="4"/>
        <v>17.678000000000001</v>
      </c>
      <c r="J55" s="108">
        <f t="shared" si="61"/>
        <v>0.37453389830508477</v>
      </c>
      <c r="K55" s="110">
        <f t="shared" si="6"/>
        <v>0</v>
      </c>
      <c r="L55" s="110">
        <f t="shared" si="7"/>
        <v>17.678000000000001</v>
      </c>
      <c r="M55" s="108">
        <f t="shared" si="62"/>
        <v>0.37453389830508477</v>
      </c>
      <c r="N55" s="110">
        <f t="shared" si="9"/>
        <v>0</v>
      </c>
      <c r="O55" s="110">
        <f t="shared" si="31"/>
        <v>17.678000000000001</v>
      </c>
      <c r="P55" s="108">
        <f t="shared" si="63"/>
        <v>0.37453389830508477</v>
      </c>
      <c r="Q55" s="162">
        <f t="shared" si="10"/>
        <v>47.2</v>
      </c>
      <c r="R55" s="163">
        <v>0</v>
      </c>
      <c r="S55" s="626">
        <f>S54*944</f>
        <v>47.2</v>
      </c>
      <c r="T55" s="164">
        <f t="shared" si="11"/>
        <v>14.052</v>
      </c>
      <c r="U55" s="165">
        <v>0</v>
      </c>
      <c r="V55" s="99">
        <v>14.052</v>
      </c>
      <c r="W55" s="164">
        <f t="shared" si="12"/>
        <v>0</v>
      </c>
      <c r="X55" s="165">
        <v>0</v>
      </c>
      <c r="Y55" s="99"/>
      <c r="Z55" s="164">
        <f t="shared" si="13"/>
        <v>0</v>
      </c>
      <c r="AA55" s="165">
        <v>0</v>
      </c>
      <c r="AB55" s="99"/>
      <c r="AC55" s="226">
        <f t="shared" si="14"/>
        <v>14.052</v>
      </c>
      <c r="AD55" s="198">
        <v>0</v>
      </c>
      <c r="AE55" s="197">
        <f t="shared" si="53"/>
        <v>14.052</v>
      </c>
      <c r="AF55" s="226">
        <f t="shared" si="15"/>
        <v>0</v>
      </c>
      <c r="AG55" s="197">
        <v>0</v>
      </c>
      <c r="AH55" s="99"/>
      <c r="AI55" s="226">
        <f t="shared" si="16"/>
        <v>2.266</v>
      </c>
      <c r="AJ55" s="197">
        <v>0</v>
      </c>
      <c r="AK55" s="99">
        <v>2.266</v>
      </c>
      <c r="AL55" s="226">
        <f t="shared" si="17"/>
        <v>1.36</v>
      </c>
      <c r="AM55" s="197">
        <v>0</v>
      </c>
      <c r="AN55" s="99">
        <v>1.36</v>
      </c>
      <c r="AO55" s="226">
        <f t="shared" si="18"/>
        <v>3.6260000000000003</v>
      </c>
      <c r="AP55" s="198">
        <v>0</v>
      </c>
      <c r="AQ55" s="197">
        <f t="shared" si="54"/>
        <v>3.6260000000000003</v>
      </c>
      <c r="AR55" s="226">
        <f t="shared" si="52"/>
        <v>17.678000000000001</v>
      </c>
      <c r="AS55" s="198">
        <v>0</v>
      </c>
      <c r="AT55" s="197">
        <f t="shared" si="55"/>
        <v>17.678000000000001</v>
      </c>
      <c r="AU55" s="226">
        <f t="shared" si="20"/>
        <v>0</v>
      </c>
      <c r="AV55" s="197">
        <v>0</v>
      </c>
      <c r="AW55" s="100">
        <v>0</v>
      </c>
      <c r="AX55" s="226">
        <f t="shared" si="21"/>
        <v>0</v>
      </c>
      <c r="AY55" s="197">
        <v>0</v>
      </c>
      <c r="AZ55" s="100">
        <v>0</v>
      </c>
      <c r="BA55" s="226">
        <f t="shared" si="22"/>
        <v>0</v>
      </c>
      <c r="BB55" s="197">
        <v>0</v>
      </c>
      <c r="BC55" s="100">
        <v>0</v>
      </c>
      <c r="BD55" s="226">
        <f t="shared" si="23"/>
        <v>0</v>
      </c>
      <c r="BE55" s="198">
        <v>0</v>
      </c>
      <c r="BF55" s="197">
        <f t="shared" si="56"/>
        <v>0</v>
      </c>
      <c r="BG55" s="226">
        <f t="shared" si="24"/>
        <v>17.678000000000001</v>
      </c>
      <c r="BH55" s="198">
        <v>0</v>
      </c>
      <c r="BI55" s="197">
        <f t="shared" si="57"/>
        <v>17.678000000000001</v>
      </c>
      <c r="BJ55" s="226">
        <f t="shared" si="25"/>
        <v>0</v>
      </c>
      <c r="BK55" s="197">
        <v>0</v>
      </c>
      <c r="BL55" s="99">
        <v>0</v>
      </c>
      <c r="BM55" s="226">
        <f t="shared" si="26"/>
        <v>0</v>
      </c>
      <c r="BN55" s="197">
        <v>0</v>
      </c>
      <c r="BO55" s="99">
        <v>0</v>
      </c>
      <c r="BP55" s="226">
        <f t="shared" si="27"/>
        <v>0</v>
      </c>
      <c r="BQ55" s="197">
        <v>0</v>
      </c>
      <c r="BR55" s="99">
        <v>0</v>
      </c>
      <c r="BS55" s="227">
        <f t="shared" si="28"/>
        <v>0</v>
      </c>
      <c r="BT55" s="200">
        <v>0</v>
      </c>
      <c r="BU55" s="119">
        <f t="shared" si="58"/>
        <v>0</v>
      </c>
      <c r="BV55" s="227">
        <f t="shared" si="29"/>
        <v>17.678000000000001</v>
      </c>
      <c r="BW55" s="200">
        <v>0</v>
      </c>
      <c r="BX55" s="152">
        <f t="shared" si="59"/>
        <v>17.678000000000001</v>
      </c>
      <c r="BY55" s="228">
        <f t="shared" si="64"/>
        <v>0.37453389830508477</v>
      </c>
    </row>
    <row r="56" spans="2:77" ht="19.5" customHeight="1" x14ac:dyDescent="0.25">
      <c r="B56" s="796" t="s">
        <v>87</v>
      </c>
      <c r="C56" s="907" t="s">
        <v>88</v>
      </c>
      <c r="D56" s="616" t="s">
        <v>57</v>
      </c>
      <c r="E56" s="202">
        <f t="shared" si="0"/>
        <v>100</v>
      </c>
      <c r="F56" s="240">
        <f t="shared" si="1"/>
        <v>58</v>
      </c>
      <c r="G56" s="40">
        <f t="shared" si="60"/>
        <v>0.57999999999999996</v>
      </c>
      <c r="H56" s="42">
        <f t="shared" si="3"/>
        <v>36</v>
      </c>
      <c r="I56" s="42">
        <f t="shared" si="4"/>
        <v>94</v>
      </c>
      <c r="J56" s="40">
        <f t="shared" si="61"/>
        <v>0.94</v>
      </c>
      <c r="K56" s="42">
        <f t="shared" si="6"/>
        <v>0</v>
      </c>
      <c r="L56" s="42">
        <f t="shared" si="7"/>
        <v>94</v>
      </c>
      <c r="M56" s="40">
        <f t="shared" si="62"/>
        <v>0.94</v>
      </c>
      <c r="N56" s="42">
        <f t="shared" si="9"/>
        <v>0</v>
      </c>
      <c r="O56" s="42">
        <f t="shared" si="31"/>
        <v>94</v>
      </c>
      <c r="P56" s="40">
        <f t="shared" si="63"/>
        <v>0.94</v>
      </c>
      <c r="Q56" s="44">
        <f t="shared" si="10"/>
        <v>100</v>
      </c>
      <c r="R56" s="45">
        <v>0</v>
      </c>
      <c r="S56" s="622">
        <v>100</v>
      </c>
      <c r="T56" s="46">
        <f t="shared" si="11"/>
        <v>20</v>
      </c>
      <c r="U56" s="47">
        <v>0</v>
      </c>
      <c r="V56" s="84">
        <v>20</v>
      </c>
      <c r="W56" s="46">
        <f t="shared" si="12"/>
        <v>25</v>
      </c>
      <c r="X56" s="47">
        <v>0</v>
      </c>
      <c r="Y56" s="84">
        <v>25</v>
      </c>
      <c r="Z56" s="46">
        <f t="shared" si="13"/>
        <v>13</v>
      </c>
      <c r="AA56" s="47">
        <v>0</v>
      </c>
      <c r="AB56" s="84">
        <v>13</v>
      </c>
      <c r="AC56" s="222">
        <f t="shared" si="14"/>
        <v>58</v>
      </c>
      <c r="AD56" s="223">
        <v>0</v>
      </c>
      <c r="AE56" s="187">
        <f t="shared" si="53"/>
        <v>58</v>
      </c>
      <c r="AF56" s="222">
        <f t="shared" si="15"/>
        <v>7</v>
      </c>
      <c r="AG56" s="207">
        <v>0</v>
      </c>
      <c r="AH56" s="84">
        <v>7</v>
      </c>
      <c r="AI56" s="222">
        <f t="shared" si="16"/>
        <v>3</v>
      </c>
      <c r="AJ56" s="207">
        <v>0</v>
      </c>
      <c r="AK56" s="84">
        <v>3</v>
      </c>
      <c r="AL56" s="222">
        <f t="shared" si="17"/>
        <v>26</v>
      </c>
      <c r="AM56" s="207">
        <v>0</v>
      </c>
      <c r="AN56" s="84">
        <v>26</v>
      </c>
      <c r="AO56" s="222">
        <f t="shared" si="18"/>
        <v>36</v>
      </c>
      <c r="AP56" s="223">
        <v>0</v>
      </c>
      <c r="AQ56" s="187">
        <f t="shared" si="54"/>
        <v>36</v>
      </c>
      <c r="AR56" s="222">
        <f t="shared" si="52"/>
        <v>94</v>
      </c>
      <c r="AS56" s="223">
        <v>0</v>
      </c>
      <c r="AT56" s="187">
        <f t="shared" si="55"/>
        <v>94</v>
      </c>
      <c r="AU56" s="222">
        <f t="shared" si="20"/>
        <v>0</v>
      </c>
      <c r="AV56" s="207">
        <v>0</v>
      </c>
      <c r="AW56" s="85">
        <v>0</v>
      </c>
      <c r="AX56" s="222">
        <f t="shared" si="21"/>
        <v>0</v>
      </c>
      <c r="AY56" s="207">
        <v>0</v>
      </c>
      <c r="AZ56" s="85">
        <v>0</v>
      </c>
      <c r="BA56" s="222">
        <f t="shared" si="22"/>
        <v>0</v>
      </c>
      <c r="BB56" s="207">
        <v>0</v>
      </c>
      <c r="BC56" s="85">
        <v>0</v>
      </c>
      <c r="BD56" s="222">
        <f t="shared" si="23"/>
        <v>0</v>
      </c>
      <c r="BE56" s="223">
        <v>0</v>
      </c>
      <c r="BF56" s="187">
        <f t="shared" si="56"/>
        <v>0</v>
      </c>
      <c r="BG56" s="222">
        <f t="shared" si="24"/>
        <v>94</v>
      </c>
      <c r="BH56" s="223">
        <v>0</v>
      </c>
      <c r="BI56" s="187">
        <f t="shared" si="57"/>
        <v>94</v>
      </c>
      <c r="BJ56" s="222">
        <f t="shared" si="25"/>
        <v>0</v>
      </c>
      <c r="BK56" s="207">
        <v>0</v>
      </c>
      <c r="BL56" s="84">
        <v>0</v>
      </c>
      <c r="BM56" s="222">
        <f t="shared" si="26"/>
        <v>0</v>
      </c>
      <c r="BN56" s="207">
        <v>0</v>
      </c>
      <c r="BO56" s="84">
        <v>0</v>
      </c>
      <c r="BP56" s="222">
        <f t="shared" si="27"/>
        <v>0</v>
      </c>
      <c r="BQ56" s="207">
        <v>0</v>
      </c>
      <c r="BR56" s="84">
        <v>0</v>
      </c>
      <c r="BS56" s="224">
        <f t="shared" si="28"/>
        <v>0</v>
      </c>
      <c r="BT56" s="225">
        <v>0</v>
      </c>
      <c r="BU56" s="152">
        <f t="shared" si="58"/>
        <v>0</v>
      </c>
      <c r="BV56" s="224">
        <f t="shared" si="29"/>
        <v>94</v>
      </c>
      <c r="BW56" s="225">
        <v>0</v>
      </c>
      <c r="BX56" s="51">
        <f t="shared" si="59"/>
        <v>94</v>
      </c>
      <c r="BY56" s="54">
        <f t="shared" si="64"/>
        <v>0.94</v>
      </c>
    </row>
    <row r="57" spans="2:77" ht="19.2" customHeight="1" thickBot="1" x14ac:dyDescent="0.3">
      <c r="B57" s="797"/>
      <c r="C57" s="908"/>
      <c r="D57" s="617" t="s">
        <v>32</v>
      </c>
      <c r="E57" s="214">
        <f t="shared" si="0"/>
        <v>206.8</v>
      </c>
      <c r="F57" s="161">
        <f t="shared" si="1"/>
        <v>274.27499999999998</v>
      </c>
      <c r="G57" s="108">
        <f t="shared" si="60"/>
        <v>1.3262814313346227</v>
      </c>
      <c r="H57" s="110">
        <f t="shared" si="3"/>
        <v>102.56699999999999</v>
      </c>
      <c r="I57" s="110">
        <f t="shared" si="4"/>
        <v>376.84199999999998</v>
      </c>
      <c r="J57" s="108">
        <f t="shared" si="61"/>
        <v>1.8222533849129592</v>
      </c>
      <c r="K57" s="110">
        <f t="shared" si="6"/>
        <v>0</v>
      </c>
      <c r="L57" s="110">
        <f t="shared" si="7"/>
        <v>376.84199999999998</v>
      </c>
      <c r="M57" s="108">
        <f t="shared" si="62"/>
        <v>1.8222533849129592</v>
      </c>
      <c r="N57" s="110">
        <f t="shared" si="9"/>
        <v>0</v>
      </c>
      <c r="O57" s="110">
        <f t="shared" si="31"/>
        <v>376.84199999999998</v>
      </c>
      <c r="P57" s="108">
        <f t="shared" si="63"/>
        <v>1.8222533849129592</v>
      </c>
      <c r="Q57" s="162">
        <f t="shared" si="10"/>
        <v>206.8</v>
      </c>
      <c r="R57" s="163">
        <v>0</v>
      </c>
      <c r="S57" s="626">
        <f>S56*2.068</f>
        <v>206.8</v>
      </c>
      <c r="T57" s="164">
        <f t="shared" si="11"/>
        <v>104.947</v>
      </c>
      <c r="U57" s="165">
        <v>0</v>
      </c>
      <c r="V57" s="234">
        <v>104.947</v>
      </c>
      <c r="W57" s="164">
        <f t="shared" si="12"/>
        <v>122.251</v>
      </c>
      <c r="X57" s="165">
        <v>0</v>
      </c>
      <c r="Y57" s="234">
        <v>122.251</v>
      </c>
      <c r="Z57" s="164">
        <f t="shared" si="13"/>
        <v>47.076999999999998</v>
      </c>
      <c r="AA57" s="165">
        <v>0</v>
      </c>
      <c r="AB57" s="234">
        <v>47.076999999999998</v>
      </c>
      <c r="AC57" s="226">
        <f t="shared" si="14"/>
        <v>274.27499999999998</v>
      </c>
      <c r="AD57" s="198">
        <v>0</v>
      </c>
      <c r="AE57" s="199">
        <f t="shared" si="53"/>
        <v>274.27499999999998</v>
      </c>
      <c r="AF57" s="226">
        <f t="shared" si="15"/>
        <v>27.068999999999999</v>
      </c>
      <c r="AG57" s="197">
        <v>0</v>
      </c>
      <c r="AH57" s="234">
        <v>27.068999999999999</v>
      </c>
      <c r="AI57" s="226">
        <f t="shared" si="16"/>
        <v>13.308</v>
      </c>
      <c r="AJ57" s="197">
        <v>0</v>
      </c>
      <c r="AK57" s="234">
        <v>13.308</v>
      </c>
      <c r="AL57" s="226">
        <f t="shared" si="17"/>
        <v>62.19</v>
      </c>
      <c r="AM57" s="197">
        <v>0</v>
      </c>
      <c r="AN57" s="234">
        <v>62.19</v>
      </c>
      <c r="AO57" s="226">
        <f t="shared" si="18"/>
        <v>102.56699999999999</v>
      </c>
      <c r="AP57" s="198">
        <v>0</v>
      </c>
      <c r="AQ57" s="199">
        <f t="shared" si="54"/>
        <v>102.56699999999999</v>
      </c>
      <c r="AR57" s="226">
        <f t="shared" si="52"/>
        <v>376.84199999999998</v>
      </c>
      <c r="AS57" s="198">
        <v>0</v>
      </c>
      <c r="AT57" s="199">
        <f t="shared" si="55"/>
        <v>376.84199999999998</v>
      </c>
      <c r="AU57" s="226">
        <f t="shared" si="20"/>
        <v>0</v>
      </c>
      <c r="AV57" s="197">
        <v>0</v>
      </c>
      <c r="AW57" s="235">
        <v>0</v>
      </c>
      <c r="AX57" s="226">
        <f t="shared" si="21"/>
        <v>0</v>
      </c>
      <c r="AY57" s="197">
        <v>0</v>
      </c>
      <c r="AZ57" s="235">
        <v>0</v>
      </c>
      <c r="BA57" s="226">
        <f t="shared" si="22"/>
        <v>0</v>
      </c>
      <c r="BB57" s="197">
        <v>0</v>
      </c>
      <c r="BC57" s="235">
        <v>0</v>
      </c>
      <c r="BD57" s="226">
        <f t="shared" si="23"/>
        <v>0</v>
      </c>
      <c r="BE57" s="198">
        <v>0</v>
      </c>
      <c r="BF57" s="199">
        <f t="shared" si="56"/>
        <v>0</v>
      </c>
      <c r="BG57" s="226">
        <f t="shared" si="24"/>
        <v>376.84199999999998</v>
      </c>
      <c r="BH57" s="198">
        <v>0</v>
      </c>
      <c r="BI57" s="199">
        <f t="shared" si="57"/>
        <v>376.84199999999998</v>
      </c>
      <c r="BJ57" s="226">
        <f t="shared" si="25"/>
        <v>0</v>
      </c>
      <c r="BK57" s="197">
        <v>0</v>
      </c>
      <c r="BL57" s="234">
        <v>0</v>
      </c>
      <c r="BM57" s="226">
        <f t="shared" si="26"/>
        <v>0</v>
      </c>
      <c r="BN57" s="197">
        <v>0</v>
      </c>
      <c r="BO57" s="234">
        <v>0</v>
      </c>
      <c r="BP57" s="226">
        <f t="shared" si="27"/>
        <v>0</v>
      </c>
      <c r="BQ57" s="197">
        <v>0</v>
      </c>
      <c r="BR57" s="234">
        <v>0</v>
      </c>
      <c r="BS57" s="227">
        <f t="shared" si="28"/>
        <v>0</v>
      </c>
      <c r="BT57" s="200">
        <v>0</v>
      </c>
      <c r="BU57" s="120">
        <f t="shared" si="58"/>
        <v>0</v>
      </c>
      <c r="BV57" s="227">
        <f t="shared" si="29"/>
        <v>376.84199999999998</v>
      </c>
      <c r="BW57" s="200">
        <v>0</v>
      </c>
      <c r="BX57" s="152">
        <f t="shared" si="59"/>
        <v>376.84199999999998</v>
      </c>
      <c r="BY57" s="122">
        <f t="shared" si="64"/>
        <v>1.8222533849129592</v>
      </c>
    </row>
    <row r="58" spans="2:77" ht="15.75" customHeight="1" x14ac:dyDescent="0.25">
      <c r="B58" s="796" t="s">
        <v>89</v>
      </c>
      <c r="C58" s="911" t="s">
        <v>90</v>
      </c>
      <c r="D58" s="616" t="s">
        <v>57</v>
      </c>
      <c r="E58" s="202">
        <f t="shared" si="0"/>
        <v>34</v>
      </c>
      <c r="F58" s="39">
        <f t="shared" si="1"/>
        <v>0</v>
      </c>
      <c r="G58" s="40">
        <f t="shared" si="60"/>
        <v>0</v>
      </c>
      <c r="H58" s="42">
        <f t="shared" si="3"/>
        <v>0</v>
      </c>
      <c r="I58" s="42">
        <f t="shared" si="4"/>
        <v>0</v>
      </c>
      <c r="J58" s="40">
        <f t="shared" si="61"/>
        <v>0</v>
      </c>
      <c r="K58" s="42">
        <f t="shared" si="6"/>
        <v>0</v>
      </c>
      <c r="L58" s="42">
        <f t="shared" si="7"/>
        <v>0</v>
      </c>
      <c r="M58" s="40">
        <f t="shared" si="62"/>
        <v>0</v>
      </c>
      <c r="N58" s="42">
        <f t="shared" si="9"/>
        <v>0</v>
      </c>
      <c r="O58" s="42">
        <f t="shared" si="31"/>
        <v>0</v>
      </c>
      <c r="P58" s="40">
        <f t="shared" si="63"/>
        <v>0</v>
      </c>
      <c r="Q58" s="44">
        <f t="shared" si="10"/>
        <v>34</v>
      </c>
      <c r="R58" s="45">
        <v>0</v>
      </c>
      <c r="S58" s="622">
        <v>34</v>
      </c>
      <c r="T58" s="46">
        <f t="shared" si="11"/>
        <v>0</v>
      </c>
      <c r="U58" s="47">
        <v>0</v>
      </c>
      <c r="V58" s="48"/>
      <c r="W58" s="46">
        <f t="shared" si="12"/>
        <v>0</v>
      </c>
      <c r="X58" s="47">
        <v>0</v>
      </c>
      <c r="Y58" s="48"/>
      <c r="Z58" s="46">
        <f t="shared" si="13"/>
        <v>0</v>
      </c>
      <c r="AA58" s="47">
        <v>0</v>
      </c>
      <c r="AB58" s="48"/>
      <c r="AC58" s="222">
        <f t="shared" si="14"/>
        <v>0</v>
      </c>
      <c r="AD58" s="223">
        <v>0</v>
      </c>
      <c r="AE58" s="207">
        <f t="shared" si="53"/>
        <v>0</v>
      </c>
      <c r="AF58" s="222">
        <f t="shared" si="15"/>
        <v>0</v>
      </c>
      <c r="AG58" s="207">
        <v>0</v>
      </c>
      <c r="AH58" s="48"/>
      <c r="AI58" s="222">
        <f t="shared" si="16"/>
        <v>0</v>
      </c>
      <c r="AJ58" s="207">
        <v>0</v>
      </c>
      <c r="AK58" s="48">
        <v>0</v>
      </c>
      <c r="AL58" s="222">
        <f t="shared" si="17"/>
        <v>0</v>
      </c>
      <c r="AM58" s="207">
        <v>0</v>
      </c>
      <c r="AN58" s="48">
        <v>0</v>
      </c>
      <c r="AO58" s="222">
        <f t="shared" si="18"/>
        <v>0</v>
      </c>
      <c r="AP58" s="223">
        <v>0</v>
      </c>
      <c r="AQ58" s="207">
        <f t="shared" si="54"/>
        <v>0</v>
      </c>
      <c r="AR58" s="222">
        <f t="shared" si="52"/>
        <v>0</v>
      </c>
      <c r="AS58" s="223">
        <v>0</v>
      </c>
      <c r="AT58" s="207">
        <f t="shared" si="55"/>
        <v>0</v>
      </c>
      <c r="AU58" s="222">
        <f t="shared" si="20"/>
        <v>0</v>
      </c>
      <c r="AV58" s="207">
        <v>0</v>
      </c>
      <c r="AW58" s="49">
        <v>0</v>
      </c>
      <c r="AX58" s="222">
        <f t="shared" si="21"/>
        <v>0</v>
      </c>
      <c r="AY58" s="207">
        <v>0</v>
      </c>
      <c r="AZ58" s="49">
        <v>0</v>
      </c>
      <c r="BA58" s="222">
        <f t="shared" si="22"/>
        <v>0</v>
      </c>
      <c r="BB58" s="207">
        <v>0</v>
      </c>
      <c r="BC58" s="49">
        <v>0</v>
      </c>
      <c r="BD58" s="222">
        <f t="shared" si="23"/>
        <v>0</v>
      </c>
      <c r="BE58" s="223">
        <v>0</v>
      </c>
      <c r="BF58" s="207">
        <f t="shared" si="56"/>
        <v>0</v>
      </c>
      <c r="BG58" s="222">
        <f t="shared" si="24"/>
        <v>0</v>
      </c>
      <c r="BH58" s="223">
        <v>0</v>
      </c>
      <c r="BI58" s="207">
        <f t="shared" si="57"/>
        <v>0</v>
      </c>
      <c r="BJ58" s="222">
        <f t="shared" si="25"/>
        <v>0</v>
      </c>
      <c r="BK58" s="207">
        <v>0</v>
      </c>
      <c r="BL58" s="48">
        <v>0</v>
      </c>
      <c r="BM58" s="222">
        <f t="shared" si="26"/>
        <v>0</v>
      </c>
      <c r="BN58" s="207">
        <v>0</v>
      </c>
      <c r="BO58" s="48">
        <v>0</v>
      </c>
      <c r="BP58" s="222">
        <f t="shared" si="27"/>
        <v>0</v>
      </c>
      <c r="BQ58" s="207">
        <v>0</v>
      </c>
      <c r="BR58" s="48">
        <v>0</v>
      </c>
      <c r="BS58" s="224">
        <f t="shared" si="28"/>
        <v>0</v>
      </c>
      <c r="BT58" s="225">
        <v>0</v>
      </c>
      <c r="BU58" s="51">
        <f t="shared" si="58"/>
        <v>0</v>
      </c>
      <c r="BV58" s="224">
        <f t="shared" si="29"/>
        <v>0</v>
      </c>
      <c r="BW58" s="225">
        <v>0</v>
      </c>
      <c r="BX58" s="51">
        <f t="shared" si="59"/>
        <v>0</v>
      </c>
      <c r="BY58" s="193">
        <f t="shared" si="64"/>
        <v>0</v>
      </c>
    </row>
    <row r="59" spans="2:77" ht="15.75" customHeight="1" thickBot="1" x14ac:dyDescent="0.3">
      <c r="B59" s="797"/>
      <c r="C59" s="912"/>
      <c r="D59" s="617" t="s">
        <v>32</v>
      </c>
      <c r="E59" s="214">
        <f t="shared" si="0"/>
        <v>654.16</v>
      </c>
      <c r="F59" s="161">
        <f t="shared" si="1"/>
        <v>0</v>
      </c>
      <c r="G59" s="108">
        <f t="shared" si="60"/>
        <v>0</v>
      </c>
      <c r="H59" s="110">
        <f t="shared" si="3"/>
        <v>0</v>
      </c>
      <c r="I59" s="110">
        <f t="shared" si="4"/>
        <v>0</v>
      </c>
      <c r="J59" s="108">
        <f t="shared" si="61"/>
        <v>0</v>
      </c>
      <c r="K59" s="110">
        <f t="shared" si="6"/>
        <v>0</v>
      </c>
      <c r="L59" s="110">
        <f t="shared" si="7"/>
        <v>0</v>
      </c>
      <c r="M59" s="108">
        <f t="shared" si="62"/>
        <v>0</v>
      </c>
      <c r="N59" s="110">
        <f t="shared" si="9"/>
        <v>0</v>
      </c>
      <c r="O59" s="110">
        <f t="shared" si="31"/>
        <v>0</v>
      </c>
      <c r="P59" s="108">
        <f t="shared" si="63"/>
        <v>0</v>
      </c>
      <c r="Q59" s="162">
        <f t="shared" si="10"/>
        <v>654.16</v>
      </c>
      <c r="R59" s="163">
        <v>0</v>
      </c>
      <c r="S59" s="626">
        <f>S58*19.24</f>
        <v>654.16</v>
      </c>
      <c r="T59" s="164">
        <f t="shared" si="11"/>
        <v>0</v>
      </c>
      <c r="U59" s="165">
        <v>0</v>
      </c>
      <c r="V59" s="99"/>
      <c r="W59" s="164">
        <f t="shared" si="12"/>
        <v>0</v>
      </c>
      <c r="X59" s="165">
        <v>0</v>
      </c>
      <c r="Y59" s="99"/>
      <c r="Z59" s="164">
        <f t="shared" si="13"/>
        <v>0</v>
      </c>
      <c r="AA59" s="165">
        <v>0</v>
      </c>
      <c r="AB59" s="99"/>
      <c r="AC59" s="226">
        <f t="shared" si="14"/>
        <v>0</v>
      </c>
      <c r="AD59" s="198">
        <v>0</v>
      </c>
      <c r="AE59" s="197">
        <f t="shared" si="53"/>
        <v>0</v>
      </c>
      <c r="AF59" s="226">
        <f t="shared" si="15"/>
        <v>0</v>
      </c>
      <c r="AG59" s="197">
        <v>0</v>
      </c>
      <c r="AH59" s="99"/>
      <c r="AI59" s="226">
        <f t="shared" si="16"/>
        <v>0</v>
      </c>
      <c r="AJ59" s="197">
        <v>0</v>
      </c>
      <c r="AK59" s="99">
        <v>0</v>
      </c>
      <c r="AL59" s="226">
        <f t="shared" si="17"/>
        <v>0</v>
      </c>
      <c r="AM59" s="197">
        <v>0</v>
      </c>
      <c r="AN59" s="99">
        <v>0</v>
      </c>
      <c r="AO59" s="226">
        <f t="shared" si="18"/>
        <v>0</v>
      </c>
      <c r="AP59" s="198">
        <v>0</v>
      </c>
      <c r="AQ59" s="197">
        <f t="shared" si="54"/>
        <v>0</v>
      </c>
      <c r="AR59" s="226">
        <f t="shared" si="52"/>
        <v>0</v>
      </c>
      <c r="AS59" s="198">
        <v>0</v>
      </c>
      <c r="AT59" s="197">
        <f t="shared" si="55"/>
        <v>0</v>
      </c>
      <c r="AU59" s="226">
        <f t="shared" si="20"/>
        <v>0</v>
      </c>
      <c r="AV59" s="197">
        <v>0</v>
      </c>
      <c r="AW59" s="100">
        <v>0</v>
      </c>
      <c r="AX59" s="226">
        <f t="shared" si="21"/>
        <v>0</v>
      </c>
      <c r="AY59" s="197">
        <v>0</v>
      </c>
      <c r="AZ59" s="100">
        <v>0</v>
      </c>
      <c r="BA59" s="226">
        <f t="shared" si="22"/>
        <v>0</v>
      </c>
      <c r="BB59" s="197">
        <v>0</v>
      </c>
      <c r="BC59" s="100">
        <v>0</v>
      </c>
      <c r="BD59" s="226">
        <f t="shared" si="23"/>
        <v>0</v>
      </c>
      <c r="BE59" s="198">
        <v>0</v>
      </c>
      <c r="BF59" s="197">
        <f t="shared" si="56"/>
        <v>0</v>
      </c>
      <c r="BG59" s="226">
        <f t="shared" si="24"/>
        <v>0</v>
      </c>
      <c r="BH59" s="198">
        <v>0</v>
      </c>
      <c r="BI59" s="197">
        <f t="shared" si="57"/>
        <v>0</v>
      </c>
      <c r="BJ59" s="226">
        <f t="shared" si="25"/>
        <v>0</v>
      </c>
      <c r="BK59" s="197">
        <v>0</v>
      </c>
      <c r="BL59" s="99">
        <v>0</v>
      </c>
      <c r="BM59" s="226">
        <f t="shared" si="26"/>
        <v>0</v>
      </c>
      <c r="BN59" s="197">
        <v>0</v>
      </c>
      <c r="BO59" s="99">
        <v>0</v>
      </c>
      <c r="BP59" s="226">
        <f t="shared" si="27"/>
        <v>0</v>
      </c>
      <c r="BQ59" s="197">
        <v>0</v>
      </c>
      <c r="BR59" s="99">
        <v>0</v>
      </c>
      <c r="BS59" s="227">
        <f t="shared" si="28"/>
        <v>0</v>
      </c>
      <c r="BT59" s="200">
        <v>0</v>
      </c>
      <c r="BU59" s="119">
        <f t="shared" si="58"/>
        <v>0</v>
      </c>
      <c r="BV59" s="227">
        <f t="shared" si="29"/>
        <v>0</v>
      </c>
      <c r="BW59" s="200">
        <v>0</v>
      </c>
      <c r="BX59" s="241">
        <f t="shared" si="59"/>
        <v>0</v>
      </c>
      <c r="BY59" s="228">
        <f t="shared" si="64"/>
        <v>0</v>
      </c>
    </row>
    <row r="60" spans="2:77" ht="15.75" customHeight="1" x14ac:dyDescent="0.25">
      <c r="B60" s="796" t="s">
        <v>91</v>
      </c>
      <c r="C60" s="907" t="s">
        <v>92</v>
      </c>
      <c r="D60" s="616" t="s">
        <v>57</v>
      </c>
      <c r="E60" s="202">
        <f t="shared" si="0"/>
        <v>723</v>
      </c>
      <c r="F60" s="39">
        <f t="shared" si="1"/>
        <v>226</v>
      </c>
      <c r="G60" s="40">
        <f t="shared" si="60"/>
        <v>0.31258644536652835</v>
      </c>
      <c r="H60" s="42">
        <f t="shared" si="3"/>
        <v>181</v>
      </c>
      <c r="I60" s="42">
        <f t="shared" si="4"/>
        <v>407</v>
      </c>
      <c r="J60" s="40">
        <f t="shared" si="61"/>
        <v>0.56293222683264177</v>
      </c>
      <c r="K60" s="42">
        <f t="shared" si="6"/>
        <v>0</v>
      </c>
      <c r="L60" s="42">
        <f t="shared" si="7"/>
        <v>407</v>
      </c>
      <c r="M60" s="40">
        <f t="shared" si="62"/>
        <v>0.56293222683264177</v>
      </c>
      <c r="N60" s="42">
        <f t="shared" si="9"/>
        <v>0</v>
      </c>
      <c r="O60" s="42">
        <f t="shared" si="31"/>
        <v>407</v>
      </c>
      <c r="P60" s="40">
        <f t="shared" si="63"/>
        <v>0.56293222683264177</v>
      </c>
      <c r="Q60" s="80">
        <f t="shared" si="10"/>
        <v>723</v>
      </c>
      <c r="R60" s="81">
        <v>0</v>
      </c>
      <c r="S60" s="624">
        <v>723</v>
      </c>
      <c r="T60" s="82">
        <f t="shared" si="11"/>
        <v>41</v>
      </c>
      <c r="U60" s="83">
        <v>0</v>
      </c>
      <c r="V60" s="84">
        <v>41</v>
      </c>
      <c r="W60" s="82">
        <f t="shared" si="12"/>
        <v>83</v>
      </c>
      <c r="X60" s="83">
        <v>0</v>
      </c>
      <c r="Y60" s="84">
        <v>83</v>
      </c>
      <c r="Z60" s="82">
        <f t="shared" si="13"/>
        <v>102</v>
      </c>
      <c r="AA60" s="83">
        <v>0</v>
      </c>
      <c r="AB60" s="84">
        <v>102</v>
      </c>
      <c r="AC60" s="223">
        <f t="shared" si="14"/>
        <v>226</v>
      </c>
      <c r="AD60" s="223">
        <v>0</v>
      </c>
      <c r="AE60" s="207">
        <f t="shared" si="53"/>
        <v>226</v>
      </c>
      <c r="AF60" s="223">
        <f t="shared" si="15"/>
        <v>24</v>
      </c>
      <c r="AG60" s="207">
        <v>0</v>
      </c>
      <c r="AH60" s="84">
        <v>24</v>
      </c>
      <c r="AI60" s="223">
        <f t="shared" si="16"/>
        <v>33</v>
      </c>
      <c r="AJ60" s="207">
        <v>0</v>
      </c>
      <c r="AK60" s="84">
        <v>33</v>
      </c>
      <c r="AL60" s="223">
        <f t="shared" si="17"/>
        <v>124</v>
      </c>
      <c r="AM60" s="207">
        <v>0</v>
      </c>
      <c r="AN60" s="84">
        <v>124</v>
      </c>
      <c r="AO60" s="223">
        <f t="shared" si="18"/>
        <v>181</v>
      </c>
      <c r="AP60" s="223">
        <v>0</v>
      </c>
      <c r="AQ60" s="207">
        <f t="shared" si="54"/>
        <v>181</v>
      </c>
      <c r="AR60" s="223">
        <f t="shared" si="52"/>
        <v>407</v>
      </c>
      <c r="AS60" s="223">
        <v>0</v>
      </c>
      <c r="AT60" s="207">
        <f t="shared" si="55"/>
        <v>407</v>
      </c>
      <c r="AU60" s="223">
        <f t="shared" si="20"/>
        <v>0</v>
      </c>
      <c r="AV60" s="207">
        <v>0</v>
      </c>
      <c r="AW60" s="85">
        <v>0</v>
      </c>
      <c r="AX60" s="223">
        <f t="shared" si="21"/>
        <v>0</v>
      </c>
      <c r="AY60" s="207">
        <v>0</v>
      </c>
      <c r="AZ60" s="85">
        <v>0</v>
      </c>
      <c r="BA60" s="223">
        <f t="shared" si="22"/>
        <v>0</v>
      </c>
      <c r="BB60" s="207">
        <v>0</v>
      </c>
      <c r="BC60" s="85">
        <v>0</v>
      </c>
      <c r="BD60" s="223">
        <f t="shared" si="23"/>
        <v>0</v>
      </c>
      <c r="BE60" s="223">
        <v>0</v>
      </c>
      <c r="BF60" s="207">
        <f t="shared" si="56"/>
        <v>0</v>
      </c>
      <c r="BG60" s="223">
        <f t="shared" si="24"/>
        <v>407</v>
      </c>
      <c r="BH60" s="223">
        <v>0</v>
      </c>
      <c r="BI60" s="207">
        <f t="shared" si="57"/>
        <v>407</v>
      </c>
      <c r="BJ60" s="223">
        <f t="shared" si="25"/>
        <v>0</v>
      </c>
      <c r="BK60" s="207">
        <v>0</v>
      </c>
      <c r="BL60" s="84">
        <v>0</v>
      </c>
      <c r="BM60" s="223">
        <f t="shared" si="26"/>
        <v>0</v>
      </c>
      <c r="BN60" s="207">
        <v>0</v>
      </c>
      <c r="BO60" s="84">
        <v>0</v>
      </c>
      <c r="BP60" s="223">
        <f t="shared" si="27"/>
        <v>0</v>
      </c>
      <c r="BQ60" s="207">
        <v>0</v>
      </c>
      <c r="BR60" s="84">
        <v>0</v>
      </c>
      <c r="BS60" s="225">
        <f t="shared" si="28"/>
        <v>0</v>
      </c>
      <c r="BT60" s="225">
        <v>0</v>
      </c>
      <c r="BU60" s="51">
        <f t="shared" si="58"/>
        <v>0</v>
      </c>
      <c r="BV60" s="225">
        <f t="shared" si="29"/>
        <v>407</v>
      </c>
      <c r="BW60" s="225">
        <v>0</v>
      </c>
      <c r="BX60" s="51">
        <f t="shared" si="59"/>
        <v>407</v>
      </c>
      <c r="BY60" s="54">
        <f t="shared" si="64"/>
        <v>0.56293222683264177</v>
      </c>
    </row>
    <row r="61" spans="2:77" ht="15.75" customHeight="1" thickBot="1" x14ac:dyDescent="0.3">
      <c r="B61" s="797"/>
      <c r="C61" s="908"/>
      <c r="D61" s="617" t="s">
        <v>32</v>
      </c>
      <c r="E61" s="214">
        <f t="shared" si="0"/>
        <v>672.39</v>
      </c>
      <c r="F61" s="161">
        <f t="shared" si="1"/>
        <v>244.29400000000001</v>
      </c>
      <c r="G61" s="108">
        <f t="shared" si="60"/>
        <v>0.36332188164606855</v>
      </c>
      <c r="H61" s="110">
        <f t="shared" si="3"/>
        <v>373.70400000000001</v>
      </c>
      <c r="I61" s="110">
        <f t="shared" si="4"/>
        <v>617.99800000000005</v>
      </c>
      <c r="J61" s="108">
        <f t="shared" si="61"/>
        <v>0.91910647094692077</v>
      </c>
      <c r="K61" s="110">
        <f t="shared" si="6"/>
        <v>0</v>
      </c>
      <c r="L61" s="110">
        <f t="shared" si="7"/>
        <v>617.99800000000005</v>
      </c>
      <c r="M61" s="108">
        <f t="shared" si="62"/>
        <v>0.91910647094692077</v>
      </c>
      <c r="N61" s="110">
        <f t="shared" si="9"/>
        <v>0</v>
      </c>
      <c r="O61" s="110">
        <f t="shared" si="31"/>
        <v>617.99800000000005</v>
      </c>
      <c r="P61" s="108">
        <f t="shared" si="63"/>
        <v>0.91910647094692077</v>
      </c>
      <c r="Q61" s="230">
        <f t="shared" si="10"/>
        <v>672.39</v>
      </c>
      <c r="R61" s="231">
        <v>0</v>
      </c>
      <c r="S61" s="632">
        <f>S60*0.93</f>
        <v>672.39</v>
      </c>
      <c r="T61" s="232">
        <f t="shared" si="11"/>
        <v>58.578000000000003</v>
      </c>
      <c r="U61" s="233">
        <v>0</v>
      </c>
      <c r="V61" s="234">
        <v>58.578000000000003</v>
      </c>
      <c r="W61" s="232">
        <f t="shared" si="12"/>
        <v>51.732999999999997</v>
      </c>
      <c r="X61" s="233">
        <v>0</v>
      </c>
      <c r="Y61" s="234">
        <v>51.732999999999997</v>
      </c>
      <c r="Z61" s="232">
        <f t="shared" si="13"/>
        <v>133.983</v>
      </c>
      <c r="AA61" s="233">
        <v>0</v>
      </c>
      <c r="AB61" s="234">
        <v>133.983</v>
      </c>
      <c r="AC61" s="198">
        <f t="shared" si="14"/>
        <v>244.29400000000001</v>
      </c>
      <c r="AD61" s="198">
        <v>0</v>
      </c>
      <c r="AE61" s="197">
        <f t="shared" si="53"/>
        <v>244.29400000000001</v>
      </c>
      <c r="AF61" s="198">
        <f t="shared" si="15"/>
        <v>22.782</v>
      </c>
      <c r="AG61" s="197">
        <v>0</v>
      </c>
      <c r="AH61" s="234">
        <v>22.782</v>
      </c>
      <c r="AI61" s="198">
        <f t="shared" si="16"/>
        <v>27.785</v>
      </c>
      <c r="AJ61" s="197">
        <v>0</v>
      </c>
      <c r="AK61" s="234">
        <v>27.785</v>
      </c>
      <c r="AL61" s="198">
        <f t="shared" si="17"/>
        <v>323.137</v>
      </c>
      <c r="AM61" s="197">
        <v>0</v>
      </c>
      <c r="AN61" s="234">
        <v>323.137</v>
      </c>
      <c r="AO61" s="198">
        <f t="shared" si="18"/>
        <v>373.70400000000001</v>
      </c>
      <c r="AP61" s="198">
        <v>0</v>
      </c>
      <c r="AQ61" s="197">
        <f t="shared" si="54"/>
        <v>373.70400000000001</v>
      </c>
      <c r="AR61" s="198">
        <f t="shared" si="52"/>
        <v>617.99800000000005</v>
      </c>
      <c r="AS61" s="198">
        <v>0</v>
      </c>
      <c r="AT61" s="197">
        <f t="shared" si="55"/>
        <v>617.99800000000005</v>
      </c>
      <c r="AU61" s="198">
        <f t="shared" si="20"/>
        <v>0</v>
      </c>
      <c r="AV61" s="197">
        <v>0</v>
      </c>
      <c r="AW61" s="235">
        <v>0</v>
      </c>
      <c r="AX61" s="198">
        <f t="shared" si="21"/>
        <v>0</v>
      </c>
      <c r="AY61" s="197">
        <v>0</v>
      </c>
      <c r="AZ61" s="235">
        <v>0</v>
      </c>
      <c r="BA61" s="198">
        <f t="shared" si="22"/>
        <v>0</v>
      </c>
      <c r="BB61" s="197">
        <v>0</v>
      </c>
      <c r="BC61" s="235">
        <v>0</v>
      </c>
      <c r="BD61" s="198">
        <f t="shared" si="23"/>
        <v>0</v>
      </c>
      <c r="BE61" s="198">
        <v>0</v>
      </c>
      <c r="BF61" s="197">
        <f t="shared" si="56"/>
        <v>0</v>
      </c>
      <c r="BG61" s="198">
        <f t="shared" si="24"/>
        <v>617.99800000000005</v>
      </c>
      <c r="BH61" s="198">
        <v>0</v>
      </c>
      <c r="BI61" s="197">
        <f t="shared" si="57"/>
        <v>617.99800000000005</v>
      </c>
      <c r="BJ61" s="198">
        <f t="shared" si="25"/>
        <v>0</v>
      </c>
      <c r="BK61" s="197">
        <v>0</v>
      </c>
      <c r="BL61" s="234">
        <v>0</v>
      </c>
      <c r="BM61" s="198">
        <f t="shared" si="26"/>
        <v>0</v>
      </c>
      <c r="BN61" s="197">
        <v>0</v>
      </c>
      <c r="BO61" s="234">
        <v>0</v>
      </c>
      <c r="BP61" s="198">
        <f t="shared" si="27"/>
        <v>0</v>
      </c>
      <c r="BQ61" s="197">
        <v>0</v>
      </c>
      <c r="BR61" s="234">
        <v>0</v>
      </c>
      <c r="BS61" s="200">
        <f t="shared" si="28"/>
        <v>0</v>
      </c>
      <c r="BT61" s="200">
        <v>0</v>
      </c>
      <c r="BU61" s="119">
        <f t="shared" si="58"/>
        <v>0</v>
      </c>
      <c r="BV61" s="200">
        <f t="shared" si="29"/>
        <v>617.99800000000005</v>
      </c>
      <c r="BW61" s="200">
        <v>0</v>
      </c>
      <c r="BX61" s="241">
        <f t="shared" si="59"/>
        <v>617.99800000000005</v>
      </c>
      <c r="BY61" s="122">
        <f t="shared" si="64"/>
        <v>0.91910647094692077</v>
      </c>
    </row>
    <row r="62" spans="2:77" ht="17.25" customHeight="1" x14ac:dyDescent="0.25">
      <c r="B62" s="796" t="s">
        <v>93</v>
      </c>
      <c r="C62" s="817" t="s">
        <v>94</v>
      </c>
      <c r="D62" s="616" t="s">
        <v>57</v>
      </c>
      <c r="E62" s="202">
        <f t="shared" si="0"/>
        <v>10</v>
      </c>
      <c r="F62" s="39">
        <f t="shared" si="1"/>
        <v>0</v>
      </c>
      <c r="G62" s="40">
        <f t="shared" si="60"/>
        <v>0</v>
      </c>
      <c r="H62" s="42">
        <f t="shared" si="3"/>
        <v>2</v>
      </c>
      <c r="I62" s="42">
        <f t="shared" si="4"/>
        <v>2</v>
      </c>
      <c r="J62" s="236">
        <f t="shared" si="61"/>
        <v>0.2</v>
      </c>
      <c r="K62" s="42">
        <f t="shared" si="6"/>
        <v>0</v>
      </c>
      <c r="L62" s="42">
        <f t="shared" si="7"/>
        <v>2</v>
      </c>
      <c r="M62" s="40">
        <f t="shared" si="62"/>
        <v>0.2</v>
      </c>
      <c r="N62" s="42">
        <f t="shared" si="9"/>
        <v>0</v>
      </c>
      <c r="O62" s="42">
        <f t="shared" si="31"/>
        <v>2</v>
      </c>
      <c r="P62" s="236">
        <f t="shared" si="63"/>
        <v>0.2</v>
      </c>
      <c r="Q62" s="44">
        <f t="shared" si="10"/>
        <v>10</v>
      </c>
      <c r="R62" s="45">
        <v>0</v>
      </c>
      <c r="S62" s="622">
        <v>10</v>
      </c>
      <c r="T62" s="46">
        <f t="shared" si="11"/>
        <v>0</v>
      </c>
      <c r="U62" s="47">
        <v>0</v>
      </c>
      <c r="V62" s="48"/>
      <c r="W62" s="46">
        <f t="shared" si="12"/>
        <v>0</v>
      </c>
      <c r="X62" s="47">
        <v>0</v>
      </c>
      <c r="Y62" s="48"/>
      <c r="Z62" s="46">
        <f t="shared" si="13"/>
        <v>0</v>
      </c>
      <c r="AA62" s="47">
        <v>0</v>
      </c>
      <c r="AB62" s="48"/>
      <c r="AC62" s="222">
        <f t="shared" si="14"/>
        <v>0</v>
      </c>
      <c r="AD62" s="223">
        <v>0</v>
      </c>
      <c r="AE62" s="207">
        <f t="shared" si="53"/>
        <v>0</v>
      </c>
      <c r="AF62" s="222">
        <f t="shared" si="15"/>
        <v>2</v>
      </c>
      <c r="AG62" s="207">
        <v>0</v>
      </c>
      <c r="AH62" s="48">
        <v>2</v>
      </c>
      <c r="AI62" s="222">
        <f t="shared" si="16"/>
        <v>0</v>
      </c>
      <c r="AJ62" s="207">
        <v>0</v>
      </c>
      <c r="AK62" s="48">
        <v>0</v>
      </c>
      <c r="AL62" s="222">
        <f t="shared" si="17"/>
        <v>0</v>
      </c>
      <c r="AM62" s="207">
        <v>0</v>
      </c>
      <c r="AN62" s="48">
        <v>0</v>
      </c>
      <c r="AO62" s="222">
        <f t="shared" si="18"/>
        <v>2</v>
      </c>
      <c r="AP62" s="223">
        <v>0</v>
      </c>
      <c r="AQ62" s="207">
        <f t="shared" si="54"/>
        <v>2</v>
      </c>
      <c r="AR62" s="222">
        <f t="shared" si="52"/>
        <v>2</v>
      </c>
      <c r="AS62" s="223">
        <v>0</v>
      </c>
      <c r="AT62" s="207">
        <f t="shared" si="55"/>
        <v>2</v>
      </c>
      <c r="AU62" s="222">
        <f t="shared" si="20"/>
        <v>0</v>
      </c>
      <c r="AV62" s="207">
        <v>0</v>
      </c>
      <c r="AW62" s="49">
        <v>0</v>
      </c>
      <c r="AX62" s="222">
        <f t="shared" si="21"/>
        <v>0</v>
      </c>
      <c r="AY62" s="207">
        <v>0</v>
      </c>
      <c r="AZ62" s="49">
        <v>0</v>
      </c>
      <c r="BA62" s="222">
        <f t="shared" si="22"/>
        <v>0</v>
      </c>
      <c r="BB62" s="207">
        <v>0</v>
      </c>
      <c r="BC62" s="49">
        <v>0</v>
      </c>
      <c r="BD62" s="222">
        <f t="shared" si="23"/>
        <v>0</v>
      </c>
      <c r="BE62" s="223">
        <v>0</v>
      </c>
      <c r="BF62" s="207">
        <f t="shared" si="56"/>
        <v>0</v>
      </c>
      <c r="BG62" s="222">
        <f t="shared" si="24"/>
        <v>2</v>
      </c>
      <c r="BH62" s="223">
        <v>0</v>
      </c>
      <c r="BI62" s="207">
        <f t="shared" si="57"/>
        <v>2</v>
      </c>
      <c r="BJ62" s="222">
        <f t="shared" si="25"/>
        <v>0</v>
      </c>
      <c r="BK62" s="207">
        <v>0</v>
      </c>
      <c r="BL62" s="48">
        <v>0</v>
      </c>
      <c r="BM62" s="222">
        <f t="shared" si="26"/>
        <v>0</v>
      </c>
      <c r="BN62" s="207">
        <v>0</v>
      </c>
      <c r="BO62" s="48">
        <v>0</v>
      </c>
      <c r="BP62" s="222">
        <f t="shared" si="27"/>
        <v>0</v>
      </c>
      <c r="BQ62" s="207">
        <v>0</v>
      </c>
      <c r="BR62" s="48">
        <v>0</v>
      </c>
      <c r="BS62" s="224">
        <f t="shared" si="28"/>
        <v>0</v>
      </c>
      <c r="BT62" s="225">
        <v>0</v>
      </c>
      <c r="BU62" s="51">
        <f t="shared" si="58"/>
        <v>0</v>
      </c>
      <c r="BV62" s="224">
        <f t="shared" si="29"/>
        <v>2</v>
      </c>
      <c r="BW62" s="225">
        <v>0</v>
      </c>
      <c r="BX62" s="51">
        <f t="shared" si="59"/>
        <v>2</v>
      </c>
      <c r="BY62" s="193">
        <f t="shared" si="64"/>
        <v>0.2</v>
      </c>
    </row>
    <row r="63" spans="2:77" ht="17.25" customHeight="1" thickBot="1" x14ac:dyDescent="0.3">
      <c r="B63" s="797"/>
      <c r="C63" s="818"/>
      <c r="D63" s="617" t="s">
        <v>32</v>
      </c>
      <c r="E63" s="214">
        <f t="shared" si="0"/>
        <v>14</v>
      </c>
      <c r="F63" s="161">
        <f t="shared" si="1"/>
        <v>0</v>
      </c>
      <c r="G63" s="108">
        <f t="shared" si="60"/>
        <v>0</v>
      </c>
      <c r="H63" s="110">
        <f t="shared" si="3"/>
        <v>3.0819999999999999</v>
      </c>
      <c r="I63" s="110">
        <f t="shared" si="4"/>
        <v>3.0819999999999999</v>
      </c>
      <c r="J63" s="76">
        <f t="shared" si="61"/>
        <v>0.22014285714285714</v>
      </c>
      <c r="K63" s="110">
        <f t="shared" si="6"/>
        <v>0</v>
      </c>
      <c r="L63" s="110">
        <f t="shared" si="7"/>
        <v>3.0819999999999999</v>
      </c>
      <c r="M63" s="108">
        <f t="shared" si="62"/>
        <v>0.22014285714285714</v>
      </c>
      <c r="N63" s="110">
        <f t="shared" si="9"/>
        <v>0</v>
      </c>
      <c r="O63" s="110">
        <f t="shared" si="31"/>
        <v>3.0819999999999999</v>
      </c>
      <c r="P63" s="76">
        <f t="shared" si="63"/>
        <v>0.22014285714285714</v>
      </c>
      <c r="Q63" s="162">
        <f t="shared" si="10"/>
        <v>14</v>
      </c>
      <c r="R63" s="163">
        <v>0</v>
      </c>
      <c r="S63" s="626">
        <f>S62*1.4</f>
        <v>14</v>
      </c>
      <c r="T63" s="164">
        <f t="shared" si="11"/>
        <v>0</v>
      </c>
      <c r="U63" s="165">
        <v>0</v>
      </c>
      <c r="V63" s="99">
        <v>0</v>
      </c>
      <c r="W63" s="164">
        <f t="shared" si="12"/>
        <v>0</v>
      </c>
      <c r="X63" s="165">
        <v>0</v>
      </c>
      <c r="Y63" s="99">
        <v>0</v>
      </c>
      <c r="Z63" s="164">
        <f t="shared" si="13"/>
        <v>0</v>
      </c>
      <c r="AA63" s="165">
        <v>0</v>
      </c>
      <c r="AB63" s="99">
        <v>0</v>
      </c>
      <c r="AC63" s="226">
        <f t="shared" si="14"/>
        <v>0</v>
      </c>
      <c r="AD63" s="198">
        <v>0</v>
      </c>
      <c r="AE63" s="197">
        <f t="shared" si="53"/>
        <v>0</v>
      </c>
      <c r="AF63" s="226">
        <f t="shared" si="15"/>
        <v>3.0819999999999999</v>
      </c>
      <c r="AG63" s="197">
        <v>0</v>
      </c>
      <c r="AH63" s="99">
        <v>3.0819999999999999</v>
      </c>
      <c r="AI63" s="226">
        <f t="shared" si="16"/>
        <v>0</v>
      </c>
      <c r="AJ63" s="197">
        <v>0</v>
      </c>
      <c r="AK63" s="99">
        <v>0</v>
      </c>
      <c r="AL63" s="226">
        <f t="shared" si="17"/>
        <v>0</v>
      </c>
      <c r="AM63" s="197">
        <v>0</v>
      </c>
      <c r="AN63" s="99">
        <v>0</v>
      </c>
      <c r="AO63" s="226">
        <f t="shared" si="18"/>
        <v>3.0819999999999999</v>
      </c>
      <c r="AP63" s="198">
        <v>0</v>
      </c>
      <c r="AQ63" s="197">
        <f t="shared" si="54"/>
        <v>3.0819999999999999</v>
      </c>
      <c r="AR63" s="226">
        <f t="shared" si="52"/>
        <v>3.0819999999999999</v>
      </c>
      <c r="AS63" s="198">
        <v>0</v>
      </c>
      <c r="AT63" s="197">
        <f t="shared" si="55"/>
        <v>3.0819999999999999</v>
      </c>
      <c r="AU63" s="226">
        <f t="shared" si="20"/>
        <v>0</v>
      </c>
      <c r="AV63" s="197">
        <v>0</v>
      </c>
      <c r="AW63" s="100">
        <v>0</v>
      </c>
      <c r="AX63" s="226">
        <f t="shared" si="21"/>
        <v>0</v>
      </c>
      <c r="AY63" s="197">
        <v>0</v>
      </c>
      <c r="AZ63" s="100">
        <v>0</v>
      </c>
      <c r="BA63" s="226">
        <f t="shared" si="22"/>
        <v>0</v>
      </c>
      <c r="BB63" s="197">
        <v>0</v>
      </c>
      <c r="BC63" s="100">
        <v>0</v>
      </c>
      <c r="BD63" s="226">
        <f t="shared" si="23"/>
        <v>0</v>
      </c>
      <c r="BE63" s="198">
        <v>0</v>
      </c>
      <c r="BF63" s="197">
        <f t="shared" si="56"/>
        <v>0</v>
      </c>
      <c r="BG63" s="226">
        <f t="shared" si="24"/>
        <v>3.0819999999999999</v>
      </c>
      <c r="BH63" s="198">
        <v>0</v>
      </c>
      <c r="BI63" s="197">
        <f t="shared" si="57"/>
        <v>3.0819999999999999</v>
      </c>
      <c r="BJ63" s="226">
        <f t="shared" si="25"/>
        <v>0</v>
      </c>
      <c r="BK63" s="197">
        <v>0</v>
      </c>
      <c r="BL63" s="99">
        <v>0</v>
      </c>
      <c r="BM63" s="226">
        <f t="shared" si="26"/>
        <v>0</v>
      </c>
      <c r="BN63" s="197">
        <v>0</v>
      </c>
      <c r="BO63" s="99">
        <v>0</v>
      </c>
      <c r="BP63" s="226">
        <f t="shared" si="27"/>
        <v>0</v>
      </c>
      <c r="BQ63" s="197">
        <v>0</v>
      </c>
      <c r="BR63" s="99">
        <v>0</v>
      </c>
      <c r="BS63" s="227">
        <f t="shared" si="28"/>
        <v>0</v>
      </c>
      <c r="BT63" s="200">
        <v>0</v>
      </c>
      <c r="BU63" s="119">
        <f t="shared" si="58"/>
        <v>0</v>
      </c>
      <c r="BV63" s="227">
        <f t="shared" si="29"/>
        <v>3.0819999999999999</v>
      </c>
      <c r="BW63" s="200">
        <v>0</v>
      </c>
      <c r="BX63" s="152">
        <f t="shared" si="59"/>
        <v>3.0819999999999999</v>
      </c>
      <c r="BY63" s="228">
        <f t="shared" si="64"/>
        <v>0.22014285714285714</v>
      </c>
    </row>
    <row r="64" spans="2:77" ht="17.25" customHeight="1" x14ac:dyDescent="0.25">
      <c r="B64" s="796" t="s">
        <v>95</v>
      </c>
      <c r="C64" s="794" t="s">
        <v>96</v>
      </c>
      <c r="D64" s="618" t="s">
        <v>57</v>
      </c>
      <c r="E64" s="202">
        <f t="shared" si="0"/>
        <v>0</v>
      </c>
      <c r="F64" s="39">
        <f t="shared" si="1"/>
        <v>0</v>
      </c>
      <c r="G64" s="236"/>
      <c r="H64" s="237">
        <f t="shared" si="3"/>
        <v>0</v>
      </c>
      <c r="I64" s="237">
        <f t="shared" si="4"/>
        <v>0</v>
      </c>
      <c r="J64" s="40"/>
      <c r="K64" s="237">
        <f t="shared" si="6"/>
        <v>0</v>
      </c>
      <c r="L64" s="237">
        <f t="shared" si="7"/>
        <v>0</v>
      </c>
      <c r="M64" s="236"/>
      <c r="N64" s="237">
        <f t="shared" si="9"/>
        <v>0</v>
      </c>
      <c r="O64" s="237">
        <f t="shared" si="31"/>
        <v>0</v>
      </c>
      <c r="P64" s="40"/>
      <c r="Q64" s="44">
        <f t="shared" si="10"/>
        <v>0</v>
      </c>
      <c r="R64" s="45">
        <v>0</v>
      </c>
      <c r="S64" s="622"/>
      <c r="T64" s="46">
        <f t="shared" si="11"/>
        <v>0</v>
      </c>
      <c r="U64" s="47">
        <v>0</v>
      </c>
      <c r="V64" s="48">
        <v>0</v>
      </c>
      <c r="W64" s="46">
        <f t="shared" si="12"/>
        <v>0</v>
      </c>
      <c r="X64" s="47">
        <v>0</v>
      </c>
      <c r="Y64" s="48">
        <v>0</v>
      </c>
      <c r="Z64" s="46">
        <f t="shared" si="13"/>
        <v>0</v>
      </c>
      <c r="AA64" s="47">
        <v>0</v>
      </c>
      <c r="AB64" s="48">
        <v>0</v>
      </c>
      <c r="AC64" s="222">
        <f t="shared" si="14"/>
        <v>0</v>
      </c>
      <c r="AD64" s="223">
        <v>0</v>
      </c>
      <c r="AE64" s="187">
        <f t="shared" si="53"/>
        <v>0</v>
      </c>
      <c r="AF64" s="222">
        <f t="shared" si="15"/>
        <v>0</v>
      </c>
      <c r="AG64" s="207">
        <v>0</v>
      </c>
      <c r="AH64" s="48">
        <v>0</v>
      </c>
      <c r="AI64" s="222">
        <f t="shared" si="16"/>
        <v>0</v>
      </c>
      <c r="AJ64" s="207">
        <v>0</v>
      </c>
      <c r="AK64" s="48">
        <v>0</v>
      </c>
      <c r="AL64" s="222">
        <f t="shared" si="17"/>
        <v>0</v>
      </c>
      <c r="AM64" s="207">
        <v>0</v>
      </c>
      <c r="AN64" s="48">
        <v>0</v>
      </c>
      <c r="AO64" s="222">
        <f t="shared" si="18"/>
        <v>0</v>
      </c>
      <c r="AP64" s="223">
        <v>0</v>
      </c>
      <c r="AQ64" s="187">
        <f t="shared" si="54"/>
        <v>0</v>
      </c>
      <c r="AR64" s="222">
        <f t="shared" si="52"/>
        <v>0</v>
      </c>
      <c r="AS64" s="223">
        <v>0</v>
      </c>
      <c r="AT64" s="187">
        <f t="shared" si="55"/>
        <v>0</v>
      </c>
      <c r="AU64" s="222">
        <f t="shared" si="20"/>
        <v>0</v>
      </c>
      <c r="AV64" s="207">
        <v>0</v>
      </c>
      <c r="AW64" s="49">
        <v>0</v>
      </c>
      <c r="AX64" s="222">
        <f t="shared" si="21"/>
        <v>0</v>
      </c>
      <c r="AY64" s="207">
        <v>0</v>
      </c>
      <c r="AZ64" s="49">
        <v>0</v>
      </c>
      <c r="BA64" s="222">
        <f t="shared" si="22"/>
        <v>0</v>
      </c>
      <c r="BB64" s="207">
        <v>0</v>
      </c>
      <c r="BC64" s="49">
        <v>0</v>
      </c>
      <c r="BD64" s="222">
        <f t="shared" si="23"/>
        <v>0</v>
      </c>
      <c r="BE64" s="223">
        <v>0</v>
      </c>
      <c r="BF64" s="187">
        <f t="shared" si="56"/>
        <v>0</v>
      </c>
      <c r="BG64" s="222">
        <f t="shared" si="24"/>
        <v>0</v>
      </c>
      <c r="BH64" s="223">
        <v>0</v>
      </c>
      <c r="BI64" s="187">
        <f t="shared" si="57"/>
        <v>0</v>
      </c>
      <c r="BJ64" s="222">
        <f t="shared" si="25"/>
        <v>0</v>
      </c>
      <c r="BK64" s="207">
        <v>0</v>
      </c>
      <c r="BL64" s="48">
        <v>0</v>
      </c>
      <c r="BM64" s="222">
        <f t="shared" si="26"/>
        <v>0</v>
      </c>
      <c r="BN64" s="207">
        <v>0</v>
      </c>
      <c r="BO64" s="48">
        <v>0</v>
      </c>
      <c r="BP64" s="222">
        <f t="shared" si="27"/>
        <v>0</v>
      </c>
      <c r="BQ64" s="207">
        <v>0</v>
      </c>
      <c r="BR64" s="48">
        <v>0</v>
      </c>
      <c r="BS64" s="224">
        <f t="shared" si="28"/>
        <v>0</v>
      </c>
      <c r="BT64" s="225">
        <v>0</v>
      </c>
      <c r="BU64" s="152">
        <f t="shared" si="58"/>
        <v>0</v>
      </c>
      <c r="BV64" s="224">
        <f t="shared" si="29"/>
        <v>0</v>
      </c>
      <c r="BW64" s="225">
        <v>0</v>
      </c>
      <c r="BX64" s="51">
        <f t="shared" si="59"/>
        <v>0</v>
      </c>
      <c r="BY64" s="54"/>
    </row>
    <row r="65" spans="2:77" ht="17.25" customHeight="1" thickBot="1" x14ac:dyDescent="0.3">
      <c r="B65" s="797"/>
      <c r="C65" s="795"/>
      <c r="D65" s="619" t="s">
        <v>32</v>
      </c>
      <c r="E65" s="214">
        <f t="shared" si="0"/>
        <v>0</v>
      </c>
      <c r="F65" s="161">
        <f t="shared" si="1"/>
        <v>0</v>
      </c>
      <c r="G65" s="76"/>
      <c r="H65" s="239">
        <f t="shared" si="3"/>
        <v>0</v>
      </c>
      <c r="I65" s="239">
        <f t="shared" si="4"/>
        <v>0</v>
      </c>
      <c r="J65" s="108"/>
      <c r="K65" s="239">
        <f t="shared" si="6"/>
        <v>0</v>
      </c>
      <c r="L65" s="239">
        <f t="shared" si="7"/>
        <v>0</v>
      </c>
      <c r="M65" s="76"/>
      <c r="N65" s="239">
        <f t="shared" si="9"/>
        <v>0</v>
      </c>
      <c r="O65" s="239">
        <f t="shared" si="31"/>
        <v>0</v>
      </c>
      <c r="P65" s="108"/>
      <c r="Q65" s="162">
        <f t="shared" si="10"/>
        <v>0</v>
      </c>
      <c r="R65" s="163">
        <v>0</v>
      </c>
      <c r="S65" s="626">
        <v>0</v>
      </c>
      <c r="T65" s="164">
        <f t="shared" si="11"/>
        <v>0</v>
      </c>
      <c r="U65" s="165">
        <v>0</v>
      </c>
      <c r="V65" s="99">
        <v>0</v>
      </c>
      <c r="W65" s="164">
        <f t="shared" si="12"/>
        <v>0</v>
      </c>
      <c r="X65" s="165">
        <v>0</v>
      </c>
      <c r="Y65" s="99">
        <v>0</v>
      </c>
      <c r="Z65" s="164">
        <f t="shared" si="13"/>
        <v>0</v>
      </c>
      <c r="AA65" s="165">
        <v>0</v>
      </c>
      <c r="AB65" s="99">
        <v>0</v>
      </c>
      <c r="AC65" s="226">
        <f t="shared" si="14"/>
        <v>0</v>
      </c>
      <c r="AD65" s="198">
        <v>0</v>
      </c>
      <c r="AE65" s="199">
        <f t="shared" si="53"/>
        <v>0</v>
      </c>
      <c r="AF65" s="226">
        <f t="shared" si="15"/>
        <v>0</v>
      </c>
      <c r="AG65" s="197">
        <v>0</v>
      </c>
      <c r="AH65" s="99">
        <v>0</v>
      </c>
      <c r="AI65" s="226">
        <f t="shared" si="16"/>
        <v>0</v>
      </c>
      <c r="AJ65" s="197">
        <v>0</v>
      </c>
      <c r="AK65" s="99">
        <v>0</v>
      </c>
      <c r="AL65" s="226">
        <f t="shared" si="17"/>
        <v>0</v>
      </c>
      <c r="AM65" s="197">
        <v>0</v>
      </c>
      <c r="AN65" s="99">
        <v>0</v>
      </c>
      <c r="AO65" s="226">
        <f t="shared" si="18"/>
        <v>0</v>
      </c>
      <c r="AP65" s="198">
        <v>0</v>
      </c>
      <c r="AQ65" s="199">
        <f t="shared" si="54"/>
        <v>0</v>
      </c>
      <c r="AR65" s="226">
        <f t="shared" si="52"/>
        <v>0</v>
      </c>
      <c r="AS65" s="198">
        <v>0</v>
      </c>
      <c r="AT65" s="199">
        <f t="shared" si="55"/>
        <v>0</v>
      </c>
      <c r="AU65" s="226">
        <f t="shared" si="20"/>
        <v>0</v>
      </c>
      <c r="AV65" s="197">
        <v>0</v>
      </c>
      <c r="AW65" s="100">
        <v>0</v>
      </c>
      <c r="AX65" s="226">
        <f t="shared" si="21"/>
        <v>0</v>
      </c>
      <c r="AY65" s="197">
        <v>0</v>
      </c>
      <c r="AZ65" s="100">
        <v>0</v>
      </c>
      <c r="BA65" s="226">
        <f t="shared" si="22"/>
        <v>0</v>
      </c>
      <c r="BB65" s="197">
        <v>0</v>
      </c>
      <c r="BC65" s="100">
        <v>0</v>
      </c>
      <c r="BD65" s="226">
        <f t="shared" si="23"/>
        <v>0</v>
      </c>
      <c r="BE65" s="198">
        <v>0</v>
      </c>
      <c r="BF65" s="199">
        <f t="shared" si="56"/>
        <v>0</v>
      </c>
      <c r="BG65" s="226">
        <f t="shared" si="24"/>
        <v>0</v>
      </c>
      <c r="BH65" s="198">
        <v>0</v>
      </c>
      <c r="BI65" s="199">
        <f t="shared" si="57"/>
        <v>0</v>
      </c>
      <c r="BJ65" s="226">
        <f t="shared" si="25"/>
        <v>0</v>
      </c>
      <c r="BK65" s="197">
        <v>0</v>
      </c>
      <c r="BL65" s="99">
        <v>0</v>
      </c>
      <c r="BM65" s="226">
        <f t="shared" si="26"/>
        <v>0</v>
      </c>
      <c r="BN65" s="197">
        <v>0</v>
      </c>
      <c r="BO65" s="99">
        <v>0</v>
      </c>
      <c r="BP65" s="226">
        <f t="shared" si="27"/>
        <v>0</v>
      </c>
      <c r="BQ65" s="197">
        <v>0</v>
      </c>
      <c r="BR65" s="99">
        <v>0</v>
      </c>
      <c r="BS65" s="227">
        <f t="shared" si="28"/>
        <v>0</v>
      </c>
      <c r="BT65" s="200">
        <v>0</v>
      </c>
      <c r="BU65" s="120">
        <f t="shared" si="58"/>
        <v>0</v>
      </c>
      <c r="BV65" s="227">
        <f t="shared" si="29"/>
        <v>0</v>
      </c>
      <c r="BW65" s="200">
        <v>0</v>
      </c>
      <c r="BX65" s="152">
        <f t="shared" si="59"/>
        <v>0</v>
      </c>
      <c r="BY65" s="122"/>
    </row>
    <row r="66" spans="2:77" ht="17.25" customHeight="1" x14ac:dyDescent="0.25">
      <c r="B66" s="796" t="s">
        <v>97</v>
      </c>
      <c r="C66" s="800" t="s">
        <v>98</v>
      </c>
      <c r="D66" s="616" t="s">
        <v>99</v>
      </c>
      <c r="E66" s="186">
        <f t="shared" si="0"/>
        <v>0</v>
      </c>
      <c r="F66" s="240">
        <f t="shared" si="1"/>
        <v>0</v>
      </c>
      <c r="G66" s="40"/>
      <c r="H66" s="42">
        <f t="shared" si="3"/>
        <v>0</v>
      </c>
      <c r="I66" s="42">
        <f t="shared" si="4"/>
        <v>0</v>
      </c>
      <c r="J66" s="40"/>
      <c r="K66" s="42">
        <f t="shared" si="6"/>
        <v>0</v>
      </c>
      <c r="L66" s="42">
        <f t="shared" si="7"/>
        <v>0</v>
      </c>
      <c r="M66" s="40"/>
      <c r="N66" s="42">
        <f t="shared" si="9"/>
        <v>0</v>
      </c>
      <c r="O66" s="42">
        <f t="shared" si="31"/>
        <v>0</v>
      </c>
      <c r="P66" s="236"/>
      <c r="Q66" s="80">
        <f t="shared" si="10"/>
        <v>0</v>
      </c>
      <c r="R66" s="81">
        <v>0</v>
      </c>
      <c r="S66" s="624"/>
      <c r="T66" s="82">
        <f t="shared" si="11"/>
        <v>0</v>
      </c>
      <c r="U66" s="83">
        <v>0</v>
      </c>
      <c r="V66" s="84">
        <v>0</v>
      </c>
      <c r="W66" s="82">
        <f t="shared" si="12"/>
        <v>0</v>
      </c>
      <c r="X66" s="83">
        <v>0</v>
      </c>
      <c r="Y66" s="84">
        <v>0</v>
      </c>
      <c r="Z66" s="82">
        <f t="shared" si="13"/>
        <v>0</v>
      </c>
      <c r="AA66" s="83">
        <v>0</v>
      </c>
      <c r="AB66" s="84">
        <v>0</v>
      </c>
      <c r="AC66" s="222">
        <f t="shared" si="14"/>
        <v>0</v>
      </c>
      <c r="AD66" s="223">
        <v>0</v>
      </c>
      <c r="AE66" s="207">
        <f t="shared" si="53"/>
        <v>0</v>
      </c>
      <c r="AF66" s="222">
        <f t="shared" si="15"/>
        <v>0</v>
      </c>
      <c r="AG66" s="207">
        <v>0</v>
      </c>
      <c r="AH66" s="84">
        <v>0</v>
      </c>
      <c r="AI66" s="222">
        <f t="shared" si="16"/>
        <v>0</v>
      </c>
      <c r="AJ66" s="207">
        <v>0</v>
      </c>
      <c r="AK66" s="84">
        <v>0</v>
      </c>
      <c r="AL66" s="222">
        <f t="shared" si="17"/>
        <v>0</v>
      </c>
      <c r="AM66" s="207">
        <v>0</v>
      </c>
      <c r="AN66" s="84">
        <v>0</v>
      </c>
      <c r="AO66" s="222">
        <f t="shared" si="18"/>
        <v>0</v>
      </c>
      <c r="AP66" s="223">
        <v>0</v>
      </c>
      <c r="AQ66" s="207">
        <f t="shared" si="54"/>
        <v>0</v>
      </c>
      <c r="AR66" s="222">
        <f t="shared" si="52"/>
        <v>0</v>
      </c>
      <c r="AS66" s="223">
        <v>0</v>
      </c>
      <c r="AT66" s="207">
        <f t="shared" si="55"/>
        <v>0</v>
      </c>
      <c r="AU66" s="222">
        <f t="shared" si="20"/>
        <v>0</v>
      </c>
      <c r="AV66" s="207">
        <v>0</v>
      </c>
      <c r="AW66" s="85">
        <v>0</v>
      </c>
      <c r="AX66" s="222">
        <f t="shared" si="21"/>
        <v>0</v>
      </c>
      <c r="AY66" s="207">
        <v>0</v>
      </c>
      <c r="AZ66" s="85">
        <v>0</v>
      </c>
      <c r="BA66" s="222">
        <f t="shared" si="22"/>
        <v>0</v>
      </c>
      <c r="BB66" s="207">
        <v>0</v>
      </c>
      <c r="BC66" s="85">
        <v>0</v>
      </c>
      <c r="BD66" s="222">
        <f t="shared" si="23"/>
        <v>0</v>
      </c>
      <c r="BE66" s="223">
        <v>0</v>
      </c>
      <c r="BF66" s="207">
        <f t="shared" si="56"/>
        <v>0</v>
      </c>
      <c r="BG66" s="222">
        <f t="shared" si="24"/>
        <v>0</v>
      </c>
      <c r="BH66" s="223">
        <v>0</v>
      </c>
      <c r="BI66" s="207">
        <f t="shared" si="57"/>
        <v>0</v>
      </c>
      <c r="BJ66" s="222">
        <f t="shared" si="25"/>
        <v>0</v>
      </c>
      <c r="BK66" s="207">
        <v>0</v>
      </c>
      <c r="BL66" s="84">
        <v>0</v>
      </c>
      <c r="BM66" s="222">
        <f t="shared" si="26"/>
        <v>0</v>
      </c>
      <c r="BN66" s="207">
        <v>0</v>
      </c>
      <c r="BO66" s="84">
        <v>0</v>
      </c>
      <c r="BP66" s="222">
        <f t="shared" si="27"/>
        <v>0</v>
      </c>
      <c r="BQ66" s="207">
        <v>0</v>
      </c>
      <c r="BR66" s="84">
        <v>0</v>
      </c>
      <c r="BS66" s="224">
        <f t="shared" si="28"/>
        <v>0</v>
      </c>
      <c r="BT66" s="225">
        <v>0</v>
      </c>
      <c r="BU66" s="51">
        <f t="shared" si="58"/>
        <v>0</v>
      </c>
      <c r="BV66" s="224">
        <f t="shared" si="29"/>
        <v>0</v>
      </c>
      <c r="BW66" s="225">
        <v>0</v>
      </c>
      <c r="BX66" s="51">
        <f t="shared" si="59"/>
        <v>0</v>
      </c>
      <c r="BY66" s="193"/>
    </row>
    <row r="67" spans="2:77" ht="16.95" customHeight="1" thickBot="1" x14ac:dyDescent="0.3">
      <c r="B67" s="797"/>
      <c r="C67" s="801"/>
      <c r="D67" s="617" t="s">
        <v>32</v>
      </c>
      <c r="E67" s="214">
        <f t="shared" si="0"/>
        <v>0</v>
      </c>
      <c r="F67" s="161">
        <f t="shared" si="1"/>
        <v>0</v>
      </c>
      <c r="G67" s="108"/>
      <c r="H67" s="110">
        <f t="shared" si="3"/>
        <v>0</v>
      </c>
      <c r="I67" s="110">
        <f t="shared" si="4"/>
        <v>0</v>
      </c>
      <c r="J67" s="108"/>
      <c r="K67" s="110">
        <f t="shared" si="6"/>
        <v>0</v>
      </c>
      <c r="L67" s="110">
        <f t="shared" si="7"/>
        <v>0</v>
      </c>
      <c r="M67" s="108"/>
      <c r="N67" s="110">
        <f t="shared" si="9"/>
        <v>0</v>
      </c>
      <c r="O67" s="110">
        <f t="shared" si="31"/>
        <v>0</v>
      </c>
      <c r="P67" s="76"/>
      <c r="Q67" s="230">
        <f t="shared" si="10"/>
        <v>0</v>
      </c>
      <c r="R67" s="231">
        <v>0</v>
      </c>
      <c r="S67" s="632">
        <v>0</v>
      </c>
      <c r="T67" s="232">
        <f t="shared" si="11"/>
        <v>0</v>
      </c>
      <c r="U67" s="233">
        <v>0</v>
      </c>
      <c r="V67" s="234">
        <v>0</v>
      </c>
      <c r="W67" s="232">
        <f t="shared" si="12"/>
        <v>0</v>
      </c>
      <c r="X67" s="233">
        <v>0</v>
      </c>
      <c r="Y67" s="234">
        <v>0</v>
      </c>
      <c r="Z67" s="232">
        <f t="shared" si="13"/>
        <v>0</v>
      </c>
      <c r="AA67" s="233">
        <v>0</v>
      </c>
      <c r="AB67" s="234">
        <v>0</v>
      </c>
      <c r="AC67" s="226">
        <f t="shared" si="14"/>
        <v>0</v>
      </c>
      <c r="AD67" s="198">
        <v>0</v>
      </c>
      <c r="AE67" s="197">
        <f t="shared" si="53"/>
        <v>0</v>
      </c>
      <c r="AF67" s="226">
        <f t="shared" si="15"/>
        <v>0</v>
      </c>
      <c r="AG67" s="197">
        <v>0</v>
      </c>
      <c r="AH67" s="234">
        <v>0</v>
      </c>
      <c r="AI67" s="226">
        <f t="shared" si="16"/>
        <v>0</v>
      </c>
      <c r="AJ67" s="197">
        <v>0</v>
      </c>
      <c r="AK67" s="234">
        <v>0</v>
      </c>
      <c r="AL67" s="226">
        <f t="shared" si="17"/>
        <v>0</v>
      </c>
      <c r="AM67" s="197">
        <v>0</v>
      </c>
      <c r="AN67" s="234">
        <v>0</v>
      </c>
      <c r="AO67" s="226">
        <f t="shared" si="18"/>
        <v>0</v>
      </c>
      <c r="AP67" s="198">
        <v>0</v>
      </c>
      <c r="AQ67" s="197">
        <f t="shared" si="54"/>
        <v>0</v>
      </c>
      <c r="AR67" s="226">
        <f t="shared" si="52"/>
        <v>0</v>
      </c>
      <c r="AS67" s="198">
        <v>0</v>
      </c>
      <c r="AT67" s="197">
        <f t="shared" si="55"/>
        <v>0</v>
      </c>
      <c r="AU67" s="226">
        <f t="shared" si="20"/>
        <v>0</v>
      </c>
      <c r="AV67" s="197">
        <v>0</v>
      </c>
      <c r="AW67" s="235">
        <v>0</v>
      </c>
      <c r="AX67" s="226">
        <f t="shared" si="21"/>
        <v>0</v>
      </c>
      <c r="AY67" s="197">
        <v>0</v>
      </c>
      <c r="AZ67" s="235">
        <v>0</v>
      </c>
      <c r="BA67" s="226">
        <f t="shared" si="22"/>
        <v>0</v>
      </c>
      <c r="BB67" s="197">
        <v>0</v>
      </c>
      <c r="BC67" s="235">
        <v>0</v>
      </c>
      <c r="BD67" s="226">
        <f t="shared" si="23"/>
        <v>0</v>
      </c>
      <c r="BE67" s="198">
        <v>0</v>
      </c>
      <c r="BF67" s="197">
        <f t="shared" si="56"/>
        <v>0</v>
      </c>
      <c r="BG67" s="226">
        <f t="shared" si="24"/>
        <v>0</v>
      </c>
      <c r="BH67" s="198">
        <v>0</v>
      </c>
      <c r="BI67" s="197">
        <f t="shared" si="57"/>
        <v>0</v>
      </c>
      <c r="BJ67" s="226">
        <f t="shared" si="25"/>
        <v>0</v>
      </c>
      <c r="BK67" s="197">
        <v>0</v>
      </c>
      <c r="BL67" s="234">
        <v>0</v>
      </c>
      <c r="BM67" s="226">
        <f t="shared" si="26"/>
        <v>0</v>
      </c>
      <c r="BN67" s="197">
        <v>0</v>
      </c>
      <c r="BO67" s="234">
        <v>0</v>
      </c>
      <c r="BP67" s="226">
        <f t="shared" si="27"/>
        <v>0</v>
      </c>
      <c r="BQ67" s="197">
        <v>0</v>
      </c>
      <c r="BR67" s="234">
        <v>0</v>
      </c>
      <c r="BS67" s="227">
        <f t="shared" si="28"/>
        <v>0</v>
      </c>
      <c r="BT67" s="200">
        <v>0</v>
      </c>
      <c r="BU67" s="119">
        <f t="shared" si="58"/>
        <v>0</v>
      </c>
      <c r="BV67" s="227">
        <f t="shared" si="29"/>
        <v>0</v>
      </c>
      <c r="BW67" s="200">
        <v>0</v>
      </c>
      <c r="BX67" s="152">
        <f t="shared" si="59"/>
        <v>0</v>
      </c>
      <c r="BY67" s="228"/>
    </row>
    <row r="68" spans="2:77" ht="20.25" customHeight="1" x14ac:dyDescent="0.25">
      <c r="B68" s="796" t="s">
        <v>100</v>
      </c>
      <c r="C68" s="794" t="s">
        <v>101</v>
      </c>
      <c r="D68" s="616" t="s">
        <v>57</v>
      </c>
      <c r="E68" s="202">
        <f t="shared" si="0"/>
        <v>96</v>
      </c>
      <c r="F68" s="39">
        <f t="shared" si="1"/>
        <v>1</v>
      </c>
      <c r="G68" s="236">
        <f>F68/E68</f>
        <v>1.0416666666666666E-2</v>
      </c>
      <c r="H68" s="237">
        <f t="shared" si="3"/>
        <v>10</v>
      </c>
      <c r="I68" s="237">
        <f t="shared" si="4"/>
        <v>11</v>
      </c>
      <c r="J68" s="236">
        <f>I68/E68</f>
        <v>0.11458333333333333</v>
      </c>
      <c r="K68" s="237">
        <f t="shared" si="6"/>
        <v>0</v>
      </c>
      <c r="L68" s="237">
        <f t="shared" si="7"/>
        <v>11</v>
      </c>
      <c r="M68" s="236">
        <f>L68/E68</f>
        <v>0.11458333333333333</v>
      </c>
      <c r="N68" s="237">
        <f t="shared" si="9"/>
        <v>0</v>
      </c>
      <c r="O68" s="237">
        <f t="shared" si="31"/>
        <v>11</v>
      </c>
      <c r="P68" s="40">
        <f>O68/E68</f>
        <v>0.11458333333333333</v>
      </c>
      <c r="Q68" s="44">
        <f t="shared" si="10"/>
        <v>96</v>
      </c>
      <c r="R68" s="45">
        <v>0</v>
      </c>
      <c r="S68" s="622">
        <v>96</v>
      </c>
      <c r="T68" s="46">
        <f t="shared" si="11"/>
        <v>0</v>
      </c>
      <c r="U68" s="47">
        <v>0</v>
      </c>
      <c r="V68" s="48"/>
      <c r="W68" s="46">
        <f t="shared" si="12"/>
        <v>0</v>
      </c>
      <c r="X68" s="47">
        <v>0</v>
      </c>
      <c r="Y68" s="48"/>
      <c r="Z68" s="46">
        <f t="shared" si="13"/>
        <v>1</v>
      </c>
      <c r="AA68" s="47">
        <v>0</v>
      </c>
      <c r="AB68" s="48">
        <v>1</v>
      </c>
      <c r="AC68" s="222">
        <f t="shared" si="14"/>
        <v>1</v>
      </c>
      <c r="AD68" s="223">
        <v>0</v>
      </c>
      <c r="AE68" s="187">
        <f t="shared" si="53"/>
        <v>1</v>
      </c>
      <c r="AF68" s="222">
        <f t="shared" si="15"/>
        <v>4</v>
      </c>
      <c r="AG68" s="207">
        <v>0</v>
      </c>
      <c r="AH68" s="48">
        <v>4</v>
      </c>
      <c r="AI68" s="222">
        <f t="shared" si="16"/>
        <v>0</v>
      </c>
      <c r="AJ68" s="207">
        <v>0</v>
      </c>
      <c r="AK68" s="48">
        <v>0</v>
      </c>
      <c r="AL68" s="222">
        <f t="shared" si="17"/>
        <v>6</v>
      </c>
      <c r="AM68" s="207">
        <v>0</v>
      </c>
      <c r="AN68" s="48">
        <v>6</v>
      </c>
      <c r="AO68" s="222">
        <f t="shared" si="18"/>
        <v>10</v>
      </c>
      <c r="AP68" s="223">
        <v>0</v>
      </c>
      <c r="AQ68" s="187">
        <f t="shared" si="54"/>
        <v>10</v>
      </c>
      <c r="AR68" s="222">
        <f t="shared" si="52"/>
        <v>11</v>
      </c>
      <c r="AS68" s="223">
        <v>0</v>
      </c>
      <c r="AT68" s="187">
        <f t="shared" si="55"/>
        <v>11</v>
      </c>
      <c r="AU68" s="222">
        <f t="shared" si="20"/>
        <v>0</v>
      </c>
      <c r="AV68" s="207">
        <v>0</v>
      </c>
      <c r="AW68" s="49">
        <v>0</v>
      </c>
      <c r="AX68" s="222">
        <f t="shared" si="21"/>
        <v>0</v>
      </c>
      <c r="AY68" s="207">
        <v>0</v>
      </c>
      <c r="AZ68" s="49">
        <v>0</v>
      </c>
      <c r="BA68" s="222">
        <f t="shared" si="22"/>
        <v>0</v>
      </c>
      <c r="BB68" s="207">
        <v>0</v>
      </c>
      <c r="BC68" s="49">
        <v>0</v>
      </c>
      <c r="BD68" s="222">
        <f t="shared" si="23"/>
        <v>0</v>
      </c>
      <c r="BE68" s="223">
        <v>0</v>
      </c>
      <c r="BF68" s="187">
        <f t="shared" si="56"/>
        <v>0</v>
      </c>
      <c r="BG68" s="222">
        <f t="shared" si="24"/>
        <v>11</v>
      </c>
      <c r="BH68" s="223">
        <v>0</v>
      </c>
      <c r="BI68" s="187">
        <f t="shared" si="57"/>
        <v>11</v>
      </c>
      <c r="BJ68" s="222">
        <f t="shared" si="25"/>
        <v>0</v>
      </c>
      <c r="BK68" s="207">
        <v>0</v>
      </c>
      <c r="BL68" s="48">
        <v>0</v>
      </c>
      <c r="BM68" s="222">
        <f t="shared" si="26"/>
        <v>0</v>
      </c>
      <c r="BN68" s="207">
        <v>0</v>
      </c>
      <c r="BO68" s="48">
        <v>0</v>
      </c>
      <c r="BP68" s="222">
        <f t="shared" si="27"/>
        <v>0</v>
      </c>
      <c r="BQ68" s="207">
        <v>0</v>
      </c>
      <c r="BR68" s="48">
        <v>0</v>
      </c>
      <c r="BS68" s="224">
        <f t="shared" si="28"/>
        <v>0</v>
      </c>
      <c r="BT68" s="225">
        <v>0</v>
      </c>
      <c r="BU68" s="152">
        <f t="shared" si="58"/>
        <v>0</v>
      </c>
      <c r="BV68" s="224">
        <f t="shared" si="29"/>
        <v>11</v>
      </c>
      <c r="BW68" s="225">
        <v>0</v>
      </c>
      <c r="BX68" s="51">
        <f t="shared" si="59"/>
        <v>11</v>
      </c>
      <c r="BY68" s="54">
        <f>BV68/Q68</f>
        <v>0.11458333333333333</v>
      </c>
    </row>
    <row r="69" spans="2:77" ht="20.25" customHeight="1" thickBot="1" x14ac:dyDescent="0.3">
      <c r="B69" s="797"/>
      <c r="C69" s="795"/>
      <c r="D69" s="617" t="s">
        <v>32</v>
      </c>
      <c r="E69" s="214">
        <f t="shared" si="0"/>
        <v>480</v>
      </c>
      <c r="F69" s="161">
        <f t="shared" si="1"/>
        <v>5.7060000000000004</v>
      </c>
      <c r="G69" s="76">
        <f>F69/E69</f>
        <v>1.18875E-2</v>
      </c>
      <c r="H69" s="239">
        <f t="shared" si="3"/>
        <v>207.899</v>
      </c>
      <c r="I69" s="239">
        <f t="shared" si="4"/>
        <v>213.60499999999999</v>
      </c>
      <c r="J69" s="76">
        <f>I69/E69</f>
        <v>0.44501041666666663</v>
      </c>
      <c r="K69" s="239">
        <f t="shared" si="6"/>
        <v>0</v>
      </c>
      <c r="L69" s="239">
        <f t="shared" si="7"/>
        <v>213.60499999999999</v>
      </c>
      <c r="M69" s="76">
        <f>L69/E69</f>
        <v>0.44501041666666663</v>
      </c>
      <c r="N69" s="239">
        <f t="shared" si="9"/>
        <v>0</v>
      </c>
      <c r="O69" s="239">
        <f t="shared" si="31"/>
        <v>213.60499999999999</v>
      </c>
      <c r="P69" s="108">
        <f>O69/E69</f>
        <v>0.44501041666666663</v>
      </c>
      <c r="Q69" s="162">
        <f t="shared" si="10"/>
        <v>480</v>
      </c>
      <c r="R69" s="163">
        <v>0</v>
      </c>
      <c r="S69" s="626">
        <f>S68*5</f>
        <v>480</v>
      </c>
      <c r="T69" s="164">
        <f t="shared" si="11"/>
        <v>0</v>
      </c>
      <c r="U69" s="165">
        <v>0</v>
      </c>
      <c r="V69" s="99"/>
      <c r="W69" s="164">
        <f t="shared" si="12"/>
        <v>0</v>
      </c>
      <c r="X69" s="165">
        <v>0</v>
      </c>
      <c r="Y69" s="99"/>
      <c r="Z69" s="164">
        <f t="shared" si="13"/>
        <v>5.7060000000000004</v>
      </c>
      <c r="AA69" s="165">
        <v>0</v>
      </c>
      <c r="AB69" s="99">
        <v>5.7060000000000004</v>
      </c>
      <c r="AC69" s="226">
        <f t="shared" si="14"/>
        <v>5.7060000000000004</v>
      </c>
      <c r="AD69" s="198">
        <v>0</v>
      </c>
      <c r="AE69" s="199">
        <f t="shared" si="53"/>
        <v>5.7060000000000004</v>
      </c>
      <c r="AF69" s="226">
        <f t="shared" si="15"/>
        <v>30.658999999999999</v>
      </c>
      <c r="AG69" s="197">
        <v>0</v>
      </c>
      <c r="AH69" s="99">
        <v>30.658999999999999</v>
      </c>
      <c r="AI69" s="226">
        <f t="shared" si="16"/>
        <v>0</v>
      </c>
      <c r="AJ69" s="197">
        <v>0</v>
      </c>
      <c r="AK69" s="99">
        <v>0</v>
      </c>
      <c r="AL69" s="226">
        <f t="shared" si="17"/>
        <v>177.24</v>
      </c>
      <c r="AM69" s="197">
        <v>0</v>
      </c>
      <c r="AN69" s="99">
        <v>177.24</v>
      </c>
      <c r="AO69" s="226">
        <f t="shared" si="18"/>
        <v>207.899</v>
      </c>
      <c r="AP69" s="198">
        <v>0</v>
      </c>
      <c r="AQ69" s="199">
        <f t="shared" si="54"/>
        <v>207.899</v>
      </c>
      <c r="AR69" s="226">
        <f t="shared" si="52"/>
        <v>213.60499999999999</v>
      </c>
      <c r="AS69" s="198">
        <v>0</v>
      </c>
      <c r="AT69" s="199">
        <f t="shared" si="55"/>
        <v>213.60499999999999</v>
      </c>
      <c r="AU69" s="226">
        <f t="shared" si="20"/>
        <v>0</v>
      </c>
      <c r="AV69" s="197">
        <v>0</v>
      </c>
      <c r="AW69" s="100">
        <v>0</v>
      </c>
      <c r="AX69" s="226">
        <f t="shared" si="21"/>
        <v>0</v>
      </c>
      <c r="AY69" s="197">
        <v>0</v>
      </c>
      <c r="AZ69" s="100">
        <v>0</v>
      </c>
      <c r="BA69" s="226">
        <f t="shared" si="22"/>
        <v>0</v>
      </c>
      <c r="BB69" s="197">
        <v>0</v>
      </c>
      <c r="BC69" s="100">
        <v>0</v>
      </c>
      <c r="BD69" s="226">
        <f t="shared" si="23"/>
        <v>0</v>
      </c>
      <c r="BE69" s="198">
        <v>0</v>
      </c>
      <c r="BF69" s="199">
        <f t="shared" si="56"/>
        <v>0</v>
      </c>
      <c r="BG69" s="226">
        <f t="shared" si="24"/>
        <v>213.60499999999999</v>
      </c>
      <c r="BH69" s="198">
        <v>0</v>
      </c>
      <c r="BI69" s="199">
        <f t="shared" si="57"/>
        <v>213.60499999999999</v>
      </c>
      <c r="BJ69" s="226">
        <f t="shared" si="25"/>
        <v>0</v>
      </c>
      <c r="BK69" s="197">
        <v>0</v>
      </c>
      <c r="BL69" s="99">
        <v>0</v>
      </c>
      <c r="BM69" s="226">
        <f t="shared" si="26"/>
        <v>0</v>
      </c>
      <c r="BN69" s="197">
        <v>0</v>
      </c>
      <c r="BO69" s="99">
        <v>0</v>
      </c>
      <c r="BP69" s="226">
        <f t="shared" si="27"/>
        <v>0</v>
      </c>
      <c r="BQ69" s="197">
        <v>0</v>
      </c>
      <c r="BR69" s="99">
        <v>0</v>
      </c>
      <c r="BS69" s="227">
        <f t="shared" si="28"/>
        <v>0</v>
      </c>
      <c r="BT69" s="200">
        <v>0</v>
      </c>
      <c r="BU69" s="120">
        <f t="shared" si="58"/>
        <v>0</v>
      </c>
      <c r="BV69" s="227">
        <f t="shared" si="29"/>
        <v>213.60499999999999</v>
      </c>
      <c r="BW69" s="200">
        <v>0</v>
      </c>
      <c r="BX69" s="152">
        <f t="shared" si="59"/>
        <v>213.60499999999999</v>
      </c>
      <c r="BY69" s="122">
        <f>BV69/Q69</f>
        <v>0.44501041666666663</v>
      </c>
    </row>
    <row r="70" spans="2:77" ht="17.25" customHeight="1" x14ac:dyDescent="0.25">
      <c r="B70" s="796" t="s">
        <v>102</v>
      </c>
      <c r="C70" s="800" t="s">
        <v>103</v>
      </c>
      <c r="D70" s="616" t="s">
        <v>104</v>
      </c>
      <c r="E70" s="186">
        <f t="shared" ref="E70:E102" si="65">Q70</f>
        <v>0</v>
      </c>
      <c r="F70" s="240">
        <f t="shared" ref="F70:F102" si="66">AC70</f>
        <v>0.1283</v>
      </c>
      <c r="G70" s="40"/>
      <c r="H70" s="42">
        <f t="shared" ref="H70:H102" si="67">AO70</f>
        <v>2E-3</v>
      </c>
      <c r="I70" s="42">
        <f t="shared" ref="I70:I102" si="68">AR70</f>
        <v>0.1303</v>
      </c>
      <c r="J70" s="40"/>
      <c r="K70" s="42">
        <f t="shared" ref="K70:K102" si="69">BD70</f>
        <v>0</v>
      </c>
      <c r="L70" s="42">
        <f t="shared" ref="L70:L102" si="70">BG70</f>
        <v>0.1303</v>
      </c>
      <c r="M70" s="40" t="e">
        <f>L70/E70</f>
        <v>#DIV/0!</v>
      </c>
      <c r="N70" s="42">
        <f t="shared" ref="N70:N102" si="71">BS70</f>
        <v>0</v>
      </c>
      <c r="O70" s="42">
        <f t="shared" si="31"/>
        <v>0.1303</v>
      </c>
      <c r="P70" s="40"/>
      <c r="Q70" s="80">
        <f t="shared" ref="Q70:Q102" si="72">R70+S70</f>
        <v>0</v>
      </c>
      <c r="R70" s="81">
        <v>0</v>
      </c>
      <c r="S70" s="624"/>
      <c r="T70" s="82">
        <f t="shared" ref="T70:T102" si="73">U70+V70</f>
        <v>8.3000000000000001E-3</v>
      </c>
      <c r="U70" s="83">
        <v>0</v>
      </c>
      <c r="V70" s="48">
        <v>8.3000000000000001E-3</v>
      </c>
      <c r="W70" s="82">
        <f t="shared" ref="W70:W102" si="74">X70+Y70</f>
        <v>0.105</v>
      </c>
      <c r="X70" s="83">
        <v>0</v>
      </c>
      <c r="Y70" s="48">
        <v>0.105</v>
      </c>
      <c r="Z70" s="82">
        <f t="shared" ref="Z70:Z102" si="75">AA70+AB70</f>
        <v>1.4999999999999999E-2</v>
      </c>
      <c r="AA70" s="83">
        <v>0</v>
      </c>
      <c r="AB70" s="48">
        <v>1.4999999999999999E-2</v>
      </c>
      <c r="AC70" s="222">
        <f t="shared" ref="AC70:AC102" si="76">AD70+AE70</f>
        <v>0.1283</v>
      </c>
      <c r="AD70" s="223">
        <v>0</v>
      </c>
      <c r="AE70" s="207">
        <f t="shared" si="53"/>
        <v>0.1283</v>
      </c>
      <c r="AF70" s="222">
        <f t="shared" ref="AF70:AF102" si="77">AG70+AH70</f>
        <v>2E-3</v>
      </c>
      <c r="AG70" s="207">
        <v>0</v>
      </c>
      <c r="AH70" s="48">
        <v>2E-3</v>
      </c>
      <c r="AI70" s="222">
        <f t="shared" ref="AI70:AI102" si="78">AJ70+AK70</f>
        <v>0</v>
      </c>
      <c r="AJ70" s="207">
        <v>0</v>
      </c>
      <c r="AK70" s="48">
        <v>0</v>
      </c>
      <c r="AL70" s="222">
        <f t="shared" ref="AL70:AL102" si="79">AM70+AN70</f>
        <v>0</v>
      </c>
      <c r="AM70" s="207">
        <v>0</v>
      </c>
      <c r="AN70" s="48">
        <v>0</v>
      </c>
      <c r="AO70" s="222">
        <f t="shared" ref="AO70:AO102" si="80">AP70+AQ70</f>
        <v>2E-3</v>
      </c>
      <c r="AP70" s="223">
        <v>0</v>
      </c>
      <c r="AQ70" s="207">
        <f t="shared" si="54"/>
        <v>2E-3</v>
      </c>
      <c r="AR70" s="222">
        <f t="shared" si="52"/>
        <v>0.1303</v>
      </c>
      <c r="AS70" s="223">
        <v>0</v>
      </c>
      <c r="AT70" s="207">
        <f t="shared" si="55"/>
        <v>0.1303</v>
      </c>
      <c r="AU70" s="222">
        <f t="shared" ref="AU70:AU102" si="81">AV70+AW70</f>
        <v>0</v>
      </c>
      <c r="AV70" s="207">
        <v>0</v>
      </c>
      <c r="AW70" s="49">
        <v>0</v>
      </c>
      <c r="AX70" s="222">
        <f t="shared" ref="AX70:AX102" si="82">AY70+AZ70</f>
        <v>0</v>
      </c>
      <c r="AY70" s="207">
        <v>0</v>
      </c>
      <c r="AZ70" s="49">
        <v>0</v>
      </c>
      <c r="BA70" s="222">
        <f t="shared" ref="BA70:BA102" si="83">BB70+BC70</f>
        <v>0</v>
      </c>
      <c r="BB70" s="207">
        <v>0</v>
      </c>
      <c r="BC70" s="49">
        <v>0</v>
      </c>
      <c r="BD70" s="222">
        <f t="shared" ref="BD70:BD102" si="84">BE70+BF70</f>
        <v>0</v>
      </c>
      <c r="BE70" s="223">
        <v>0</v>
      </c>
      <c r="BF70" s="207">
        <f t="shared" si="56"/>
        <v>0</v>
      </c>
      <c r="BG70" s="222">
        <f t="shared" ref="BG70:BG102" si="85">BH70+BI70</f>
        <v>0.1303</v>
      </c>
      <c r="BH70" s="223">
        <v>0</v>
      </c>
      <c r="BI70" s="207">
        <f t="shared" si="57"/>
        <v>0.1303</v>
      </c>
      <c r="BJ70" s="222">
        <f t="shared" ref="BJ70:BJ102" si="86">BK70+BL70</f>
        <v>0</v>
      </c>
      <c r="BK70" s="207">
        <v>0</v>
      </c>
      <c r="BL70" s="48">
        <v>0</v>
      </c>
      <c r="BM70" s="222">
        <f t="shared" ref="BM70:BM102" si="87">BN70+BO70</f>
        <v>0</v>
      </c>
      <c r="BN70" s="207">
        <v>0</v>
      </c>
      <c r="BO70" s="48">
        <v>0</v>
      </c>
      <c r="BP70" s="222">
        <f t="shared" ref="BP70:BP102" si="88">BQ70+BR70</f>
        <v>0</v>
      </c>
      <c r="BQ70" s="207">
        <v>0</v>
      </c>
      <c r="BR70" s="48">
        <v>0</v>
      </c>
      <c r="BS70" s="224">
        <f t="shared" ref="BS70:BS102" si="89">BT70+BU70</f>
        <v>0</v>
      </c>
      <c r="BT70" s="225">
        <v>0</v>
      </c>
      <c r="BU70" s="51">
        <f t="shared" si="58"/>
        <v>0</v>
      </c>
      <c r="BV70" s="224">
        <f t="shared" ref="BV70:BV102" si="90">BW70+BX70</f>
        <v>0.1303</v>
      </c>
      <c r="BW70" s="225">
        <v>0</v>
      </c>
      <c r="BX70" s="51">
        <f t="shared" si="59"/>
        <v>0.1303</v>
      </c>
      <c r="BY70" s="193" t="e">
        <f>BV70/Q70</f>
        <v>#DIV/0!</v>
      </c>
    </row>
    <row r="71" spans="2:77" ht="16.95" customHeight="1" thickBot="1" x14ac:dyDescent="0.3">
      <c r="B71" s="797"/>
      <c r="C71" s="801"/>
      <c r="D71" s="617" t="s">
        <v>32</v>
      </c>
      <c r="E71" s="214">
        <f t="shared" si="65"/>
        <v>0</v>
      </c>
      <c r="F71" s="161">
        <f t="shared" si="66"/>
        <v>235.012</v>
      </c>
      <c r="G71" s="108"/>
      <c r="H71" s="110">
        <f t="shared" si="67"/>
        <v>4.1029999999999998</v>
      </c>
      <c r="I71" s="110">
        <f t="shared" si="68"/>
        <v>239.11500000000001</v>
      </c>
      <c r="J71" s="108"/>
      <c r="K71" s="110">
        <f t="shared" si="69"/>
        <v>0</v>
      </c>
      <c r="L71" s="110">
        <f t="shared" si="70"/>
        <v>239.11500000000001</v>
      </c>
      <c r="M71" s="108" t="e">
        <f>L71/E71</f>
        <v>#DIV/0!</v>
      </c>
      <c r="N71" s="110">
        <f t="shared" si="71"/>
        <v>0</v>
      </c>
      <c r="O71" s="110">
        <f t="shared" ref="O71:O102" si="91">BV71</f>
        <v>239.11500000000001</v>
      </c>
      <c r="P71" s="108"/>
      <c r="Q71" s="230">
        <f t="shared" si="72"/>
        <v>0</v>
      </c>
      <c r="R71" s="231">
        <v>0</v>
      </c>
      <c r="S71" s="632">
        <f>S70*6.1745</f>
        <v>0</v>
      </c>
      <c r="T71" s="232">
        <f t="shared" si="73"/>
        <v>25.291</v>
      </c>
      <c r="U71" s="233">
        <v>0</v>
      </c>
      <c r="V71" s="99">
        <v>25.291</v>
      </c>
      <c r="W71" s="232">
        <f t="shared" si="74"/>
        <v>102.27</v>
      </c>
      <c r="X71" s="233">
        <v>0</v>
      </c>
      <c r="Y71" s="99">
        <v>102.27</v>
      </c>
      <c r="Z71" s="232">
        <f t="shared" si="75"/>
        <v>107.45099999999999</v>
      </c>
      <c r="AA71" s="233">
        <v>0</v>
      </c>
      <c r="AB71" s="99">
        <v>107.45099999999999</v>
      </c>
      <c r="AC71" s="198">
        <f t="shared" si="76"/>
        <v>235.012</v>
      </c>
      <c r="AD71" s="198">
        <v>0</v>
      </c>
      <c r="AE71" s="197">
        <f t="shared" si="53"/>
        <v>235.012</v>
      </c>
      <c r="AF71" s="198">
        <f t="shared" si="77"/>
        <v>4.1029999999999998</v>
      </c>
      <c r="AG71" s="197">
        <v>0</v>
      </c>
      <c r="AH71" s="99">
        <v>4.1029999999999998</v>
      </c>
      <c r="AI71" s="198">
        <f t="shared" si="78"/>
        <v>0</v>
      </c>
      <c r="AJ71" s="197">
        <v>0</v>
      </c>
      <c r="AK71" s="99">
        <v>0</v>
      </c>
      <c r="AL71" s="198">
        <f t="shared" si="79"/>
        <v>0</v>
      </c>
      <c r="AM71" s="197">
        <v>0</v>
      </c>
      <c r="AN71" s="99">
        <v>0</v>
      </c>
      <c r="AO71" s="198">
        <f t="shared" si="80"/>
        <v>4.1029999999999998</v>
      </c>
      <c r="AP71" s="198">
        <v>0</v>
      </c>
      <c r="AQ71" s="197">
        <f t="shared" si="54"/>
        <v>4.1029999999999998</v>
      </c>
      <c r="AR71" s="198">
        <f t="shared" si="52"/>
        <v>239.11500000000001</v>
      </c>
      <c r="AS71" s="198">
        <v>0</v>
      </c>
      <c r="AT71" s="197">
        <f t="shared" si="55"/>
        <v>239.11500000000001</v>
      </c>
      <c r="AU71" s="198">
        <f t="shared" si="81"/>
        <v>0</v>
      </c>
      <c r="AV71" s="197">
        <v>0</v>
      </c>
      <c r="AW71" s="100">
        <v>0</v>
      </c>
      <c r="AX71" s="198">
        <f t="shared" si="82"/>
        <v>0</v>
      </c>
      <c r="AY71" s="197">
        <v>0</v>
      </c>
      <c r="AZ71" s="100">
        <v>0</v>
      </c>
      <c r="BA71" s="198">
        <f t="shared" si="83"/>
        <v>0</v>
      </c>
      <c r="BB71" s="197">
        <v>0</v>
      </c>
      <c r="BC71" s="100">
        <v>0</v>
      </c>
      <c r="BD71" s="198">
        <f t="shared" si="84"/>
        <v>0</v>
      </c>
      <c r="BE71" s="198">
        <v>0</v>
      </c>
      <c r="BF71" s="197">
        <f t="shared" si="56"/>
        <v>0</v>
      </c>
      <c r="BG71" s="198">
        <f t="shared" si="85"/>
        <v>239.11500000000001</v>
      </c>
      <c r="BH71" s="198">
        <v>0</v>
      </c>
      <c r="BI71" s="197">
        <f t="shared" si="57"/>
        <v>239.11500000000001</v>
      </c>
      <c r="BJ71" s="198">
        <f t="shared" si="86"/>
        <v>0</v>
      </c>
      <c r="BK71" s="197">
        <v>0</v>
      </c>
      <c r="BL71" s="99">
        <v>0</v>
      </c>
      <c r="BM71" s="198">
        <f t="shared" si="87"/>
        <v>0</v>
      </c>
      <c r="BN71" s="197">
        <v>0</v>
      </c>
      <c r="BO71" s="99">
        <v>0</v>
      </c>
      <c r="BP71" s="198">
        <f t="shared" si="88"/>
        <v>0</v>
      </c>
      <c r="BQ71" s="197">
        <v>0</v>
      </c>
      <c r="BR71" s="99">
        <v>0</v>
      </c>
      <c r="BS71" s="200">
        <f t="shared" si="89"/>
        <v>0</v>
      </c>
      <c r="BT71" s="200">
        <v>0</v>
      </c>
      <c r="BU71" s="119">
        <f t="shared" si="58"/>
        <v>0</v>
      </c>
      <c r="BV71" s="200">
        <f t="shared" si="90"/>
        <v>239.11500000000001</v>
      </c>
      <c r="BW71" s="200">
        <v>0</v>
      </c>
      <c r="BX71" s="152">
        <f t="shared" si="59"/>
        <v>239.11500000000001</v>
      </c>
      <c r="BY71" s="228" t="e">
        <f>BV71/Q71</f>
        <v>#DIV/0!</v>
      </c>
    </row>
    <row r="72" spans="2:77" ht="17.25" customHeight="1" x14ac:dyDescent="0.25">
      <c r="B72" s="796" t="s">
        <v>105</v>
      </c>
      <c r="C72" s="800" t="s">
        <v>106</v>
      </c>
      <c r="D72" s="618" t="s">
        <v>99</v>
      </c>
      <c r="E72" s="202">
        <f t="shared" si="65"/>
        <v>0.14499999999999999</v>
      </c>
      <c r="F72" s="42">
        <f t="shared" si="66"/>
        <v>0</v>
      </c>
      <c r="G72" s="40">
        <v>0</v>
      </c>
      <c r="H72" s="42">
        <f t="shared" si="67"/>
        <v>1.0999999999999999E-2</v>
      </c>
      <c r="I72" s="42">
        <f t="shared" si="68"/>
        <v>1.0999999999999999E-2</v>
      </c>
      <c r="J72" s="242">
        <v>0</v>
      </c>
      <c r="K72" s="42">
        <f t="shared" si="69"/>
        <v>0</v>
      </c>
      <c r="L72" s="42">
        <f t="shared" si="70"/>
        <v>1.0999999999999999E-2</v>
      </c>
      <c r="M72" s="40">
        <v>0</v>
      </c>
      <c r="N72" s="42">
        <f t="shared" si="71"/>
        <v>0</v>
      </c>
      <c r="O72" s="42">
        <f t="shared" si="91"/>
        <v>1.0999999999999999E-2</v>
      </c>
      <c r="P72" s="242">
        <v>0</v>
      </c>
      <c r="Q72" s="44">
        <f t="shared" si="72"/>
        <v>0.14499999999999999</v>
      </c>
      <c r="R72" s="45">
        <v>0</v>
      </c>
      <c r="S72" s="622">
        <v>0.14499999999999999</v>
      </c>
      <c r="T72" s="46">
        <f t="shared" si="73"/>
        <v>0</v>
      </c>
      <c r="U72" s="47">
        <v>0</v>
      </c>
      <c r="V72" s="48"/>
      <c r="W72" s="46">
        <f t="shared" si="74"/>
        <v>0</v>
      </c>
      <c r="X72" s="47">
        <v>0</v>
      </c>
      <c r="Y72" s="48"/>
      <c r="Z72" s="46">
        <f t="shared" si="75"/>
        <v>0</v>
      </c>
      <c r="AA72" s="47">
        <v>0</v>
      </c>
      <c r="AB72" s="48"/>
      <c r="AC72" s="188">
        <f t="shared" si="76"/>
        <v>0</v>
      </c>
      <c r="AD72" s="188">
        <v>0</v>
      </c>
      <c r="AE72" s="187">
        <f t="shared" si="53"/>
        <v>0</v>
      </c>
      <c r="AF72" s="188">
        <f t="shared" si="77"/>
        <v>3.0000000000000001E-3</v>
      </c>
      <c r="AG72" s="187">
        <v>0</v>
      </c>
      <c r="AH72" s="48">
        <v>3.0000000000000001E-3</v>
      </c>
      <c r="AI72" s="188">
        <f t="shared" si="78"/>
        <v>0</v>
      </c>
      <c r="AJ72" s="187">
        <v>0</v>
      </c>
      <c r="AK72" s="48">
        <v>0</v>
      </c>
      <c r="AL72" s="188">
        <f t="shared" si="79"/>
        <v>8.0000000000000002E-3</v>
      </c>
      <c r="AM72" s="187">
        <v>0</v>
      </c>
      <c r="AN72" s="48">
        <v>8.0000000000000002E-3</v>
      </c>
      <c r="AO72" s="188">
        <f t="shared" si="80"/>
        <v>1.0999999999999999E-2</v>
      </c>
      <c r="AP72" s="188">
        <v>0</v>
      </c>
      <c r="AQ72" s="187">
        <f t="shared" si="54"/>
        <v>1.0999999999999999E-2</v>
      </c>
      <c r="AR72" s="188">
        <f t="shared" si="52"/>
        <v>1.0999999999999999E-2</v>
      </c>
      <c r="AS72" s="188">
        <v>0</v>
      </c>
      <c r="AT72" s="187">
        <f t="shared" si="55"/>
        <v>1.0999999999999999E-2</v>
      </c>
      <c r="AU72" s="188">
        <f t="shared" si="81"/>
        <v>0</v>
      </c>
      <c r="AV72" s="187">
        <v>0</v>
      </c>
      <c r="AW72" s="49">
        <v>0</v>
      </c>
      <c r="AX72" s="188">
        <f t="shared" si="82"/>
        <v>0</v>
      </c>
      <c r="AY72" s="187">
        <v>0</v>
      </c>
      <c r="AZ72" s="49">
        <v>0</v>
      </c>
      <c r="BA72" s="188">
        <f t="shared" si="83"/>
        <v>0</v>
      </c>
      <c r="BB72" s="187">
        <v>0</v>
      </c>
      <c r="BC72" s="49">
        <v>0</v>
      </c>
      <c r="BD72" s="188">
        <f t="shared" si="84"/>
        <v>0</v>
      </c>
      <c r="BE72" s="188">
        <v>0</v>
      </c>
      <c r="BF72" s="187">
        <f t="shared" si="56"/>
        <v>0</v>
      </c>
      <c r="BG72" s="188">
        <f t="shared" si="85"/>
        <v>1.0999999999999999E-2</v>
      </c>
      <c r="BH72" s="188">
        <v>0</v>
      </c>
      <c r="BI72" s="207">
        <f t="shared" si="57"/>
        <v>1.0999999999999999E-2</v>
      </c>
      <c r="BJ72" s="188">
        <f t="shared" si="86"/>
        <v>0</v>
      </c>
      <c r="BK72" s="187">
        <v>0</v>
      </c>
      <c r="BL72" s="48">
        <v>0</v>
      </c>
      <c r="BM72" s="188">
        <f t="shared" si="87"/>
        <v>0</v>
      </c>
      <c r="BN72" s="187">
        <v>0</v>
      </c>
      <c r="BO72" s="48">
        <v>0</v>
      </c>
      <c r="BP72" s="188">
        <f t="shared" si="88"/>
        <v>0</v>
      </c>
      <c r="BQ72" s="187">
        <v>0</v>
      </c>
      <c r="BR72" s="48">
        <v>0</v>
      </c>
      <c r="BS72" s="151">
        <f t="shared" si="89"/>
        <v>0</v>
      </c>
      <c r="BT72" s="151">
        <v>0</v>
      </c>
      <c r="BU72" s="152">
        <f t="shared" si="58"/>
        <v>0</v>
      </c>
      <c r="BV72" s="151">
        <f t="shared" si="90"/>
        <v>1.0999999999999999E-2</v>
      </c>
      <c r="BW72" s="151">
        <v>0</v>
      </c>
      <c r="BX72" s="51">
        <f t="shared" si="59"/>
        <v>1.0999999999999999E-2</v>
      </c>
      <c r="BY72" s="54">
        <v>0</v>
      </c>
    </row>
    <row r="73" spans="2:77" ht="16.95" customHeight="1" thickBot="1" x14ac:dyDescent="0.3">
      <c r="B73" s="797"/>
      <c r="C73" s="801"/>
      <c r="D73" s="617" t="s">
        <v>32</v>
      </c>
      <c r="E73" s="186">
        <f t="shared" si="65"/>
        <v>86.743205000000003</v>
      </c>
      <c r="F73" s="240">
        <f t="shared" si="66"/>
        <v>0</v>
      </c>
      <c r="G73" s="243">
        <v>0</v>
      </c>
      <c r="H73" s="244">
        <f t="shared" si="67"/>
        <v>14.457000000000001</v>
      </c>
      <c r="I73" s="244">
        <f t="shared" si="68"/>
        <v>14.457000000000001</v>
      </c>
      <c r="J73" s="243">
        <v>0</v>
      </c>
      <c r="K73" s="244">
        <f t="shared" si="69"/>
        <v>0</v>
      </c>
      <c r="L73" s="244">
        <f t="shared" si="70"/>
        <v>14.457000000000001</v>
      </c>
      <c r="M73" s="243">
        <v>0</v>
      </c>
      <c r="N73" s="244">
        <f t="shared" si="71"/>
        <v>0</v>
      </c>
      <c r="O73" s="244">
        <f t="shared" si="91"/>
        <v>14.457000000000001</v>
      </c>
      <c r="P73" s="243">
        <v>0</v>
      </c>
      <c r="Q73" s="162">
        <f t="shared" si="72"/>
        <v>86.743205000000003</v>
      </c>
      <c r="R73" s="163">
        <v>0</v>
      </c>
      <c r="S73" s="626">
        <f>S72*598.229</f>
        <v>86.743205000000003</v>
      </c>
      <c r="T73" s="164">
        <f t="shared" si="73"/>
        <v>0</v>
      </c>
      <c r="U73" s="165">
        <v>0</v>
      </c>
      <c r="V73" s="99"/>
      <c r="W73" s="164">
        <f t="shared" si="74"/>
        <v>0</v>
      </c>
      <c r="X73" s="165">
        <v>0</v>
      </c>
      <c r="Y73" s="99"/>
      <c r="Z73" s="164">
        <f t="shared" si="75"/>
        <v>0</v>
      </c>
      <c r="AA73" s="165">
        <v>0</v>
      </c>
      <c r="AB73" s="99"/>
      <c r="AC73" s="198">
        <f t="shared" si="76"/>
        <v>0</v>
      </c>
      <c r="AD73" s="198">
        <v>0</v>
      </c>
      <c r="AE73" s="197">
        <f t="shared" si="53"/>
        <v>0</v>
      </c>
      <c r="AF73" s="198">
        <f t="shared" si="77"/>
        <v>6.2960000000000003</v>
      </c>
      <c r="AG73" s="197">
        <v>0</v>
      </c>
      <c r="AH73" s="99">
        <v>6.2960000000000003</v>
      </c>
      <c r="AI73" s="198">
        <f t="shared" si="78"/>
        <v>0</v>
      </c>
      <c r="AJ73" s="197">
        <v>0</v>
      </c>
      <c r="AK73" s="99">
        <v>0</v>
      </c>
      <c r="AL73" s="198">
        <f t="shared" si="79"/>
        <v>8.1609999999999996</v>
      </c>
      <c r="AM73" s="197">
        <v>0</v>
      </c>
      <c r="AN73" s="99">
        <v>8.1609999999999996</v>
      </c>
      <c r="AO73" s="198">
        <f t="shared" si="80"/>
        <v>14.457000000000001</v>
      </c>
      <c r="AP73" s="198">
        <v>0</v>
      </c>
      <c r="AQ73" s="197">
        <f t="shared" si="54"/>
        <v>14.457000000000001</v>
      </c>
      <c r="AR73" s="198">
        <f t="shared" si="52"/>
        <v>14.457000000000001</v>
      </c>
      <c r="AS73" s="198">
        <v>0</v>
      </c>
      <c r="AT73" s="197">
        <f t="shared" si="55"/>
        <v>14.457000000000001</v>
      </c>
      <c r="AU73" s="198">
        <f t="shared" si="81"/>
        <v>0</v>
      </c>
      <c r="AV73" s="197">
        <v>0</v>
      </c>
      <c r="AW73" s="100">
        <v>0</v>
      </c>
      <c r="AX73" s="198">
        <f t="shared" si="82"/>
        <v>0</v>
      </c>
      <c r="AY73" s="197">
        <v>0</v>
      </c>
      <c r="AZ73" s="100">
        <v>0</v>
      </c>
      <c r="BA73" s="198">
        <f t="shared" si="83"/>
        <v>0</v>
      </c>
      <c r="BB73" s="197">
        <v>0</v>
      </c>
      <c r="BC73" s="100">
        <v>0</v>
      </c>
      <c r="BD73" s="198">
        <f t="shared" si="84"/>
        <v>0</v>
      </c>
      <c r="BE73" s="198">
        <v>0</v>
      </c>
      <c r="BF73" s="197">
        <f t="shared" si="56"/>
        <v>0</v>
      </c>
      <c r="BG73" s="198">
        <f t="shared" si="85"/>
        <v>14.457000000000001</v>
      </c>
      <c r="BH73" s="198">
        <v>0</v>
      </c>
      <c r="BI73" s="197">
        <f t="shared" si="57"/>
        <v>14.457000000000001</v>
      </c>
      <c r="BJ73" s="198">
        <f t="shared" si="86"/>
        <v>0</v>
      </c>
      <c r="BK73" s="197">
        <v>0</v>
      </c>
      <c r="BL73" s="99">
        <v>0</v>
      </c>
      <c r="BM73" s="198">
        <f t="shared" si="87"/>
        <v>0</v>
      </c>
      <c r="BN73" s="197">
        <v>0</v>
      </c>
      <c r="BO73" s="99">
        <v>0</v>
      </c>
      <c r="BP73" s="198">
        <f t="shared" si="88"/>
        <v>0</v>
      </c>
      <c r="BQ73" s="197">
        <v>0</v>
      </c>
      <c r="BR73" s="99">
        <v>0</v>
      </c>
      <c r="BS73" s="200">
        <f t="shared" si="89"/>
        <v>0</v>
      </c>
      <c r="BT73" s="200">
        <v>0</v>
      </c>
      <c r="BU73" s="119">
        <f t="shared" si="58"/>
        <v>0</v>
      </c>
      <c r="BV73" s="200">
        <f t="shared" si="90"/>
        <v>14.457000000000001</v>
      </c>
      <c r="BW73" s="200">
        <v>0</v>
      </c>
      <c r="BX73" s="241">
        <f t="shared" si="59"/>
        <v>14.457000000000001</v>
      </c>
      <c r="BY73" s="122">
        <v>0</v>
      </c>
    </row>
    <row r="74" spans="2:77" ht="17.25" customHeight="1" x14ac:dyDescent="0.25">
      <c r="B74" s="796" t="s">
        <v>107</v>
      </c>
      <c r="C74" s="814" t="s">
        <v>108</v>
      </c>
      <c r="D74" s="245" t="s">
        <v>57</v>
      </c>
      <c r="E74" s="202">
        <f t="shared" si="65"/>
        <v>181</v>
      </c>
      <c r="F74" s="42">
        <f t="shared" si="66"/>
        <v>223</v>
      </c>
      <c r="G74" s="246">
        <f t="shared" ref="G74:G97" si="92">F74/E74</f>
        <v>1.2320441988950277</v>
      </c>
      <c r="H74" s="237">
        <f t="shared" si="67"/>
        <v>43</v>
      </c>
      <c r="I74" s="237">
        <f t="shared" si="68"/>
        <v>266</v>
      </c>
      <c r="J74" s="247">
        <f t="shared" ref="J74:J97" si="93">I74/E74</f>
        <v>1.4696132596685083</v>
      </c>
      <c r="K74" s="237">
        <f t="shared" si="69"/>
        <v>0</v>
      </c>
      <c r="L74" s="237">
        <f t="shared" si="70"/>
        <v>266</v>
      </c>
      <c r="M74" s="246">
        <f t="shared" ref="M74:M98" si="94">L74/E74</f>
        <v>1.4696132596685083</v>
      </c>
      <c r="N74" s="237">
        <f t="shared" si="71"/>
        <v>0</v>
      </c>
      <c r="O74" s="237">
        <f t="shared" si="91"/>
        <v>266</v>
      </c>
      <c r="P74" s="247">
        <f t="shared" ref="P74:P97" si="95">O74/E74</f>
        <v>1.4696132596685083</v>
      </c>
      <c r="Q74" s="248">
        <f t="shared" si="72"/>
        <v>181</v>
      </c>
      <c r="R74" s="249">
        <v>0</v>
      </c>
      <c r="S74" s="624">
        <v>181</v>
      </c>
      <c r="T74" s="250">
        <f t="shared" si="73"/>
        <v>48</v>
      </c>
      <c r="U74" s="251">
        <v>0</v>
      </c>
      <c r="V74" s="84">
        <v>48</v>
      </c>
      <c r="W74" s="250">
        <f t="shared" si="74"/>
        <v>148</v>
      </c>
      <c r="X74" s="251">
        <v>0</v>
      </c>
      <c r="Y74" s="84">
        <v>148</v>
      </c>
      <c r="Z74" s="250">
        <f t="shared" si="75"/>
        <v>27</v>
      </c>
      <c r="AA74" s="251">
        <v>0</v>
      </c>
      <c r="AB74" s="84">
        <v>27</v>
      </c>
      <c r="AC74" s="253">
        <f t="shared" si="76"/>
        <v>223</v>
      </c>
      <c r="AD74" s="253">
        <v>0</v>
      </c>
      <c r="AE74" s="254">
        <f t="shared" si="53"/>
        <v>223</v>
      </c>
      <c r="AF74" s="253">
        <f t="shared" si="77"/>
        <v>6</v>
      </c>
      <c r="AG74" s="254">
        <v>0</v>
      </c>
      <c r="AH74" s="84">
        <v>6</v>
      </c>
      <c r="AI74" s="253">
        <f t="shared" si="78"/>
        <v>0</v>
      </c>
      <c r="AJ74" s="254">
        <v>0</v>
      </c>
      <c r="AK74" s="84">
        <v>0</v>
      </c>
      <c r="AL74" s="253">
        <f t="shared" si="79"/>
        <v>37</v>
      </c>
      <c r="AM74" s="254">
        <v>0</v>
      </c>
      <c r="AN74" s="84">
        <v>37</v>
      </c>
      <c r="AO74" s="253">
        <f t="shared" si="80"/>
        <v>43</v>
      </c>
      <c r="AP74" s="253">
        <v>0</v>
      </c>
      <c r="AQ74" s="254">
        <f t="shared" si="54"/>
        <v>43</v>
      </c>
      <c r="AR74" s="253">
        <f t="shared" si="52"/>
        <v>266</v>
      </c>
      <c r="AS74" s="253">
        <v>0</v>
      </c>
      <c r="AT74" s="254">
        <f t="shared" si="55"/>
        <v>266</v>
      </c>
      <c r="AU74" s="253">
        <f t="shared" si="81"/>
        <v>0</v>
      </c>
      <c r="AV74" s="254">
        <v>0</v>
      </c>
      <c r="AW74" s="252">
        <v>0</v>
      </c>
      <c r="AX74" s="253">
        <f t="shared" si="82"/>
        <v>0</v>
      </c>
      <c r="AY74" s="254">
        <v>0</v>
      </c>
      <c r="AZ74" s="252">
        <v>0</v>
      </c>
      <c r="BA74" s="253">
        <f t="shared" si="83"/>
        <v>0</v>
      </c>
      <c r="BB74" s="254"/>
      <c r="BC74" s="252">
        <v>0</v>
      </c>
      <c r="BD74" s="253">
        <f t="shared" si="84"/>
        <v>0</v>
      </c>
      <c r="BE74" s="253">
        <v>0</v>
      </c>
      <c r="BF74" s="254">
        <f t="shared" si="56"/>
        <v>0</v>
      </c>
      <c r="BG74" s="253">
        <f t="shared" si="85"/>
        <v>266</v>
      </c>
      <c r="BH74" s="253">
        <v>0</v>
      </c>
      <c r="BI74" s="254">
        <f t="shared" si="57"/>
        <v>266</v>
      </c>
      <c r="BJ74" s="253">
        <f t="shared" si="86"/>
        <v>0</v>
      </c>
      <c r="BK74" s="254"/>
      <c r="BL74" s="84">
        <v>0</v>
      </c>
      <c r="BM74" s="253">
        <f t="shared" si="87"/>
        <v>0</v>
      </c>
      <c r="BN74" s="254"/>
      <c r="BO74" s="84">
        <v>0</v>
      </c>
      <c r="BP74" s="253">
        <f t="shared" si="88"/>
        <v>0</v>
      </c>
      <c r="BQ74" s="254"/>
      <c r="BR74" s="84">
        <v>0</v>
      </c>
      <c r="BS74" s="253">
        <f t="shared" si="89"/>
        <v>0</v>
      </c>
      <c r="BT74" s="255"/>
      <c r="BU74" s="152">
        <f t="shared" si="58"/>
        <v>0</v>
      </c>
      <c r="BV74" s="255">
        <f t="shared" si="90"/>
        <v>266</v>
      </c>
      <c r="BW74" s="255">
        <v>0</v>
      </c>
      <c r="BX74" s="256">
        <f t="shared" si="59"/>
        <v>266</v>
      </c>
      <c r="BY74" s="257">
        <f t="shared" ref="BY74:BY98" si="96">BV74/Q74</f>
        <v>1.4696132596685083</v>
      </c>
    </row>
    <row r="75" spans="2:77" ht="17.25" customHeight="1" thickBot="1" x14ac:dyDescent="0.3">
      <c r="B75" s="797"/>
      <c r="C75" s="815"/>
      <c r="D75" s="159" t="s">
        <v>32</v>
      </c>
      <c r="E75" s="186">
        <f t="shared" si="65"/>
        <v>76.02</v>
      </c>
      <c r="F75" s="240">
        <f t="shared" si="66"/>
        <v>93.38000000000001</v>
      </c>
      <c r="G75" s="246">
        <f t="shared" si="92"/>
        <v>1.2283609576427257</v>
      </c>
      <c r="H75" s="237">
        <f t="shared" si="67"/>
        <v>24.024000000000001</v>
      </c>
      <c r="I75" s="237">
        <f t="shared" si="68"/>
        <v>117.40400000000001</v>
      </c>
      <c r="J75" s="246">
        <f t="shared" si="93"/>
        <v>1.5443830570902397</v>
      </c>
      <c r="K75" s="237">
        <f t="shared" si="69"/>
        <v>0</v>
      </c>
      <c r="L75" s="237">
        <f t="shared" si="70"/>
        <v>117.40400000000001</v>
      </c>
      <c r="M75" s="246">
        <f t="shared" si="94"/>
        <v>1.5443830570902397</v>
      </c>
      <c r="N75" s="237">
        <f t="shared" si="71"/>
        <v>0</v>
      </c>
      <c r="O75" s="237">
        <f t="shared" si="91"/>
        <v>117.40400000000001</v>
      </c>
      <c r="P75" s="246">
        <f t="shared" si="95"/>
        <v>1.5443830570902397</v>
      </c>
      <c r="Q75" s="258">
        <f t="shared" si="72"/>
        <v>76.02</v>
      </c>
      <c r="R75" s="259">
        <v>0</v>
      </c>
      <c r="S75" s="632">
        <f>S74*0.42</f>
        <v>76.02</v>
      </c>
      <c r="T75" s="260">
        <f t="shared" si="73"/>
        <v>18.245000000000001</v>
      </c>
      <c r="U75" s="261">
        <v>0</v>
      </c>
      <c r="V75" s="234">
        <v>18.245000000000001</v>
      </c>
      <c r="W75" s="260">
        <f t="shared" si="74"/>
        <v>66.295000000000002</v>
      </c>
      <c r="X75" s="261">
        <v>0</v>
      </c>
      <c r="Y75" s="234">
        <v>66.295000000000002</v>
      </c>
      <c r="Z75" s="260">
        <f t="shared" si="75"/>
        <v>8.84</v>
      </c>
      <c r="AA75" s="261">
        <v>0</v>
      </c>
      <c r="AB75" s="234">
        <v>8.84</v>
      </c>
      <c r="AC75" s="263">
        <f t="shared" si="76"/>
        <v>93.38000000000001</v>
      </c>
      <c r="AD75" s="263">
        <v>0</v>
      </c>
      <c r="AE75" s="264">
        <f t="shared" si="53"/>
        <v>93.38000000000001</v>
      </c>
      <c r="AF75" s="263">
        <f t="shared" si="77"/>
        <v>7.0720000000000001</v>
      </c>
      <c r="AG75" s="264">
        <v>0</v>
      </c>
      <c r="AH75" s="234">
        <v>7.0720000000000001</v>
      </c>
      <c r="AI75" s="263">
        <f t="shared" si="78"/>
        <v>0</v>
      </c>
      <c r="AJ75" s="264">
        <v>0</v>
      </c>
      <c r="AK75" s="234">
        <v>0</v>
      </c>
      <c r="AL75" s="263">
        <f t="shared" si="79"/>
        <v>16.952000000000002</v>
      </c>
      <c r="AM75" s="264">
        <v>0</v>
      </c>
      <c r="AN75" s="234">
        <v>16.952000000000002</v>
      </c>
      <c r="AO75" s="263">
        <f t="shared" si="80"/>
        <v>24.024000000000001</v>
      </c>
      <c r="AP75" s="263">
        <v>0</v>
      </c>
      <c r="AQ75" s="264">
        <f t="shared" si="54"/>
        <v>24.024000000000001</v>
      </c>
      <c r="AR75" s="263">
        <f t="shared" si="52"/>
        <v>117.40400000000001</v>
      </c>
      <c r="AS75" s="263">
        <v>0</v>
      </c>
      <c r="AT75" s="264">
        <f t="shared" si="55"/>
        <v>117.40400000000001</v>
      </c>
      <c r="AU75" s="263">
        <f t="shared" si="81"/>
        <v>0</v>
      </c>
      <c r="AV75" s="264">
        <v>0</v>
      </c>
      <c r="AW75" s="262">
        <v>0</v>
      </c>
      <c r="AX75" s="263">
        <f t="shared" si="82"/>
        <v>0</v>
      </c>
      <c r="AY75" s="264">
        <v>0</v>
      </c>
      <c r="AZ75" s="262">
        <v>0</v>
      </c>
      <c r="BA75" s="263">
        <f t="shared" si="83"/>
        <v>0</v>
      </c>
      <c r="BB75" s="265"/>
      <c r="BC75" s="262">
        <v>0</v>
      </c>
      <c r="BD75" s="263">
        <f t="shared" si="84"/>
        <v>0</v>
      </c>
      <c r="BE75" s="263">
        <v>0</v>
      </c>
      <c r="BF75" s="264">
        <f t="shared" si="56"/>
        <v>0</v>
      </c>
      <c r="BG75" s="263">
        <f t="shared" si="85"/>
        <v>117.40400000000001</v>
      </c>
      <c r="BH75" s="263">
        <v>0</v>
      </c>
      <c r="BI75" s="266">
        <f t="shared" si="57"/>
        <v>117.40400000000001</v>
      </c>
      <c r="BJ75" s="263">
        <f t="shared" si="86"/>
        <v>0</v>
      </c>
      <c r="BK75" s="265"/>
      <c r="BL75" s="234">
        <v>0</v>
      </c>
      <c r="BM75" s="263">
        <f t="shared" si="87"/>
        <v>0</v>
      </c>
      <c r="BN75" s="265"/>
      <c r="BO75" s="234">
        <v>0</v>
      </c>
      <c r="BP75" s="263">
        <f t="shared" si="88"/>
        <v>0</v>
      </c>
      <c r="BQ75" s="265"/>
      <c r="BR75" s="234">
        <v>0</v>
      </c>
      <c r="BS75" s="263">
        <f t="shared" si="89"/>
        <v>0</v>
      </c>
      <c r="BT75" s="267"/>
      <c r="BU75" s="119">
        <f t="shared" si="58"/>
        <v>0</v>
      </c>
      <c r="BV75" s="268">
        <f t="shared" si="90"/>
        <v>117.40400000000001</v>
      </c>
      <c r="BW75" s="268">
        <v>0</v>
      </c>
      <c r="BX75" s="269">
        <f t="shared" si="59"/>
        <v>117.40400000000001</v>
      </c>
      <c r="BY75" s="270">
        <f t="shared" si="96"/>
        <v>1.5443830570902397</v>
      </c>
    </row>
    <row r="76" spans="2:77" ht="19.5" customHeight="1" thickBot="1" x14ac:dyDescent="0.3">
      <c r="B76" s="271" t="s">
        <v>109</v>
      </c>
      <c r="C76" s="272" t="s">
        <v>110</v>
      </c>
      <c r="D76" s="273" t="s">
        <v>32</v>
      </c>
      <c r="E76" s="274">
        <f t="shared" si="65"/>
        <v>5455.2</v>
      </c>
      <c r="F76" s="275">
        <f t="shared" si="66"/>
        <v>2011.7469000000001</v>
      </c>
      <c r="G76" s="23">
        <f t="shared" si="92"/>
        <v>0.36877601187857462</v>
      </c>
      <c r="H76" s="276">
        <f t="shared" si="67"/>
        <v>1367.3134500000001</v>
      </c>
      <c r="I76" s="276">
        <f t="shared" si="68"/>
        <v>3379.0603500000002</v>
      </c>
      <c r="J76" s="23">
        <f t="shared" si="93"/>
        <v>0.61942006709194908</v>
      </c>
      <c r="K76" s="276">
        <f t="shared" si="69"/>
        <v>0</v>
      </c>
      <c r="L76" s="276">
        <f t="shared" si="70"/>
        <v>3379.0603500000002</v>
      </c>
      <c r="M76" s="23">
        <f t="shared" si="94"/>
        <v>0.61942006709194908</v>
      </c>
      <c r="N76" s="276">
        <f t="shared" si="71"/>
        <v>0</v>
      </c>
      <c r="O76" s="276">
        <f t="shared" si="91"/>
        <v>3379.0603500000002</v>
      </c>
      <c r="P76" s="23">
        <f t="shared" si="95"/>
        <v>0.61942006709194908</v>
      </c>
      <c r="Q76" s="277">
        <f t="shared" si="72"/>
        <v>5455.2</v>
      </c>
      <c r="R76" s="278">
        <f>R78+R88+R90</f>
        <v>0</v>
      </c>
      <c r="S76" s="633">
        <f>S78+S88+S90</f>
        <v>5455.2</v>
      </c>
      <c r="T76" s="279">
        <f t="shared" si="73"/>
        <v>913.66600000000005</v>
      </c>
      <c r="U76" s="280">
        <f>U78+U88+U90</f>
        <v>0</v>
      </c>
      <c r="V76" s="281">
        <f>V78+V88+V90</f>
        <v>913.66600000000005</v>
      </c>
      <c r="W76" s="279">
        <f t="shared" si="74"/>
        <v>482.971</v>
      </c>
      <c r="X76" s="280">
        <f>X78+X88+X90</f>
        <v>0</v>
      </c>
      <c r="Y76" s="281">
        <f>Y78+Y88+Y90</f>
        <v>482.971</v>
      </c>
      <c r="Z76" s="279">
        <f t="shared" si="75"/>
        <v>615.10990000000004</v>
      </c>
      <c r="AA76" s="280">
        <f>AA78+AA88+AA90</f>
        <v>0</v>
      </c>
      <c r="AB76" s="281">
        <f>AB78+AB88+AB90</f>
        <v>615.10990000000004</v>
      </c>
      <c r="AC76" s="283">
        <f t="shared" si="76"/>
        <v>2011.7469000000001</v>
      </c>
      <c r="AD76" s="284">
        <f>AD78+AD88+AD90</f>
        <v>0</v>
      </c>
      <c r="AE76" s="285">
        <f>(AE78+AE88+AE90)</f>
        <v>2011.7469000000001</v>
      </c>
      <c r="AF76" s="283">
        <f t="shared" si="77"/>
        <v>348.96699999999998</v>
      </c>
      <c r="AG76" s="284">
        <f>AG78+AG88+AG90</f>
        <v>0</v>
      </c>
      <c r="AH76" s="281">
        <f>AH78+AH88+AH90</f>
        <v>348.96699999999998</v>
      </c>
      <c r="AI76" s="283">
        <f t="shared" si="78"/>
        <v>312.15645000000001</v>
      </c>
      <c r="AJ76" s="284">
        <f>AJ78+AJ88+AJ90</f>
        <v>0</v>
      </c>
      <c r="AK76" s="281">
        <f>AK78+AK88+AK90</f>
        <v>312.15645000000001</v>
      </c>
      <c r="AL76" s="283">
        <f t="shared" si="79"/>
        <v>706.19</v>
      </c>
      <c r="AM76" s="284">
        <f>AM78+AM88+AM90</f>
        <v>0</v>
      </c>
      <c r="AN76" s="281">
        <f>AN78+AN88+AN90</f>
        <v>706.19</v>
      </c>
      <c r="AO76" s="283">
        <f t="shared" si="80"/>
        <v>1367.3134500000001</v>
      </c>
      <c r="AP76" s="284">
        <f>AP78+AP88+AP90</f>
        <v>0</v>
      </c>
      <c r="AQ76" s="285">
        <f>(AQ78+AQ88+AQ90)</f>
        <v>1367.3134500000001</v>
      </c>
      <c r="AR76" s="283">
        <f t="shared" si="52"/>
        <v>3379.0603500000002</v>
      </c>
      <c r="AS76" s="284">
        <f>AS78+AS88+AS90</f>
        <v>0</v>
      </c>
      <c r="AT76" s="286">
        <f>(AT78+AT88+AT90)</f>
        <v>3379.0603500000002</v>
      </c>
      <c r="AU76" s="283">
        <f t="shared" si="81"/>
        <v>0</v>
      </c>
      <c r="AV76" s="284">
        <f>AV78+AV88+AV90</f>
        <v>0</v>
      </c>
      <c r="AW76" s="282">
        <f>AW78+AW88+AW90</f>
        <v>0</v>
      </c>
      <c r="AX76" s="283">
        <f t="shared" si="82"/>
        <v>0</v>
      </c>
      <c r="AY76" s="284">
        <f>AY78+AY88+AY90</f>
        <v>0</v>
      </c>
      <c r="AZ76" s="282">
        <f>AZ78+AZ88+AZ90</f>
        <v>0</v>
      </c>
      <c r="BA76" s="283">
        <f t="shared" si="83"/>
        <v>0</v>
      </c>
      <c r="BB76" s="284">
        <f>BB78+BB88+BB90</f>
        <v>0</v>
      </c>
      <c r="BC76" s="282">
        <f>BC78+BC88+BC90</f>
        <v>0</v>
      </c>
      <c r="BD76" s="283">
        <f t="shared" si="84"/>
        <v>0</v>
      </c>
      <c r="BE76" s="284">
        <f>BE78+BE88+BE90</f>
        <v>0</v>
      </c>
      <c r="BF76" s="285">
        <f>(BF78+BF88+BF90)</f>
        <v>0</v>
      </c>
      <c r="BG76" s="283">
        <f t="shared" si="85"/>
        <v>3379.0603500000002</v>
      </c>
      <c r="BH76" s="283">
        <f>BH78+BH88+BH90</f>
        <v>0</v>
      </c>
      <c r="BI76" s="284">
        <f>(BI78+BI88+BI90)</f>
        <v>3379.0603500000002</v>
      </c>
      <c r="BJ76" s="283">
        <f t="shared" si="86"/>
        <v>0</v>
      </c>
      <c r="BK76" s="284">
        <f>BK78+BK88+BK90</f>
        <v>0</v>
      </c>
      <c r="BL76" s="281">
        <f>BL78+BL88+BL90</f>
        <v>0</v>
      </c>
      <c r="BM76" s="283">
        <f t="shared" si="87"/>
        <v>0</v>
      </c>
      <c r="BN76" s="284">
        <f>BN78+BN88+BN90</f>
        <v>0</v>
      </c>
      <c r="BO76" s="281">
        <f>BO78+BO88+BO90</f>
        <v>0</v>
      </c>
      <c r="BP76" s="283">
        <f t="shared" si="88"/>
        <v>0</v>
      </c>
      <c r="BQ76" s="284">
        <f>BQ78+BQ88+BQ90</f>
        <v>0</v>
      </c>
      <c r="BR76" s="281">
        <f>BR78+BR88+BR90</f>
        <v>0</v>
      </c>
      <c r="BS76" s="287">
        <f t="shared" si="89"/>
        <v>0</v>
      </c>
      <c r="BT76" s="288">
        <f>BT78+BT88+BT90</f>
        <v>0</v>
      </c>
      <c r="BU76" s="289">
        <f>(BU78+BU88+BU90)</f>
        <v>0</v>
      </c>
      <c r="BV76" s="287">
        <f t="shared" si="90"/>
        <v>3379.0603500000002</v>
      </c>
      <c r="BW76" s="288">
        <f>BW78+BW88+BW90</f>
        <v>0</v>
      </c>
      <c r="BX76" s="288">
        <f>(BX78+BX88+BX90)</f>
        <v>3379.0603500000002</v>
      </c>
      <c r="BY76" s="290">
        <f t="shared" si="96"/>
        <v>0.61942006709194908</v>
      </c>
    </row>
    <row r="77" spans="2:77" ht="18" customHeight="1" x14ac:dyDescent="0.25">
      <c r="B77" s="810" t="s">
        <v>111</v>
      </c>
      <c r="C77" s="812" t="s">
        <v>112</v>
      </c>
      <c r="D77" s="291" t="s">
        <v>52</v>
      </c>
      <c r="E77" s="178">
        <f t="shared" si="65"/>
        <v>2.0099999999999998</v>
      </c>
      <c r="F77" s="292">
        <f t="shared" si="66"/>
        <v>0.56800000000000006</v>
      </c>
      <c r="G77" s="126">
        <f t="shared" si="92"/>
        <v>0.28258706467661698</v>
      </c>
      <c r="H77" s="127">
        <f t="shared" si="67"/>
        <v>0.35899999999999999</v>
      </c>
      <c r="I77" s="127">
        <f t="shared" si="68"/>
        <v>0.92700000000000005</v>
      </c>
      <c r="J77" s="126">
        <f t="shared" si="93"/>
        <v>0.46119402985074637</v>
      </c>
      <c r="K77" s="127">
        <f t="shared" si="69"/>
        <v>0</v>
      </c>
      <c r="L77" s="127">
        <f t="shared" si="70"/>
        <v>0.92700000000000005</v>
      </c>
      <c r="M77" s="126">
        <f t="shared" si="94"/>
        <v>0.46119402985074637</v>
      </c>
      <c r="N77" s="127">
        <f t="shared" si="71"/>
        <v>0</v>
      </c>
      <c r="O77" s="127">
        <f t="shared" si="91"/>
        <v>0.92700000000000005</v>
      </c>
      <c r="P77" s="126">
        <f t="shared" si="95"/>
        <v>0.46119402985074637</v>
      </c>
      <c r="Q77" s="293">
        <f t="shared" si="72"/>
        <v>2.0099999999999998</v>
      </c>
      <c r="R77" s="294">
        <f>R79+R81+R83+R85</f>
        <v>0</v>
      </c>
      <c r="S77" s="634">
        <f>S79+S81+S83+S85</f>
        <v>2.0099999999999998</v>
      </c>
      <c r="T77" s="295">
        <f t="shared" si="73"/>
        <v>0.27500000000000002</v>
      </c>
      <c r="U77" s="296">
        <f>U79+U81+U83+U85</f>
        <v>0</v>
      </c>
      <c r="V77" s="297">
        <f>V79+V81+V83+V85</f>
        <v>0.27500000000000002</v>
      </c>
      <c r="W77" s="295">
        <f t="shared" si="74"/>
        <v>0.107</v>
      </c>
      <c r="X77" s="296">
        <f>X79+X81+X83+X85</f>
        <v>0</v>
      </c>
      <c r="Y77" s="297">
        <f>Y79+Y81+Y83+Y85</f>
        <v>0.107</v>
      </c>
      <c r="Z77" s="295">
        <f t="shared" si="75"/>
        <v>0.186</v>
      </c>
      <c r="AA77" s="296">
        <f>AA79+AA81+AA83+AA85</f>
        <v>0</v>
      </c>
      <c r="AB77" s="297">
        <f>AB79+AB81+AB83+AB85</f>
        <v>0.186</v>
      </c>
      <c r="AC77" s="175">
        <f t="shared" si="76"/>
        <v>0.56800000000000006</v>
      </c>
      <c r="AD77" s="299">
        <f>AD79+AD81+AD83+AD85</f>
        <v>0</v>
      </c>
      <c r="AE77" s="172">
        <f>AE79+AE81+AE83+AE85</f>
        <v>0.56800000000000006</v>
      </c>
      <c r="AF77" s="175">
        <f t="shared" si="77"/>
        <v>0.125</v>
      </c>
      <c r="AG77" s="300">
        <f>AG79+AG81+AG83+AG85</f>
        <v>0</v>
      </c>
      <c r="AH77" s="297">
        <f>AH79+AH81+AH83+AH85</f>
        <v>0.125</v>
      </c>
      <c r="AI77" s="175">
        <f t="shared" si="78"/>
        <v>0.104</v>
      </c>
      <c r="AJ77" s="300">
        <f>AJ79+AJ81+AJ83+AJ85</f>
        <v>0</v>
      </c>
      <c r="AK77" s="297">
        <f>AK79+AK81+AK83+AK85</f>
        <v>0.104</v>
      </c>
      <c r="AL77" s="175">
        <f t="shared" si="79"/>
        <v>0.13</v>
      </c>
      <c r="AM77" s="300">
        <f>AM79+AM81+AM83+AM85</f>
        <v>0</v>
      </c>
      <c r="AN77" s="297">
        <f>AN79+AN81+AN83+AN85</f>
        <v>0.13</v>
      </c>
      <c r="AO77" s="175">
        <f t="shared" si="80"/>
        <v>0.35899999999999999</v>
      </c>
      <c r="AP77" s="299">
        <f>AP79+AP81+AP83+AP85</f>
        <v>0</v>
      </c>
      <c r="AQ77" s="172">
        <f>AQ79+AQ81+AQ83+AQ85</f>
        <v>0.35899999999999999</v>
      </c>
      <c r="AR77" s="175">
        <f t="shared" si="52"/>
        <v>0.92700000000000005</v>
      </c>
      <c r="AS77" s="299">
        <f>AS79+AS81+AS83+AS85</f>
        <v>0</v>
      </c>
      <c r="AT77" s="172">
        <f>AT79+AT81+AT83+AT85</f>
        <v>0.92700000000000005</v>
      </c>
      <c r="AU77" s="175">
        <f t="shared" si="81"/>
        <v>0</v>
      </c>
      <c r="AV77" s="300">
        <f>AV79+AV81+AV83+AV85</f>
        <v>0</v>
      </c>
      <c r="AW77" s="298">
        <f>AW79+AW81+AW83+AW85</f>
        <v>0</v>
      </c>
      <c r="AX77" s="175">
        <f t="shared" si="82"/>
        <v>0</v>
      </c>
      <c r="AY77" s="300">
        <f>AY79+AY81+AY83+AY85</f>
        <v>0</v>
      </c>
      <c r="AZ77" s="298">
        <f>AZ79+AZ81+AZ83+AZ85</f>
        <v>0</v>
      </c>
      <c r="BA77" s="175">
        <f t="shared" si="83"/>
        <v>0</v>
      </c>
      <c r="BB77" s="300">
        <f>BB79+BB81+BB83+BB85</f>
        <v>0</v>
      </c>
      <c r="BC77" s="298">
        <f>BC79+BC81+BC83+BC85</f>
        <v>0</v>
      </c>
      <c r="BD77" s="175">
        <f t="shared" si="84"/>
        <v>0</v>
      </c>
      <c r="BE77" s="299">
        <f>BE79+BE81+BE83+BE85</f>
        <v>0</v>
      </c>
      <c r="BF77" s="172">
        <f>BF79+BF81+BF83+BF85</f>
        <v>0</v>
      </c>
      <c r="BG77" s="175">
        <f t="shared" si="85"/>
        <v>0.92700000000000005</v>
      </c>
      <c r="BH77" s="299">
        <f>BH79+BH81+BH83+BH85</f>
        <v>0</v>
      </c>
      <c r="BI77" s="172">
        <f>BI79+BI81+BI83+BI85</f>
        <v>0.92700000000000005</v>
      </c>
      <c r="BJ77" s="175">
        <f t="shared" si="86"/>
        <v>0</v>
      </c>
      <c r="BK77" s="300">
        <f>BK79+BK81+BK83+BK85</f>
        <v>0</v>
      </c>
      <c r="BL77" s="297">
        <f>BL79+BL81+BL83+BL85</f>
        <v>0</v>
      </c>
      <c r="BM77" s="175">
        <f t="shared" si="87"/>
        <v>0</v>
      </c>
      <c r="BN77" s="300">
        <f>BN79+BN81+BN83+BN85</f>
        <v>0</v>
      </c>
      <c r="BO77" s="297">
        <f>BO79+BO81+BO83+BO85</f>
        <v>0</v>
      </c>
      <c r="BP77" s="175">
        <f t="shared" si="88"/>
        <v>0</v>
      </c>
      <c r="BQ77" s="300">
        <f>BQ79+BQ81+BQ83+BQ85</f>
        <v>0</v>
      </c>
      <c r="BR77" s="297">
        <f>BR79+BR81+BR83+BR85</f>
        <v>0</v>
      </c>
      <c r="BS77" s="135">
        <f t="shared" si="89"/>
        <v>0</v>
      </c>
      <c r="BT77" s="301">
        <f>BT79+BT81+BT83+BT85</f>
        <v>0</v>
      </c>
      <c r="BU77" s="137">
        <f>BU79+BU81+BU83+BU85</f>
        <v>0</v>
      </c>
      <c r="BV77" s="135">
        <f t="shared" si="90"/>
        <v>0.92700000000000005</v>
      </c>
      <c r="BW77" s="301">
        <f>BW79+BW81+BW83+BW85</f>
        <v>0</v>
      </c>
      <c r="BX77" s="137">
        <f>BX79+BX81+BX83+BX85</f>
        <v>0.92700000000000005</v>
      </c>
      <c r="BY77" s="177">
        <f t="shared" si="96"/>
        <v>0.46119402985074637</v>
      </c>
    </row>
    <row r="78" spans="2:77" ht="18" customHeight="1" x14ac:dyDescent="0.25">
      <c r="B78" s="811"/>
      <c r="C78" s="813"/>
      <c r="D78" s="56" t="s">
        <v>32</v>
      </c>
      <c r="E78" s="178">
        <f t="shared" si="65"/>
        <v>2730.2</v>
      </c>
      <c r="F78" s="58">
        <f t="shared" si="66"/>
        <v>854.38689999999997</v>
      </c>
      <c r="G78" s="59">
        <f t="shared" si="92"/>
        <v>0.31293930847556956</v>
      </c>
      <c r="H78" s="61">
        <f t="shared" si="67"/>
        <v>552.61545000000001</v>
      </c>
      <c r="I78" s="61">
        <f t="shared" si="68"/>
        <v>1407.00235</v>
      </c>
      <c r="J78" s="59">
        <f t="shared" si="93"/>
        <v>0.51534772177862431</v>
      </c>
      <c r="K78" s="61">
        <f t="shared" si="69"/>
        <v>0</v>
      </c>
      <c r="L78" s="61">
        <f t="shared" si="70"/>
        <v>1407.00235</v>
      </c>
      <c r="M78" s="59">
        <f t="shared" si="94"/>
        <v>0.51534772177862431</v>
      </c>
      <c r="N78" s="61">
        <f t="shared" si="71"/>
        <v>0</v>
      </c>
      <c r="O78" s="61">
        <f t="shared" si="91"/>
        <v>1407.00235</v>
      </c>
      <c r="P78" s="59">
        <f t="shared" si="95"/>
        <v>0.51534772177862431</v>
      </c>
      <c r="Q78" s="139">
        <f t="shared" si="72"/>
        <v>2730.2</v>
      </c>
      <c r="R78" s="302">
        <f>R80+R82+R84+R86</f>
        <v>0</v>
      </c>
      <c r="S78" s="635">
        <f>S80+S82+S84+S86</f>
        <v>2730.2</v>
      </c>
      <c r="T78" s="142">
        <f t="shared" si="73"/>
        <v>402.70100000000002</v>
      </c>
      <c r="U78" s="303">
        <f>U80+U82+U84+U86</f>
        <v>0</v>
      </c>
      <c r="V78" s="304">
        <f>V80+V82+V84+V86</f>
        <v>402.70100000000002</v>
      </c>
      <c r="W78" s="142">
        <f t="shared" si="74"/>
        <v>152.268</v>
      </c>
      <c r="X78" s="303">
        <f>X80+X82+X84+X86</f>
        <v>0</v>
      </c>
      <c r="Y78" s="304">
        <f>Y80+Y82+Y84+Y86</f>
        <v>152.268</v>
      </c>
      <c r="Z78" s="142">
        <f t="shared" si="75"/>
        <v>299.41790000000003</v>
      </c>
      <c r="AA78" s="303">
        <f>AA80+AA82+AA84+AA86</f>
        <v>0</v>
      </c>
      <c r="AB78" s="304">
        <f>AB80+AB82+AB84+AB86</f>
        <v>299.41790000000003</v>
      </c>
      <c r="AC78" s="183">
        <f t="shared" si="76"/>
        <v>854.38689999999997</v>
      </c>
      <c r="AD78" s="306">
        <f>AD80+AD82+AD84+AD86</f>
        <v>0</v>
      </c>
      <c r="AE78" s="307">
        <f>AE80+AE82+AE84+AE86</f>
        <v>854.38689999999997</v>
      </c>
      <c r="AF78" s="183">
        <f t="shared" si="77"/>
        <v>199.73700000000002</v>
      </c>
      <c r="AG78" s="308">
        <f>AG80+AG82+AG84+AG86</f>
        <v>0</v>
      </c>
      <c r="AH78" s="304">
        <f>AH80+AH82+AH84+AH86</f>
        <v>199.73700000000002</v>
      </c>
      <c r="AI78" s="183">
        <f t="shared" si="78"/>
        <v>158.36545000000001</v>
      </c>
      <c r="AJ78" s="308">
        <f>AJ80+AJ82+AJ84+AJ86</f>
        <v>0</v>
      </c>
      <c r="AK78" s="304">
        <f>AK80+AK82+AK84+AK86</f>
        <v>158.36545000000001</v>
      </c>
      <c r="AL78" s="183">
        <f t="shared" si="79"/>
        <v>194.51299999999998</v>
      </c>
      <c r="AM78" s="308">
        <f>AM80+AM82+AM84+AM86</f>
        <v>0</v>
      </c>
      <c r="AN78" s="304">
        <f>AN80+AN82+AN84+AN86</f>
        <v>194.51299999999998</v>
      </c>
      <c r="AO78" s="183">
        <f t="shared" si="80"/>
        <v>552.61545000000001</v>
      </c>
      <c r="AP78" s="306">
        <f>AP80+AP82+AP84+AP86</f>
        <v>0</v>
      </c>
      <c r="AQ78" s="307">
        <f>AQ80+AQ82+AQ84+AQ86</f>
        <v>552.61545000000001</v>
      </c>
      <c r="AR78" s="183">
        <f t="shared" si="52"/>
        <v>1407.00235</v>
      </c>
      <c r="AS78" s="306">
        <f>AS80+AS82+AS84+AS86</f>
        <v>0</v>
      </c>
      <c r="AT78" s="181">
        <f>AT80+AT82+AT84+AT86</f>
        <v>1407.00235</v>
      </c>
      <c r="AU78" s="183">
        <f t="shared" si="81"/>
        <v>0</v>
      </c>
      <c r="AV78" s="308">
        <f>AV80+AV82+AV84+AV86</f>
        <v>0</v>
      </c>
      <c r="AW78" s="305">
        <f>AW80+AW82+AW84+AW86</f>
        <v>0</v>
      </c>
      <c r="AX78" s="183">
        <f t="shared" si="82"/>
        <v>0</v>
      </c>
      <c r="AY78" s="308">
        <f>AY80+AY82+AY84+AY86</f>
        <v>0</v>
      </c>
      <c r="AZ78" s="305">
        <f>AZ80+AZ82+AZ84+AZ86</f>
        <v>0</v>
      </c>
      <c r="BA78" s="183">
        <f t="shared" si="83"/>
        <v>0</v>
      </c>
      <c r="BB78" s="308">
        <f>BB80+BB82+BB84+BB86</f>
        <v>0</v>
      </c>
      <c r="BC78" s="305">
        <f>BC80+BC82+BC84+BC86</f>
        <v>0</v>
      </c>
      <c r="BD78" s="183">
        <f t="shared" si="84"/>
        <v>0</v>
      </c>
      <c r="BE78" s="306">
        <f>BE80+BE82+BE84+BE86</f>
        <v>0</v>
      </c>
      <c r="BF78" s="307">
        <f>BF80+BF82+BF84+BF86</f>
        <v>0</v>
      </c>
      <c r="BG78" s="183">
        <f t="shared" si="85"/>
        <v>1407.00235</v>
      </c>
      <c r="BH78" s="306">
        <f>BH80+BH82+BH84+BH86</f>
        <v>0</v>
      </c>
      <c r="BI78" s="181">
        <f>BI80+BI82+BI84+BI86</f>
        <v>1407.00235</v>
      </c>
      <c r="BJ78" s="183">
        <f t="shared" si="86"/>
        <v>0</v>
      </c>
      <c r="BK78" s="308">
        <f>BK80+BK82+BK84+BK86</f>
        <v>0</v>
      </c>
      <c r="BL78" s="304">
        <f>BL80+BL82+BL84+BL86</f>
        <v>0</v>
      </c>
      <c r="BM78" s="183">
        <f t="shared" si="87"/>
        <v>0</v>
      </c>
      <c r="BN78" s="308">
        <f>BN80+BN82+BN84+BN86</f>
        <v>0</v>
      </c>
      <c r="BO78" s="304">
        <f>BO80+BO82+BO84+BO86</f>
        <v>0</v>
      </c>
      <c r="BP78" s="183">
        <f t="shared" si="88"/>
        <v>0</v>
      </c>
      <c r="BQ78" s="308">
        <f>BQ80+BQ82+BQ84+BQ86</f>
        <v>0</v>
      </c>
      <c r="BR78" s="304">
        <f>BR80+BR82+BR84+BR86</f>
        <v>0</v>
      </c>
      <c r="BS78" s="144">
        <f t="shared" si="89"/>
        <v>0</v>
      </c>
      <c r="BT78" s="309">
        <f>BT80+BT82+BT84+BT86</f>
        <v>0</v>
      </c>
      <c r="BU78" s="310">
        <f>BU80+BU82+BU84+BU86</f>
        <v>0</v>
      </c>
      <c r="BV78" s="144">
        <f t="shared" si="90"/>
        <v>1407.00235</v>
      </c>
      <c r="BW78" s="309">
        <f>BW80+BW82+BW84+BW86</f>
        <v>0</v>
      </c>
      <c r="BX78" s="145">
        <f>BX80+BX82+BX84+BX86</f>
        <v>1407.00235</v>
      </c>
      <c r="BY78" s="72">
        <f t="shared" si="96"/>
        <v>0.51534772177862431</v>
      </c>
    </row>
    <row r="79" spans="2:77" ht="18" customHeight="1" x14ac:dyDescent="0.25">
      <c r="B79" s="806" t="s">
        <v>113</v>
      </c>
      <c r="C79" s="808" t="s">
        <v>114</v>
      </c>
      <c r="D79" s="74" t="s">
        <v>115</v>
      </c>
      <c r="E79" s="186">
        <f t="shared" si="65"/>
        <v>0.26</v>
      </c>
      <c r="F79" s="75">
        <f t="shared" si="66"/>
        <v>6.8000000000000005E-2</v>
      </c>
      <c r="G79" s="76">
        <f t="shared" si="92"/>
        <v>0.26153846153846155</v>
      </c>
      <c r="H79" s="78">
        <f t="shared" si="67"/>
        <v>7.1000000000000008E-2</v>
      </c>
      <c r="I79" s="78">
        <f t="shared" si="68"/>
        <v>0.13900000000000001</v>
      </c>
      <c r="J79" s="76">
        <f t="shared" si="93"/>
        <v>0.5346153846153846</v>
      </c>
      <c r="K79" s="78">
        <f t="shared" si="69"/>
        <v>0</v>
      </c>
      <c r="L79" s="78">
        <f t="shared" si="70"/>
        <v>0.13900000000000001</v>
      </c>
      <c r="M79" s="76">
        <f t="shared" si="94"/>
        <v>0.5346153846153846</v>
      </c>
      <c r="N79" s="78">
        <f t="shared" si="71"/>
        <v>0</v>
      </c>
      <c r="O79" s="78">
        <f t="shared" si="91"/>
        <v>0.13900000000000001</v>
      </c>
      <c r="P79" s="76">
        <f t="shared" si="95"/>
        <v>0.5346153846153846</v>
      </c>
      <c r="Q79" s="91">
        <f t="shared" si="72"/>
        <v>0.26</v>
      </c>
      <c r="R79" s="311">
        <v>0</v>
      </c>
      <c r="S79" s="625">
        <v>0.26</v>
      </c>
      <c r="T79" s="93">
        <f t="shared" si="73"/>
        <v>1.2999999999999999E-2</v>
      </c>
      <c r="U79" s="312">
        <v>0</v>
      </c>
      <c r="V79" s="95">
        <v>1.2999999999999999E-2</v>
      </c>
      <c r="W79" s="93">
        <f t="shared" si="74"/>
        <v>1.4E-2</v>
      </c>
      <c r="X79" s="312">
        <v>0</v>
      </c>
      <c r="Y79" s="95">
        <v>1.4E-2</v>
      </c>
      <c r="Z79" s="93">
        <f t="shared" si="75"/>
        <v>4.1000000000000002E-2</v>
      </c>
      <c r="AA79" s="312">
        <v>0</v>
      </c>
      <c r="AB79" s="95">
        <v>4.1000000000000002E-2</v>
      </c>
      <c r="AC79" s="190">
        <f t="shared" si="76"/>
        <v>6.8000000000000005E-2</v>
      </c>
      <c r="AD79" s="313">
        <v>0</v>
      </c>
      <c r="AE79" s="189">
        <f t="shared" ref="AE79:AE90" si="97">T79+W79+Z79</f>
        <v>6.8000000000000005E-2</v>
      </c>
      <c r="AF79" s="190">
        <f t="shared" si="77"/>
        <v>2.7E-2</v>
      </c>
      <c r="AG79" s="314">
        <v>0</v>
      </c>
      <c r="AH79" s="95">
        <v>2.7E-2</v>
      </c>
      <c r="AI79" s="190">
        <f t="shared" si="78"/>
        <v>0.02</v>
      </c>
      <c r="AJ79" s="314">
        <v>0</v>
      </c>
      <c r="AK79" s="95">
        <v>0.02</v>
      </c>
      <c r="AL79" s="190">
        <f t="shared" si="79"/>
        <v>2.4E-2</v>
      </c>
      <c r="AM79" s="314">
        <v>0</v>
      </c>
      <c r="AN79" s="95">
        <v>2.4E-2</v>
      </c>
      <c r="AO79" s="190">
        <f t="shared" si="80"/>
        <v>7.1000000000000008E-2</v>
      </c>
      <c r="AP79" s="313">
        <v>0</v>
      </c>
      <c r="AQ79" s="189">
        <f t="shared" ref="AQ79:AQ90" si="98">AF79+AI79+AL79</f>
        <v>7.1000000000000008E-2</v>
      </c>
      <c r="AR79" s="190">
        <f t="shared" si="52"/>
        <v>0.13900000000000001</v>
      </c>
      <c r="AS79" s="313">
        <v>0</v>
      </c>
      <c r="AT79" s="189">
        <f t="shared" ref="AT79:AT90" si="99">AC79+AO79</f>
        <v>0.13900000000000001</v>
      </c>
      <c r="AU79" s="190">
        <f t="shared" si="81"/>
        <v>0</v>
      </c>
      <c r="AV79" s="314">
        <v>0</v>
      </c>
      <c r="AW79" s="96">
        <v>0</v>
      </c>
      <c r="AX79" s="190">
        <f t="shared" si="82"/>
        <v>0</v>
      </c>
      <c r="AY79" s="314">
        <v>0</v>
      </c>
      <c r="AZ79" s="96">
        <v>0</v>
      </c>
      <c r="BA79" s="190">
        <f t="shared" si="83"/>
        <v>0</v>
      </c>
      <c r="BB79" s="314">
        <v>0</v>
      </c>
      <c r="BC79" s="96">
        <v>0</v>
      </c>
      <c r="BD79" s="190">
        <f t="shared" si="84"/>
        <v>0</v>
      </c>
      <c r="BE79" s="313">
        <v>0</v>
      </c>
      <c r="BF79" s="189">
        <f t="shared" ref="BF79:BF90" si="100">AU79+AX79+BA79</f>
        <v>0</v>
      </c>
      <c r="BG79" s="190">
        <f t="shared" si="85"/>
        <v>0.13900000000000001</v>
      </c>
      <c r="BH79" s="313">
        <v>0</v>
      </c>
      <c r="BI79" s="189">
        <f t="shared" ref="BI79:BI90" si="101">AR79+BD79</f>
        <v>0.13900000000000001</v>
      </c>
      <c r="BJ79" s="190">
        <f t="shared" si="86"/>
        <v>0</v>
      </c>
      <c r="BK79" s="314">
        <v>0</v>
      </c>
      <c r="BL79" s="95">
        <v>0</v>
      </c>
      <c r="BM79" s="190">
        <f t="shared" si="87"/>
        <v>0</v>
      </c>
      <c r="BN79" s="314">
        <v>0</v>
      </c>
      <c r="BO79" s="95">
        <v>0</v>
      </c>
      <c r="BP79" s="190">
        <f t="shared" si="88"/>
        <v>0</v>
      </c>
      <c r="BQ79" s="314">
        <v>0</v>
      </c>
      <c r="BR79" s="95">
        <v>0</v>
      </c>
      <c r="BS79" s="87">
        <f t="shared" si="89"/>
        <v>0</v>
      </c>
      <c r="BT79" s="315">
        <v>0</v>
      </c>
      <c r="BU79" s="88">
        <f t="shared" ref="BU79:BU90" si="102">BJ79+BM79+BP79</f>
        <v>0</v>
      </c>
      <c r="BV79" s="87">
        <f t="shared" si="90"/>
        <v>0.13900000000000001</v>
      </c>
      <c r="BW79" s="315">
        <v>0</v>
      </c>
      <c r="BX79" s="88">
        <f t="shared" ref="BX79:BX90" si="103">BG79+BS79</f>
        <v>0.13900000000000001</v>
      </c>
      <c r="BY79" s="90">
        <f t="shared" si="96"/>
        <v>0.5346153846153846</v>
      </c>
    </row>
    <row r="80" spans="2:77" ht="18" customHeight="1" x14ac:dyDescent="0.25">
      <c r="B80" s="807"/>
      <c r="C80" s="809"/>
      <c r="D80" s="74" t="s">
        <v>32</v>
      </c>
      <c r="E80" s="186">
        <f t="shared" si="65"/>
        <v>578.5</v>
      </c>
      <c r="F80" s="75">
        <f t="shared" si="66"/>
        <v>127.59545</v>
      </c>
      <c r="G80" s="76">
        <f t="shared" si="92"/>
        <v>0.22056257562662057</v>
      </c>
      <c r="H80" s="78">
        <f t="shared" si="67"/>
        <v>103.807</v>
      </c>
      <c r="I80" s="78">
        <f t="shared" si="68"/>
        <v>231.40244999999999</v>
      </c>
      <c r="J80" s="76">
        <f t="shared" si="93"/>
        <v>0.40000423509075195</v>
      </c>
      <c r="K80" s="78">
        <f t="shared" si="69"/>
        <v>0</v>
      </c>
      <c r="L80" s="78">
        <f t="shared" si="70"/>
        <v>231.40244999999999</v>
      </c>
      <c r="M80" s="76">
        <f t="shared" si="94"/>
        <v>0.40000423509075195</v>
      </c>
      <c r="N80" s="78">
        <f t="shared" si="71"/>
        <v>0</v>
      </c>
      <c r="O80" s="78">
        <f t="shared" si="91"/>
        <v>231.40244999999999</v>
      </c>
      <c r="P80" s="76">
        <f t="shared" si="95"/>
        <v>0.40000423509075195</v>
      </c>
      <c r="Q80" s="91">
        <f t="shared" si="72"/>
        <v>578.5</v>
      </c>
      <c r="R80" s="311">
        <v>0</v>
      </c>
      <c r="S80" s="625">
        <f>S79*2225</f>
        <v>578.5</v>
      </c>
      <c r="T80" s="93">
        <f t="shared" si="73"/>
        <v>35.89</v>
      </c>
      <c r="U80" s="312">
        <v>0</v>
      </c>
      <c r="V80" s="95">
        <v>35.89</v>
      </c>
      <c r="W80" s="93">
        <f t="shared" si="74"/>
        <v>23.666</v>
      </c>
      <c r="X80" s="312">
        <v>0</v>
      </c>
      <c r="Y80" s="95">
        <v>23.666</v>
      </c>
      <c r="Z80" s="93">
        <f t="shared" si="75"/>
        <v>68.039450000000002</v>
      </c>
      <c r="AA80" s="312">
        <v>0</v>
      </c>
      <c r="AB80" s="95">
        <v>68.039450000000002</v>
      </c>
      <c r="AC80" s="190">
        <f t="shared" si="76"/>
        <v>127.59545</v>
      </c>
      <c r="AD80" s="313">
        <v>0</v>
      </c>
      <c r="AE80" s="189">
        <f t="shared" si="97"/>
        <v>127.59545</v>
      </c>
      <c r="AF80" s="190">
        <f t="shared" si="77"/>
        <v>37.491</v>
      </c>
      <c r="AG80" s="314">
        <v>0</v>
      </c>
      <c r="AH80" s="95">
        <v>37.491</v>
      </c>
      <c r="AI80" s="190">
        <f t="shared" si="78"/>
        <v>30.138000000000002</v>
      </c>
      <c r="AJ80" s="314">
        <v>0</v>
      </c>
      <c r="AK80" s="95">
        <v>30.138000000000002</v>
      </c>
      <c r="AL80" s="190">
        <f t="shared" si="79"/>
        <v>36.177999999999997</v>
      </c>
      <c r="AM80" s="314">
        <v>0</v>
      </c>
      <c r="AN80" s="95">
        <v>36.177999999999997</v>
      </c>
      <c r="AO80" s="190">
        <f t="shared" si="80"/>
        <v>103.807</v>
      </c>
      <c r="AP80" s="313">
        <v>0</v>
      </c>
      <c r="AQ80" s="189">
        <f t="shared" si="98"/>
        <v>103.807</v>
      </c>
      <c r="AR80" s="190">
        <f t="shared" si="52"/>
        <v>231.40244999999999</v>
      </c>
      <c r="AS80" s="313">
        <v>0</v>
      </c>
      <c r="AT80" s="189">
        <f t="shared" si="99"/>
        <v>231.40244999999999</v>
      </c>
      <c r="AU80" s="190">
        <f t="shared" si="81"/>
        <v>0</v>
      </c>
      <c r="AV80" s="314">
        <v>0</v>
      </c>
      <c r="AW80" s="96">
        <v>0</v>
      </c>
      <c r="AX80" s="190">
        <f t="shared" si="82"/>
        <v>0</v>
      </c>
      <c r="AY80" s="314">
        <v>0</v>
      </c>
      <c r="AZ80" s="96">
        <v>0</v>
      </c>
      <c r="BA80" s="190">
        <f t="shared" si="83"/>
        <v>0</v>
      </c>
      <c r="BB80" s="314">
        <v>0</v>
      </c>
      <c r="BC80" s="96">
        <v>0</v>
      </c>
      <c r="BD80" s="190">
        <f t="shared" si="84"/>
        <v>0</v>
      </c>
      <c r="BE80" s="313">
        <v>0</v>
      </c>
      <c r="BF80" s="189">
        <f t="shared" si="100"/>
        <v>0</v>
      </c>
      <c r="BG80" s="190">
        <f t="shared" si="85"/>
        <v>231.40244999999999</v>
      </c>
      <c r="BH80" s="313">
        <v>0</v>
      </c>
      <c r="BI80" s="189">
        <f t="shared" si="101"/>
        <v>231.40244999999999</v>
      </c>
      <c r="BJ80" s="190">
        <f t="shared" si="86"/>
        <v>0</v>
      </c>
      <c r="BK80" s="314">
        <v>0</v>
      </c>
      <c r="BL80" s="95">
        <v>0</v>
      </c>
      <c r="BM80" s="190">
        <f t="shared" si="87"/>
        <v>0</v>
      </c>
      <c r="BN80" s="314">
        <v>0</v>
      </c>
      <c r="BO80" s="95">
        <v>0</v>
      </c>
      <c r="BP80" s="190">
        <f t="shared" si="88"/>
        <v>0</v>
      </c>
      <c r="BQ80" s="314">
        <v>0</v>
      </c>
      <c r="BR80" s="95">
        <v>0</v>
      </c>
      <c r="BS80" s="87">
        <f t="shared" si="89"/>
        <v>0</v>
      </c>
      <c r="BT80" s="315">
        <v>0</v>
      </c>
      <c r="BU80" s="88">
        <f t="shared" si="102"/>
        <v>0</v>
      </c>
      <c r="BV80" s="87">
        <f t="shared" si="90"/>
        <v>231.40244999999999</v>
      </c>
      <c r="BW80" s="315">
        <v>0</v>
      </c>
      <c r="BX80" s="88">
        <f t="shared" si="103"/>
        <v>231.40244999999999</v>
      </c>
      <c r="BY80" s="90">
        <f t="shared" si="96"/>
        <v>0.40000423509075195</v>
      </c>
    </row>
    <row r="81" spans="2:77" ht="18" customHeight="1" x14ac:dyDescent="0.25">
      <c r="B81" s="806" t="s">
        <v>116</v>
      </c>
      <c r="C81" s="808" t="s">
        <v>117</v>
      </c>
      <c r="D81" s="74" t="s">
        <v>52</v>
      </c>
      <c r="E81" s="186">
        <f t="shared" si="65"/>
        <v>0.3</v>
      </c>
      <c r="F81" s="75">
        <f t="shared" si="66"/>
        <v>7.3000000000000009E-2</v>
      </c>
      <c r="G81" s="76">
        <f t="shared" si="92"/>
        <v>0.24333333333333337</v>
      </c>
      <c r="H81" s="78">
        <f t="shared" si="67"/>
        <v>6.2E-2</v>
      </c>
      <c r="I81" s="78">
        <f t="shared" si="68"/>
        <v>0.13500000000000001</v>
      </c>
      <c r="J81" s="76">
        <f t="shared" si="93"/>
        <v>0.45000000000000007</v>
      </c>
      <c r="K81" s="78">
        <f t="shared" si="69"/>
        <v>0</v>
      </c>
      <c r="L81" s="78">
        <f t="shared" si="70"/>
        <v>0.13500000000000001</v>
      </c>
      <c r="M81" s="76">
        <f t="shared" si="94"/>
        <v>0.45000000000000007</v>
      </c>
      <c r="N81" s="78">
        <f t="shared" si="71"/>
        <v>0</v>
      </c>
      <c r="O81" s="78">
        <f t="shared" si="91"/>
        <v>0.13500000000000001</v>
      </c>
      <c r="P81" s="76">
        <f t="shared" si="95"/>
        <v>0.45000000000000007</v>
      </c>
      <c r="Q81" s="91">
        <f t="shared" si="72"/>
        <v>0.3</v>
      </c>
      <c r="R81" s="311">
        <v>0</v>
      </c>
      <c r="S81" s="625">
        <v>0.3</v>
      </c>
      <c r="T81" s="93">
        <f t="shared" si="73"/>
        <v>8.0000000000000002E-3</v>
      </c>
      <c r="U81" s="312">
        <v>0</v>
      </c>
      <c r="V81" s="95">
        <v>8.0000000000000002E-3</v>
      </c>
      <c r="W81" s="93">
        <f t="shared" si="74"/>
        <v>2.4E-2</v>
      </c>
      <c r="X81" s="312">
        <v>0</v>
      </c>
      <c r="Y81" s="95">
        <v>2.4E-2</v>
      </c>
      <c r="Z81" s="93">
        <f t="shared" si="75"/>
        <v>4.1000000000000002E-2</v>
      </c>
      <c r="AA81" s="312">
        <v>0</v>
      </c>
      <c r="AB81" s="95">
        <v>4.1000000000000002E-2</v>
      </c>
      <c r="AC81" s="190">
        <f t="shared" si="76"/>
        <v>7.3000000000000009E-2</v>
      </c>
      <c r="AD81" s="313">
        <v>0</v>
      </c>
      <c r="AE81" s="189">
        <f t="shared" si="97"/>
        <v>7.3000000000000009E-2</v>
      </c>
      <c r="AF81" s="190">
        <f t="shared" si="77"/>
        <v>2.1999999999999999E-2</v>
      </c>
      <c r="AG81" s="314">
        <v>0</v>
      </c>
      <c r="AH81" s="95">
        <v>2.1999999999999999E-2</v>
      </c>
      <c r="AI81" s="190">
        <f t="shared" si="78"/>
        <v>2.1999999999999999E-2</v>
      </c>
      <c r="AJ81" s="314">
        <v>0</v>
      </c>
      <c r="AK81" s="95">
        <v>2.1999999999999999E-2</v>
      </c>
      <c r="AL81" s="190">
        <f t="shared" si="79"/>
        <v>1.7999999999999999E-2</v>
      </c>
      <c r="AM81" s="314">
        <v>0</v>
      </c>
      <c r="AN81" s="95">
        <v>1.7999999999999999E-2</v>
      </c>
      <c r="AO81" s="190">
        <f t="shared" si="80"/>
        <v>6.2E-2</v>
      </c>
      <c r="AP81" s="313">
        <v>0</v>
      </c>
      <c r="AQ81" s="189">
        <f t="shared" si="98"/>
        <v>6.2E-2</v>
      </c>
      <c r="AR81" s="190">
        <f t="shared" si="52"/>
        <v>0.13500000000000001</v>
      </c>
      <c r="AS81" s="313">
        <v>0</v>
      </c>
      <c r="AT81" s="189">
        <f t="shared" si="99"/>
        <v>0.13500000000000001</v>
      </c>
      <c r="AU81" s="190">
        <f t="shared" si="81"/>
        <v>0</v>
      </c>
      <c r="AV81" s="314">
        <v>0</v>
      </c>
      <c r="AW81" s="96">
        <v>0</v>
      </c>
      <c r="AX81" s="190">
        <f t="shared" si="82"/>
        <v>0</v>
      </c>
      <c r="AY81" s="314">
        <v>0</v>
      </c>
      <c r="AZ81" s="96">
        <v>0</v>
      </c>
      <c r="BA81" s="190">
        <f t="shared" si="83"/>
        <v>0</v>
      </c>
      <c r="BB81" s="314">
        <v>0</v>
      </c>
      <c r="BC81" s="96">
        <v>0</v>
      </c>
      <c r="BD81" s="190">
        <f t="shared" si="84"/>
        <v>0</v>
      </c>
      <c r="BE81" s="313">
        <v>0</v>
      </c>
      <c r="BF81" s="189">
        <f t="shared" si="100"/>
        <v>0</v>
      </c>
      <c r="BG81" s="190">
        <f t="shared" si="85"/>
        <v>0.13500000000000001</v>
      </c>
      <c r="BH81" s="313">
        <v>0</v>
      </c>
      <c r="BI81" s="189">
        <f t="shared" si="101"/>
        <v>0.13500000000000001</v>
      </c>
      <c r="BJ81" s="190">
        <f t="shared" si="86"/>
        <v>0</v>
      </c>
      <c r="BK81" s="314">
        <v>0</v>
      </c>
      <c r="BL81" s="95">
        <v>0</v>
      </c>
      <c r="BM81" s="190">
        <f t="shared" si="87"/>
        <v>0</v>
      </c>
      <c r="BN81" s="314">
        <v>0</v>
      </c>
      <c r="BO81" s="95">
        <v>0</v>
      </c>
      <c r="BP81" s="190">
        <f t="shared" si="88"/>
        <v>0</v>
      </c>
      <c r="BQ81" s="314">
        <v>0</v>
      </c>
      <c r="BR81" s="95">
        <v>0</v>
      </c>
      <c r="BS81" s="87">
        <f t="shared" si="89"/>
        <v>0</v>
      </c>
      <c r="BT81" s="315">
        <v>0</v>
      </c>
      <c r="BU81" s="88">
        <f t="shared" si="102"/>
        <v>0</v>
      </c>
      <c r="BV81" s="87">
        <f t="shared" si="90"/>
        <v>0.13500000000000001</v>
      </c>
      <c r="BW81" s="315">
        <v>0</v>
      </c>
      <c r="BX81" s="88">
        <f t="shared" si="103"/>
        <v>0.13500000000000001</v>
      </c>
      <c r="BY81" s="90">
        <f t="shared" si="96"/>
        <v>0.45000000000000007</v>
      </c>
    </row>
    <row r="82" spans="2:77" ht="18" customHeight="1" x14ac:dyDescent="0.25">
      <c r="B82" s="807"/>
      <c r="C82" s="809"/>
      <c r="D82" s="74" t="s">
        <v>32</v>
      </c>
      <c r="E82" s="186">
        <f t="shared" si="65"/>
        <v>376.8</v>
      </c>
      <c r="F82" s="75">
        <f t="shared" si="66"/>
        <v>114.78800000000001</v>
      </c>
      <c r="G82" s="76">
        <f t="shared" si="92"/>
        <v>0.30463906581740979</v>
      </c>
      <c r="H82" s="78">
        <f t="shared" si="67"/>
        <v>83.629000000000005</v>
      </c>
      <c r="I82" s="78">
        <f t="shared" si="68"/>
        <v>198.41700000000003</v>
      </c>
      <c r="J82" s="76">
        <f t="shared" si="93"/>
        <v>0.52658439490445863</v>
      </c>
      <c r="K82" s="78">
        <f t="shared" si="69"/>
        <v>0</v>
      </c>
      <c r="L82" s="78">
        <f t="shared" si="70"/>
        <v>198.41700000000003</v>
      </c>
      <c r="M82" s="76">
        <f t="shared" si="94"/>
        <v>0.52658439490445863</v>
      </c>
      <c r="N82" s="78">
        <f t="shared" si="71"/>
        <v>0</v>
      </c>
      <c r="O82" s="78">
        <f t="shared" si="91"/>
        <v>198.41700000000003</v>
      </c>
      <c r="P82" s="76">
        <f t="shared" si="95"/>
        <v>0.52658439490445863</v>
      </c>
      <c r="Q82" s="91">
        <f t="shared" si="72"/>
        <v>376.8</v>
      </c>
      <c r="R82" s="311">
        <v>0</v>
      </c>
      <c r="S82" s="625">
        <f>S81*1256</f>
        <v>376.8</v>
      </c>
      <c r="T82" s="93">
        <f t="shared" si="73"/>
        <v>9.65</v>
      </c>
      <c r="U82" s="312">
        <v>0</v>
      </c>
      <c r="V82" s="95">
        <v>9.65</v>
      </c>
      <c r="W82" s="93">
        <f t="shared" si="74"/>
        <v>29.027000000000001</v>
      </c>
      <c r="X82" s="312">
        <v>0</v>
      </c>
      <c r="Y82" s="95">
        <v>29.027000000000001</v>
      </c>
      <c r="Z82" s="93">
        <f t="shared" si="75"/>
        <v>76.111000000000004</v>
      </c>
      <c r="AA82" s="312">
        <v>0</v>
      </c>
      <c r="AB82" s="95">
        <v>76.111000000000004</v>
      </c>
      <c r="AC82" s="190">
        <f t="shared" si="76"/>
        <v>114.78800000000001</v>
      </c>
      <c r="AD82" s="313">
        <v>0</v>
      </c>
      <c r="AE82" s="189">
        <f t="shared" si="97"/>
        <v>114.78800000000001</v>
      </c>
      <c r="AF82" s="190">
        <f t="shared" si="77"/>
        <v>38.073</v>
      </c>
      <c r="AG82" s="314">
        <v>0</v>
      </c>
      <c r="AH82" s="95">
        <v>38.073</v>
      </c>
      <c r="AI82" s="190">
        <f t="shared" si="78"/>
        <v>24.315000000000001</v>
      </c>
      <c r="AJ82" s="314">
        <v>0</v>
      </c>
      <c r="AK82" s="95">
        <v>24.315000000000001</v>
      </c>
      <c r="AL82" s="190">
        <f t="shared" si="79"/>
        <v>21.241</v>
      </c>
      <c r="AM82" s="314">
        <v>0</v>
      </c>
      <c r="AN82" s="95">
        <v>21.241</v>
      </c>
      <c r="AO82" s="190">
        <f t="shared" si="80"/>
        <v>83.629000000000005</v>
      </c>
      <c r="AP82" s="313">
        <v>0</v>
      </c>
      <c r="AQ82" s="189">
        <f t="shared" si="98"/>
        <v>83.629000000000005</v>
      </c>
      <c r="AR82" s="190">
        <f t="shared" si="52"/>
        <v>198.41700000000003</v>
      </c>
      <c r="AS82" s="313">
        <v>0</v>
      </c>
      <c r="AT82" s="189">
        <f t="shared" si="99"/>
        <v>198.41700000000003</v>
      </c>
      <c r="AU82" s="190">
        <f t="shared" si="81"/>
        <v>0</v>
      </c>
      <c r="AV82" s="314">
        <v>0</v>
      </c>
      <c r="AW82" s="96">
        <v>0</v>
      </c>
      <c r="AX82" s="190">
        <f t="shared" si="82"/>
        <v>0</v>
      </c>
      <c r="AY82" s="314">
        <v>0</v>
      </c>
      <c r="AZ82" s="96">
        <v>0</v>
      </c>
      <c r="BA82" s="190">
        <f t="shared" si="83"/>
        <v>0</v>
      </c>
      <c r="BB82" s="314">
        <v>0</v>
      </c>
      <c r="BC82" s="96">
        <v>0</v>
      </c>
      <c r="BD82" s="190">
        <f t="shared" si="84"/>
        <v>0</v>
      </c>
      <c r="BE82" s="313">
        <v>0</v>
      </c>
      <c r="BF82" s="189">
        <f t="shared" si="100"/>
        <v>0</v>
      </c>
      <c r="BG82" s="190">
        <f t="shared" si="85"/>
        <v>198.41700000000003</v>
      </c>
      <c r="BH82" s="313">
        <v>0</v>
      </c>
      <c r="BI82" s="189">
        <f t="shared" si="101"/>
        <v>198.41700000000003</v>
      </c>
      <c r="BJ82" s="190">
        <f t="shared" si="86"/>
        <v>0</v>
      </c>
      <c r="BK82" s="314">
        <v>0</v>
      </c>
      <c r="BL82" s="95">
        <v>0</v>
      </c>
      <c r="BM82" s="190">
        <f t="shared" si="87"/>
        <v>0</v>
      </c>
      <c r="BN82" s="314">
        <v>0</v>
      </c>
      <c r="BO82" s="95">
        <v>0</v>
      </c>
      <c r="BP82" s="190">
        <f t="shared" si="88"/>
        <v>0</v>
      </c>
      <c r="BQ82" s="314">
        <v>0</v>
      </c>
      <c r="BR82" s="95">
        <v>0</v>
      </c>
      <c r="BS82" s="87">
        <f t="shared" si="89"/>
        <v>0</v>
      </c>
      <c r="BT82" s="315">
        <v>0</v>
      </c>
      <c r="BU82" s="88">
        <f t="shared" si="102"/>
        <v>0</v>
      </c>
      <c r="BV82" s="87">
        <f t="shared" si="90"/>
        <v>198.41700000000003</v>
      </c>
      <c r="BW82" s="315">
        <v>0</v>
      </c>
      <c r="BX82" s="88">
        <f t="shared" si="103"/>
        <v>198.41700000000003</v>
      </c>
      <c r="BY82" s="90">
        <f t="shared" si="96"/>
        <v>0.52658439490445863</v>
      </c>
    </row>
    <row r="83" spans="2:77" ht="15.75" customHeight="1" x14ac:dyDescent="0.25">
      <c r="B83" s="806" t="s">
        <v>118</v>
      </c>
      <c r="C83" s="808" t="s">
        <v>119</v>
      </c>
      <c r="D83" s="74" t="s">
        <v>52</v>
      </c>
      <c r="E83" s="186">
        <f t="shared" si="65"/>
        <v>0.75</v>
      </c>
      <c r="F83" s="75">
        <f t="shared" si="66"/>
        <v>0.254</v>
      </c>
      <c r="G83" s="76">
        <f t="shared" si="92"/>
        <v>0.33866666666666667</v>
      </c>
      <c r="H83" s="78">
        <f t="shared" si="67"/>
        <v>0.14100000000000001</v>
      </c>
      <c r="I83" s="78">
        <f t="shared" si="68"/>
        <v>0.39500000000000002</v>
      </c>
      <c r="J83" s="76">
        <f t="shared" si="93"/>
        <v>0.52666666666666673</v>
      </c>
      <c r="K83" s="78">
        <f t="shared" si="69"/>
        <v>0</v>
      </c>
      <c r="L83" s="78">
        <f t="shared" si="70"/>
        <v>0.39500000000000002</v>
      </c>
      <c r="M83" s="76">
        <f t="shared" si="94"/>
        <v>0.52666666666666673</v>
      </c>
      <c r="N83" s="78">
        <f t="shared" si="71"/>
        <v>0</v>
      </c>
      <c r="O83" s="78">
        <f t="shared" si="91"/>
        <v>0.39500000000000002</v>
      </c>
      <c r="P83" s="76">
        <f t="shared" si="95"/>
        <v>0.52666666666666673</v>
      </c>
      <c r="Q83" s="91">
        <f t="shared" si="72"/>
        <v>0.75</v>
      </c>
      <c r="R83" s="311">
        <v>0</v>
      </c>
      <c r="S83" s="625">
        <v>0.75</v>
      </c>
      <c r="T83" s="93">
        <f t="shared" si="73"/>
        <v>0.158</v>
      </c>
      <c r="U83" s="312">
        <v>0</v>
      </c>
      <c r="V83" s="95">
        <v>0.158</v>
      </c>
      <c r="W83" s="93">
        <f t="shared" si="74"/>
        <v>2.1999999999999999E-2</v>
      </c>
      <c r="X83" s="312">
        <v>0</v>
      </c>
      <c r="Y83" s="95">
        <v>2.1999999999999999E-2</v>
      </c>
      <c r="Z83" s="93">
        <f t="shared" si="75"/>
        <v>7.3999999999999996E-2</v>
      </c>
      <c r="AA83" s="312">
        <v>0</v>
      </c>
      <c r="AB83" s="95">
        <v>7.3999999999999996E-2</v>
      </c>
      <c r="AC83" s="190">
        <f t="shared" si="76"/>
        <v>0.254</v>
      </c>
      <c r="AD83" s="313">
        <v>0</v>
      </c>
      <c r="AE83" s="189">
        <f t="shared" si="97"/>
        <v>0.254</v>
      </c>
      <c r="AF83" s="190">
        <f t="shared" si="77"/>
        <v>4.2999999999999997E-2</v>
      </c>
      <c r="AG83" s="314">
        <v>0</v>
      </c>
      <c r="AH83" s="95">
        <v>4.2999999999999997E-2</v>
      </c>
      <c r="AI83" s="190">
        <f t="shared" si="78"/>
        <v>3.5000000000000003E-2</v>
      </c>
      <c r="AJ83" s="314">
        <v>0</v>
      </c>
      <c r="AK83" s="95">
        <v>3.5000000000000003E-2</v>
      </c>
      <c r="AL83" s="190">
        <f t="shared" si="79"/>
        <v>6.3E-2</v>
      </c>
      <c r="AM83" s="314">
        <v>0</v>
      </c>
      <c r="AN83" s="95">
        <v>6.3E-2</v>
      </c>
      <c r="AO83" s="190">
        <f t="shared" si="80"/>
        <v>0.14100000000000001</v>
      </c>
      <c r="AP83" s="313">
        <v>0</v>
      </c>
      <c r="AQ83" s="189">
        <f t="shared" si="98"/>
        <v>0.14100000000000001</v>
      </c>
      <c r="AR83" s="190">
        <f t="shared" si="52"/>
        <v>0.39500000000000002</v>
      </c>
      <c r="AS83" s="313">
        <v>0</v>
      </c>
      <c r="AT83" s="189">
        <f t="shared" si="99"/>
        <v>0.39500000000000002</v>
      </c>
      <c r="AU83" s="190">
        <f t="shared" si="81"/>
        <v>0</v>
      </c>
      <c r="AV83" s="314">
        <v>0</v>
      </c>
      <c r="AW83" s="96">
        <v>0</v>
      </c>
      <c r="AX83" s="190">
        <f t="shared" si="82"/>
        <v>0</v>
      </c>
      <c r="AY83" s="314">
        <v>0</v>
      </c>
      <c r="AZ83" s="96">
        <v>0</v>
      </c>
      <c r="BA83" s="190">
        <f t="shared" si="83"/>
        <v>0</v>
      </c>
      <c r="BB83" s="314">
        <v>0</v>
      </c>
      <c r="BC83" s="96">
        <v>0</v>
      </c>
      <c r="BD83" s="190">
        <f t="shared" si="84"/>
        <v>0</v>
      </c>
      <c r="BE83" s="313">
        <v>0</v>
      </c>
      <c r="BF83" s="189">
        <f t="shared" si="100"/>
        <v>0</v>
      </c>
      <c r="BG83" s="190">
        <f t="shared" si="85"/>
        <v>0.39500000000000002</v>
      </c>
      <c r="BH83" s="313">
        <v>0</v>
      </c>
      <c r="BI83" s="189">
        <f t="shared" si="101"/>
        <v>0.39500000000000002</v>
      </c>
      <c r="BJ83" s="190">
        <f t="shared" si="86"/>
        <v>0</v>
      </c>
      <c r="BK83" s="314">
        <v>0</v>
      </c>
      <c r="BL83" s="95">
        <v>0</v>
      </c>
      <c r="BM83" s="190">
        <f t="shared" si="87"/>
        <v>0</v>
      </c>
      <c r="BN83" s="314">
        <v>0</v>
      </c>
      <c r="BO83" s="95">
        <v>0</v>
      </c>
      <c r="BP83" s="190">
        <f t="shared" si="88"/>
        <v>0</v>
      </c>
      <c r="BQ83" s="314">
        <v>0</v>
      </c>
      <c r="BR83" s="95"/>
      <c r="BS83" s="87">
        <f t="shared" si="89"/>
        <v>0</v>
      </c>
      <c r="BT83" s="315">
        <v>0</v>
      </c>
      <c r="BU83" s="88">
        <f t="shared" si="102"/>
        <v>0</v>
      </c>
      <c r="BV83" s="87">
        <f t="shared" si="90"/>
        <v>0.39500000000000002</v>
      </c>
      <c r="BW83" s="315">
        <v>0</v>
      </c>
      <c r="BX83" s="88">
        <f t="shared" si="103"/>
        <v>0.39500000000000002</v>
      </c>
      <c r="BY83" s="90">
        <f t="shared" si="96"/>
        <v>0.52666666666666673</v>
      </c>
    </row>
    <row r="84" spans="2:77" ht="15.75" customHeight="1" x14ac:dyDescent="0.25">
      <c r="B84" s="807"/>
      <c r="C84" s="809"/>
      <c r="D84" s="74" t="s">
        <v>32</v>
      </c>
      <c r="E84" s="186">
        <f t="shared" si="65"/>
        <v>930</v>
      </c>
      <c r="F84" s="75">
        <f t="shared" si="66"/>
        <v>363.34399999999999</v>
      </c>
      <c r="G84" s="76">
        <f t="shared" si="92"/>
        <v>0.39069247311827954</v>
      </c>
      <c r="H84" s="78">
        <f t="shared" si="67"/>
        <v>198.66399999999999</v>
      </c>
      <c r="I84" s="78">
        <f t="shared" si="68"/>
        <v>562.00800000000004</v>
      </c>
      <c r="J84" s="76">
        <f t="shared" si="93"/>
        <v>0.60430967741935493</v>
      </c>
      <c r="K84" s="78">
        <f t="shared" si="69"/>
        <v>0</v>
      </c>
      <c r="L84" s="78">
        <f t="shared" si="70"/>
        <v>562.00800000000004</v>
      </c>
      <c r="M84" s="76">
        <f t="shared" si="94"/>
        <v>0.60430967741935493</v>
      </c>
      <c r="N84" s="78">
        <f t="shared" si="71"/>
        <v>0</v>
      </c>
      <c r="O84" s="78">
        <f t="shared" si="91"/>
        <v>562.00800000000004</v>
      </c>
      <c r="P84" s="76">
        <f t="shared" si="95"/>
        <v>0.60430967741935493</v>
      </c>
      <c r="Q84" s="91">
        <f t="shared" si="72"/>
        <v>930</v>
      </c>
      <c r="R84" s="92">
        <v>0</v>
      </c>
      <c r="S84" s="625">
        <f>S83*1240</f>
        <v>930</v>
      </c>
      <c r="T84" s="93">
        <f t="shared" si="73"/>
        <v>224.417</v>
      </c>
      <c r="U84" s="94">
        <v>0</v>
      </c>
      <c r="V84" s="95">
        <v>224.417</v>
      </c>
      <c r="W84" s="93">
        <f t="shared" si="74"/>
        <v>30.943999999999999</v>
      </c>
      <c r="X84" s="94">
        <v>0</v>
      </c>
      <c r="Y84" s="95">
        <v>30.943999999999999</v>
      </c>
      <c r="Z84" s="93">
        <f t="shared" si="75"/>
        <v>107.983</v>
      </c>
      <c r="AA84" s="94">
        <v>0</v>
      </c>
      <c r="AB84" s="95">
        <v>107.983</v>
      </c>
      <c r="AC84" s="190">
        <f t="shared" si="76"/>
        <v>363.34399999999999</v>
      </c>
      <c r="AD84" s="190">
        <v>0</v>
      </c>
      <c r="AE84" s="189">
        <f t="shared" si="97"/>
        <v>363.34399999999999</v>
      </c>
      <c r="AF84" s="190">
        <f t="shared" si="77"/>
        <v>59.281999999999996</v>
      </c>
      <c r="AG84" s="189">
        <v>0</v>
      </c>
      <c r="AH84" s="95">
        <v>59.281999999999996</v>
      </c>
      <c r="AI84" s="190">
        <f t="shared" si="78"/>
        <v>50.701000000000001</v>
      </c>
      <c r="AJ84" s="189">
        <v>0</v>
      </c>
      <c r="AK84" s="95">
        <v>50.701000000000001</v>
      </c>
      <c r="AL84" s="190">
        <f t="shared" si="79"/>
        <v>88.680999999999997</v>
      </c>
      <c r="AM84" s="189">
        <v>0</v>
      </c>
      <c r="AN84" s="95">
        <v>88.680999999999997</v>
      </c>
      <c r="AO84" s="190">
        <f t="shared" si="80"/>
        <v>198.66399999999999</v>
      </c>
      <c r="AP84" s="190">
        <v>0</v>
      </c>
      <c r="AQ84" s="189">
        <f t="shared" si="98"/>
        <v>198.66399999999999</v>
      </c>
      <c r="AR84" s="190">
        <f t="shared" si="52"/>
        <v>562.00800000000004</v>
      </c>
      <c r="AS84" s="190">
        <v>0</v>
      </c>
      <c r="AT84" s="189">
        <f t="shared" si="99"/>
        <v>562.00800000000004</v>
      </c>
      <c r="AU84" s="190">
        <f t="shared" si="81"/>
        <v>0</v>
      </c>
      <c r="AV84" s="189">
        <v>0</v>
      </c>
      <c r="AW84" s="96">
        <v>0</v>
      </c>
      <c r="AX84" s="190">
        <f t="shared" si="82"/>
        <v>0</v>
      </c>
      <c r="AY84" s="189">
        <v>0</v>
      </c>
      <c r="AZ84" s="96">
        <v>0</v>
      </c>
      <c r="BA84" s="190">
        <f t="shared" si="83"/>
        <v>0</v>
      </c>
      <c r="BB84" s="189">
        <v>0</v>
      </c>
      <c r="BC84" s="96">
        <v>0</v>
      </c>
      <c r="BD84" s="190">
        <f t="shared" si="84"/>
        <v>0</v>
      </c>
      <c r="BE84" s="190">
        <v>0</v>
      </c>
      <c r="BF84" s="189">
        <f t="shared" si="100"/>
        <v>0</v>
      </c>
      <c r="BG84" s="190">
        <f t="shared" si="85"/>
        <v>562.00800000000004</v>
      </c>
      <c r="BH84" s="190">
        <v>0</v>
      </c>
      <c r="BI84" s="189">
        <f t="shared" si="101"/>
        <v>562.00800000000004</v>
      </c>
      <c r="BJ84" s="190">
        <f t="shared" si="86"/>
        <v>0</v>
      </c>
      <c r="BK84" s="189">
        <v>0</v>
      </c>
      <c r="BL84" s="95">
        <v>0</v>
      </c>
      <c r="BM84" s="190">
        <f t="shared" si="87"/>
        <v>0</v>
      </c>
      <c r="BN84" s="189">
        <v>0</v>
      </c>
      <c r="BO84" s="95">
        <v>0</v>
      </c>
      <c r="BP84" s="190">
        <f t="shared" si="88"/>
        <v>0</v>
      </c>
      <c r="BQ84" s="189">
        <v>0</v>
      </c>
      <c r="BR84" s="95">
        <v>0</v>
      </c>
      <c r="BS84" s="87">
        <f t="shared" si="89"/>
        <v>0</v>
      </c>
      <c r="BT84" s="87">
        <v>0</v>
      </c>
      <c r="BU84" s="88">
        <f t="shared" si="102"/>
        <v>0</v>
      </c>
      <c r="BV84" s="87">
        <f t="shared" si="90"/>
        <v>562.00800000000004</v>
      </c>
      <c r="BW84" s="87">
        <v>0</v>
      </c>
      <c r="BX84" s="88">
        <f t="shared" si="103"/>
        <v>562.00800000000004</v>
      </c>
      <c r="BY84" s="90">
        <f t="shared" si="96"/>
        <v>0.60430967741935493</v>
      </c>
    </row>
    <row r="85" spans="2:77" ht="13.8" x14ac:dyDescent="0.25">
      <c r="B85" s="806" t="s">
        <v>120</v>
      </c>
      <c r="C85" s="808" t="s">
        <v>121</v>
      </c>
      <c r="D85" s="74" t="s">
        <v>52</v>
      </c>
      <c r="E85" s="186">
        <f t="shared" si="65"/>
        <v>0.7</v>
      </c>
      <c r="F85" s="75">
        <f t="shared" si="66"/>
        <v>0.17300000000000001</v>
      </c>
      <c r="G85" s="76">
        <f t="shared" si="92"/>
        <v>0.24714285714285719</v>
      </c>
      <c r="H85" s="78">
        <f t="shared" si="67"/>
        <v>8.4999999999999992E-2</v>
      </c>
      <c r="I85" s="78">
        <f t="shared" si="68"/>
        <v>0.25800000000000001</v>
      </c>
      <c r="J85" s="76">
        <f t="shared" si="93"/>
        <v>0.36857142857142861</v>
      </c>
      <c r="K85" s="78">
        <f t="shared" si="69"/>
        <v>0</v>
      </c>
      <c r="L85" s="78">
        <f t="shared" si="70"/>
        <v>0.25800000000000001</v>
      </c>
      <c r="M85" s="76">
        <f t="shared" si="94"/>
        <v>0.36857142857142861</v>
      </c>
      <c r="N85" s="78">
        <f t="shared" si="71"/>
        <v>0</v>
      </c>
      <c r="O85" s="78">
        <f t="shared" si="91"/>
        <v>0.25800000000000001</v>
      </c>
      <c r="P85" s="76">
        <f t="shared" si="95"/>
        <v>0.36857142857142861</v>
      </c>
      <c r="Q85" s="91">
        <f t="shared" si="72"/>
        <v>0.7</v>
      </c>
      <c r="R85" s="92">
        <v>0</v>
      </c>
      <c r="S85" s="625">
        <v>0.7</v>
      </c>
      <c r="T85" s="93">
        <f t="shared" si="73"/>
        <v>9.6000000000000002E-2</v>
      </c>
      <c r="U85" s="94">
        <v>0</v>
      </c>
      <c r="V85" s="95">
        <v>9.6000000000000002E-2</v>
      </c>
      <c r="W85" s="93">
        <f t="shared" si="74"/>
        <v>4.7E-2</v>
      </c>
      <c r="X85" s="94">
        <v>0</v>
      </c>
      <c r="Y85" s="95">
        <v>4.7E-2</v>
      </c>
      <c r="Z85" s="93">
        <f t="shared" si="75"/>
        <v>0.03</v>
      </c>
      <c r="AA85" s="94">
        <v>0</v>
      </c>
      <c r="AB85" s="95">
        <v>0.03</v>
      </c>
      <c r="AC85" s="190">
        <f t="shared" si="76"/>
        <v>0.17300000000000001</v>
      </c>
      <c r="AD85" s="190">
        <v>0</v>
      </c>
      <c r="AE85" s="189">
        <f t="shared" si="97"/>
        <v>0.17300000000000001</v>
      </c>
      <c r="AF85" s="190">
        <f t="shared" si="77"/>
        <v>3.3000000000000002E-2</v>
      </c>
      <c r="AG85" s="189">
        <v>0</v>
      </c>
      <c r="AH85" s="95">
        <v>3.3000000000000002E-2</v>
      </c>
      <c r="AI85" s="190">
        <f t="shared" si="78"/>
        <v>2.7E-2</v>
      </c>
      <c r="AJ85" s="189">
        <v>0</v>
      </c>
      <c r="AK85" s="95">
        <v>2.7E-2</v>
      </c>
      <c r="AL85" s="190">
        <f t="shared" si="79"/>
        <v>2.5000000000000001E-2</v>
      </c>
      <c r="AM85" s="189">
        <v>0</v>
      </c>
      <c r="AN85" s="95">
        <v>2.5000000000000001E-2</v>
      </c>
      <c r="AO85" s="190">
        <f t="shared" si="80"/>
        <v>8.4999999999999992E-2</v>
      </c>
      <c r="AP85" s="190">
        <v>0</v>
      </c>
      <c r="AQ85" s="189">
        <f t="shared" si="98"/>
        <v>8.4999999999999992E-2</v>
      </c>
      <c r="AR85" s="190">
        <f t="shared" si="52"/>
        <v>0.25800000000000001</v>
      </c>
      <c r="AS85" s="190">
        <v>0</v>
      </c>
      <c r="AT85" s="189">
        <f t="shared" si="99"/>
        <v>0.25800000000000001</v>
      </c>
      <c r="AU85" s="190">
        <f t="shared" si="81"/>
        <v>0</v>
      </c>
      <c r="AV85" s="189">
        <v>0</v>
      </c>
      <c r="AW85" s="96">
        <v>0</v>
      </c>
      <c r="AX85" s="190">
        <f t="shared" si="82"/>
        <v>0</v>
      </c>
      <c r="AY85" s="189">
        <v>0</v>
      </c>
      <c r="AZ85" s="96">
        <v>0</v>
      </c>
      <c r="BA85" s="190">
        <f t="shared" si="83"/>
        <v>0</v>
      </c>
      <c r="BB85" s="189">
        <v>0</v>
      </c>
      <c r="BC85" s="96">
        <v>0</v>
      </c>
      <c r="BD85" s="190">
        <f t="shared" si="84"/>
        <v>0</v>
      </c>
      <c r="BE85" s="190">
        <v>0</v>
      </c>
      <c r="BF85" s="189">
        <f t="shared" si="100"/>
        <v>0</v>
      </c>
      <c r="BG85" s="190">
        <f t="shared" si="85"/>
        <v>0.25800000000000001</v>
      </c>
      <c r="BH85" s="190">
        <v>0</v>
      </c>
      <c r="BI85" s="189">
        <f t="shared" si="101"/>
        <v>0.25800000000000001</v>
      </c>
      <c r="BJ85" s="190">
        <f t="shared" si="86"/>
        <v>0</v>
      </c>
      <c r="BK85" s="189">
        <v>0</v>
      </c>
      <c r="BL85" s="95">
        <v>0</v>
      </c>
      <c r="BM85" s="190">
        <f t="shared" si="87"/>
        <v>0</v>
      </c>
      <c r="BN85" s="189">
        <v>0</v>
      </c>
      <c r="BO85" s="95">
        <v>0</v>
      </c>
      <c r="BP85" s="190">
        <f t="shared" si="88"/>
        <v>0</v>
      </c>
      <c r="BQ85" s="189">
        <v>0</v>
      </c>
      <c r="BR85" s="95">
        <v>0</v>
      </c>
      <c r="BS85" s="87">
        <f t="shared" si="89"/>
        <v>0</v>
      </c>
      <c r="BT85" s="87">
        <v>0</v>
      </c>
      <c r="BU85" s="88">
        <f t="shared" si="102"/>
        <v>0</v>
      </c>
      <c r="BV85" s="87">
        <f t="shared" si="90"/>
        <v>0.25800000000000001</v>
      </c>
      <c r="BW85" s="87">
        <v>0</v>
      </c>
      <c r="BX85" s="88">
        <f t="shared" si="103"/>
        <v>0.25800000000000001</v>
      </c>
      <c r="BY85" s="90">
        <f t="shared" si="96"/>
        <v>0.36857142857142861</v>
      </c>
    </row>
    <row r="86" spans="2:77" ht="15.75" customHeight="1" thickBot="1" x14ac:dyDescent="0.3">
      <c r="B86" s="807"/>
      <c r="C86" s="795"/>
      <c r="D86" s="617" t="s">
        <v>32</v>
      </c>
      <c r="E86" s="316">
        <f t="shared" si="65"/>
        <v>844.9</v>
      </c>
      <c r="F86" s="107">
        <f t="shared" si="66"/>
        <v>248.65944999999999</v>
      </c>
      <c r="G86" s="108">
        <f t="shared" si="92"/>
        <v>0.29430636761746953</v>
      </c>
      <c r="H86" s="110">
        <f t="shared" si="67"/>
        <v>166.51544999999999</v>
      </c>
      <c r="I86" s="110">
        <f t="shared" si="68"/>
        <v>415.17489999999998</v>
      </c>
      <c r="J86" s="108">
        <f t="shared" si="93"/>
        <v>0.4913893951946976</v>
      </c>
      <c r="K86" s="110">
        <f t="shared" si="69"/>
        <v>0</v>
      </c>
      <c r="L86" s="110">
        <f t="shared" si="70"/>
        <v>415.17489999999998</v>
      </c>
      <c r="M86" s="108">
        <f t="shared" si="94"/>
        <v>0.4913893951946976</v>
      </c>
      <c r="N86" s="110">
        <f t="shared" si="71"/>
        <v>0</v>
      </c>
      <c r="O86" s="110">
        <f t="shared" si="91"/>
        <v>415.17489999999998</v>
      </c>
      <c r="P86" s="108">
        <f t="shared" si="95"/>
        <v>0.4913893951946976</v>
      </c>
      <c r="Q86" s="230">
        <f t="shared" si="72"/>
        <v>844.9</v>
      </c>
      <c r="R86" s="231">
        <v>0</v>
      </c>
      <c r="S86" s="632">
        <f>S85*1207</f>
        <v>844.9</v>
      </c>
      <c r="T86" s="232">
        <f t="shared" si="73"/>
        <v>132.744</v>
      </c>
      <c r="U86" s="233">
        <v>0</v>
      </c>
      <c r="V86" s="234">
        <v>132.744</v>
      </c>
      <c r="W86" s="232">
        <f t="shared" si="74"/>
        <v>68.631</v>
      </c>
      <c r="X86" s="233">
        <v>0</v>
      </c>
      <c r="Y86" s="234">
        <v>68.631</v>
      </c>
      <c r="Z86" s="232">
        <f t="shared" si="75"/>
        <v>47.28445</v>
      </c>
      <c r="AA86" s="233">
        <v>0</v>
      </c>
      <c r="AB86" s="234">
        <v>47.28445</v>
      </c>
      <c r="AC86" s="198">
        <f t="shared" si="76"/>
        <v>248.65944999999999</v>
      </c>
      <c r="AD86" s="198">
        <v>0</v>
      </c>
      <c r="AE86" s="197">
        <f t="shared" si="97"/>
        <v>248.65944999999999</v>
      </c>
      <c r="AF86" s="198">
        <f t="shared" si="77"/>
        <v>64.891000000000005</v>
      </c>
      <c r="AG86" s="197">
        <v>0</v>
      </c>
      <c r="AH86" s="234">
        <v>64.891000000000005</v>
      </c>
      <c r="AI86" s="198">
        <f t="shared" si="78"/>
        <v>53.211449999999999</v>
      </c>
      <c r="AJ86" s="197">
        <v>0</v>
      </c>
      <c r="AK86" s="234">
        <v>53.211449999999999</v>
      </c>
      <c r="AL86" s="198">
        <f t="shared" si="79"/>
        <v>48.412999999999997</v>
      </c>
      <c r="AM86" s="197">
        <v>0</v>
      </c>
      <c r="AN86" s="234">
        <v>48.412999999999997</v>
      </c>
      <c r="AO86" s="198">
        <f t="shared" si="80"/>
        <v>166.51544999999999</v>
      </c>
      <c r="AP86" s="198">
        <v>0</v>
      </c>
      <c r="AQ86" s="197">
        <f t="shared" si="98"/>
        <v>166.51544999999999</v>
      </c>
      <c r="AR86" s="198">
        <f t="shared" si="52"/>
        <v>415.17489999999998</v>
      </c>
      <c r="AS86" s="198">
        <v>0</v>
      </c>
      <c r="AT86" s="197">
        <f t="shared" si="99"/>
        <v>415.17489999999998</v>
      </c>
      <c r="AU86" s="198">
        <f t="shared" si="81"/>
        <v>0</v>
      </c>
      <c r="AV86" s="197">
        <v>0</v>
      </c>
      <c r="AW86" s="235">
        <v>0</v>
      </c>
      <c r="AX86" s="198">
        <f t="shared" si="82"/>
        <v>0</v>
      </c>
      <c r="AY86" s="197">
        <v>0</v>
      </c>
      <c r="AZ86" s="235">
        <v>0</v>
      </c>
      <c r="BA86" s="198">
        <f t="shared" si="83"/>
        <v>0</v>
      </c>
      <c r="BB86" s="197">
        <v>0</v>
      </c>
      <c r="BC86" s="235">
        <v>0</v>
      </c>
      <c r="BD86" s="198">
        <f t="shared" si="84"/>
        <v>0</v>
      </c>
      <c r="BE86" s="198">
        <v>0</v>
      </c>
      <c r="BF86" s="197">
        <f t="shared" si="100"/>
        <v>0</v>
      </c>
      <c r="BG86" s="198">
        <f t="shared" si="85"/>
        <v>415.17489999999998</v>
      </c>
      <c r="BH86" s="198">
        <v>0</v>
      </c>
      <c r="BI86" s="197">
        <f t="shared" si="101"/>
        <v>415.17489999999998</v>
      </c>
      <c r="BJ86" s="198">
        <f t="shared" si="86"/>
        <v>0</v>
      </c>
      <c r="BK86" s="197">
        <v>0</v>
      </c>
      <c r="BL86" s="234">
        <v>0</v>
      </c>
      <c r="BM86" s="198">
        <f t="shared" si="87"/>
        <v>0</v>
      </c>
      <c r="BN86" s="197">
        <v>0</v>
      </c>
      <c r="BO86" s="234">
        <v>0</v>
      </c>
      <c r="BP86" s="198">
        <f t="shared" si="88"/>
        <v>0</v>
      </c>
      <c r="BQ86" s="197">
        <v>0</v>
      </c>
      <c r="BR86" s="234">
        <v>0</v>
      </c>
      <c r="BS86" s="200">
        <f t="shared" si="89"/>
        <v>0</v>
      </c>
      <c r="BT86" s="200">
        <v>0</v>
      </c>
      <c r="BU86" s="119">
        <f t="shared" si="102"/>
        <v>0</v>
      </c>
      <c r="BV86" s="200">
        <f t="shared" si="90"/>
        <v>415.17489999999998</v>
      </c>
      <c r="BW86" s="200">
        <v>0</v>
      </c>
      <c r="BX86" s="119">
        <f t="shared" si="103"/>
        <v>415.17489999999998</v>
      </c>
      <c r="BY86" s="122">
        <f t="shared" si="96"/>
        <v>0.4913893951946976</v>
      </c>
    </row>
    <row r="87" spans="2:77" ht="13.8" x14ac:dyDescent="0.25">
      <c r="B87" s="796" t="s">
        <v>122</v>
      </c>
      <c r="C87" s="794" t="s">
        <v>123</v>
      </c>
      <c r="D87" s="618" t="s">
        <v>57</v>
      </c>
      <c r="E87" s="202">
        <f t="shared" si="65"/>
        <v>110</v>
      </c>
      <c r="F87" s="39">
        <f t="shared" si="66"/>
        <v>15</v>
      </c>
      <c r="G87" s="40">
        <f t="shared" si="92"/>
        <v>0.13636363636363635</v>
      </c>
      <c r="H87" s="237">
        <f t="shared" si="67"/>
        <v>14</v>
      </c>
      <c r="I87" s="237">
        <f t="shared" si="68"/>
        <v>29</v>
      </c>
      <c r="J87" s="40">
        <f t="shared" si="93"/>
        <v>0.26363636363636361</v>
      </c>
      <c r="K87" s="237">
        <f t="shared" si="69"/>
        <v>0</v>
      </c>
      <c r="L87" s="237">
        <f t="shared" si="70"/>
        <v>29</v>
      </c>
      <c r="M87" s="40">
        <f t="shared" si="94"/>
        <v>0.26363636363636361</v>
      </c>
      <c r="N87" s="237">
        <f t="shared" si="71"/>
        <v>0</v>
      </c>
      <c r="O87" s="237">
        <f t="shared" si="91"/>
        <v>29</v>
      </c>
      <c r="P87" s="40">
        <f t="shared" si="95"/>
        <v>0.26363636363636361</v>
      </c>
      <c r="Q87" s="44">
        <f t="shared" si="72"/>
        <v>110</v>
      </c>
      <c r="R87" s="45">
        <v>0</v>
      </c>
      <c r="S87" s="622">
        <v>110</v>
      </c>
      <c r="T87" s="46">
        <f t="shared" si="73"/>
        <v>8</v>
      </c>
      <c r="U87" s="47">
        <v>0</v>
      </c>
      <c r="V87" s="48">
        <v>8</v>
      </c>
      <c r="W87" s="46">
        <f t="shared" si="74"/>
        <v>0</v>
      </c>
      <c r="X87" s="47">
        <v>0</v>
      </c>
      <c r="Y87" s="48"/>
      <c r="Z87" s="46">
        <f t="shared" si="75"/>
        <v>7</v>
      </c>
      <c r="AA87" s="47">
        <v>0</v>
      </c>
      <c r="AB87" s="48">
        <v>7</v>
      </c>
      <c r="AC87" s="188">
        <f t="shared" si="76"/>
        <v>15</v>
      </c>
      <c r="AD87" s="188">
        <v>0</v>
      </c>
      <c r="AE87" s="207">
        <f t="shared" si="97"/>
        <v>15</v>
      </c>
      <c r="AF87" s="188">
        <f t="shared" si="77"/>
        <v>3</v>
      </c>
      <c r="AG87" s="187">
        <v>0</v>
      </c>
      <c r="AH87" s="48">
        <v>3</v>
      </c>
      <c r="AI87" s="188">
        <f t="shared" si="78"/>
        <v>4</v>
      </c>
      <c r="AJ87" s="187">
        <v>0</v>
      </c>
      <c r="AK87" s="48">
        <v>4</v>
      </c>
      <c r="AL87" s="188">
        <f t="shared" si="79"/>
        <v>7</v>
      </c>
      <c r="AM87" s="187">
        <v>0</v>
      </c>
      <c r="AN87" s="48">
        <v>7</v>
      </c>
      <c r="AO87" s="188">
        <f t="shared" si="80"/>
        <v>14</v>
      </c>
      <c r="AP87" s="188">
        <v>0</v>
      </c>
      <c r="AQ87" s="207">
        <f t="shared" si="98"/>
        <v>14</v>
      </c>
      <c r="AR87" s="188">
        <f t="shared" si="52"/>
        <v>29</v>
      </c>
      <c r="AS87" s="188">
        <v>0</v>
      </c>
      <c r="AT87" s="207">
        <f t="shared" si="99"/>
        <v>29</v>
      </c>
      <c r="AU87" s="188">
        <f t="shared" si="81"/>
        <v>0</v>
      </c>
      <c r="AV87" s="187">
        <v>0</v>
      </c>
      <c r="AW87" s="49">
        <v>0</v>
      </c>
      <c r="AX87" s="188">
        <f t="shared" si="82"/>
        <v>0</v>
      </c>
      <c r="AY87" s="187">
        <v>0</v>
      </c>
      <c r="AZ87" s="49">
        <v>0</v>
      </c>
      <c r="BA87" s="188">
        <f t="shared" si="83"/>
        <v>0</v>
      </c>
      <c r="BB87" s="187">
        <v>0</v>
      </c>
      <c r="BC87" s="49">
        <v>0</v>
      </c>
      <c r="BD87" s="188">
        <f t="shared" si="84"/>
        <v>0</v>
      </c>
      <c r="BE87" s="188">
        <v>0</v>
      </c>
      <c r="BF87" s="207">
        <f t="shared" si="100"/>
        <v>0</v>
      </c>
      <c r="BG87" s="188">
        <f t="shared" si="85"/>
        <v>29</v>
      </c>
      <c r="BH87" s="188">
        <v>0</v>
      </c>
      <c r="BI87" s="187">
        <f t="shared" si="101"/>
        <v>29</v>
      </c>
      <c r="BJ87" s="188">
        <f t="shared" si="86"/>
        <v>0</v>
      </c>
      <c r="BK87" s="187">
        <v>0</v>
      </c>
      <c r="BL87" s="48">
        <v>0</v>
      </c>
      <c r="BM87" s="188">
        <f t="shared" si="87"/>
        <v>0</v>
      </c>
      <c r="BN87" s="187">
        <v>0</v>
      </c>
      <c r="BO87" s="48">
        <v>0</v>
      </c>
      <c r="BP87" s="188">
        <f t="shared" si="88"/>
        <v>0</v>
      </c>
      <c r="BQ87" s="187">
        <v>0</v>
      </c>
      <c r="BR87" s="48">
        <v>0</v>
      </c>
      <c r="BS87" s="151">
        <f t="shared" si="89"/>
        <v>0</v>
      </c>
      <c r="BT87" s="151">
        <v>0</v>
      </c>
      <c r="BU87" s="51">
        <f t="shared" si="102"/>
        <v>0</v>
      </c>
      <c r="BV87" s="151">
        <f t="shared" si="90"/>
        <v>29</v>
      </c>
      <c r="BW87" s="151">
        <v>0</v>
      </c>
      <c r="BX87" s="51">
        <f t="shared" si="103"/>
        <v>29</v>
      </c>
      <c r="BY87" s="54">
        <f t="shared" si="96"/>
        <v>0.26363636363636361</v>
      </c>
    </row>
    <row r="88" spans="2:77" ht="12.75" customHeight="1" thickBot="1" x14ac:dyDescent="0.3">
      <c r="B88" s="797"/>
      <c r="C88" s="795"/>
      <c r="D88" s="619" t="s">
        <v>32</v>
      </c>
      <c r="E88" s="214">
        <f t="shared" si="65"/>
        <v>275</v>
      </c>
      <c r="F88" s="161">
        <f t="shared" si="66"/>
        <v>48.069000000000003</v>
      </c>
      <c r="G88" s="108">
        <f t="shared" si="92"/>
        <v>0.17479636363636364</v>
      </c>
      <c r="H88" s="239">
        <f t="shared" si="67"/>
        <v>40.93</v>
      </c>
      <c r="I88" s="239">
        <f t="shared" si="68"/>
        <v>88.998999999999995</v>
      </c>
      <c r="J88" s="108">
        <f t="shared" si="93"/>
        <v>0.32363272727272724</v>
      </c>
      <c r="K88" s="239">
        <f t="shared" si="69"/>
        <v>0</v>
      </c>
      <c r="L88" s="239">
        <f t="shared" si="70"/>
        <v>88.998999999999995</v>
      </c>
      <c r="M88" s="108">
        <f t="shared" si="94"/>
        <v>0.32363272727272724</v>
      </c>
      <c r="N88" s="239">
        <f t="shared" si="71"/>
        <v>0</v>
      </c>
      <c r="O88" s="239">
        <f t="shared" si="91"/>
        <v>88.998999999999995</v>
      </c>
      <c r="P88" s="108">
        <f t="shared" si="95"/>
        <v>0.32363272727272724</v>
      </c>
      <c r="Q88" s="162">
        <f t="shared" si="72"/>
        <v>275</v>
      </c>
      <c r="R88" s="163">
        <v>0</v>
      </c>
      <c r="S88" s="626">
        <f>S87*2.5</f>
        <v>275</v>
      </c>
      <c r="T88" s="164">
        <f t="shared" si="73"/>
        <v>28.611999999999998</v>
      </c>
      <c r="U88" s="165">
        <v>0</v>
      </c>
      <c r="V88" s="99">
        <v>28.611999999999998</v>
      </c>
      <c r="W88" s="164">
        <f t="shared" si="74"/>
        <v>0</v>
      </c>
      <c r="X88" s="165">
        <v>0</v>
      </c>
      <c r="Y88" s="99"/>
      <c r="Z88" s="164">
        <f t="shared" si="75"/>
        <v>19.457000000000001</v>
      </c>
      <c r="AA88" s="165">
        <v>0</v>
      </c>
      <c r="AB88" s="99">
        <v>19.457000000000001</v>
      </c>
      <c r="AC88" s="198">
        <f t="shared" si="76"/>
        <v>48.069000000000003</v>
      </c>
      <c r="AD88" s="198">
        <v>0</v>
      </c>
      <c r="AE88" s="197">
        <f t="shared" si="97"/>
        <v>48.069000000000003</v>
      </c>
      <c r="AF88" s="198">
        <f t="shared" si="77"/>
        <v>10.361000000000001</v>
      </c>
      <c r="AG88" s="197">
        <v>0</v>
      </c>
      <c r="AH88" s="99">
        <v>10.361000000000001</v>
      </c>
      <c r="AI88" s="198">
        <f t="shared" si="78"/>
        <v>12.17</v>
      </c>
      <c r="AJ88" s="197">
        <v>0</v>
      </c>
      <c r="AK88" s="99">
        <v>12.17</v>
      </c>
      <c r="AL88" s="198">
        <f t="shared" si="79"/>
        <v>18.399000000000001</v>
      </c>
      <c r="AM88" s="197">
        <v>0</v>
      </c>
      <c r="AN88" s="99">
        <v>18.399000000000001</v>
      </c>
      <c r="AO88" s="198">
        <f t="shared" si="80"/>
        <v>40.93</v>
      </c>
      <c r="AP88" s="198">
        <v>0</v>
      </c>
      <c r="AQ88" s="197">
        <f t="shared" si="98"/>
        <v>40.93</v>
      </c>
      <c r="AR88" s="198">
        <f t="shared" si="52"/>
        <v>88.998999999999995</v>
      </c>
      <c r="AS88" s="198">
        <v>0</v>
      </c>
      <c r="AT88" s="187">
        <f t="shared" si="99"/>
        <v>88.998999999999995</v>
      </c>
      <c r="AU88" s="198">
        <f t="shared" si="81"/>
        <v>0</v>
      </c>
      <c r="AV88" s="197">
        <v>0</v>
      </c>
      <c r="AW88" s="100">
        <v>0</v>
      </c>
      <c r="AX88" s="198">
        <f t="shared" si="82"/>
        <v>0</v>
      </c>
      <c r="AY88" s="197">
        <v>0</v>
      </c>
      <c r="AZ88" s="100">
        <v>0</v>
      </c>
      <c r="BA88" s="198">
        <f t="shared" si="83"/>
        <v>0</v>
      </c>
      <c r="BB88" s="197">
        <v>0</v>
      </c>
      <c r="BC88" s="100">
        <v>0</v>
      </c>
      <c r="BD88" s="198">
        <f t="shared" si="84"/>
        <v>0</v>
      </c>
      <c r="BE88" s="198">
        <v>0</v>
      </c>
      <c r="BF88" s="197">
        <f t="shared" si="100"/>
        <v>0</v>
      </c>
      <c r="BG88" s="198">
        <f t="shared" si="85"/>
        <v>88.998999999999995</v>
      </c>
      <c r="BH88" s="198">
        <v>0</v>
      </c>
      <c r="BI88" s="199">
        <f t="shared" si="101"/>
        <v>88.998999999999995</v>
      </c>
      <c r="BJ88" s="198">
        <f t="shared" si="86"/>
        <v>0</v>
      </c>
      <c r="BK88" s="197">
        <v>0</v>
      </c>
      <c r="BL88" s="99">
        <v>0</v>
      </c>
      <c r="BM88" s="198">
        <f t="shared" si="87"/>
        <v>0</v>
      </c>
      <c r="BN88" s="197">
        <v>0</v>
      </c>
      <c r="BO88" s="99">
        <v>0</v>
      </c>
      <c r="BP88" s="198">
        <f t="shared" si="88"/>
        <v>0</v>
      </c>
      <c r="BQ88" s="197">
        <v>0</v>
      </c>
      <c r="BR88" s="99">
        <v>0</v>
      </c>
      <c r="BS88" s="200">
        <f t="shared" si="89"/>
        <v>0</v>
      </c>
      <c r="BT88" s="200">
        <v>0</v>
      </c>
      <c r="BU88" s="119">
        <f t="shared" si="102"/>
        <v>0</v>
      </c>
      <c r="BV88" s="200">
        <f t="shared" si="90"/>
        <v>88.998999999999995</v>
      </c>
      <c r="BW88" s="200">
        <v>0</v>
      </c>
      <c r="BX88" s="152">
        <f t="shared" si="103"/>
        <v>88.998999999999995</v>
      </c>
      <c r="BY88" s="122">
        <f t="shared" si="96"/>
        <v>0.32363272727272724</v>
      </c>
    </row>
    <row r="89" spans="2:77" ht="16.5" customHeight="1" x14ac:dyDescent="0.25">
      <c r="B89" s="796" t="s">
        <v>124</v>
      </c>
      <c r="C89" s="800" t="s">
        <v>125</v>
      </c>
      <c r="D89" s="616" t="s">
        <v>57</v>
      </c>
      <c r="E89" s="186">
        <f t="shared" si="65"/>
        <v>2500</v>
      </c>
      <c r="F89" s="240">
        <f t="shared" si="66"/>
        <v>1013</v>
      </c>
      <c r="G89" s="40">
        <f t="shared" si="92"/>
        <v>0.4052</v>
      </c>
      <c r="H89" s="42">
        <f t="shared" si="67"/>
        <v>663</v>
      </c>
      <c r="I89" s="42">
        <f t="shared" si="68"/>
        <v>1676</v>
      </c>
      <c r="J89" s="40">
        <f t="shared" si="93"/>
        <v>0.6704</v>
      </c>
      <c r="K89" s="42">
        <f t="shared" si="69"/>
        <v>0</v>
      </c>
      <c r="L89" s="42">
        <f t="shared" si="70"/>
        <v>1676</v>
      </c>
      <c r="M89" s="40">
        <f t="shared" si="94"/>
        <v>0.6704</v>
      </c>
      <c r="N89" s="42">
        <f t="shared" si="71"/>
        <v>0</v>
      </c>
      <c r="O89" s="42">
        <f t="shared" si="91"/>
        <v>1676</v>
      </c>
      <c r="P89" s="40">
        <f t="shared" si="95"/>
        <v>0.6704</v>
      </c>
      <c r="Q89" s="44">
        <f t="shared" si="72"/>
        <v>2500</v>
      </c>
      <c r="R89" s="45">
        <v>0</v>
      </c>
      <c r="S89" s="622">
        <v>2500</v>
      </c>
      <c r="T89" s="46">
        <f t="shared" si="73"/>
        <v>448</v>
      </c>
      <c r="U89" s="47">
        <v>0</v>
      </c>
      <c r="V89" s="48">
        <v>448</v>
      </c>
      <c r="W89" s="46">
        <f t="shared" si="74"/>
        <v>248</v>
      </c>
      <c r="X89" s="47">
        <v>0</v>
      </c>
      <c r="Y89" s="48">
        <v>248</v>
      </c>
      <c r="Z89" s="46">
        <f t="shared" si="75"/>
        <v>317</v>
      </c>
      <c r="AA89" s="47">
        <v>0</v>
      </c>
      <c r="AB89" s="48">
        <v>317</v>
      </c>
      <c r="AC89" s="223">
        <f t="shared" si="76"/>
        <v>1013</v>
      </c>
      <c r="AD89" s="223">
        <v>0</v>
      </c>
      <c r="AE89" s="207">
        <f t="shared" si="97"/>
        <v>1013</v>
      </c>
      <c r="AF89" s="223">
        <f t="shared" si="77"/>
        <v>155</v>
      </c>
      <c r="AG89" s="207">
        <v>0</v>
      </c>
      <c r="AH89" s="48">
        <v>155</v>
      </c>
      <c r="AI89" s="223">
        <f t="shared" si="78"/>
        <v>150</v>
      </c>
      <c r="AJ89" s="207">
        <v>0</v>
      </c>
      <c r="AK89" s="48">
        <v>150</v>
      </c>
      <c r="AL89" s="223">
        <f t="shared" si="79"/>
        <v>358</v>
      </c>
      <c r="AM89" s="207">
        <v>0</v>
      </c>
      <c r="AN89" s="48">
        <v>358</v>
      </c>
      <c r="AO89" s="223">
        <f t="shared" si="80"/>
        <v>663</v>
      </c>
      <c r="AP89" s="223">
        <v>0</v>
      </c>
      <c r="AQ89" s="207">
        <f t="shared" si="98"/>
        <v>663</v>
      </c>
      <c r="AR89" s="223">
        <f t="shared" si="52"/>
        <v>1676</v>
      </c>
      <c r="AS89" s="223">
        <v>0</v>
      </c>
      <c r="AT89" s="207">
        <f t="shared" si="99"/>
        <v>1676</v>
      </c>
      <c r="AU89" s="223">
        <f t="shared" si="81"/>
        <v>0</v>
      </c>
      <c r="AV89" s="207">
        <v>0</v>
      </c>
      <c r="AW89" s="49">
        <v>0</v>
      </c>
      <c r="AX89" s="223">
        <f t="shared" si="82"/>
        <v>0</v>
      </c>
      <c r="AY89" s="207">
        <v>0</v>
      </c>
      <c r="AZ89" s="49">
        <v>0</v>
      </c>
      <c r="BA89" s="223">
        <f t="shared" si="83"/>
        <v>0</v>
      </c>
      <c r="BB89" s="207">
        <v>0</v>
      </c>
      <c r="BC89" s="49">
        <v>0</v>
      </c>
      <c r="BD89" s="223">
        <f t="shared" si="84"/>
        <v>0</v>
      </c>
      <c r="BE89" s="223">
        <v>0</v>
      </c>
      <c r="BF89" s="207">
        <f t="shared" si="100"/>
        <v>0</v>
      </c>
      <c r="BG89" s="223">
        <f t="shared" si="85"/>
        <v>1676</v>
      </c>
      <c r="BH89" s="223">
        <v>0</v>
      </c>
      <c r="BI89" s="207">
        <f t="shared" si="101"/>
        <v>1676</v>
      </c>
      <c r="BJ89" s="223">
        <f t="shared" si="86"/>
        <v>0</v>
      </c>
      <c r="BK89" s="207">
        <v>0</v>
      </c>
      <c r="BL89" s="48">
        <v>0</v>
      </c>
      <c r="BM89" s="223">
        <f t="shared" si="87"/>
        <v>0</v>
      </c>
      <c r="BN89" s="207">
        <v>0</v>
      </c>
      <c r="BO89" s="48">
        <v>0</v>
      </c>
      <c r="BP89" s="223">
        <f t="shared" si="88"/>
        <v>0</v>
      </c>
      <c r="BQ89" s="207">
        <v>0</v>
      </c>
      <c r="BR89" s="48">
        <v>0</v>
      </c>
      <c r="BS89" s="225">
        <f t="shared" si="89"/>
        <v>0</v>
      </c>
      <c r="BT89" s="225">
        <v>0</v>
      </c>
      <c r="BU89" s="51">
        <f t="shared" si="102"/>
        <v>0</v>
      </c>
      <c r="BV89" s="225">
        <f t="shared" si="90"/>
        <v>1676</v>
      </c>
      <c r="BW89" s="225">
        <v>0</v>
      </c>
      <c r="BX89" s="51">
        <f t="shared" si="103"/>
        <v>1676</v>
      </c>
      <c r="BY89" s="54">
        <f t="shared" si="96"/>
        <v>0.6704</v>
      </c>
    </row>
    <row r="90" spans="2:77" ht="16.5" customHeight="1" thickBot="1" x14ac:dyDescent="0.3">
      <c r="B90" s="797"/>
      <c r="C90" s="801"/>
      <c r="D90" s="617" t="s">
        <v>32</v>
      </c>
      <c r="E90" s="316">
        <f t="shared" si="65"/>
        <v>2450</v>
      </c>
      <c r="F90" s="107">
        <f t="shared" si="66"/>
        <v>1109.2910000000002</v>
      </c>
      <c r="G90" s="108">
        <f t="shared" si="92"/>
        <v>0.45277183673469396</v>
      </c>
      <c r="H90" s="110">
        <f t="shared" si="67"/>
        <v>773.76800000000003</v>
      </c>
      <c r="I90" s="110">
        <f t="shared" si="68"/>
        <v>1883.0590000000002</v>
      </c>
      <c r="J90" s="108">
        <f t="shared" si="93"/>
        <v>0.76859551020408168</v>
      </c>
      <c r="K90" s="110">
        <f t="shared" si="69"/>
        <v>0</v>
      </c>
      <c r="L90" s="110">
        <f t="shared" si="70"/>
        <v>1883.0590000000002</v>
      </c>
      <c r="M90" s="108">
        <f t="shared" si="94"/>
        <v>0.76859551020408168</v>
      </c>
      <c r="N90" s="110">
        <f t="shared" si="71"/>
        <v>0</v>
      </c>
      <c r="O90" s="110">
        <f t="shared" si="91"/>
        <v>1883.0590000000002</v>
      </c>
      <c r="P90" s="108">
        <f t="shared" si="95"/>
        <v>0.76859551020408168</v>
      </c>
      <c r="Q90" s="162">
        <f t="shared" si="72"/>
        <v>2450</v>
      </c>
      <c r="R90" s="163">
        <v>0</v>
      </c>
      <c r="S90" s="626">
        <f>(S89*0.98)</f>
        <v>2450</v>
      </c>
      <c r="T90" s="164">
        <f t="shared" si="73"/>
        <v>482.35300000000001</v>
      </c>
      <c r="U90" s="165">
        <v>0</v>
      </c>
      <c r="V90" s="99">
        <v>482.35300000000001</v>
      </c>
      <c r="W90" s="164">
        <f t="shared" si="74"/>
        <v>330.70299999999997</v>
      </c>
      <c r="X90" s="165">
        <v>0</v>
      </c>
      <c r="Y90" s="99">
        <v>330.70299999999997</v>
      </c>
      <c r="Z90" s="164">
        <f t="shared" si="75"/>
        <v>296.23500000000001</v>
      </c>
      <c r="AA90" s="165">
        <v>0</v>
      </c>
      <c r="AB90" s="99">
        <v>296.23500000000001</v>
      </c>
      <c r="AC90" s="198">
        <f t="shared" si="76"/>
        <v>1109.2910000000002</v>
      </c>
      <c r="AD90" s="198">
        <v>0</v>
      </c>
      <c r="AE90" s="197">
        <f t="shared" si="97"/>
        <v>1109.2910000000002</v>
      </c>
      <c r="AF90" s="198">
        <f t="shared" si="77"/>
        <v>138.869</v>
      </c>
      <c r="AG90" s="197">
        <v>0</v>
      </c>
      <c r="AH90" s="99">
        <v>138.869</v>
      </c>
      <c r="AI90" s="198">
        <f t="shared" si="78"/>
        <v>141.62100000000001</v>
      </c>
      <c r="AJ90" s="197">
        <v>0</v>
      </c>
      <c r="AK90" s="99">
        <v>141.62100000000001</v>
      </c>
      <c r="AL90" s="198">
        <f t="shared" si="79"/>
        <v>493.27800000000002</v>
      </c>
      <c r="AM90" s="197">
        <v>0</v>
      </c>
      <c r="AN90" s="99">
        <v>493.27800000000002</v>
      </c>
      <c r="AO90" s="198">
        <f t="shared" si="80"/>
        <v>773.76800000000003</v>
      </c>
      <c r="AP90" s="198">
        <v>0</v>
      </c>
      <c r="AQ90" s="197">
        <f t="shared" si="98"/>
        <v>773.76800000000003</v>
      </c>
      <c r="AR90" s="198">
        <f t="shared" si="52"/>
        <v>1883.0590000000002</v>
      </c>
      <c r="AS90" s="198">
        <v>0</v>
      </c>
      <c r="AT90" s="219">
        <f t="shared" si="99"/>
        <v>1883.0590000000002</v>
      </c>
      <c r="AU90" s="198">
        <f t="shared" si="81"/>
        <v>0</v>
      </c>
      <c r="AV90" s="197">
        <v>0</v>
      </c>
      <c r="AW90" s="100">
        <v>0</v>
      </c>
      <c r="AX90" s="198">
        <f t="shared" si="82"/>
        <v>0</v>
      </c>
      <c r="AY90" s="197">
        <v>0</v>
      </c>
      <c r="AZ90" s="100">
        <v>0</v>
      </c>
      <c r="BA90" s="198">
        <f t="shared" si="83"/>
        <v>0</v>
      </c>
      <c r="BB90" s="197">
        <v>0</v>
      </c>
      <c r="BC90" s="100">
        <v>0</v>
      </c>
      <c r="BD90" s="198">
        <f t="shared" si="84"/>
        <v>0</v>
      </c>
      <c r="BE90" s="198">
        <v>0</v>
      </c>
      <c r="BF90" s="197">
        <f t="shared" si="100"/>
        <v>0</v>
      </c>
      <c r="BG90" s="198">
        <f t="shared" si="85"/>
        <v>1883.0590000000002</v>
      </c>
      <c r="BH90" s="198">
        <v>0</v>
      </c>
      <c r="BI90" s="197">
        <f t="shared" si="101"/>
        <v>1883.0590000000002</v>
      </c>
      <c r="BJ90" s="198">
        <f t="shared" si="86"/>
        <v>0</v>
      </c>
      <c r="BK90" s="197">
        <v>0</v>
      </c>
      <c r="BL90" s="99">
        <v>0</v>
      </c>
      <c r="BM90" s="198">
        <f t="shared" si="87"/>
        <v>0</v>
      </c>
      <c r="BN90" s="197">
        <v>0</v>
      </c>
      <c r="BO90" s="99">
        <v>0</v>
      </c>
      <c r="BP90" s="198">
        <f t="shared" si="88"/>
        <v>0</v>
      </c>
      <c r="BQ90" s="197">
        <v>0</v>
      </c>
      <c r="BR90" s="99">
        <v>0</v>
      </c>
      <c r="BS90" s="200">
        <f t="shared" si="89"/>
        <v>0</v>
      </c>
      <c r="BT90" s="200">
        <v>0</v>
      </c>
      <c r="BU90" s="119">
        <f t="shared" si="102"/>
        <v>0</v>
      </c>
      <c r="BV90" s="200">
        <f t="shared" si="90"/>
        <v>1883.0590000000002</v>
      </c>
      <c r="BW90" s="200">
        <v>0</v>
      </c>
      <c r="BX90" s="152">
        <f t="shared" si="103"/>
        <v>1883.0590000000002</v>
      </c>
      <c r="BY90" s="122">
        <f t="shared" si="96"/>
        <v>0.76859551020408168</v>
      </c>
    </row>
    <row r="91" spans="2:77" ht="18" customHeight="1" thickBot="1" x14ac:dyDescent="0.3">
      <c r="B91" s="317" t="s">
        <v>126</v>
      </c>
      <c r="C91" s="318" t="s">
        <v>127</v>
      </c>
      <c r="D91" s="319" t="s">
        <v>32</v>
      </c>
      <c r="E91" s="274">
        <f t="shared" si="65"/>
        <v>3007</v>
      </c>
      <c r="F91" s="275">
        <f t="shared" si="66"/>
        <v>1388.982</v>
      </c>
      <c r="G91" s="320">
        <f t="shared" si="92"/>
        <v>0.46191619554373131</v>
      </c>
      <c r="H91" s="321">
        <f t="shared" si="67"/>
        <v>668.1394499999999</v>
      </c>
      <c r="I91" s="321">
        <f t="shared" si="68"/>
        <v>2057.1214500000001</v>
      </c>
      <c r="J91" s="320">
        <f t="shared" si="93"/>
        <v>0.68411089125374125</v>
      </c>
      <c r="K91" s="321">
        <f t="shared" si="69"/>
        <v>0</v>
      </c>
      <c r="L91" s="321">
        <f t="shared" si="70"/>
        <v>2057.1214500000001</v>
      </c>
      <c r="M91" s="320">
        <f t="shared" si="94"/>
        <v>0.68411089125374125</v>
      </c>
      <c r="N91" s="321">
        <f t="shared" si="71"/>
        <v>0</v>
      </c>
      <c r="O91" s="321">
        <f t="shared" si="91"/>
        <v>2057.1214500000001</v>
      </c>
      <c r="P91" s="320">
        <f t="shared" si="95"/>
        <v>0.68411089125374125</v>
      </c>
      <c r="Q91" s="277">
        <f t="shared" si="72"/>
        <v>3007</v>
      </c>
      <c r="R91" s="278">
        <f>R93+R95+R97</f>
        <v>0</v>
      </c>
      <c r="S91" s="633">
        <f>S93+S95+S97</f>
        <v>3007</v>
      </c>
      <c r="T91" s="279">
        <f t="shared" si="73"/>
        <v>566.43899999999996</v>
      </c>
      <c r="U91" s="280">
        <f>U93+U95+U97</f>
        <v>0</v>
      </c>
      <c r="V91" s="281">
        <f>V93+V95+V97</f>
        <v>566.43899999999996</v>
      </c>
      <c r="W91" s="279">
        <f t="shared" si="74"/>
        <v>407.88200000000001</v>
      </c>
      <c r="X91" s="280">
        <f>X93+X95+X97</f>
        <v>0</v>
      </c>
      <c r="Y91" s="281">
        <f>Y93+Y95+Y97</f>
        <v>407.88200000000001</v>
      </c>
      <c r="Z91" s="279">
        <f t="shared" si="75"/>
        <v>414.661</v>
      </c>
      <c r="AA91" s="280">
        <f>AA93+AA95+AA97</f>
        <v>0</v>
      </c>
      <c r="AB91" s="281">
        <f>AB93+AB95+AB97</f>
        <v>414.661</v>
      </c>
      <c r="AC91" s="322">
        <f t="shared" si="76"/>
        <v>1388.982</v>
      </c>
      <c r="AD91" s="285">
        <f>AD93+AD95+AD97</f>
        <v>0</v>
      </c>
      <c r="AE91" s="286">
        <f>AE93+AE95+AE97</f>
        <v>1388.982</v>
      </c>
      <c r="AF91" s="322">
        <f t="shared" si="77"/>
        <v>98.757000000000005</v>
      </c>
      <c r="AG91" s="285">
        <f>AG93+AG95+AG97</f>
        <v>0</v>
      </c>
      <c r="AH91" s="281">
        <f>AH93+AH95+AH97</f>
        <v>98.757000000000005</v>
      </c>
      <c r="AI91" s="322">
        <f t="shared" si="78"/>
        <v>346.01544999999999</v>
      </c>
      <c r="AJ91" s="285">
        <f>AJ93+AJ95+AJ97</f>
        <v>0</v>
      </c>
      <c r="AK91" s="281">
        <f>AK93+AK95+AK97</f>
        <v>346.01544999999999</v>
      </c>
      <c r="AL91" s="322">
        <f t="shared" si="79"/>
        <v>223.36699999999999</v>
      </c>
      <c r="AM91" s="285">
        <f>AM93+AM95+AM97</f>
        <v>0</v>
      </c>
      <c r="AN91" s="281">
        <f>AN93+AN95+AN97</f>
        <v>223.36699999999999</v>
      </c>
      <c r="AO91" s="322">
        <f t="shared" si="80"/>
        <v>668.1394499999999</v>
      </c>
      <c r="AP91" s="285">
        <f>AP93+AP95+AP97</f>
        <v>0</v>
      </c>
      <c r="AQ91" s="286">
        <f>AQ93+AQ95+AQ97</f>
        <v>668.1394499999999</v>
      </c>
      <c r="AR91" s="322">
        <f t="shared" si="52"/>
        <v>2057.1214500000001</v>
      </c>
      <c r="AS91" s="285">
        <f>AS93+AS95+AS97</f>
        <v>0</v>
      </c>
      <c r="AT91" s="286">
        <f>AT93+AT95+AT97</f>
        <v>2057.1214500000001</v>
      </c>
      <c r="AU91" s="322">
        <f t="shared" si="81"/>
        <v>0</v>
      </c>
      <c r="AV91" s="285">
        <f>AV93+AV95+AV97</f>
        <v>0</v>
      </c>
      <c r="AW91" s="282">
        <f>AW93+AW95+AW97</f>
        <v>0</v>
      </c>
      <c r="AX91" s="322">
        <f t="shared" si="82"/>
        <v>0</v>
      </c>
      <c r="AY91" s="285">
        <f>AY93+AY95+AY97</f>
        <v>0</v>
      </c>
      <c r="AZ91" s="282">
        <f>AZ93+AZ95+AZ97</f>
        <v>0</v>
      </c>
      <c r="BA91" s="322">
        <f t="shared" si="83"/>
        <v>0</v>
      </c>
      <c r="BB91" s="285">
        <f>BB93+BB95+BB97</f>
        <v>0</v>
      </c>
      <c r="BC91" s="282">
        <f>BC93+BC95+BC97</f>
        <v>0</v>
      </c>
      <c r="BD91" s="322">
        <f t="shared" si="84"/>
        <v>0</v>
      </c>
      <c r="BE91" s="285">
        <f>BE93+BE95+BE97</f>
        <v>0</v>
      </c>
      <c r="BF91" s="286">
        <f>BF93+BF95+BF97</f>
        <v>0</v>
      </c>
      <c r="BG91" s="322">
        <f t="shared" si="85"/>
        <v>2057.1214500000001</v>
      </c>
      <c r="BH91" s="322">
        <f>BH93+BH95+BH97</f>
        <v>0</v>
      </c>
      <c r="BI91" s="286">
        <f>BI93+BI95+BI97</f>
        <v>2057.1214500000001</v>
      </c>
      <c r="BJ91" s="322">
        <f t="shared" si="86"/>
        <v>0</v>
      </c>
      <c r="BK91" s="285">
        <f>BK93+BK95+BK97</f>
        <v>0</v>
      </c>
      <c r="BL91" s="281">
        <f>BL93+BL95+BL97</f>
        <v>0</v>
      </c>
      <c r="BM91" s="322">
        <f t="shared" si="87"/>
        <v>0</v>
      </c>
      <c r="BN91" s="285">
        <f>BN93+BN95+BN97</f>
        <v>0</v>
      </c>
      <c r="BO91" s="281">
        <f>BO93+BO95+BO97</f>
        <v>0</v>
      </c>
      <c r="BP91" s="322">
        <f t="shared" si="88"/>
        <v>0</v>
      </c>
      <c r="BQ91" s="285">
        <f>BQ93+BQ95+BQ97</f>
        <v>0</v>
      </c>
      <c r="BR91" s="281">
        <f>BR93+BR95+BR97</f>
        <v>0</v>
      </c>
      <c r="BS91" s="323">
        <f t="shared" si="89"/>
        <v>0</v>
      </c>
      <c r="BT91" s="289">
        <f>BT93+BT95+BT97</f>
        <v>0</v>
      </c>
      <c r="BU91" s="324">
        <f>BU93+BU95+BU97</f>
        <v>0</v>
      </c>
      <c r="BV91" s="323">
        <f t="shared" si="90"/>
        <v>2057.1214500000001</v>
      </c>
      <c r="BW91" s="289">
        <f>BW93+BW95+BW97</f>
        <v>0</v>
      </c>
      <c r="BX91" s="324">
        <f>BX93+BX95+BX97</f>
        <v>2057.1214500000001</v>
      </c>
      <c r="BY91" s="290">
        <f t="shared" si="96"/>
        <v>0.68411089125374125</v>
      </c>
    </row>
    <row r="92" spans="2:77" ht="18" customHeight="1" x14ac:dyDescent="0.25">
      <c r="B92" s="802" t="s">
        <v>128</v>
      </c>
      <c r="C92" s="794" t="s">
        <v>129</v>
      </c>
      <c r="D92" s="616" t="s">
        <v>52</v>
      </c>
      <c r="E92" s="202">
        <f t="shared" si="65"/>
        <v>0.5</v>
      </c>
      <c r="F92" s="39">
        <f t="shared" si="66"/>
        <v>0.32100000000000001</v>
      </c>
      <c r="G92" s="40">
        <f t="shared" si="92"/>
        <v>0.64200000000000002</v>
      </c>
      <c r="H92" s="42">
        <f t="shared" si="67"/>
        <v>0.12</v>
      </c>
      <c r="I92" s="42">
        <f t="shared" si="68"/>
        <v>0.441</v>
      </c>
      <c r="J92" s="40">
        <f t="shared" si="93"/>
        <v>0.88200000000000001</v>
      </c>
      <c r="K92" s="42">
        <f t="shared" si="69"/>
        <v>0</v>
      </c>
      <c r="L92" s="42">
        <f t="shared" si="70"/>
        <v>0.441</v>
      </c>
      <c r="M92" s="40">
        <f t="shared" si="94"/>
        <v>0.88200000000000001</v>
      </c>
      <c r="N92" s="42">
        <f t="shared" si="71"/>
        <v>0</v>
      </c>
      <c r="O92" s="42">
        <f t="shared" si="91"/>
        <v>0.441</v>
      </c>
      <c r="P92" s="40">
        <f t="shared" si="95"/>
        <v>0.88200000000000001</v>
      </c>
      <c r="Q92" s="80">
        <f t="shared" si="72"/>
        <v>0.5</v>
      </c>
      <c r="R92" s="81">
        <v>0</v>
      </c>
      <c r="S92" s="624">
        <v>0.5</v>
      </c>
      <c r="T92" s="82">
        <f t="shared" si="73"/>
        <v>0.06</v>
      </c>
      <c r="U92" s="83">
        <v>0</v>
      </c>
      <c r="V92" s="84">
        <v>0.06</v>
      </c>
      <c r="W92" s="82">
        <f t="shared" si="74"/>
        <v>0.17</v>
      </c>
      <c r="X92" s="83">
        <v>0</v>
      </c>
      <c r="Y92" s="84">
        <v>0.17</v>
      </c>
      <c r="Z92" s="82">
        <f t="shared" si="75"/>
        <v>9.0999999999999998E-2</v>
      </c>
      <c r="AA92" s="83">
        <v>0</v>
      </c>
      <c r="AB92" s="84">
        <v>9.0999999999999998E-2</v>
      </c>
      <c r="AC92" s="223">
        <f t="shared" si="76"/>
        <v>0.32100000000000001</v>
      </c>
      <c r="AD92" s="223">
        <v>0</v>
      </c>
      <c r="AE92" s="207">
        <f t="shared" ref="AE92:AE97" si="104">T92+W92+Z92</f>
        <v>0.32100000000000001</v>
      </c>
      <c r="AF92" s="223">
        <f t="shared" si="77"/>
        <v>0.05</v>
      </c>
      <c r="AG92" s="207">
        <v>0</v>
      </c>
      <c r="AH92" s="84">
        <v>0.05</v>
      </c>
      <c r="AI92" s="223">
        <f t="shared" si="78"/>
        <v>0.04</v>
      </c>
      <c r="AJ92" s="207">
        <v>0</v>
      </c>
      <c r="AK92" s="84">
        <v>0.04</v>
      </c>
      <c r="AL92" s="223">
        <f t="shared" si="79"/>
        <v>0.03</v>
      </c>
      <c r="AM92" s="207">
        <v>0</v>
      </c>
      <c r="AN92" s="84">
        <v>0.03</v>
      </c>
      <c r="AO92" s="223">
        <f t="shared" si="80"/>
        <v>0.12</v>
      </c>
      <c r="AP92" s="223">
        <v>0</v>
      </c>
      <c r="AQ92" s="207">
        <f t="shared" ref="AQ92:AQ97" si="105">AF92+AI92+AL92</f>
        <v>0.12</v>
      </c>
      <c r="AR92" s="223">
        <f t="shared" si="52"/>
        <v>0.441</v>
      </c>
      <c r="AS92" s="223">
        <v>0</v>
      </c>
      <c r="AT92" s="207">
        <f t="shared" ref="AT92:AT97" si="106">AC92+AO92</f>
        <v>0.441</v>
      </c>
      <c r="AU92" s="223">
        <f t="shared" si="81"/>
        <v>0</v>
      </c>
      <c r="AV92" s="207">
        <v>0</v>
      </c>
      <c r="AW92" s="85">
        <v>0</v>
      </c>
      <c r="AX92" s="223">
        <f t="shared" si="82"/>
        <v>0</v>
      </c>
      <c r="AY92" s="207">
        <v>0</v>
      </c>
      <c r="AZ92" s="85">
        <v>0</v>
      </c>
      <c r="BA92" s="223">
        <f t="shared" si="83"/>
        <v>0</v>
      </c>
      <c r="BB92" s="207">
        <v>0</v>
      </c>
      <c r="BC92" s="85">
        <v>0</v>
      </c>
      <c r="BD92" s="223">
        <f t="shared" si="84"/>
        <v>0</v>
      </c>
      <c r="BE92" s="223">
        <v>0</v>
      </c>
      <c r="BF92" s="207">
        <f t="shared" ref="BF92:BF97" si="107">AU92+AX92+BA92</f>
        <v>0</v>
      </c>
      <c r="BG92" s="223">
        <f t="shared" si="85"/>
        <v>0.441</v>
      </c>
      <c r="BH92" s="223">
        <v>0</v>
      </c>
      <c r="BI92" s="207">
        <f t="shared" ref="BI92:BI97" si="108">AR92+BD92</f>
        <v>0.441</v>
      </c>
      <c r="BJ92" s="223">
        <f t="shared" si="86"/>
        <v>0</v>
      </c>
      <c r="BK92" s="207">
        <v>0</v>
      </c>
      <c r="BL92" s="84">
        <v>0</v>
      </c>
      <c r="BM92" s="223">
        <f t="shared" si="87"/>
        <v>0</v>
      </c>
      <c r="BN92" s="207">
        <v>0</v>
      </c>
      <c r="BO92" s="84">
        <v>0</v>
      </c>
      <c r="BP92" s="223">
        <f t="shared" si="88"/>
        <v>0</v>
      </c>
      <c r="BQ92" s="207">
        <v>0</v>
      </c>
      <c r="BR92" s="84">
        <v>0</v>
      </c>
      <c r="BS92" s="225">
        <f t="shared" si="89"/>
        <v>0</v>
      </c>
      <c r="BT92" s="225">
        <v>0</v>
      </c>
      <c r="BU92" s="51">
        <f t="shared" ref="BU92:BU97" si="109">BJ92+BM92+BP92</f>
        <v>0</v>
      </c>
      <c r="BV92" s="225">
        <f t="shared" si="90"/>
        <v>0.441</v>
      </c>
      <c r="BW92" s="225">
        <v>0</v>
      </c>
      <c r="BX92" s="51">
        <f t="shared" ref="BX92:BX97" si="110">BG92+BS92</f>
        <v>0.441</v>
      </c>
      <c r="BY92" s="54">
        <f t="shared" si="96"/>
        <v>0.88200000000000001</v>
      </c>
    </row>
    <row r="93" spans="2:77" ht="18" customHeight="1" thickBot="1" x14ac:dyDescent="0.3">
      <c r="B93" s="803"/>
      <c r="C93" s="795"/>
      <c r="D93" s="617" t="s">
        <v>32</v>
      </c>
      <c r="E93" s="214">
        <f t="shared" si="65"/>
        <v>100</v>
      </c>
      <c r="F93" s="161">
        <f t="shared" si="66"/>
        <v>99.265000000000001</v>
      </c>
      <c r="G93" s="108">
        <f t="shared" si="92"/>
        <v>0.99265000000000003</v>
      </c>
      <c r="H93" s="110">
        <f t="shared" si="67"/>
        <v>24.643000000000001</v>
      </c>
      <c r="I93" s="110">
        <f t="shared" si="68"/>
        <v>123.908</v>
      </c>
      <c r="J93" s="108">
        <f t="shared" si="93"/>
        <v>1.23908</v>
      </c>
      <c r="K93" s="110">
        <f t="shared" si="69"/>
        <v>0</v>
      </c>
      <c r="L93" s="110">
        <f t="shared" si="70"/>
        <v>123.908</v>
      </c>
      <c r="M93" s="108">
        <f t="shared" si="94"/>
        <v>1.23908</v>
      </c>
      <c r="N93" s="110">
        <f t="shared" si="71"/>
        <v>0</v>
      </c>
      <c r="O93" s="110">
        <f t="shared" si="91"/>
        <v>123.908</v>
      </c>
      <c r="P93" s="108">
        <f t="shared" si="95"/>
        <v>1.23908</v>
      </c>
      <c r="Q93" s="230">
        <f t="shared" si="72"/>
        <v>100</v>
      </c>
      <c r="R93" s="231">
        <v>0</v>
      </c>
      <c r="S93" s="632">
        <f>S92*200</f>
        <v>100</v>
      </c>
      <c r="T93" s="232">
        <f t="shared" si="73"/>
        <v>15.545</v>
      </c>
      <c r="U93" s="233">
        <v>0</v>
      </c>
      <c r="V93" s="234">
        <v>15.545</v>
      </c>
      <c r="W93" s="232">
        <f t="shared" si="74"/>
        <v>33.738999999999997</v>
      </c>
      <c r="X93" s="233">
        <v>0</v>
      </c>
      <c r="Y93" s="234">
        <v>33.738999999999997</v>
      </c>
      <c r="Z93" s="232">
        <f t="shared" si="75"/>
        <v>49.981000000000002</v>
      </c>
      <c r="AA93" s="233">
        <v>0</v>
      </c>
      <c r="AB93" s="234">
        <v>49.981000000000002</v>
      </c>
      <c r="AC93" s="198">
        <f t="shared" si="76"/>
        <v>99.265000000000001</v>
      </c>
      <c r="AD93" s="198">
        <v>0</v>
      </c>
      <c r="AE93" s="197">
        <f t="shared" si="104"/>
        <v>99.265000000000001</v>
      </c>
      <c r="AF93" s="198">
        <f t="shared" si="77"/>
        <v>10.882</v>
      </c>
      <c r="AG93" s="197">
        <v>0</v>
      </c>
      <c r="AH93" s="234">
        <v>10.882</v>
      </c>
      <c r="AI93" s="198">
        <f t="shared" si="78"/>
        <v>7.4820000000000002</v>
      </c>
      <c r="AJ93" s="197">
        <v>0</v>
      </c>
      <c r="AK93" s="234">
        <v>7.4820000000000002</v>
      </c>
      <c r="AL93" s="198">
        <f t="shared" si="79"/>
        <v>6.2789999999999999</v>
      </c>
      <c r="AM93" s="197">
        <v>0</v>
      </c>
      <c r="AN93" s="234">
        <v>6.2789999999999999</v>
      </c>
      <c r="AO93" s="198">
        <f t="shared" si="80"/>
        <v>24.643000000000001</v>
      </c>
      <c r="AP93" s="198">
        <v>0</v>
      </c>
      <c r="AQ93" s="197">
        <f t="shared" si="105"/>
        <v>24.643000000000001</v>
      </c>
      <c r="AR93" s="198">
        <f t="shared" si="52"/>
        <v>123.908</v>
      </c>
      <c r="AS93" s="198">
        <v>0</v>
      </c>
      <c r="AT93" s="187">
        <f t="shared" si="106"/>
        <v>123.908</v>
      </c>
      <c r="AU93" s="198">
        <f t="shared" si="81"/>
        <v>0</v>
      </c>
      <c r="AV93" s="197">
        <v>0</v>
      </c>
      <c r="AW93" s="235">
        <v>0</v>
      </c>
      <c r="AX93" s="198">
        <f t="shared" si="82"/>
        <v>0</v>
      </c>
      <c r="AY93" s="197">
        <v>0</v>
      </c>
      <c r="AZ93" s="235">
        <v>0</v>
      </c>
      <c r="BA93" s="198">
        <f t="shared" si="83"/>
        <v>0</v>
      </c>
      <c r="BB93" s="197">
        <v>0</v>
      </c>
      <c r="BC93" s="235">
        <v>0</v>
      </c>
      <c r="BD93" s="198">
        <f t="shared" si="84"/>
        <v>0</v>
      </c>
      <c r="BE93" s="198">
        <v>0</v>
      </c>
      <c r="BF93" s="197">
        <f t="shared" si="107"/>
        <v>0</v>
      </c>
      <c r="BG93" s="198">
        <f t="shared" si="85"/>
        <v>123.908</v>
      </c>
      <c r="BH93" s="198">
        <v>0</v>
      </c>
      <c r="BI93" s="197">
        <f t="shared" si="108"/>
        <v>123.908</v>
      </c>
      <c r="BJ93" s="198">
        <f t="shared" si="86"/>
        <v>0</v>
      </c>
      <c r="BK93" s="197">
        <v>0</v>
      </c>
      <c r="BL93" s="234">
        <v>0</v>
      </c>
      <c r="BM93" s="198">
        <f t="shared" si="87"/>
        <v>0</v>
      </c>
      <c r="BN93" s="197">
        <v>0</v>
      </c>
      <c r="BO93" s="234">
        <v>0</v>
      </c>
      <c r="BP93" s="198">
        <f t="shared" si="88"/>
        <v>0</v>
      </c>
      <c r="BQ93" s="197">
        <v>0</v>
      </c>
      <c r="BR93" s="234">
        <v>0</v>
      </c>
      <c r="BS93" s="200">
        <f t="shared" si="89"/>
        <v>0</v>
      </c>
      <c r="BT93" s="200">
        <v>0</v>
      </c>
      <c r="BU93" s="119">
        <f t="shared" si="109"/>
        <v>0</v>
      </c>
      <c r="BV93" s="200">
        <f t="shared" si="90"/>
        <v>123.908</v>
      </c>
      <c r="BW93" s="200">
        <v>0</v>
      </c>
      <c r="BX93" s="152">
        <f t="shared" si="110"/>
        <v>123.908</v>
      </c>
      <c r="BY93" s="122">
        <f t="shared" si="96"/>
        <v>1.23908</v>
      </c>
    </row>
    <row r="94" spans="2:77" ht="18" customHeight="1" x14ac:dyDescent="0.25">
      <c r="B94" s="802" t="s">
        <v>130</v>
      </c>
      <c r="C94" s="804" t="s">
        <v>131</v>
      </c>
      <c r="D94" s="325" t="s">
        <v>57</v>
      </c>
      <c r="E94" s="202">
        <f t="shared" si="65"/>
        <v>540</v>
      </c>
      <c r="F94" s="39">
        <f t="shared" si="66"/>
        <v>331</v>
      </c>
      <c r="G94" s="236">
        <f t="shared" si="92"/>
        <v>0.61296296296296293</v>
      </c>
      <c r="H94" s="237">
        <f t="shared" si="67"/>
        <v>45</v>
      </c>
      <c r="I94" s="237">
        <f t="shared" si="68"/>
        <v>376</v>
      </c>
      <c r="J94" s="236">
        <f t="shared" si="93"/>
        <v>0.6962962962962963</v>
      </c>
      <c r="K94" s="237">
        <f t="shared" si="69"/>
        <v>0</v>
      </c>
      <c r="L94" s="237">
        <f t="shared" si="70"/>
        <v>376</v>
      </c>
      <c r="M94" s="236">
        <f t="shared" si="94"/>
        <v>0.6962962962962963</v>
      </c>
      <c r="N94" s="237">
        <f t="shared" si="71"/>
        <v>0</v>
      </c>
      <c r="O94" s="237">
        <f t="shared" si="91"/>
        <v>376</v>
      </c>
      <c r="P94" s="236">
        <f t="shared" si="95"/>
        <v>0.6962962962962963</v>
      </c>
      <c r="Q94" s="44">
        <f t="shared" si="72"/>
        <v>540</v>
      </c>
      <c r="R94" s="45">
        <v>0</v>
      </c>
      <c r="S94" s="622">
        <v>540</v>
      </c>
      <c r="T94" s="46">
        <f t="shared" si="73"/>
        <v>168</v>
      </c>
      <c r="U94" s="47">
        <v>0</v>
      </c>
      <c r="V94" s="48">
        <v>168</v>
      </c>
      <c r="W94" s="46">
        <f t="shared" si="74"/>
        <v>106</v>
      </c>
      <c r="X94" s="47">
        <v>0</v>
      </c>
      <c r="Y94" s="48">
        <v>106</v>
      </c>
      <c r="Z94" s="46">
        <f t="shared" si="75"/>
        <v>57</v>
      </c>
      <c r="AA94" s="47">
        <v>0</v>
      </c>
      <c r="AB94" s="48">
        <v>57</v>
      </c>
      <c r="AC94" s="188">
        <f t="shared" si="76"/>
        <v>331</v>
      </c>
      <c r="AD94" s="188">
        <v>0</v>
      </c>
      <c r="AE94" s="207">
        <f t="shared" si="104"/>
        <v>331</v>
      </c>
      <c r="AF94" s="188">
        <f t="shared" si="77"/>
        <v>20</v>
      </c>
      <c r="AG94" s="187">
        <v>0</v>
      </c>
      <c r="AH94" s="48">
        <v>20</v>
      </c>
      <c r="AI94" s="188">
        <f t="shared" si="78"/>
        <v>12</v>
      </c>
      <c r="AJ94" s="187">
        <v>0</v>
      </c>
      <c r="AK94" s="48">
        <v>12</v>
      </c>
      <c r="AL94" s="188">
        <f t="shared" si="79"/>
        <v>13</v>
      </c>
      <c r="AM94" s="187">
        <v>0</v>
      </c>
      <c r="AN94" s="48">
        <v>13</v>
      </c>
      <c r="AO94" s="188">
        <f t="shared" si="80"/>
        <v>45</v>
      </c>
      <c r="AP94" s="188">
        <v>0</v>
      </c>
      <c r="AQ94" s="207">
        <f t="shared" si="105"/>
        <v>45</v>
      </c>
      <c r="AR94" s="188">
        <f t="shared" si="52"/>
        <v>376</v>
      </c>
      <c r="AS94" s="188">
        <v>0</v>
      </c>
      <c r="AT94" s="207">
        <f t="shared" si="106"/>
        <v>376</v>
      </c>
      <c r="AU94" s="188">
        <f t="shared" si="81"/>
        <v>0</v>
      </c>
      <c r="AV94" s="187">
        <v>0</v>
      </c>
      <c r="AW94" s="49">
        <v>0</v>
      </c>
      <c r="AX94" s="188">
        <f t="shared" si="82"/>
        <v>0</v>
      </c>
      <c r="AY94" s="187">
        <v>0</v>
      </c>
      <c r="AZ94" s="49">
        <v>0</v>
      </c>
      <c r="BA94" s="188">
        <f t="shared" si="83"/>
        <v>0</v>
      </c>
      <c r="BB94" s="187">
        <v>0</v>
      </c>
      <c r="BC94" s="49">
        <v>0</v>
      </c>
      <c r="BD94" s="188">
        <f t="shared" si="84"/>
        <v>0</v>
      </c>
      <c r="BE94" s="188">
        <v>0</v>
      </c>
      <c r="BF94" s="207">
        <f t="shared" si="107"/>
        <v>0</v>
      </c>
      <c r="BG94" s="188">
        <f t="shared" si="85"/>
        <v>376</v>
      </c>
      <c r="BH94" s="188">
        <v>0</v>
      </c>
      <c r="BI94" s="187">
        <f t="shared" si="108"/>
        <v>376</v>
      </c>
      <c r="BJ94" s="188">
        <f t="shared" si="86"/>
        <v>0</v>
      </c>
      <c r="BK94" s="187">
        <v>0</v>
      </c>
      <c r="BL94" s="48">
        <v>0</v>
      </c>
      <c r="BM94" s="188">
        <f t="shared" si="87"/>
        <v>0</v>
      </c>
      <c r="BN94" s="187">
        <v>0</v>
      </c>
      <c r="BO94" s="48">
        <v>0</v>
      </c>
      <c r="BP94" s="188">
        <f t="shared" si="88"/>
        <v>0</v>
      </c>
      <c r="BQ94" s="187">
        <v>0</v>
      </c>
      <c r="BR94" s="48">
        <v>0</v>
      </c>
      <c r="BS94" s="151">
        <f t="shared" si="89"/>
        <v>0</v>
      </c>
      <c r="BT94" s="151">
        <v>0</v>
      </c>
      <c r="BU94" s="51">
        <f t="shared" si="109"/>
        <v>0</v>
      </c>
      <c r="BV94" s="151">
        <f t="shared" si="90"/>
        <v>376</v>
      </c>
      <c r="BW94" s="151">
        <v>0</v>
      </c>
      <c r="BX94" s="51">
        <f t="shared" si="110"/>
        <v>376</v>
      </c>
      <c r="BY94" s="193">
        <f t="shared" si="96"/>
        <v>0.6962962962962963</v>
      </c>
    </row>
    <row r="95" spans="2:77" ht="18" customHeight="1" thickBot="1" x14ac:dyDescent="0.3">
      <c r="B95" s="803"/>
      <c r="C95" s="805"/>
      <c r="D95" s="619" t="s">
        <v>32</v>
      </c>
      <c r="E95" s="214">
        <f t="shared" si="65"/>
        <v>567</v>
      </c>
      <c r="F95" s="161">
        <f t="shared" si="66"/>
        <v>344.57299999999998</v>
      </c>
      <c r="G95" s="108">
        <f t="shared" si="92"/>
        <v>0.60771252204585535</v>
      </c>
      <c r="H95" s="239">
        <f t="shared" si="67"/>
        <v>42.435449999999996</v>
      </c>
      <c r="I95" s="239">
        <f t="shared" si="68"/>
        <v>387.00844999999998</v>
      </c>
      <c r="J95" s="76">
        <f t="shared" si="93"/>
        <v>0.68255458553791881</v>
      </c>
      <c r="K95" s="239">
        <f t="shared" si="69"/>
        <v>0</v>
      </c>
      <c r="L95" s="239">
        <f t="shared" si="70"/>
        <v>387.00844999999998</v>
      </c>
      <c r="M95" s="76">
        <f t="shared" si="94"/>
        <v>0.68255458553791881</v>
      </c>
      <c r="N95" s="239">
        <f t="shared" si="71"/>
        <v>0</v>
      </c>
      <c r="O95" s="239">
        <f t="shared" si="91"/>
        <v>387.00844999999998</v>
      </c>
      <c r="P95" s="76">
        <f t="shared" si="95"/>
        <v>0.68255458553791881</v>
      </c>
      <c r="Q95" s="162">
        <f t="shared" si="72"/>
        <v>567</v>
      </c>
      <c r="R95" s="163">
        <v>0</v>
      </c>
      <c r="S95" s="626">
        <f>S94*1.05</f>
        <v>567</v>
      </c>
      <c r="T95" s="164">
        <f t="shared" si="73"/>
        <v>163.51400000000001</v>
      </c>
      <c r="U95" s="165">
        <v>0</v>
      </c>
      <c r="V95" s="99">
        <v>163.51400000000001</v>
      </c>
      <c r="W95" s="164">
        <f t="shared" si="74"/>
        <v>121.761</v>
      </c>
      <c r="X95" s="165">
        <v>0</v>
      </c>
      <c r="Y95" s="99">
        <v>121.761</v>
      </c>
      <c r="Z95" s="164">
        <f t="shared" si="75"/>
        <v>59.298000000000002</v>
      </c>
      <c r="AA95" s="165">
        <v>0</v>
      </c>
      <c r="AB95" s="99">
        <v>59.298000000000002</v>
      </c>
      <c r="AC95" s="198">
        <f t="shared" si="76"/>
        <v>344.57299999999998</v>
      </c>
      <c r="AD95" s="198">
        <v>0</v>
      </c>
      <c r="AE95" s="197">
        <f t="shared" si="104"/>
        <v>344.57299999999998</v>
      </c>
      <c r="AF95" s="198">
        <f t="shared" si="77"/>
        <v>24.01</v>
      </c>
      <c r="AG95" s="197">
        <v>0</v>
      </c>
      <c r="AH95" s="99">
        <v>24.01</v>
      </c>
      <c r="AI95" s="198">
        <f t="shared" si="78"/>
        <v>9.5374499999999998</v>
      </c>
      <c r="AJ95" s="197">
        <v>0</v>
      </c>
      <c r="AK95" s="99">
        <v>9.5374499999999998</v>
      </c>
      <c r="AL95" s="198">
        <f t="shared" si="79"/>
        <v>8.8879999999999999</v>
      </c>
      <c r="AM95" s="197">
        <v>0</v>
      </c>
      <c r="AN95" s="99">
        <v>8.8879999999999999</v>
      </c>
      <c r="AO95" s="198">
        <f t="shared" si="80"/>
        <v>42.435449999999996</v>
      </c>
      <c r="AP95" s="198">
        <v>0</v>
      </c>
      <c r="AQ95" s="197">
        <f t="shared" si="105"/>
        <v>42.435449999999996</v>
      </c>
      <c r="AR95" s="198">
        <f t="shared" si="52"/>
        <v>387.00844999999998</v>
      </c>
      <c r="AS95" s="198">
        <v>0</v>
      </c>
      <c r="AT95" s="187">
        <f t="shared" si="106"/>
        <v>387.00844999999998</v>
      </c>
      <c r="AU95" s="198">
        <f t="shared" si="81"/>
        <v>0</v>
      </c>
      <c r="AV95" s="197">
        <v>0</v>
      </c>
      <c r="AW95" s="100">
        <v>0</v>
      </c>
      <c r="AX95" s="198">
        <f t="shared" si="82"/>
        <v>0</v>
      </c>
      <c r="AY95" s="197">
        <v>0</v>
      </c>
      <c r="AZ95" s="100">
        <v>0</v>
      </c>
      <c r="BA95" s="198">
        <f t="shared" si="83"/>
        <v>0</v>
      </c>
      <c r="BB95" s="197">
        <v>0</v>
      </c>
      <c r="BC95" s="100">
        <v>0</v>
      </c>
      <c r="BD95" s="198">
        <f t="shared" si="84"/>
        <v>0</v>
      </c>
      <c r="BE95" s="198">
        <v>0</v>
      </c>
      <c r="BF95" s="197">
        <f t="shared" si="107"/>
        <v>0</v>
      </c>
      <c r="BG95" s="198">
        <f t="shared" si="85"/>
        <v>387.00844999999998</v>
      </c>
      <c r="BH95" s="198">
        <v>0</v>
      </c>
      <c r="BI95" s="199">
        <f t="shared" si="108"/>
        <v>387.00844999999998</v>
      </c>
      <c r="BJ95" s="198">
        <f t="shared" si="86"/>
        <v>0</v>
      </c>
      <c r="BK95" s="197">
        <v>0</v>
      </c>
      <c r="BL95" s="99">
        <v>0</v>
      </c>
      <c r="BM95" s="198">
        <f t="shared" si="87"/>
        <v>0</v>
      </c>
      <c r="BN95" s="197">
        <v>0</v>
      </c>
      <c r="BO95" s="99">
        <v>0</v>
      </c>
      <c r="BP95" s="198">
        <f t="shared" si="88"/>
        <v>0</v>
      </c>
      <c r="BQ95" s="197">
        <v>0</v>
      </c>
      <c r="BR95" s="99">
        <v>0</v>
      </c>
      <c r="BS95" s="200">
        <f t="shared" si="89"/>
        <v>0</v>
      </c>
      <c r="BT95" s="200">
        <v>0</v>
      </c>
      <c r="BU95" s="119">
        <f t="shared" si="109"/>
        <v>0</v>
      </c>
      <c r="BV95" s="200">
        <f t="shared" si="90"/>
        <v>387.00844999999998</v>
      </c>
      <c r="BW95" s="200">
        <v>0</v>
      </c>
      <c r="BX95" s="152">
        <f t="shared" si="110"/>
        <v>387.00844999999998</v>
      </c>
      <c r="BY95" s="228">
        <f t="shared" si="96"/>
        <v>0.68255458553791881</v>
      </c>
    </row>
    <row r="96" spans="2:77" ht="18" customHeight="1" x14ac:dyDescent="0.25">
      <c r="B96" s="796" t="s">
        <v>132</v>
      </c>
      <c r="C96" s="798" t="s">
        <v>133</v>
      </c>
      <c r="D96" s="616" t="s">
        <v>57</v>
      </c>
      <c r="E96" s="186">
        <f t="shared" si="65"/>
        <v>1200</v>
      </c>
      <c r="F96" s="240">
        <f t="shared" si="66"/>
        <v>416</v>
      </c>
      <c r="G96" s="40">
        <f t="shared" si="92"/>
        <v>0.34666666666666668</v>
      </c>
      <c r="H96" s="42">
        <f t="shared" si="67"/>
        <v>327</v>
      </c>
      <c r="I96" s="42">
        <f t="shared" si="68"/>
        <v>743</v>
      </c>
      <c r="J96" s="40">
        <f t="shared" si="93"/>
        <v>0.61916666666666664</v>
      </c>
      <c r="K96" s="42">
        <f t="shared" si="69"/>
        <v>0</v>
      </c>
      <c r="L96" s="42">
        <f t="shared" si="70"/>
        <v>743</v>
      </c>
      <c r="M96" s="40">
        <f t="shared" si="94"/>
        <v>0.61916666666666664</v>
      </c>
      <c r="N96" s="42">
        <f t="shared" si="71"/>
        <v>0</v>
      </c>
      <c r="O96" s="42">
        <f t="shared" si="91"/>
        <v>743</v>
      </c>
      <c r="P96" s="40">
        <f t="shared" si="95"/>
        <v>0.61916666666666664</v>
      </c>
      <c r="Q96" s="80">
        <f t="shared" si="72"/>
        <v>1200</v>
      </c>
      <c r="R96" s="81">
        <v>0</v>
      </c>
      <c r="S96" s="624">
        <v>1200</v>
      </c>
      <c r="T96" s="82">
        <f t="shared" si="73"/>
        <v>194</v>
      </c>
      <c r="U96" s="83">
        <v>0</v>
      </c>
      <c r="V96" s="84">
        <v>194</v>
      </c>
      <c r="W96" s="82">
        <f t="shared" si="74"/>
        <v>98</v>
      </c>
      <c r="X96" s="83">
        <v>0</v>
      </c>
      <c r="Y96" s="84">
        <v>98</v>
      </c>
      <c r="Z96" s="82">
        <f t="shared" si="75"/>
        <v>124</v>
      </c>
      <c r="AA96" s="83">
        <v>0</v>
      </c>
      <c r="AB96" s="84">
        <v>124</v>
      </c>
      <c r="AC96" s="223">
        <f t="shared" si="76"/>
        <v>416</v>
      </c>
      <c r="AD96" s="223">
        <v>0</v>
      </c>
      <c r="AE96" s="207">
        <f t="shared" si="104"/>
        <v>416</v>
      </c>
      <c r="AF96" s="223">
        <f t="shared" si="77"/>
        <v>85</v>
      </c>
      <c r="AG96" s="207">
        <v>0</v>
      </c>
      <c r="AH96" s="84">
        <v>85</v>
      </c>
      <c r="AI96" s="223">
        <f t="shared" si="78"/>
        <v>148</v>
      </c>
      <c r="AJ96" s="207">
        <v>0</v>
      </c>
      <c r="AK96" s="84">
        <v>148</v>
      </c>
      <c r="AL96" s="223">
        <f t="shared" si="79"/>
        <v>94</v>
      </c>
      <c r="AM96" s="207">
        <v>0</v>
      </c>
      <c r="AN96" s="84">
        <v>94</v>
      </c>
      <c r="AO96" s="223">
        <f t="shared" si="80"/>
        <v>327</v>
      </c>
      <c r="AP96" s="223">
        <v>0</v>
      </c>
      <c r="AQ96" s="207">
        <f t="shared" si="105"/>
        <v>327</v>
      </c>
      <c r="AR96" s="223">
        <f t="shared" ref="AR96:AR102" si="111">AS96+AT96</f>
        <v>743</v>
      </c>
      <c r="AS96" s="223">
        <v>0</v>
      </c>
      <c r="AT96" s="207">
        <f t="shared" si="106"/>
        <v>743</v>
      </c>
      <c r="AU96" s="223">
        <f t="shared" si="81"/>
        <v>0</v>
      </c>
      <c r="AV96" s="207">
        <v>0</v>
      </c>
      <c r="AW96" s="85">
        <v>0</v>
      </c>
      <c r="AX96" s="223">
        <f t="shared" si="82"/>
        <v>0</v>
      </c>
      <c r="AY96" s="207">
        <v>0</v>
      </c>
      <c r="AZ96" s="85">
        <v>0</v>
      </c>
      <c r="BA96" s="223">
        <f t="shared" si="83"/>
        <v>0</v>
      </c>
      <c r="BB96" s="207">
        <v>0</v>
      </c>
      <c r="BC96" s="85">
        <v>0</v>
      </c>
      <c r="BD96" s="223">
        <f t="shared" si="84"/>
        <v>0</v>
      </c>
      <c r="BE96" s="223">
        <v>0</v>
      </c>
      <c r="BF96" s="207">
        <f t="shared" si="107"/>
        <v>0</v>
      </c>
      <c r="BG96" s="223">
        <f t="shared" si="85"/>
        <v>743</v>
      </c>
      <c r="BH96" s="223">
        <v>0</v>
      </c>
      <c r="BI96" s="207">
        <f t="shared" si="108"/>
        <v>743</v>
      </c>
      <c r="BJ96" s="223">
        <f t="shared" si="86"/>
        <v>0</v>
      </c>
      <c r="BK96" s="207">
        <v>0</v>
      </c>
      <c r="BL96" s="84">
        <v>0</v>
      </c>
      <c r="BM96" s="223">
        <f t="shared" si="87"/>
        <v>0</v>
      </c>
      <c r="BN96" s="207">
        <v>0</v>
      </c>
      <c r="BO96" s="84">
        <v>0</v>
      </c>
      <c r="BP96" s="223">
        <f t="shared" si="88"/>
        <v>0</v>
      </c>
      <c r="BQ96" s="207">
        <v>0</v>
      </c>
      <c r="BR96" s="84">
        <v>0</v>
      </c>
      <c r="BS96" s="225">
        <f t="shared" si="89"/>
        <v>0</v>
      </c>
      <c r="BT96" s="225">
        <v>0</v>
      </c>
      <c r="BU96" s="51">
        <f t="shared" si="109"/>
        <v>0</v>
      </c>
      <c r="BV96" s="225">
        <f t="shared" si="90"/>
        <v>743</v>
      </c>
      <c r="BW96" s="225">
        <v>0</v>
      </c>
      <c r="BX96" s="51">
        <f t="shared" si="110"/>
        <v>743</v>
      </c>
      <c r="BY96" s="54">
        <f t="shared" si="96"/>
        <v>0.61916666666666664</v>
      </c>
    </row>
    <row r="97" spans="2:77" ht="18" customHeight="1" thickBot="1" x14ac:dyDescent="0.3">
      <c r="B97" s="797"/>
      <c r="C97" s="799"/>
      <c r="D97" s="617" t="s">
        <v>32</v>
      </c>
      <c r="E97" s="316">
        <f t="shared" si="65"/>
        <v>2340</v>
      </c>
      <c r="F97" s="107">
        <f t="shared" si="66"/>
        <v>945.14400000000001</v>
      </c>
      <c r="G97" s="108">
        <f t="shared" si="92"/>
        <v>0.4039076923076923</v>
      </c>
      <c r="H97" s="110">
        <f t="shared" si="67"/>
        <v>601.06099999999992</v>
      </c>
      <c r="I97" s="110">
        <f t="shared" si="68"/>
        <v>1546.2049999999999</v>
      </c>
      <c r="J97" s="108">
        <f t="shared" si="93"/>
        <v>0.66077136752136745</v>
      </c>
      <c r="K97" s="110">
        <f t="shared" si="69"/>
        <v>0</v>
      </c>
      <c r="L97" s="110">
        <f t="shared" si="70"/>
        <v>1546.2049999999999</v>
      </c>
      <c r="M97" s="108">
        <f t="shared" si="94"/>
        <v>0.66077136752136745</v>
      </c>
      <c r="N97" s="110">
        <f t="shared" si="71"/>
        <v>0</v>
      </c>
      <c r="O97" s="110">
        <f t="shared" si="91"/>
        <v>1546.2049999999999</v>
      </c>
      <c r="P97" s="108">
        <f t="shared" si="95"/>
        <v>0.66077136752136745</v>
      </c>
      <c r="Q97" s="230">
        <f t="shared" si="72"/>
        <v>2340</v>
      </c>
      <c r="R97" s="231">
        <v>0</v>
      </c>
      <c r="S97" s="632">
        <f>S96*1.95</f>
        <v>2340</v>
      </c>
      <c r="T97" s="232">
        <f t="shared" si="73"/>
        <v>387.38</v>
      </c>
      <c r="U97" s="233">
        <v>0</v>
      </c>
      <c r="V97" s="234">
        <v>387.38</v>
      </c>
      <c r="W97" s="232">
        <f t="shared" si="74"/>
        <v>252.38200000000001</v>
      </c>
      <c r="X97" s="233">
        <v>0</v>
      </c>
      <c r="Y97" s="234">
        <v>252.38200000000001</v>
      </c>
      <c r="Z97" s="232">
        <f t="shared" si="75"/>
        <v>305.38200000000001</v>
      </c>
      <c r="AA97" s="233">
        <v>0</v>
      </c>
      <c r="AB97" s="234">
        <v>305.38200000000001</v>
      </c>
      <c r="AC97" s="198">
        <f t="shared" si="76"/>
        <v>945.14400000000001</v>
      </c>
      <c r="AD97" s="198">
        <v>0</v>
      </c>
      <c r="AE97" s="197">
        <f t="shared" si="104"/>
        <v>945.14400000000001</v>
      </c>
      <c r="AF97" s="198">
        <f t="shared" si="77"/>
        <v>63.865000000000002</v>
      </c>
      <c r="AG97" s="197">
        <v>0</v>
      </c>
      <c r="AH97" s="234">
        <v>63.865000000000002</v>
      </c>
      <c r="AI97" s="198">
        <f t="shared" si="78"/>
        <v>328.99599999999998</v>
      </c>
      <c r="AJ97" s="197">
        <v>0</v>
      </c>
      <c r="AK97" s="234">
        <v>328.99599999999998</v>
      </c>
      <c r="AL97" s="198">
        <f t="shared" si="79"/>
        <v>208.2</v>
      </c>
      <c r="AM97" s="197">
        <v>0</v>
      </c>
      <c r="AN97" s="234">
        <v>208.2</v>
      </c>
      <c r="AO97" s="198">
        <f t="shared" si="80"/>
        <v>601.06099999999992</v>
      </c>
      <c r="AP97" s="198">
        <v>0</v>
      </c>
      <c r="AQ97" s="197">
        <f t="shared" si="105"/>
        <v>601.06099999999992</v>
      </c>
      <c r="AR97" s="198">
        <f t="shared" si="111"/>
        <v>1546.2049999999999</v>
      </c>
      <c r="AS97" s="198">
        <v>0</v>
      </c>
      <c r="AT97" s="219">
        <f t="shared" si="106"/>
        <v>1546.2049999999999</v>
      </c>
      <c r="AU97" s="198">
        <f t="shared" si="81"/>
        <v>0</v>
      </c>
      <c r="AV97" s="197">
        <v>0</v>
      </c>
      <c r="AW97" s="235">
        <v>0</v>
      </c>
      <c r="AX97" s="198">
        <f t="shared" si="82"/>
        <v>0</v>
      </c>
      <c r="AY97" s="197">
        <v>0</v>
      </c>
      <c r="AZ97" s="235">
        <v>0</v>
      </c>
      <c r="BA97" s="198">
        <f t="shared" si="83"/>
        <v>0</v>
      </c>
      <c r="BB97" s="197">
        <v>0</v>
      </c>
      <c r="BC97" s="235">
        <v>0</v>
      </c>
      <c r="BD97" s="198">
        <f t="shared" si="84"/>
        <v>0</v>
      </c>
      <c r="BE97" s="198">
        <v>0</v>
      </c>
      <c r="BF97" s="197">
        <f t="shared" si="107"/>
        <v>0</v>
      </c>
      <c r="BG97" s="198">
        <f t="shared" si="85"/>
        <v>1546.2049999999999</v>
      </c>
      <c r="BH97" s="198">
        <v>0</v>
      </c>
      <c r="BI97" s="197">
        <f t="shared" si="108"/>
        <v>1546.2049999999999</v>
      </c>
      <c r="BJ97" s="198">
        <f t="shared" si="86"/>
        <v>0</v>
      </c>
      <c r="BK97" s="197">
        <v>0</v>
      </c>
      <c r="BL97" s="234">
        <v>0</v>
      </c>
      <c r="BM97" s="198">
        <f t="shared" si="87"/>
        <v>0</v>
      </c>
      <c r="BN97" s="197">
        <v>0</v>
      </c>
      <c r="BO97" s="234">
        <v>0</v>
      </c>
      <c r="BP97" s="198">
        <f t="shared" si="88"/>
        <v>0</v>
      </c>
      <c r="BQ97" s="197">
        <v>0</v>
      </c>
      <c r="BR97" s="234">
        <v>0</v>
      </c>
      <c r="BS97" s="200">
        <f t="shared" si="89"/>
        <v>0</v>
      </c>
      <c r="BT97" s="200">
        <v>0</v>
      </c>
      <c r="BU97" s="120">
        <f t="shared" si="109"/>
        <v>0</v>
      </c>
      <c r="BV97" s="158">
        <f t="shared" si="90"/>
        <v>1546.2049999999999</v>
      </c>
      <c r="BW97" s="158">
        <v>0</v>
      </c>
      <c r="BX97" s="52">
        <f t="shared" si="110"/>
        <v>1546.2049999999999</v>
      </c>
      <c r="BY97" s="228">
        <f t="shared" si="96"/>
        <v>0.66077136752136745</v>
      </c>
    </row>
    <row r="98" spans="2:77" ht="28.2" thickBot="1" x14ac:dyDescent="0.3">
      <c r="B98" s="317" t="s">
        <v>134</v>
      </c>
      <c r="C98" s="326" t="s">
        <v>135</v>
      </c>
      <c r="D98" s="319" t="s">
        <v>32</v>
      </c>
      <c r="E98" s="274">
        <f t="shared" si="65"/>
        <v>0</v>
      </c>
      <c r="F98" s="275">
        <f t="shared" si="66"/>
        <v>0</v>
      </c>
      <c r="G98" s="320"/>
      <c r="H98" s="321">
        <f t="shared" si="67"/>
        <v>0</v>
      </c>
      <c r="I98" s="321">
        <f t="shared" si="68"/>
        <v>0</v>
      </c>
      <c r="J98" s="320"/>
      <c r="K98" s="321">
        <f t="shared" si="69"/>
        <v>0</v>
      </c>
      <c r="L98" s="321">
        <f t="shared" si="70"/>
        <v>0</v>
      </c>
      <c r="M98" s="320" t="e">
        <f t="shared" si="94"/>
        <v>#DIV/0!</v>
      </c>
      <c r="N98" s="321">
        <f t="shared" si="71"/>
        <v>0</v>
      </c>
      <c r="O98" s="321">
        <f t="shared" si="91"/>
        <v>0</v>
      </c>
      <c r="P98" s="320"/>
      <c r="Q98" s="277">
        <f t="shared" si="72"/>
        <v>0</v>
      </c>
      <c r="R98" s="278">
        <f>R99+R100</f>
        <v>0</v>
      </c>
      <c r="S98" s="633">
        <f>S99+S100</f>
        <v>0</v>
      </c>
      <c r="T98" s="279">
        <f t="shared" si="73"/>
        <v>0</v>
      </c>
      <c r="U98" s="280">
        <f>U99+U100</f>
        <v>0</v>
      </c>
      <c r="V98" s="281">
        <f>V99+V100</f>
        <v>0</v>
      </c>
      <c r="W98" s="279">
        <f t="shared" si="74"/>
        <v>0</v>
      </c>
      <c r="X98" s="280">
        <f>X99+X100</f>
        <v>0</v>
      </c>
      <c r="Y98" s="281">
        <f>Y99+Y100</f>
        <v>0</v>
      </c>
      <c r="Z98" s="279">
        <f t="shared" si="75"/>
        <v>0</v>
      </c>
      <c r="AA98" s="280">
        <f>AA99+AA100</f>
        <v>0</v>
      </c>
      <c r="AB98" s="281">
        <f>AB99+AB100</f>
        <v>0</v>
      </c>
      <c r="AC98" s="283">
        <f t="shared" si="76"/>
        <v>0</v>
      </c>
      <c r="AD98" s="284">
        <f>AD99+AD100</f>
        <v>0</v>
      </c>
      <c r="AE98" s="285">
        <f>AE99+AE100</f>
        <v>0</v>
      </c>
      <c r="AF98" s="283">
        <f t="shared" si="77"/>
        <v>0</v>
      </c>
      <c r="AG98" s="284">
        <f>AG99+AG100</f>
        <v>0</v>
      </c>
      <c r="AH98" s="281">
        <f>AH99+AH100</f>
        <v>0</v>
      </c>
      <c r="AI98" s="283">
        <f t="shared" si="78"/>
        <v>0</v>
      </c>
      <c r="AJ98" s="284">
        <f>AJ99+AJ100</f>
        <v>0</v>
      </c>
      <c r="AK98" s="281">
        <f>AK99+AK100</f>
        <v>0</v>
      </c>
      <c r="AL98" s="283">
        <f t="shared" si="79"/>
        <v>0</v>
      </c>
      <c r="AM98" s="284">
        <f>AM99+AM100</f>
        <v>0</v>
      </c>
      <c r="AN98" s="281">
        <f>AN99+AN100</f>
        <v>0</v>
      </c>
      <c r="AO98" s="283">
        <f>AP98+AQ98</f>
        <v>0</v>
      </c>
      <c r="AP98" s="284">
        <f>AP99+AP100</f>
        <v>0</v>
      </c>
      <c r="AQ98" s="285">
        <f>AQ99+AQ100</f>
        <v>0</v>
      </c>
      <c r="AR98" s="283">
        <f t="shared" si="111"/>
        <v>0</v>
      </c>
      <c r="AS98" s="284">
        <f>AS99+AS100</f>
        <v>0</v>
      </c>
      <c r="AT98" s="285">
        <f>AT99+AT100</f>
        <v>0</v>
      </c>
      <c r="AU98" s="283">
        <f t="shared" si="81"/>
        <v>0</v>
      </c>
      <c r="AV98" s="284">
        <f>AV99+AV100</f>
        <v>0</v>
      </c>
      <c r="AW98" s="282">
        <f>AW99+AW100</f>
        <v>0</v>
      </c>
      <c r="AX98" s="283">
        <f t="shared" si="82"/>
        <v>0</v>
      </c>
      <c r="AY98" s="284">
        <f>AY99+AY100</f>
        <v>0</v>
      </c>
      <c r="AZ98" s="282">
        <f>AZ99+AZ100</f>
        <v>0</v>
      </c>
      <c r="BA98" s="283">
        <f t="shared" si="83"/>
        <v>0</v>
      </c>
      <c r="BB98" s="284">
        <f>BB99+BB100</f>
        <v>0</v>
      </c>
      <c r="BC98" s="282">
        <f>BC99+BC100</f>
        <v>0</v>
      </c>
      <c r="BD98" s="283">
        <f t="shared" si="84"/>
        <v>0</v>
      </c>
      <c r="BE98" s="284">
        <f>BE99+BE100</f>
        <v>0</v>
      </c>
      <c r="BF98" s="285">
        <f>BF99+BF100</f>
        <v>0</v>
      </c>
      <c r="BG98" s="283">
        <f t="shared" si="85"/>
        <v>0</v>
      </c>
      <c r="BH98" s="283">
        <f>BH99+BH100</f>
        <v>0</v>
      </c>
      <c r="BI98" s="285">
        <f>BI99+BI100</f>
        <v>0</v>
      </c>
      <c r="BJ98" s="283">
        <f t="shared" si="86"/>
        <v>0</v>
      </c>
      <c r="BK98" s="284">
        <f>BK99+BK100</f>
        <v>0</v>
      </c>
      <c r="BL98" s="281">
        <f>BL99+BL100</f>
        <v>0</v>
      </c>
      <c r="BM98" s="283">
        <f t="shared" si="87"/>
        <v>0</v>
      </c>
      <c r="BN98" s="284">
        <f>BN99+BN100</f>
        <v>0</v>
      </c>
      <c r="BO98" s="281">
        <f>BO99+BO100</f>
        <v>0</v>
      </c>
      <c r="BP98" s="283">
        <f t="shared" si="88"/>
        <v>0</v>
      </c>
      <c r="BQ98" s="284">
        <f>BQ99+BQ100</f>
        <v>0</v>
      </c>
      <c r="BR98" s="281">
        <f>BR99+BR100</f>
        <v>0</v>
      </c>
      <c r="BS98" s="287">
        <f t="shared" si="89"/>
        <v>0</v>
      </c>
      <c r="BT98" s="288">
        <f>BT99+BT100</f>
        <v>0</v>
      </c>
      <c r="BU98" s="288">
        <f>BU99+BU100</f>
        <v>0</v>
      </c>
      <c r="BV98" s="287">
        <f t="shared" si="90"/>
        <v>0</v>
      </c>
      <c r="BW98" s="288">
        <f>BW99+BW100</f>
        <v>0</v>
      </c>
      <c r="BX98" s="288">
        <f>BX99+BX100</f>
        <v>0</v>
      </c>
      <c r="BY98" s="290" t="e">
        <f t="shared" si="96"/>
        <v>#DIV/0!</v>
      </c>
    </row>
    <row r="99" spans="2:77" ht="22.5" customHeight="1" thickBot="1" x14ac:dyDescent="0.3">
      <c r="B99" s="327" t="s">
        <v>136</v>
      </c>
      <c r="C99" s="328" t="s">
        <v>137</v>
      </c>
      <c r="D99" s="329" t="s">
        <v>32</v>
      </c>
      <c r="E99" s="330">
        <f t="shared" si="65"/>
        <v>0</v>
      </c>
      <c r="F99" s="331">
        <f t="shared" si="66"/>
        <v>0</v>
      </c>
      <c r="G99" s="332"/>
      <c r="H99" s="333">
        <f t="shared" si="67"/>
        <v>0</v>
      </c>
      <c r="I99" s="333">
        <f t="shared" si="68"/>
        <v>0</v>
      </c>
      <c r="J99" s="332"/>
      <c r="K99" s="333">
        <f t="shared" si="69"/>
        <v>0</v>
      </c>
      <c r="L99" s="333">
        <f t="shared" si="70"/>
        <v>0</v>
      </c>
      <c r="M99" s="332"/>
      <c r="N99" s="333">
        <f t="shared" si="71"/>
        <v>0</v>
      </c>
      <c r="O99" s="333">
        <f t="shared" si="91"/>
        <v>0</v>
      </c>
      <c r="P99" s="332"/>
      <c r="Q99" s="334">
        <f t="shared" si="72"/>
        <v>0</v>
      </c>
      <c r="R99" s="335">
        <v>0</v>
      </c>
      <c r="S99" s="636">
        <v>0</v>
      </c>
      <c r="T99" s="336">
        <f t="shared" si="73"/>
        <v>0</v>
      </c>
      <c r="U99" s="337">
        <v>0</v>
      </c>
      <c r="V99" s="338">
        <v>0</v>
      </c>
      <c r="W99" s="336">
        <f t="shared" si="74"/>
        <v>0</v>
      </c>
      <c r="X99" s="337">
        <v>0</v>
      </c>
      <c r="Y99" s="338">
        <v>0</v>
      </c>
      <c r="Z99" s="336">
        <f t="shared" si="75"/>
        <v>0</v>
      </c>
      <c r="AA99" s="337">
        <v>0</v>
      </c>
      <c r="AB99" s="338">
        <v>0</v>
      </c>
      <c r="AC99" s="218">
        <f t="shared" si="76"/>
        <v>0</v>
      </c>
      <c r="AD99" s="219">
        <v>0</v>
      </c>
      <c r="AE99" s="207">
        <f>T99+W99+Z99</f>
        <v>0</v>
      </c>
      <c r="AF99" s="218">
        <f t="shared" si="77"/>
        <v>0</v>
      </c>
      <c r="AG99" s="219">
        <v>0</v>
      </c>
      <c r="AH99" s="338">
        <v>0</v>
      </c>
      <c r="AI99" s="218">
        <f t="shared" si="78"/>
        <v>0</v>
      </c>
      <c r="AJ99" s="219">
        <v>0</v>
      </c>
      <c r="AK99" s="338">
        <v>0</v>
      </c>
      <c r="AL99" s="218">
        <f t="shared" si="79"/>
        <v>0</v>
      </c>
      <c r="AM99" s="219">
        <v>0</v>
      </c>
      <c r="AN99" s="338">
        <v>0</v>
      </c>
      <c r="AO99" s="218">
        <f t="shared" si="80"/>
        <v>0</v>
      </c>
      <c r="AP99" s="219">
        <v>0</v>
      </c>
      <c r="AQ99" s="207">
        <f>AF99+AI99+AL99</f>
        <v>0</v>
      </c>
      <c r="AR99" s="218">
        <f t="shared" si="111"/>
        <v>0</v>
      </c>
      <c r="AS99" s="219">
        <v>0</v>
      </c>
      <c r="AT99" s="207">
        <f>AI99+AL99+AO99</f>
        <v>0</v>
      </c>
      <c r="AU99" s="218">
        <f t="shared" si="81"/>
        <v>0</v>
      </c>
      <c r="AV99" s="219">
        <v>0</v>
      </c>
      <c r="AW99" s="339">
        <v>0</v>
      </c>
      <c r="AX99" s="218">
        <f t="shared" si="82"/>
        <v>0</v>
      </c>
      <c r="AY99" s="219">
        <v>0</v>
      </c>
      <c r="AZ99" s="339">
        <v>0</v>
      </c>
      <c r="BA99" s="218">
        <f t="shared" si="83"/>
        <v>0</v>
      </c>
      <c r="BB99" s="219">
        <v>0</v>
      </c>
      <c r="BC99" s="339">
        <v>0</v>
      </c>
      <c r="BD99" s="218">
        <f t="shared" si="84"/>
        <v>0</v>
      </c>
      <c r="BE99" s="219">
        <v>0</v>
      </c>
      <c r="BF99" s="207">
        <f>AU99+AX99+BA99</f>
        <v>0</v>
      </c>
      <c r="BG99" s="218">
        <f t="shared" si="85"/>
        <v>0</v>
      </c>
      <c r="BH99" s="218">
        <v>0</v>
      </c>
      <c r="BI99" s="207">
        <f>AR99+BD99</f>
        <v>0</v>
      </c>
      <c r="BJ99" s="218">
        <f t="shared" si="86"/>
        <v>0</v>
      </c>
      <c r="BK99" s="219">
        <v>0</v>
      </c>
      <c r="BL99" s="338">
        <v>0</v>
      </c>
      <c r="BM99" s="218">
        <f t="shared" si="87"/>
        <v>0</v>
      </c>
      <c r="BN99" s="219">
        <v>0</v>
      </c>
      <c r="BO99" s="338">
        <v>0</v>
      </c>
      <c r="BP99" s="218">
        <f t="shared" si="88"/>
        <v>0</v>
      </c>
      <c r="BQ99" s="219">
        <v>0</v>
      </c>
      <c r="BR99" s="338">
        <v>0</v>
      </c>
      <c r="BS99" s="221">
        <f t="shared" si="89"/>
        <v>0</v>
      </c>
      <c r="BT99" s="241">
        <v>0</v>
      </c>
      <c r="BU99" s="51">
        <f>BJ99+BM99+BP99</f>
        <v>0</v>
      </c>
      <c r="BV99" s="221">
        <f t="shared" si="90"/>
        <v>0</v>
      </c>
      <c r="BW99" s="241">
        <v>0</v>
      </c>
      <c r="BX99" s="51">
        <f>BG99+BS99</f>
        <v>0</v>
      </c>
      <c r="BY99" s="340"/>
    </row>
    <row r="100" spans="2:77" ht="22.5" customHeight="1" thickBot="1" x14ac:dyDescent="0.3">
      <c r="B100" s="327" t="s">
        <v>138</v>
      </c>
      <c r="C100" s="328" t="s">
        <v>139</v>
      </c>
      <c r="D100" s="329" t="s">
        <v>32</v>
      </c>
      <c r="E100" s="316">
        <f t="shared" si="65"/>
        <v>0</v>
      </c>
      <c r="F100" s="341">
        <f t="shared" si="66"/>
        <v>0</v>
      </c>
      <c r="G100" s="236"/>
      <c r="H100" s="342">
        <f t="shared" si="67"/>
        <v>0</v>
      </c>
      <c r="I100" s="342">
        <f t="shared" si="68"/>
        <v>0</v>
      </c>
      <c r="J100" s="236"/>
      <c r="K100" s="342">
        <f t="shared" si="69"/>
        <v>0</v>
      </c>
      <c r="L100" s="342">
        <f t="shared" si="70"/>
        <v>0</v>
      </c>
      <c r="M100" s="236" t="e">
        <f>L100/E100</f>
        <v>#DIV/0!</v>
      </c>
      <c r="N100" s="342">
        <f t="shared" si="71"/>
        <v>0</v>
      </c>
      <c r="O100" s="342">
        <f t="shared" si="91"/>
        <v>0</v>
      </c>
      <c r="P100" s="236"/>
      <c r="Q100" s="44">
        <f t="shared" si="72"/>
        <v>0</v>
      </c>
      <c r="R100" s="45">
        <v>0</v>
      </c>
      <c r="S100" s="637"/>
      <c r="T100" s="46">
        <f t="shared" si="73"/>
        <v>0</v>
      </c>
      <c r="U100" s="47">
        <v>0</v>
      </c>
      <c r="V100" s="343">
        <v>0</v>
      </c>
      <c r="W100" s="46">
        <f t="shared" si="74"/>
        <v>0</v>
      </c>
      <c r="X100" s="47">
        <v>0</v>
      </c>
      <c r="Y100" s="343">
        <v>0</v>
      </c>
      <c r="Z100" s="46">
        <f t="shared" si="75"/>
        <v>0</v>
      </c>
      <c r="AA100" s="47">
        <v>0</v>
      </c>
      <c r="AB100" s="343">
        <v>0</v>
      </c>
      <c r="AC100" s="345">
        <f t="shared" si="76"/>
        <v>0</v>
      </c>
      <c r="AD100" s="346">
        <v>0</v>
      </c>
      <c r="AE100" s="207">
        <f>T100+W100+Z100</f>
        <v>0</v>
      </c>
      <c r="AF100" s="345">
        <f t="shared" si="77"/>
        <v>0</v>
      </c>
      <c r="AG100" s="346">
        <v>0</v>
      </c>
      <c r="AH100" s="343">
        <v>0</v>
      </c>
      <c r="AI100" s="345">
        <f t="shared" si="78"/>
        <v>0</v>
      </c>
      <c r="AJ100" s="346">
        <v>0</v>
      </c>
      <c r="AK100" s="343">
        <v>0</v>
      </c>
      <c r="AL100" s="345">
        <f t="shared" si="79"/>
        <v>0</v>
      </c>
      <c r="AM100" s="346">
        <v>0</v>
      </c>
      <c r="AN100" s="343">
        <v>0</v>
      </c>
      <c r="AO100" s="345">
        <f t="shared" si="80"/>
        <v>0</v>
      </c>
      <c r="AP100" s="346">
        <v>0</v>
      </c>
      <c r="AQ100" s="207">
        <f>AF100+AI100+AL100</f>
        <v>0</v>
      </c>
      <c r="AR100" s="345">
        <f t="shared" si="111"/>
        <v>0</v>
      </c>
      <c r="AS100" s="346">
        <v>0</v>
      </c>
      <c r="AT100" s="207">
        <f>AI100+AL100+AO100</f>
        <v>0</v>
      </c>
      <c r="AU100" s="345">
        <f t="shared" si="81"/>
        <v>0</v>
      </c>
      <c r="AV100" s="346">
        <v>0</v>
      </c>
      <c r="AW100" s="344">
        <v>0</v>
      </c>
      <c r="AX100" s="345">
        <f t="shared" si="82"/>
        <v>0</v>
      </c>
      <c r="AY100" s="346">
        <v>0</v>
      </c>
      <c r="AZ100" s="344">
        <v>0</v>
      </c>
      <c r="BA100" s="345">
        <f t="shared" si="83"/>
        <v>0</v>
      </c>
      <c r="BB100" s="346">
        <v>0</v>
      </c>
      <c r="BC100" s="344">
        <v>0</v>
      </c>
      <c r="BD100" s="345">
        <f t="shared" si="84"/>
        <v>0</v>
      </c>
      <c r="BE100" s="346">
        <v>0</v>
      </c>
      <c r="BF100" s="207">
        <f>AU100+AX100+BA100</f>
        <v>0</v>
      </c>
      <c r="BG100" s="345">
        <f t="shared" si="85"/>
        <v>0</v>
      </c>
      <c r="BH100" s="345">
        <v>0</v>
      </c>
      <c r="BI100" s="207">
        <f>AR100+BD100</f>
        <v>0</v>
      </c>
      <c r="BJ100" s="345">
        <f t="shared" si="86"/>
        <v>0</v>
      </c>
      <c r="BK100" s="346">
        <v>0</v>
      </c>
      <c r="BL100" s="343">
        <v>0</v>
      </c>
      <c r="BM100" s="345">
        <f t="shared" si="87"/>
        <v>0</v>
      </c>
      <c r="BN100" s="346">
        <v>0</v>
      </c>
      <c r="BO100" s="343">
        <v>0</v>
      </c>
      <c r="BP100" s="345">
        <f t="shared" si="88"/>
        <v>0</v>
      </c>
      <c r="BQ100" s="346">
        <v>0</v>
      </c>
      <c r="BR100" s="343">
        <v>0</v>
      </c>
      <c r="BS100" s="347">
        <f t="shared" si="89"/>
        <v>0</v>
      </c>
      <c r="BT100" s="348">
        <v>0</v>
      </c>
      <c r="BU100" s="51">
        <f>BJ100+BM100+BP100</f>
        <v>0</v>
      </c>
      <c r="BV100" s="347">
        <f t="shared" si="90"/>
        <v>0</v>
      </c>
      <c r="BW100" s="348">
        <v>0</v>
      </c>
      <c r="BX100" s="51">
        <f>BG100+BS100</f>
        <v>0</v>
      </c>
      <c r="BY100" s="193" t="e">
        <f>BV100/Q100</f>
        <v>#DIV/0!</v>
      </c>
    </row>
    <row r="101" spans="2:77" ht="26.25" customHeight="1" thickBot="1" x14ac:dyDescent="0.3">
      <c r="B101" s="349" t="s">
        <v>140</v>
      </c>
      <c r="C101" s="350" t="s">
        <v>141</v>
      </c>
      <c r="D101" s="351" t="s">
        <v>32</v>
      </c>
      <c r="E101" s="352">
        <f t="shared" si="65"/>
        <v>5678.8720000000003</v>
      </c>
      <c r="F101" s="353">
        <f t="shared" si="66"/>
        <v>1496.5314500000002</v>
      </c>
      <c r="G101" s="354">
        <f>F101/E101</f>
        <v>0.26352618090353158</v>
      </c>
      <c r="H101" s="355">
        <f t="shared" si="67"/>
        <v>530.91700000000003</v>
      </c>
      <c r="I101" s="355">
        <f t="shared" si="68"/>
        <v>2027.4484500000003</v>
      </c>
      <c r="J101" s="354">
        <f>I101/E101</f>
        <v>0.35701605001838399</v>
      </c>
      <c r="K101" s="355">
        <f t="shared" si="69"/>
        <v>0</v>
      </c>
      <c r="L101" s="355">
        <f t="shared" si="70"/>
        <v>2027.4484500000003</v>
      </c>
      <c r="M101" s="354">
        <f>L101/E101</f>
        <v>0.35701605001838399</v>
      </c>
      <c r="N101" s="355">
        <f t="shared" si="71"/>
        <v>-48.261000000000003</v>
      </c>
      <c r="O101" s="355">
        <f t="shared" si="91"/>
        <v>1979.1874500000004</v>
      </c>
      <c r="P101" s="354">
        <f>O101/E101</f>
        <v>0.34851770738977744</v>
      </c>
      <c r="Q101" s="356">
        <f t="shared" si="72"/>
        <v>5678.8720000000003</v>
      </c>
      <c r="R101" s="357">
        <v>0</v>
      </c>
      <c r="S101" s="638">
        <f>5187.444+491.428</f>
        <v>5678.8720000000003</v>
      </c>
      <c r="T101" s="358">
        <f t="shared" si="73"/>
        <v>1164.624</v>
      </c>
      <c r="U101" s="359">
        <v>0</v>
      </c>
      <c r="V101" s="360">
        <v>1164.624</v>
      </c>
      <c r="W101" s="358">
        <f t="shared" si="74"/>
        <v>236.55445</v>
      </c>
      <c r="X101" s="359">
        <v>0</v>
      </c>
      <c r="Y101" s="360">
        <v>236.55445</v>
      </c>
      <c r="Z101" s="358">
        <f t="shared" si="75"/>
        <v>95.352999999999994</v>
      </c>
      <c r="AA101" s="359">
        <v>0</v>
      </c>
      <c r="AB101" s="360">
        <v>95.352999999999994</v>
      </c>
      <c r="AC101" s="362">
        <f t="shared" si="76"/>
        <v>1496.5314500000002</v>
      </c>
      <c r="AD101" s="362">
        <v>0</v>
      </c>
      <c r="AE101" s="172">
        <f>T101+W101+Z101</f>
        <v>1496.5314500000002</v>
      </c>
      <c r="AF101" s="363">
        <f t="shared" si="77"/>
        <v>262.29899999999998</v>
      </c>
      <c r="AG101" s="362">
        <v>0</v>
      </c>
      <c r="AH101" s="360">
        <v>262.29899999999998</v>
      </c>
      <c r="AI101" s="363">
        <f t="shared" si="78"/>
        <v>143.45099999999999</v>
      </c>
      <c r="AJ101" s="362">
        <v>0</v>
      </c>
      <c r="AK101" s="360">
        <v>143.45099999999999</v>
      </c>
      <c r="AL101" s="363">
        <f t="shared" si="79"/>
        <v>125.167</v>
      </c>
      <c r="AM101" s="362">
        <v>0</v>
      </c>
      <c r="AN101" s="360">
        <v>125.167</v>
      </c>
      <c r="AO101" s="363">
        <f t="shared" si="80"/>
        <v>530.91700000000003</v>
      </c>
      <c r="AP101" s="362">
        <v>0</v>
      </c>
      <c r="AQ101" s="172">
        <f>AF101+AI101+AL101</f>
        <v>530.91700000000003</v>
      </c>
      <c r="AR101" s="363">
        <f t="shared" si="111"/>
        <v>2027.4484500000003</v>
      </c>
      <c r="AS101" s="362">
        <v>0</v>
      </c>
      <c r="AT101" s="172">
        <f>AC101+AO101</f>
        <v>2027.4484500000003</v>
      </c>
      <c r="AU101" s="363">
        <f t="shared" si="81"/>
        <v>0</v>
      </c>
      <c r="AV101" s="362">
        <v>0</v>
      </c>
      <c r="AW101" s="361">
        <v>0</v>
      </c>
      <c r="AX101" s="363">
        <f t="shared" si="82"/>
        <v>0</v>
      </c>
      <c r="AY101" s="362">
        <v>0</v>
      </c>
      <c r="AZ101" s="361">
        <v>0</v>
      </c>
      <c r="BA101" s="363">
        <f t="shared" si="83"/>
        <v>0</v>
      </c>
      <c r="BB101" s="362">
        <v>0</v>
      </c>
      <c r="BC101" s="361">
        <v>0</v>
      </c>
      <c r="BD101" s="363">
        <f t="shared" si="84"/>
        <v>0</v>
      </c>
      <c r="BE101" s="362">
        <v>0</v>
      </c>
      <c r="BF101" s="172">
        <f>AU101+AX101+BA101</f>
        <v>0</v>
      </c>
      <c r="BG101" s="363">
        <f t="shared" si="85"/>
        <v>2027.4484500000003</v>
      </c>
      <c r="BH101" s="364">
        <v>0</v>
      </c>
      <c r="BI101" s="172">
        <f>AR101+BD101</f>
        <v>2027.4484500000003</v>
      </c>
      <c r="BJ101" s="363">
        <f t="shared" si="86"/>
        <v>0</v>
      </c>
      <c r="BK101" s="362">
        <v>0</v>
      </c>
      <c r="BL101" s="360">
        <v>0</v>
      </c>
      <c r="BM101" s="363">
        <f t="shared" si="87"/>
        <v>0</v>
      </c>
      <c r="BN101" s="362">
        <v>0</v>
      </c>
      <c r="BO101" s="360">
        <v>0</v>
      </c>
      <c r="BP101" s="363">
        <f t="shared" si="88"/>
        <v>0</v>
      </c>
      <c r="BQ101" s="362">
        <v>0</v>
      </c>
      <c r="BR101" s="360">
        <v>0</v>
      </c>
      <c r="BS101" s="365">
        <f t="shared" si="89"/>
        <v>-48.261000000000003</v>
      </c>
      <c r="BT101" s="366">
        <v>0</v>
      </c>
      <c r="BU101" s="137">
        <f>(BJ101+BM101+BP101)-48.261</f>
        <v>-48.261000000000003</v>
      </c>
      <c r="BV101" s="365">
        <f t="shared" si="90"/>
        <v>1979.1874500000004</v>
      </c>
      <c r="BW101" s="366">
        <v>0</v>
      </c>
      <c r="BX101" s="137">
        <f>BG101+BS101</f>
        <v>1979.1874500000004</v>
      </c>
      <c r="BY101" s="367">
        <f>BV101/Q101</f>
        <v>0.34851770738977744</v>
      </c>
    </row>
    <row r="102" spans="2:77" ht="24" customHeight="1" thickBot="1" x14ac:dyDescent="0.3">
      <c r="B102" s="368"/>
      <c r="C102" s="369" t="s">
        <v>142</v>
      </c>
      <c r="D102" s="370" t="s">
        <v>32</v>
      </c>
      <c r="E102" s="274">
        <f t="shared" si="65"/>
        <v>51874.440205000006</v>
      </c>
      <c r="F102" s="275">
        <f t="shared" si="66"/>
        <v>7914.6088400000008</v>
      </c>
      <c r="G102" s="371">
        <f>AE102/E102</f>
        <v>0.1525724192631796</v>
      </c>
      <c r="H102" s="372">
        <f t="shared" si="67"/>
        <v>9026.7556599999989</v>
      </c>
      <c r="I102" s="372">
        <f t="shared" si="68"/>
        <v>16941.3645</v>
      </c>
      <c r="J102" s="371">
        <f>I102/E102</f>
        <v>0.32658404472511449</v>
      </c>
      <c r="K102" s="372">
        <f t="shared" si="69"/>
        <v>0</v>
      </c>
      <c r="L102" s="372">
        <f t="shared" si="70"/>
        <v>16941.3645</v>
      </c>
      <c r="M102" s="371">
        <f>L102/E102</f>
        <v>0.32658404472511449</v>
      </c>
      <c r="N102" s="372">
        <f t="shared" si="71"/>
        <v>-48.261000000000003</v>
      </c>
      <c r="O102" s="276">
        <f t="shared" si="91"/>
        <v>16893.103500000001</v>
      </c>
      <c r="P102" s="23">
        <f>O102/E102</f>
        <v>0.32565370215545442</v>
      </c>
      <c r="Q102" s="373">
        <f t="shared" si="72"/>
        <v>51874.440205000006</v>
      </c>
      <c r="R102" s="374">
        <f>R98+R91+R76+R13+R101</f>
        <v>0</v>
      </c>
      <c r="S102" s="639">
        <f>S98+S91+S76+S6+S101</f>
        <v>51874.440205000006</v>
      </c>
      <c r="T102" s="375">
        <f t="shared" si="73"/>
        <v>3530.6630000000005</v>
      </c>
      <c r="U102" s="376">
        <f>U98+U91+U76+U13+U101</f>
        <v>0</v>
      </c>
      <c r="V102" s="377">
        <f>V98+V91+V76+V6+V101</f>
        <v>3530.6630000000005</v>
      </c>
      <c r="W102" s="375">
        <f t="shared" si="74"/>
        <v>2067.3269399999999</v>
      </c>
      <c r="X102" s="376">
        <f>X98+X91+X76+X13+X101</f>
        <v>0</v>
      </c>
      <c r="Y102" s="377">
        <f>Y98+Y91+Y76+Y6+Y101</f>
        <v>2067.3269399999999</v>
      </c>
      <c r="Z102" s="375">
        <f t="shared" si="75"/>
        <v>2316.6188999999999</v>
      </c>
      <c r="AA102" s="376">
        <f>AA98+AA91+AA76+AA13+AA101</f>
        <v>0</v>
      </c>
      <c r="AB102" s="377">
        <f>AB98+AB91+AB76+AB6+AB101</f>
        <v>2316.6188999999999</v>
      </c>
      <c r="AC102" s="283">
        <f t="shared" si="76"/>
        <v>7914.6088400000008</v>
      </c>
      <c r="AD102" s="284">
        <f>AD98+AD91+AD76+AD6+AD101</f>
        <v>0</v>
      </c>
      <c r="AE102" s="284">
        <f>AE98+AE91+AE76+AE6+AE101</f>
        <v>7914.6088400000008</v>
      </c>
      <c r="AF102" s="283">
        <f t="shared" si="77"/>
        <v>2644.7240000000002</v>
      </c>
      <c r="AG102" s="284">
        <f>AG98+AG91+AG76+AG6+AG101</f>
        <v>0</v>
      </c>
      <c r="AH102" s="377">
        <f>AH98+AH91+AH76+AH6+AH101</f>
        <v>2644.7240000000002</v>
      </c>
      <c r="AI102" s="283">
        <f t="shared" si="78"/>
        <v>1808.7887299999998</v>
      </c>
      <c r="AJ102" s="284">
        <f>AJ98+AJ91+AJ76+AJ6+AJ101</f>
        <v>0</v>
      </c>
      <c r="AK102" s="377">
        <f>AK98+AK91+AK76+AK6+AK101</f>
        <v>1808.7887299999998</v>
      </c>
      <c r="AL102" s="283">
        <f t="shared" si="79"/>
        <v>4573.2429300000013</v>
      </c>
      <c r="AM102" s="284">
        <f>AM98+AM91+AM76+AM6+AM101</f>
        <v>0</v>
      </c>
      <c r="AN102" s="377">
        <f>AN98+AN91+AN76+AN6+AN101</f>
        <v>4573.2429300000013</v>
      </c>
      <c r="AO102" s="283">
        <f t="shared" si="80"/>
        <v>9026.7556599999989</v>
      </c>
      <c r="AP102" s="284">
        <f>AP98+AP91+AP76+AP6+AP101</f>
        <v>0</v>
      </c>
      <c r="AQ102" s="284">
        <f>AQ98+AQ91+AQ76+AQ6+AQ101</f>
        <v>9026.7556599999989</v>
      </c>
      <c r="AR102" s="283">
        <f t="shared" si="111"/>
        <v>16941.3645</v>
      </c>
      <c r="AS102" s="284">
        <f>AS98+AS91+AS76+AS6+AS101</f>
        <v>0</v>
      </c>
      <c r="AT102" s="284">
        <f>AT98+AT91+AT76+AT6+AT101</f>
        <v>16941.3645</v>
      </c>
      <c r="AU102" s="283">
        <f t="shared" si="81"/>
        <v>0</v>
      </c>
      <c r="AV102" s="284">
        <f>AV98+AV91+AV76+AV6+AV101</f>
        <v>0</v>
      </c>
      <c r="AW102" s="378">
        <f>AW98+AW91+AW76+AW6+AW101</f>
        <v>0</v>
      </c>
      <c r="AX102" s="283">
        <f t="shared" si="82"/>
        <v>0</v>
      </c>
      <c r="AY102" s="284">
        <f>AY98+AY91+AY76+AY6+AY101</f>
        <v>0</v>
      </c>
      <c r="AZ102" s="378">
        <f>AZ98+AZ91+AZ76+AZ6+AZ101</f>
        <v>0</v>
      </c>
      <c r="BA102" s="283">
        <f t="shared" si="83"/>
        <v>0</v>
      </c>
      <c r="BB102" s="284">
        <f>BB98+BB91+BB76+BB6+BB101</f>
        <v>0</v>
      </c>
      <c r="BC102" s="378">
        <f>BC98+BC91+BC76+BC6+BC101</f>
        <v>0</v>
      </c>
      <c r="BD102" s="283">
        <f t="shared" si="84"/>
        <v>0</v>
      </c>
      <c r="BE102" s="284">
        <f>BE98+BE91+BE76+BE6+BE101</f>
        <v>0</v>
      </c>
      <c r="BF102" s="284">
        <f>BF98+BF91+BF76+BF6+BF101</f>
        <v>0</v>
      </c>
      <c r="BG102" s="283">
        <f t="shared" si="85"/>
        <v>16941.3645</v>
      </c>
      <c r="BH102" s="283">
        <f>BH98+BH91+BH76+BH6+BH101</f>
        <v>0</v>
      </c>
      <c r="BI102" s="284">
        <f>BI98+BI91+BI76+BI6+BI101</f>
        <v>16941.3645</v>
      </c>
      <c r="BJ102" s="283">
        <f t="shared" si="86"/>
        <v>0</v>
      </c>
      <c r="BK102" s="284">
        <f>BK98+BK91+BK76+BK6+BK101</f>
        <v>0</v>
      </c>
      <c r="BL102" s="377">
        <f>BL98+BL91+BL76+BL6+BL101</f>
        <v>0</v>
      </c>
      <c r="BM102" s="283">
        <f t="shared" si="87"/>
        <v>0</v>
      </c>
      <c r="BN102" s="284">
        <f>BN98+BN91+BN76+BN6+BN101</f>
        <v>0</v>
      </c>
      <c r="BO102" s="377">
        <f>BO98+BO91+BO76+BO6+BO101</f>
        <v>0</v>
      </c>
      <c r="BP102" s="283">
        <f t="shared" si="88"/>
        <v>0</v>
      </c>
      <c r="BQ102" s="284">
        <f>BQ98+BQ91+BQ76+BQ6+BQ101</f>
        <v>0</v>
      </c>
      <c r="BR102" s="377">
        <f>BR98+BR91+BR76+BR6+BR101</f>
        <v>0</v>
      </c>
      <c r="BS102" s="287">
        <f t="shared" si="89"/>
        <v>-48.261000000000003</v>
      </c>
      <c r="BT102" s="288">
        <f>BT98+BT91+BT76+BT6+BT101</f>
        <v>0</v>
      </c>
      <c r="BU102" s="288">
        <f>BU98+BU91+BU76+BU6+BU101</f>
        <v>-48.261000000000003</v>
      </c>
      <c r="BV102" s="287">
        <f t="shared" si="90"/>
        <v>16893.103500000001</v>
      </c>
      <c r="BW102" s="288">
        <f>BW98+BW91+BW76+BW6+BW101</f>
        <v>0</v>
      </c>
      <c r="BX102" s="288">
        <f>BX98+BX91+BX76+BX6+BX101</f>
        <v>16893.103500000001</v>
      </c>
      <c r="BY102" s="290">
        <f>BV102/Q102</f>
        <v>0.32565370215545442</v>
      </c>
    </row>
    <row r="103" spans="2:77" ht="9.75" customHeight="1" x14ac:dyDescent="0.25">
      <c r="B103" s="379"/>
      <c r="C103" s="380"/>
      <c r="D103" s="379"/>
      <c r="E103" s="381"/>
      <c r="F103" s="382"/>
      <c r="G103" s="383"/>
      <c r="H103" s="382"/>
      <c r="I103" s="382"/>
      <c r="J103" s="383"/>
      <c r="K103" s="382"/>
      <c r="L103" s="382"/>
      <c r="M103" s="383"/>
      <c r="N103" s="382"/>
      <c r="O103" s="382"/>
      <c r="P103" s="383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5"/>
      <c r="BT103" s="385"/>
      <c r="BU103" s="385"/>
      <c r="BV103" s="385"/>
      <c r="BW103" s="385"/>
      <c r="BX103" s="385"/>
      <c r="BY103" s="383"/>
    </row>
    <row r="104" spans="2:77" ht="28.5" customHeight="1" thickBot="1" x14ac:dyDescent="0.3">
      <c r="B104" s="386" t="s">
        <v>143</v>
      </c>
      <c r="C104" s="386"/>
      <c r="D104" s="386"/>
      <c r="E104" s="387"/>
      <c r="F104" s="387"/>
      <c r="G104" s="387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90"/>
      <c r="BH104" s="390"/>
      <c r="BI104" s="390"/>
      <c r="BJ104" s="388"/>
      <c r="BK104" s="388"/>
      <c r="BL104" s="388"/>
      <c r="BM104" s="388"/>
      <c r="BN104" s="388"/>
      <c r="BO104" s="388"/>
      <c r="BP104" s="388"/>
      <c r="BQ104" s="388"/>
      <c r="BR104" s="388"/>
      <c r="BS104" s="391"/>
      <c r="BT104" s="391"/>
      <c r="BU104" s="391"/>
      <c r="BV104" s="392"/>
      <c r="BW104" s="392"/>
      <c r="BX104" s="392"/>
    </row>
    <row r="105" spans="2:77" ht="15.75" customHeight="1" thickBot="1" x14ac:dyDescent="0.3">
      <c r="B105" s="790" t="s">
        <v>144</v>
      </c>
      <c r="C105" s="794" t="s">
        <v>145</v>
      </c>
      <c r="D105" s="393" t="s">
        <v>52</v>
      </c>
      <c r="E105" s="202">
        <f t="shared" ref="E105:E145" si="112">Q105</f>
        <v>0</v>
      </c>
      <c r="F105" s="42">
        <f t="shared" ref="F105:F145" si="113">AC105</f>
        <v>0</v>
      </c>
      <c r="G105" s="40"/>
      <c r="H105" s="42">
        <f t="shared" ref="H105:H145" si="114">AO105</f>
        <v>0</v>
      </c>
      <c r="I105" s="42">
        <f t="shared" ref="I105:I145" si="115">AR105</f>
        <v>0</v>
      </c>
      <c r="J105" s="40"/>
      <c r="K105" s="42">
        <f t="shared" ref="K105:K145" si="116">BD105</f>
        <v>0</v>
      </c>
      <c r="L105" s="43">
        <f t="shared" ref="L105:L145" si="117">BG105</f>
        <v>0</v>
      </c>
      <c r="M105" s="40"/>
      <c r="N105" s="42">
        <f t="shared" ref="N105:N145" si="118">BS105</f>
        <v>0</v>
      </c>
      <c r="O105" s="394">
        <f t="shared" ref="O105:O145" si="119">BV105</f>
        <v>0</v>
      </c>
      <c r="P105" s="40"/>
      <c r="Q105" s="671">
        <f t="shared" ref="Q105:Q116" si="120">R105+S105</f>
        <v>0</v>
      </c>
      <c r="R105" s="671">
        <v>0</v>
      </c>
      <c r="S105" s="672"/>
      <c r="T105" s="673">
        <f t="shared" ref="T105:T116" si="121">U105+V105</f>
        <v>0</v>
      </c>
      <c r="U105" s="673">
        <v>0</v>
      </c>
      <c r="V105" s="674">
        <v>0</v>
      </c>
      <c r="W105" s="673">
        <f t="shared" ref="W105:W116" si="122">X105+Y105</f>
        <v>0</v>
      </c>
      <c r="X105" s="673">
        <v>0</v>
      </c>
      <c r="Y105" s="674">
        <v>0</v>
      </c>
      <c r="Z105" s="673">
        <f t="shared" ref="Z105:Z116" si="123">AA105+AB105</f>
        <v>0</v>
      </c>
      <c r="AA105" s="673">
        <v>0</v>
      </c>
      <c r="AB105" s="674">
        <v>0</v>
      </c>
      <c r="AC105" s="673">
        <f t="shared" ref="AC105:AC116" si="124">AD105+AE105</f>
        <v>0</v>
      </c>
      <c r="AD105" s="673">
        <v>0</v>
      </c>
      <c r="AE105" s="207">
        <f t="shared" ref="AE105:AE127" si="125">T105+W105+Z105</f>
        <v>0</v>
      </c>
      <c r="AF105" s="396">
        <f t="shared" ref="AF105:AF116" si="126">AG105+AH105</f>
        <v>0</v>
      </c>
      <c r="AG105" s="396">
        <v>0</v>
      </c>
      <c r="AH105" s="397">
        <v>0</v>
      </c>
      <c r="AI105" s="396">
        <f t="shared" ref="AI105:AI116" si="127">AJ105+AK105</f>
        <v>0</v>
      </c>
      <c r="AJ105" s="396">
        <v>0</v>
      </c>
      <c r="AK105" s="398">
        <v>0</v>
      </c>
      <c r="AL105" s="396">
        <f t="shared" ref="AL105:AL116" si="128">AM105+AN105</f>
        <v>0</v>
      </c>
      <c r="AM105" s="396">
        <v>0</v>
      </c>
      <c r="AN105" s="397">
        <v>0</v>
      </c>
      <c r="AO105" s="399"/>
      <c r="AP105" s="400"/>
      <c r="AQ105" s="207">
        <f t="shared" ref="AQ105:AQ127" si="129">AF105+AI105+AL105</f>
        <v>0</v>
      </c>
      <c r="AR105" s="207">
        <f t="shared" ref="AR105:AR116" si="130">AS105+AT105</f>
        <v>0</v>
      </c>
      <c r="AS105" s="400"/>
      <c r="AT105" s="207">
        <f t="shared" ref="AT105:AT116" si="131">AC105+AO105</f>
        <v>0</v>
      </c>
      <c r="AU105" s="396">
        <f t="shared" ref="AU105:AU116" si="132">AV105+AW105</f>
        <v>0</v>
      </c>
      <c r="AV105" s="396">
        <v>0</v>
      </c>
      <c r="AW105" s="398">
        <v>0</v>
      </c>
      <c r="AX105" s="401">
        <f t="shared" ref="AX105:AX114" si="133">AY105+AZ105</f>
        <v>0</v>
      </c>
      <c r="AY105" s="400"/>
      <c r="AZ105" s="398">
        <v>0</v>
      </c>
      <c r="BA105" s="396">
        <f t="shared" ref="BA105:BA116" si="134">BB105+BC105</f>
        <v>0</v>
      </c>
      <c r="BB105" s="396">
        <v>0</v>
      </c>
      <c r="BC105" s="398">
        <v>0</v>
      </c>
      <c r="BD105" s="396">
        <f t="shared" ref="BD105:BD116" si="135">BE105+BF105</f>
        <v>0</v>
      </c>
      <c r="BE105" s="396">
        <v>0</v>
      </c>
      <c r="BF105" s="207">
        <f t="shared" ref="BF105:BF127" si="136">AU105+AX105+BA105</f>
        <v>0</v>
      </c>
      <c r="BG105" s="223">
        <f t="shared" ref="BG105:BG116" si="137">BH105+BI105</f>
        <v>0</v>
      </c>
      <c r="BH105" s="223">
        <v>0</v>
      </c>
      <c r="BI105" s="207">
        <f t="shared" ref="BI105:BI116" si="138">AR105+BD105</f>
        <v>0</v>
      </c>
      <c r="BJ105" s="396">
        <f t="shared" ref="BJ105:BJ116" si="139">BK105+BL105</f>
        <v>0</v>
      </c>
      <c r="BK105" s="396">
        <v>0</v>
      </c>
      <c r="BL105" s="397">
        <v>0</v>
      </c>
      <c r="BM105" s="396">
        <f t="shared" ref="BM105:BM116" si="140">BN105+BO105</f>
        <v>0</v>
      </c>
      <c r="BN105" s="396">
        <v>0</v>
      </c>
      <c r="BO105" s="397">
        <v>0</v>
      </c>
      <c r="BP105" s="396">
        <f t="shared" ref="BP105:BP116" si="141">BQ105+BR105</f>
        <v>0</v>
      </c>
      <c r="BQ105" s="396">
        <v>0</v>
      </c>
      <c r="BR105" s="397">
        <v>0</v>
      </c>
      <c r="BS105" s="396">
        <f t="shared" ref="BS105:BS116" si="142">BT105+BU105</f>
        <v>0</v>
      </c>
      <c r="BT105" s="396">
        <v>0</v>
      </c>
      <c r="BU105" s="51">
        <f t="shared" ref="BU105:BU127" si="143">BJ105+BM105+BP105</f>
        <v>0</v>
      </c>
      <c r="BV105" s="225">
        <f t="shared" ref="BV105:BV116" si="144">BW105+BX105</f>
        <v>0</v>
      </c>
      <c r="BW105" s="225">
        <v>0</v>
      </c>
      <c r="BX105" s="51">
        <f t="shared" ref="BX105:BX126" si="145">BG105+BS105</f>
        <v>0</v>
      </c>
      <c r="BY105" s="242"/>
    </row>
    <row r="106" spans="2:77" ht="15.75" customHeight="1" thickBot="1" x14ac:dyDescent="0.3">
      <c r="B106" s="784"/>
      <c r="C106" s="795"/>
      <c r="D106" s="402" t="s">
        <v>146</v>
      </c>
      <c r="E106" s="403">
        <f t="shared" si="112"/>
        <v>0</v>
      </c>
      <c r="F106" s="244">
        <f t="shared" si="113"/>
        <v>0</v>
      </c>
      <c r="G106" s="108"/>
      <c r="H106" s="110">
        <f t="shared" si="114"/>
        <v>0</v>
      </c>
      <c r="I106" s="110">
        <f t="shared" si="115"/>
        <v>0</v>
      </c>
      <c r="J106" s="108"/>
      <c r="K106" s="110">
        <f t="shared" si="116"/>
        <v>0</v>
      </c>
      <c r="L106" s="111">
        <f t="shared" si="117"/>
        <v>0</v>
      </c>
      <c r="M106" s="108"/>
      <c r="N106" s="110">
        <f t="shared" si="118"/>
        <v>0</v>
      </c>
      <c r="O106" s="404">
        <f t="shared" si="119"/>
        <v>0</v>
      </c>
      <c r="P106" s="108"/>
      <c r="Q106" s="675">
        <f t="shared" si="120"/>
        <v>0</v>
      </c>
      <c r="R106" s="675">
        <v>0</v>
      </c>
      <c r="S106" s="676"/>
      <c r="T106" s="677">
        <f t="shared" si="121"/>
        <v>0</v>
      </c>
      <c r="U106" s="677">
        <v>0</v>
      </c>
      <c r="V106" s="678">
        <v>0</v>
      </c>
      <c r="W106" s="677">
        <f t="shared" si="122"/>
        <v>0</v>
      </c>
      <c r="X106" s="677">
        <v>0</v>
      </c>
      <c r="Y106" s="678">
        <v>0</v>
      </c>
      <c r="Z106" s="677">
        <f t="shared" si="123"/>
        <v>0</v>
      </c>
      <c r="AA106" s="677">
        <v>0</v>
      </c>
      <c r="AB106" s="678">
        <v>0</v>
      </c>
      <c r="AC106" s="677">
        <f t="shared" si="124"/>
        <v>0</v>
      </c>
      <c r="AD106" s="677">
        <v>0</v>
      </c>
      <c r="AE106" s="187">
        <f t="shared" si="125"/>
        <v>0</v>
      </c>
      <c r="AF106" s="406">
        <f t="shared" si="126"/>
        <v>0</v>
      </c>
      <c r="AG106" s="406">
        <v>0</v>
      </c>
      <c r="AH106" s="407">
        <v>0</v>
      </c>
      <c r="AI106" s="406">
        <f t="shared" si="127"/>
        <v>0</v>
      </c>
      <c r="AJ106" s="406">
        <v>0</v>
      </c>
      <c r="AK106" s="408">
        <v>0</v>
      </c>
      <c r="AL106" s="406">
        <f t="shared" si="128"/>
        <v>0</v>
      </c>
      <c r="AM106" s="406">
        <v>0</v>
      </c>
      <c r="AN106" s="407">
        <v>0</v>
      </c>
      <c r="AO106" s="409"/>
      <c r="AP106" s="410"/>
      <c r="AQ106" s="187">
        <f t="shared" si="129"/>
        <v>0</v>
      </c>
      <c r="AR106" s="197">
        <f t="shared" si="130"/>
        <v>0</v>
      </c>
      <c r="AS106" s="410"/>
      <c r="AT106" s="187">
        <f t="shared" si="131"/>
        <v>0</v>
      </c>
      <c r="AU106" s="406">
        <f t="shared" si="132"/>
        <v>0</v>
      </c>
      <c r="AV106" s="406">
        <v>0</v>
      </c>
      <c r="AW106" s="408">
        <v>0</v>
      </c>
      <c r="AX106" s="411">
        <f t="shared" si="133"/>
        <v>0</v>
      </c>
      <c r="AY106" s="410"/>
      <c r="AZ106" s="408">
        <v>0</v>
      </c>
      <c r="BA106" s="406">
        <f t="shared" si="134"/>
        <v>0</v>
      </c>
      <c r="BB106" s="406">
        <v>0</v>
      </c>
      <c r="BC106" s="408">
        <v>0</v>
      </c>
      <c r="BD106" s="406">
        <f t="shared" si="135"/>
        <v>0</v>
      </c>
      <c r="BE106" s="406">
        <v>0</v>
      </c>
      <c r="BF106" s="187">
        <f t="shared" si="136"/>
        <v>0</v>
      </c>
      <c r="BG106" s="198">
        <f t="shared" si="137"/>
        <v>0</v>
      </c>
      <c r="BH106" s="198">
        <v>0</v>
      </c>
      <c r="BI106" s="199">
        <f t="shared" si="138"/>
        <v>0</v>
      </c>
      <c r="BJ106" s="406">
        <f t="shared" si="139"/>
        <v>0</v>
      </c>
      <c r="BK106" s="406">
        <v>0</v>
      </c>
      <c r="BL106" s="407">
        <v>0</v>
      </c>
      <c r="BM106" s="406">
        <f t="shared" si="140"/>
        <v>0</v>
      </c>
      <c r="BN106" s="406">
        <v>0</v>
      </c>
      <c r="BO106" s="407">
        <v>0</v>
      </c>
      <c r="BP106" s="406">
        <f t="shared" si="141"/>
        <v>0</v>
      </c>
      <c r="BQ106" s="406">
        <v>0</v>
      </c>
      <c r="BR106" s="407">
        <v>0</v>
      </c>
      <c r="BS106" s="406">
        <f t="shared" si="142"/>
        <v>0</v>
      </c>
      <c r="BT106" s="406">
        <v>0</v>
      </c>
      <c r="BU106" s="152">
        <f t="shared" si="143"/>
        <v>0</v>
      </c>
      <c r="BV106" s="200">
        <f t="shared" si="144"/>
        <v>0</v>
      </c>
      <c r="BW106" s="200">
        <v>0</v>
      </c>
      <c r="BX106" s="152">
        <f t="shared" si="145"/>
        <v>0</v>
      </c>
      <c r="BY106" s="242"/>
    </row>
    <row r="107" spans="2:77" ht="15.75" customHeight="1" x14ac:dyDescent="0.25">
      <c r="B107" s="790" t="s">
        <v>43</v>
      </c>
      <c r="C107" s="794" t="s">
        <v>147</v>
      </c>
      <c r="D107" s="412" t="s">
        <v>148</v>
      </c>
      <c r="E107" s="186">
        <f t="shared" si="112"/>
        <v>146</v>
      </c>
      <c r="F107" s="42">
        <f t="shared" si="113"/>
        <v>63</v>
      </c>
      <c r="G107" s="236"/>
      <c r="H107" s="237">
        <f t="shared" si="114"/>
        <v>51</v>
      </c>
      <c r="I107" s="237">
        <f t="shared" si="115"/>
        <v>114</v>
      </c>
      <c r="J107" s="236"/>
      <c r="K107" s="237">
        <f t="shared" si="116"/>
        <v>45</v>
      </c>
      <c r="L107" s="413">
        <f t="shared" si="117"/>
        <v>159</v>
      </c>
      <c r="M107" s="236"/>
      <c r="N107" s="237">
        <f t="shared" si="118"/>
        <v>56</v>
      </c>
      <c r="O107" s="414">
        <f t="shared" si="119"/>
        <v>215</v>
      </c>
      <c r="P107" s="236"/>
      <c r="Q107" s="671">
        <f t="shared" si="120"/>
        <v>146</v>
      </c>
      <c r="R107" s="671">
        <v>0</v>
      </c>
      <c r="S107" s="672">
        <v>146</v>
      </c>
      <c r="T107" s="673">
        <f t="shared" si="121"/>
        <v>29</v>
      </c>
      <c r="U107" s="673">
        <v>0</v>
      </c>
      <c r="V107" s="674">
        <v>29</v>
      </c>
      <c r="W107" s="673">
        <f t="shared" si="122"/>
        <v>20</v>
      </c>
      <c r="X107" s="673">
        <v>0</v>
      </c>
      <c r="Y107" s="674">
        <v>20</v>
      </c>
      <c r="Z107" s="673">
        <f t="shared" si="123"/>
        <v>14</v>
      </c>
      <c r="AA107" s="673">
        <v>0</v>
      </c>
      <c r="AB107" s="674">
        <v>14</v>
      </c>
      <c r="AC107" s="673">
        <f t="shared" si="124"/>
        <v>63</v>
      </c>
      <c r="AD107" s="673">
        <v>0</v>
      </c>
      <c r="AE107" s="207">
        <f t="shared" si="125"/>
        <v>63</v>
      </c>
      <c r="AF107" s="396">
        <f t="shared" si="126"/>
        <v>13</v>
      </c>
      <c r="AG107" s="396">
        <v>0</v>
      </c>
      <c r="AH107" s="397">
        <v>13</v>
      </c>
      <c r="AI107" s="396">
        <f t="shared" si="127"/>
        <v>22</v>
      </c>
      <c r="AJ107" s="396">
        <v>0</v>
      </c>
      <c r="AK107" s="398">
        <v>22</v>
      </c>
      <c r="AL107" s="396">
        <f t="shared" si="128"/>
        <v>16</v>
      </c>
      <c r="AM107" s="396">
        <v>0</v>
      </c>
      <c r="AN107" s="397">
        <v>16</v>
      </c>
      <c r="AO107" s="415">
        <f t="shared" ref="AO107:AO116" si="146">AP107+AQ107</f>
        <v>51</v>
      </c>
      <c r="AP107" s="400"/>
      <c r="AQ107" s="207">
        <f t="shared" si="129"/>
        <v>51</v>
      </c>
      <c r="AR107" s="188">
        <f t="shared" si="130"/>
        <v>114</v>
      </c>
      <c r="AS107" s="400"/>
      <c r="AT107" s="207">
        <f t="shared" si="131"/>
        <v>114</v>
      </c>
      <c r="AU107" s="396">
        <f t="shared" si="132"/>
        <v>7</v>
      </c>
      <c r="AV107" s="396">
        <v>0</v>
      </c>
      <c r="AW107" s="398">
        <v>7</v>
      </c>
      <c r="AX107" s="401">
        <f t="shared" si="133"/>
        <v>12</v>
      </c>
      <c r="AY107" s="400"/>
      <c r="AZ107" s="398">
        <v>12</v>
      </c>
      <c r="BA107" s="396">
        <f t="shared" si="134"/>
        <v>26</v>
      </c>
      <c r="BB107" s="396">
        <v>0</v>
      </c>
      <c r="BC107" s="398">
        <v>26</v>
      </c>
      <c r="BD107" s="396">
        <f t="shared" si="135"/>
        <v>45</v>
      </c>
      <c r="BE107" s="396">
        <v>0</v>
      </c>
      <c r="BF107" s="207">
        <f t="shared" si="136"/>
        <v>45</v>
      </c>
      <c r="BG107" s="188">
        <f t="shared" si="137"/>
        <v>159</v>
      </c>
      <c r="BH107" s="188">
        <v>0</v>
      </c>
      <c r="BI107" s="207">
        <f t="shared" si="138"/>
        <v>159</v>
      </c>
      <c r="BJ107" s="396">
        <f t="shared" si="139"/>
        <v>20</v>
      </c>
      <c r="BK107" s="396">
        <v>0</v>
      </c>
      <c r="BL107" s="397">
        <v>20</v>
      </c>
      <c r="BM107" s="396">
        <f t="shared" si="140"/>
        <v>15</v>
      </c>
      <c r="BN107" s="396">
        <v>0</v>
      </c>
      <c r="BO107" s="397">
        <v>15</v>
      </c>
      <c r="BP107" s="396">
        <f t="shared" si="141"/>
        <v>21</v>
      </c>
      <c r="BQ107" s="396">
        <v>0</v>
      </c>
      <c r="BR107" s="397">
        <v>21</v>
      </c>
      <c r="BS107" s="396">
        <f t="shared" si="142"/>
        <v>56</v>
      </c>
      <c r="BT107" s="396">
        <v>0</v>
      </c>
      <c r="BU107" s="51">
        <f t="shared" si="143"/>
        <v>56</v>
      </c>
      <c r="BV107" s="225">
        <f t="shared" si="144"/>
        <v>215</v>
      </c>
      <c r="BW107" s="225">
        <v>0</v>
      </c>
      <c r="BX107" s="51">
        <f t="shared" si="145"/>
        <v>215</v>
      </c>
      <c r="BY107" s="242">
        <f>BV107/Q107</f>
        <v>1.4726027397260273</v>
      </c>
    </row>
    <row r="108" spans="2:77" ht="15.75" customHeight="1" thickBot="1" x14ac:dyDescent="0.3">
      <c r="B108" s="784"/>
      <c r="C108" s="795"/>
      <c r="D108" s="402" t="s">
        <v>32</v>
      </c>
      <c r="E108" s="416">
        <f t="shared" si="112"/>
        <v>540.20000000000005</v>
      </c>
      <c r="F108" s="244">
        <f t="shared" si="113"/>
        <v>110.07000000000001</v>
      </c>
      <c r="G108" s="76"/>
      <c r="H108" s="239">
        <f t="shared" si="114"/>
        <v>69.760999999999996</v>
      </c>
      <c r="I108" s="239">
        <f t="shared" si="115"/>
        <v>179.83100000000002</v>
      </c>
      <c r="J108" s="76"/>
      <c r="K108" s="239">
        <f t="shared" si="116"/>
        <v>56.533850000000044</v>
      </c>
      <c r="L108" s="417">
        <f t="shared" si="117"/>
        <v>236.36485000000005</v>
      </c>
      <c r="M108" s="76"/>
      <c r="N108" s="239">
        <f t="shared" si="118"/>
        <v>103.224</v>
      </c>
      <c r="O108" s="418">
        <f t="shared" si="119"/>
        <v>339.58885000000004</v>
      </c>
      <c r="P108" s="76"/>
      <c r="Q108" s="675">
        <f t="shared" si="120"/>
        <v>540.20000000000005</v>
      </c>
      <c r="R108" s="675">
        <v>0</v>
      </c>
      <c r="S108" s="676">
        <f>S107*3.7</f>
        <v>540.20000000000005</v>
      </c>
      <c r="T108" s="677">
        <f t="shared" si="121"/>
        <v>57.932000000000002</v>
      </c>
      <c r="U108" s="677">
        <v>0</v>
      </c>
      <c r="V108" s="678">
        <v>57.932000000000002</v>
      </c>
      <c r="W108" s="677">
        <f t="shared" si="122"/>
        <v>24.331</v>
      </c>
      <c r="X108" s="677">
        <v>0</v>
      </c>
      <c r="Y108" s="678">
        <v>24.331</v>
      </c>
      <c r="Z108" s="677">
        <f t="shared" si="123"/>
        <v>27.806999999999999</v>
      </c>
      <c r="AA108" s="677">
        <v>0</v>
      </c>
      <c r="AB108" s="678">
        <v>27.806999999999999</v>
      </c>
      <c r="AC108" s="677">
        <f t="shared" si="124"/>
        <v>110.07000000000001</v>
      </c>
      <c r="AD108" s="677">
        <v>0</v>
      </c>
      <c r="AE108" s="187">
        <f t="shared" si="125"/>
        <v>110.07000000000001</v>
      </c>
      <c r="AF108" s="406">
        <f t="shared" si="126"/>
        <v>22.091000000000001</v>
      </c>
      <c r="AG108" s="406">
        <v>0</v>
      </c>
      <c r="AH108" s="407">
        <v>22.091000000000001</v>
      </c>
      <c r="AI108" s="406">
        <f t="shared" si="127"/>
        <v>29.067</v>
      </c>
      <c r="AJ108" s="406">
        <v>0</v>
      </c>
      <c r="AK108" s="408">
        <v>29.067</v>
      </c>
      <c r="AL108" s="406">
        <f t="shared" si="128"/>
        <v>18.603000000000002</v>
      </c>
      <c r="AM108" s="406">
        <v>0</v>
      </c>
      <c r="AN108" s="407">
        <v>18.603000000000002</v>
      </c>
      <c r="AO108" s="419">
        <f t="shared" si="146"/>
        <v>69.760999999999996</v>
      </c>
      <c r="AP108" s="410"/>
      <c r="AQ108" s="187">
        <f t="shared" si="129"/>
        <v>69.760999999999996</v>
      </c>
      <c r="AR108" s="198">
        <f t="shared" si="130"/>
        <v>179.83100000000002</v>
      </c>
      <c r="AS108" s="410"/>
      <c r="AT108" s="187">
        <f t="shared" si="131"/>
        <v>179.83100000000002</v>
      </c>
      <c r="AU108" s="406">
        <f t="shared" si="132"/>
        <v>10.334</v>
      </c>
      <c r="AV108" s="406">
        <v>0</v>
      </c>
      <c r="AW108" s="408">
        <v>10.334</v>
      </c>
      <c r="AX108" s="411">
        <f t="shared" si="133"/>
        <v>16.075850000000042</v>
      </c>
      <c r="AY108" s="410"/>
      <c r="AZ108" s="408">
        <v>16.075850000000042</v>
      </c>
      <c r="BA108" s="406">
        <f t="shared" si="134"/>
        <v>30.123999999999999</v>
      </c>
      <c r="BB108" s="406">
        <v>0</v>
      </c>
      <c r="BC108" s="408">
        <v>30.123999999999999</v>
      </c>
      <c r="BD108" s="406">
        <f t="shared" si="135"/>
        <v>56.533850000000044</v>
      </c>
      <c r="BE108" s="406">
        <v>0</v>
      </c>
      <c r="BF108" s="187">
        <f t="shared" si="136"/>
        <v>56.533850000000044</v>
      </c>
      <c r="BG108" s="198">
        <f t="shared" si="137"/>
        <v>236.36485000000005</v>
      </c>
      <c r="BH108" s="198">
        <v>0</v>
      </c>
      <c r="BI108" s="197">
        <f t="shared" si="138"/>
        <v>236.36485000000005</v>
      </c>
      <c r="BJ108" s="406">
        <f t="shared" si="139"/>
        <v>24.331</v>
      </c>
      <c r="BK108" s="406">
        <v>0</v>
      </c>
      <c r="BL108" s="407">
        <v>24.331</v>
      </c>
      <c r="BM108" s="406">
        <f t="shared" si="140"/>
        <v>37.182000000000002</v>
      </c>
      <c r="BN108" s="406">
        <v>0</v>
      </c>
      <c r="BO108" s="407">
        <v>37.182000000000002</v>
      </c>
      <c r="BP108" s="406">
        <f t="shared" si="141"/>
        <v>41.710999999999999</v>
      </c>
      <c r="BQ108" s="406">
        <v>0</v>
      </c>
      <c r="BR108" s="407">
        <v>41.710999999999999</v>
      </c>
      <c r="BS108" s="406">
        <f t="shared" si="142"/>
        <v>103.224</v>
      </c>
      <c r="BT108" s="406">
        <v>0</v>
      </c>
      <c r="BU108" s="152">
        <f t="shared" si="143"/>
        <v>103.224</v>
      </c>
      <c r="BV108" s="200">
        <f t="shared" si="144"/>
        <v>339.58885000000004</v>
      </c>
      <c r="BW108" s="200">
        <v>0</v>
      </c>
      <c r="BX108" s="152">
        <f t="shared" si="145"/>
        <v>339.58885000000004</v>
      </c>
      <c r="BY108" s="420">
        <f>BV108/Q108</f>
        <v>0.6286354128100704</v>
      </c>
    </row>
    <row r="109" spans="2:77" ht="15.75" customHeight="1" thickBot="1" x14ac:dyDescent="0.3">
      <c r="B109" s="790" t="s">
        <v>64</v>
      </c>
      <c r="C109" s="794" t="s">
        <v>149</v>
      </c>
      <c r="D109" s="421" t="s">
        <v>57</v>
      </c>
      <c r="E109" s="202">
        <f t="shared" si="112"/>
        <v>0</v>
      </c>
      <c r="F109" s="42">
        <f t="shared" si="113"/>
        <v>0</v>
      </c>
      <c r="G109" s="40"/>
      <c r="H109" s="42">
        <f t="shared" si="114"/>
        <v>0</v>
      </c>
      <c r="I109" s="42">
        <f t="shared" si="115"/>
        <v>0</v>
      </c>
      <c r="J109" s="40"/>
      <c r="K109" s="42">
        <f t="shared" si="116"/>
        <v>0</v>
      </c>
      <c r="L109" s="43">
        <f t="shared" si="117"/>
        <v>0</v>
      </c>
      <c r="M109" s="40"/>
      <c r="N109" s="42">
        <f t="shared" si="118"/>
        <v>0</v>
      </c>
      <c r="O109" s="394">
        <f t="shared" si="119"/>
        <v>0</v>
      </c>
      <c r="P109" s="40"/>
      <c r="Q109" s="671">
        <f t="shared" si="120"/>
        <v>0</v>
      </c>
      <c r="R109" s="671">
        <v>0</v>
      </c>
      <c r="S109" s="672"/>
      <c r="T109" s="673">
        <f t="shared" si="121"/>
        <v>0</v>
      </c>
      <c r="U109" s="673">
        <v>0</v>
      </c>
      <c r="V109" s="674">
        <v>0</v>
      </c>
      <c r="W109" s="673">
        <f t="shared" si="122"/>
        <v>0</v>
      </c>
      <c r="X109" s="673">
        <v>0</v>
      </c>
      <c r="Y109" s="674">
        <v>0</v>
      </c>
      <c r="Z109" s="673">
        <f t="shared" si="123"/>
        <v>0</v>
      </c>
      <c r="AA109" s="673">
        <v>0</v>
      </c>
      <c r="AB109" s="674">
        <v>0</v>
      </c>
      <c r="AC109" s="673">
        <f t="shared" si="124"/>
        <v>0</v>
      </c>
      <c r="AD109" s="673">
        <v>0</v>
      </c>
      <c r="AE109" s="207">
        <f t="shared" si="125"/>
        <v>0</v>
      </c>
      <c r="AF109" s="396">
        <f t="shared" si="126"/>
        <v>0</v>
      </c>
      <c r="AG109" s="396">
        <v>0</v>
      </c>
      <c r="AH109" s="397">
        <v>0</v>
      </c>
      <c r="AI109" s="396">
        <f t="shared" si="127"/>
        <v>0</v>
      </c>
      <c r="AJ109" s="396">
        <v>0</v>
      </c>
      <c r="AK109" s="398">
        <v>0</v>
      </c>
      <c r="AL109" s="396">
        <f t="shared" si="128"/>
        <v>0</v>
      </c>
      <c r="AM109" s="396">
        <v>0</v>
      </c>
      <c r="AN109" s="397">
        <v>0</v>
      </c>
      <c r="AO109" s="415">
        <f t="shared" si="146"/>
        <v>0</v>
      </c>
      <c r="AP109" s="400"/>
      <c r="AQ109" s="207">
        <f t="shared" si="129"/>
        <v>0</v>
      </c>
      <c r="AR109" s="188">
        <f t="shared" si="130"/>
        <v>0</v>
      </c>
      <c r="AS109" s="400"/>
      <c r="AT109" s="207">
        <f t="shared" si="131"/>
        <v>0</v>
      </c>
      <c r="AU109" s="396">
        <f t="shared" si="132"/>
        <v>0</v>
      </c>
      <c r="AV109" s="396">
        <v>0</v>
      </c>
      <c r="AW109" s="398">
        <v>0</v>
      </c>
      <c r="AX109" s="401">
        <f t="shared" si="133"/>
        <v>0</v>
      </c>
      <c r="AY109" s="400"/>
      <c r="AZ109" s="398">
        <v>0</v>
      </c>
      <c r="BA109" s="396">
        <f t="shared" si="134"/>
        <v>0</v>
      </c>
      <c r="BB109" s="396">
        <v>0</v>
      </c>
      <c r="BC109" s="398">
        <v>0</v>
      </c>
      <c r="BD109" s="396">
        <f t="shared" si="135"/>
        <v>0</v>
      </c>
      <c r="BE109" s="396">
        <v>0</v>
      </c>
      <c r="BF109" s="207">
        <f t="shared" si="136"/>
        <v>0</v>
      </c>
      <c r="BG109" s="188">
        <f t="shared" si="137"/>
        <v>0</v>
      </c>
      <c r="BH109" s="188">
        <v>0</v>
      </c>
      <c r="BI109" s="187">
        <f t="shared" si="138"/>
        <v>0</v>
      </c>
      <c r="BJ109" s="396">
        <f t="shared" si="139"/>
        <v>0</v>
      </c>
      <c r="BK109" s="396">
        <v>0</v>
      </c>
      <c r="BL109" s="397">
        <v>0</v>
      </c>
      <c r="BM109" s="396">
        <f t="shared" si="140"/>
        <v>0</v>
      </c>
      <c r="BN109" s="396">
        <v>0</v>
      </c>
      <c r="BO109" s="397">
        <v>0</v>
      </c>
      <c r="BP109" s="396">
        <f t="shared" si="141"/>
        <v>0</v>
      </c>
      <c r="BQ109" s="396">
        <v>0</v>
      </c>
      <c r="BR109" s="397">
        <v>0</v>
      </c>
      <c r="BS109" s="396">
        <f t="shared" si="142"/>
        <v>0</v>
      </c>
      <c r="BT109" s="396">
        <v>0</v>
      </c>
      <c r="BU109" s="51">
        <f t="shared" si="143"/>
        <v>0</v>
      </c>
      <c r="BV109" s="225">
        <f t="shared" si="144"/>
        <v>0</v>
      </c>
      <c r="BW109" s="225">
        <v>0</v>
      </c>
      <c r="BX109" s="51">
        <f t="shared" si="145"/>
        <v>0</v>
      </c>
      <c r="BY109" s="242"/>
    </row>
    <row r="110" spans="2:77" ht="15.75" customHeight="1" thickBot="1" x14ac:dyDescent="0.3">
      <c r="B110" s="784"/>
      <c r="C110" s="795"/>
      <c r="D110" s="422" t="s">
        <v>32</v>
      </c>
      <c r="E110" s="403">
        <f t="shared" si="112"/>
        <v>0</v>
      </c>
      <c r="F110" s="244">
        <f t="shared" si="113"/>
        <v>0</v>
      </c>
      <c r="G110" s="108"/>
      <c r="H110" s="110">
        <f t="shared" si="114"/>
        <v>0</v>
      </c>
      <c r="I110" s="110">
        <f t="shared" si="115"/>
        <v>0</v>
      </c>
      <c r="J110" s="108"/>
      <c r="K110" s="110">
        <f t="shared" si="116"/>
        <v>0</v>
      </c>
      <c r="L110" s="111">
        <f t="shared" si="117"/>
        <v>0</v>
      </c>
      <c r="M110" s="108"/>
      <c r="N110" s="110">
        <f t="shared" si="118"/>
        <v>0</v>
      </c>
      <c r="O110" s="404">
        <f t="shared" si="119"/>
        <v>0</v>
      </c>
      <c r="P110" s="108"/>
      <c r="Q110" s="675">
        <f t="shared" si="120"/>
        <v>0</v>
      </c>
      <c r="R110" s="675">
        <v>0</v>
      </c>
      <c r="S110" s="676"/>
      <c r="T110" s="677">
        <f t="shared" si="121"/>
        <v>0</v>
      </c>
      <c r="U110" s="677">
        <v>0</v>
      </c>
      <c r="V110" s="678">
        <v>0</v>
      </c>
      <c r="W110" s="677">
        <f t="shared" si="122"/>
        <v>0</v>
      </c>
      <c r="X110" s="677">
        <v>0</v>
      </c>
      <c r="Y110" s="678">
        <v>0</v>
      </c>
      <c r="Z110" s="677">
        <f t="shared" si="123"/>
        <v>0</v>
      </c>
      <c r="AA110" s="677">
        <v>0</v>
      </c>
      <c r="AB110" s="678">
        <v>0</v>
      </c>
      <c r="AC110" s="677">
        <f t="shared" si="124"/>
        <v>0</v>
      </c>
      <c r="AD110" s="677">
        <v>0</v>
      </c>
      <c r="AE110" s="187">
        <f t="shared" si="125"/>
        <v>0</v>
      </c>
      <c r="AF110" s="406">
        <f t="shared" si="126"/>
        <v>0</v>
      </c>
      <c r="AG110" s="406">
        <v>0</v>
      </c>
      <c r="AH110" s="407">
        <v>0</v>
      </c>
      <c r="AI110" s="406">
        <f t="shared" si="127"/>
        <v>0</v>
      </c>
      <c r="AJ110" s="406">
        <v>0</v>
      </c>
      <c r="AK110" s="408">
        <v>0</v>
      </c>
      <c r="AL110" s="406">
        <f t="shared" si="128"/>
        <v>0</v>
      </c>
      <c r="AM110" s="406">
        <v>0</v>
      </c>
      <c r="AN110" s="407">
        <v>0</v>
      </c>
      <c r="AO110" s="419">
        <f t="shared" si="146"/>
        <v>0</v>
      </c>
      <c r="AP110" s="410"/>
      <c r="AQ110" s="187">
        <f t="shared" si="129"/>
        <v>0</v>
      </c>
      <c r="AR110" s="198">
        <f t="shared" si="130"/>
        <v>0</v>
      </c>
      <c r="AS110" s="410"/>
      <c r="AT110" s="187">
        <f t="shared" si="131"/>
        <v>0</v>
      </c>
      <c r="AU110" s="406">
        <f t="shared" si="132"/>
        <v>0</v>
      </c>
      <c r="AV110" s="406">
        <v>0</v>
      </c>
      <c r="AW110" s="408">
        <v>0</v>
      </c>
      <c r="AX110" s="411">
        <f t="shared" si="133"/>
        <v>0</v>
      </c>
      <c r="AY110" s="410"/>
      <c r="AZ110" s="408">
        <v>0</v>
      </c>
      <c r="BA110" s="406">
        <f t="shared" si="134"/>
        <v>0</v>
      </c>
      <c r="BB110" s="406">
        <v>0</v>
      </c>
      <c r="BC110" s="408">
        <v>0</v>
      </c>
      <c r="BD110" s="406">
        <f t="shared" si="135"/>
        <v>0</v>
      </c>
      <c r="BE110" s="406">
        <v>0</v>
      </c>
      <c r="BF110" s="187">
        <f t="shared" si="136"/>
        <v>0</v>
      </c>
      <c r="BG110" s="198">
        <f t="shared" si="137"/>
        <v>0</v>
      </c>
      <c r="BH110" s="198">
        <v>0</v>
      </c>
      <c r="BI110" s="199">
        <f t="shared" si="138"/>
        <v>0</v>
      </c>
      <c r="BJ110" s="406">
        <f t="shared" si="139"/>
        <v>0</v>
      </c>
      <c r="BK110" s="406">
        <v>0</v>
      </c>
      <c r="BL110" s="407">
        <v>0</v>
      </c>
      <c r="BM110" s="406">
        <f t="shared" si="140"/>
        <v>0</v>
      </c>
      <c r="BN110" s="406">
        <v>0</v>
      </c>
      <c r="BO110" s="407">
        <v>0</v>
      </c>
      <c r="BP110" s="406">
        <f t="shared" si="141"/>
        <v>0</v>
      </c>
      <c r="BQ110" s="406">
        <v>0</v>
      </c>
      <c r="BR110" s="407">
        <v>0</v>
      </c>
      <c r="BS110" s="406">
        <f t="shared" si="142"/>
        <v>0</v>
      </c>
      <c r="BT110" s="406">
        <v>0</v>
      </c>
      <c r="BU110" s="152">
        <f t="shared" si="143"/>
        <v>0</v>
      </c>
      <c r="BV110" s="200">
        <f t="shared" si="144"/>
        <v>0</v>
      </c>
      <c r="BW110" s="200">
        <v>0</v>
      </c>
      <c r="BX110" s="152">
        <f t="shared" si="145"/>
        <v>0</v>
      </c>
      <c r="BY110" s="242"/>
    </row>
    <row r="111" spans="2:77" ht="15.75" customHeight="1" thickBot="1" x14ac:dyDescent="0.3">
      <c r="B111" s="790" t="s">
        <v>74</v>
      </c>
      <c r="C111" s="794" t="s">
        <v>150</v>
      </c>
      <c r="D111" s="393" t="s">
        <v>151</v>
      </c>
      <c r="E111" s="202">
        <f t="shared" si="112"/>
        <v>0</v>
      </c>
      <c r="F111" s="42">
        <f t="shared" si="113"/>
        <v>0</v>
      </c>
      <c r="G111" s="40"/>
      <c r="H111" s="42">
        <f t="shared" si="114"/>
        <v>0</v>
      </c>
      <c r="I111" s="42">
        <f t="shared" si="115"/>
        <v>0</v>
      </c>
      <c r="J111" s="40"/>
      <c r="K111" s="42">
        <f t="shared" si="116"/>
        <v>0</v>
      </c>
      <c r="L111" s="43">
        <f t="shared" si="117"/>
        <v>0</v>
      </c>
      <c r="M111" s="40"/>
      <c r="N111" s="42">
        <f t="shared" si="118"/>
        <v>0</v>
      </c>
      <c r="O111" s="394">
        <f t="shared" si="119"/>
        <v>0</v>
      </c>
      <c r="P111" s="40"/>
      <c r="Q111" s="671">
        <f t="shared" si="120"/>
        <v>0</v>
      </c>
      <c r="R111" s="671">
        <v>0</v>
      </c>
      <c r="S111" s="672"/>
      <c r="T111" s="673">
        <f t="shared" si="121"/>
        <v>0</v>
      </c>
      <c r="U111" s="673">
        <v>0</v>
      </c>
      <c r="V111" s="674">
        <v>0</v>
      </c>
      <c r="W111" s="673">
        <f t="shared" si="122"/>
        <v>0</v>
      </c>
      <c r="X111" s="673">
        <v>0</v>
      </c>
      <c r="Y111" s="674">
        <v>0</v>
      </c>
      <c r="Z111" s="673">
        <f t="shared" si="123"/>
        <v>0</v>
      </c>
      <c r="AA111" s="673">
        <v>0</v>
      </c>
      <c r="AB111" s="674">
        <v>0</v>
      </c>
      <c r="AC111" s="673">
        <f t="shared" si="124"/>
        <v>0</v>
      </c>
      <c r="AD111" s="673">
        <v>0</v>
      </c>
      <c r="AE111" s="207">
        <f t="shared" si="125"/>
        <v>0</v>
      </c>
      <c r="AF111" s="396">
        <f t="shared" si="126"/>
        <v>0</v>
      </c>
      <c r="AG111" s="396">
        <v>0</v>
      </c>
      <c r="AH111" s="397">
        <v>0</v>
      </c>
      <c r="AI111" s="396">
        <f t="shared" si="127"/>
        <v>0</v>
      </c>
      <c r="AJ111" s="396">
        <v>0</v>
      </c>
      <c r="AK111" s="398">
        <v>0</v>
      </c>
      <c r="AL111" s="396">
        <f t="shared" si="128"/>
        <v>0</v>
      </c>
      <c r="AM111" s="396">
        <v>0</v>
      </c>
      <c r="AN111" s="397">
        <v>0</v>
      </c>
      <c r="AO111" s="415">
        <f t="shared" si="146"/>
        <v>0</v>
      </c>
      <c r="AP111" s="400"/>
      <c r="AQ111" s="207">
        <f t="shared" si="129"/>
        <v>0</v>
      </c>
      <c r="AR111" s="188">
        <f t="shared" si="130"/>
        <v>0</v>
      </c>
      <c r="AS111" s="400"/>
      <c r="AT111" s="207">
        <f t="shared" si="131"/>
        <v>0</v>
      </c>
      <c r="AU111" s="396">
        <f t="shared" si="132"/>
        <v>0</v>
      </c>
      <c r="AV111" s="396">
        <v>0</v>
      </c>
      <c r="AW111" s="398">
        <v>0</v>
      </c>
      <c r="AX111" s="401">
        <f t="shared" si="133"/>
        <v>0</v>
      </c>
      <c r="AY111" s="400"/>
      <c r="AZ111" s="398">
        <v>0</v>
      </c>
      <c r="BA111" s="396">
        <f t="shared" si="134"/>
        <v>0</v>
      </c>
      <c r="BB111" s="396">
        <v>0</v>
      </c>
      <c r="BC111" s="398">
        <v>0</v>
      </c>
      <c r="BD111" s="396">
        <f t="shared" si="135"/>
        <v>0</v>
      </c>
      <c r="BE111" s="396">
        <v>0</v>
      </c>
      <c r="BF111" s="207">
        <f t="shared" si="136"/>
        <v>0</v>
      </c>
      <c r="BG111" s="188">
        <f t="shared" si="137"/>
        <v>0</v>
      </c>
      <c r="BH111" s="188">
        <v>0</v>
      </c>
      <c r="BI111" s="207">
        <f t="shared" si="138"/>
        <v>0</v>
      </c>
      <c r="BJ111" s="396">
        <f t="shared" si="139"/>
        <v>0</v>
      </c>
      <c r="BK111" s="396">
        <v>0</v>
      </c>
      <c r="BL111" s="397">
        <v>0</v>
      </c>
      <c r="BM111" s="396">
        <f t="shared" si="140"/>
        <v>0</v>
      </c>
      <c r="BN111" s="396">
        <v>0</v>
      </c>
      <c r="BO111" s="397">
        <v>0</v>
      </c>
      <c r="BP111" s="396">
        <f t="shared" si="141"/>
        <v>0</v>
      </c>
      <c r="BQ111" s="396">
        <v>0</v>
      </c>
      <c r="BR111" s="397">
        <v>0</v>
      </c>
      <c r="BS111" s="396">
        <f t="shared" si="142"/>
        <v>0</v>
      </c>
      <c r="BT111" s="396">
        <v>0</v>
      </c>
      <c r="BU111" s="51">
        <f t="shared" si="143"/>
        <v>0</v>
      </c>
      <c r="BV111" s="225">
        <f t="shared" si="144"/>
        <v>0</v>
      </c>
      <c r="BW111" s="225">
        <v>0</v>
      </c>
      <c r="BX111" s="51">
        <f t="shared" si="145"/>
        <v>0</v>
      </c>
      <c r="BY111" s="242"/>
    </row>
    <row r="112" spans="2:77" ht="15.75" customHeight="1" thickBot="1" x14ac:dyDescent="0.3">
      <c r="B112" s="784"/>
      <c r="C112" s="795"/>
      <c r="D112" s="402" t="s">
        <v>32</v>
      </c>
      <c r="E112" s="403">
        <f t="shared" si="112"/>
        <v>0</v>
      </c>
      <c r="F112" s="244">
        <f t="shared" si="113"/>
        <v>0</v>
      </c>
      <c r="G112" s="108"/>
      <c r="H112" s="110">
        <f t="shared" si="114"/>
        <v>0</v>
      </c>
      <c r="I112" s="110">
        <f t="shared" si="115"/>
        <v>0</v>
      </c>
      <c r="J112" s="108"/>
      <c r="K112" s="110">
        <f t="shared" si="116"/>
        <v>0</v>
      </c>
      <c r="L112" s="111">
        <f t="shared" si="117"/>
        <v>0</v>
      </c>
      <c r="M112" s="108"/>
      <c r="N112" s="110">
        <f t="shared" si="118"/>
        <v>0</v>
      </c>
      <c r="O112" s="404">
        <f t="shared" si="119"/>
        <v>0</v>
      </c>
      <c r="P112" s="108"/>
      <c r="Q112" s="675">
        <f t="shared" si="120"/>
        <v>0</v>
      </c>
      <c r="R112" s="675">
        <v>0</v>
      </c>
      <c r="S112" s="676"/>
      <c r="T112" s="677">
        <f t="shared" si="121"/>
        <v>0</v>
      </c>
      <c r="U112" s="677">
        <v>0</v>
      </c>
      <c r="V112" s="678">
        <v>0</v>
      </c>
      <c r="W112" s="677">
        <f t="shared" si="122"/>
        <v>0</v>
      </c>
      <c r="X112" s="677">
        <v>0</v>
      </c>
      <c r="Y112" s="678">
        <v>0</v>
      </c>
      <c r="Z112" s="677">
        <f t="shared" si="123"/>
        <v>0</v>
      </c>
      <c r="AA112" s="677">
        <v>0</v>
      </c>
      <c r="AB112" s="678">
        <v>0</v>
      </c>
      <c r="AC112" s="677">
        <f t="shared" si="124"/>
        <v>0</v>
      </c>
      <c r="AD112" s="677">
        <v>0</v>
      </c>
      <c r="AE112" s="187">
        <f t="shared" si="125"/>
        <v>0</v>
      </c>
      <c r="AF112" s="406">
        <f t="shared" si="126"/>
        <v>0</v>
      </c>
      <c r="AG112" s="406">
        <v>0</v>
      </c>
      <c r="AH112" s="407">
        <v>0</v>
      </c>
      <c r="AI112" s="406">
        <f t="shared" si="127"/>
        <v>0</v>
      </c>
      <c r="AJ112" s="406">
        <v>0</v>
      </c>
      <c r="AK112" s="408">
        <v>0</v>
      </c>
      <c r="AL112" s="406">
        <f t="shared" si="128"/>
        <v>0</v>
      </c>
      <c r="AM112" s="406">
        <v>0</v>
      </c>
      <c r="AN112" s="407">
        <v>0</v>
      </c>
      <c r="AO112" s="419">
        <f t="shared" si="146"/>
        <v>0</v>
      </c>
      <c r="AP112" s="410"/>
      <c r="AQ112" s="187">
        <f t="shared" si="129"/>
        <v>0</v>
      </c>
      <c r="AR112" s="198">
        <f t="shared" si="130"/>
        <v>0</v>
      </c>
      <c r="AS112" s="410"/>
      <c r="AT112" s="187">
        <f t="shared" si="131"/>
        <v>0</v>
      </c>
      <c r="AU112" s="406">
        <f t="shared" si="132"/>
        <v>0</v>
      </c>
      <c r="AV112" s="406">
        <v>0</v>
      </c>
      <c r="AW112" s="408">
        <v>0</v>
      </c>
      <c r="AX112" s="411">
        <f t="shared" si="133"/>
        <v>0</v>
      </c>
      <c r="AY112" s="410"/>
      <c r="AZ112" s="408">
        <v>0</v>
      </c>
      <c r="BA112" s="406">
        <f t="shared" si="134"/>
        <v>0</v>
      </c>
      <c r="BB112" s="406">
        <v>0</v>
      </c>
      <c r="BC112" s="408">
        <v>0</v>
      </c>
      <c r="BD112" s="406">
        <f t="shared" si="135"/>
        <v>0</v>
      </c>
      <c r="BE112" s="406">
        <v>0</v>
      </c>
      <c r="BF112" s="187">
        <f t="shared" si="136"/>
        <v>0</v>
      </c>
      <c r="BG112" s="198">
        <f t="shared" si="137"/>
        <v>0</v>
      </c>
      <c r="BH112" s="198">
        <v>0</v>
      </c>
      <c r="BI112" s="197">
        <f t="shared" si="138"/>
        <v>0</v>
      </c>
      <c r="BJ112" s="406">
        <f t="shared" si="139"/>
        <v>0</v>
      </c>
      <c r="BK112" s="406">
        <v>0</v>
      </c>
      <c r="BL112" s="407">
        <v>0</v>
      </c>
      <c r="BM112" s="406">
        <f t="shared" si="140"/>
        <v>0</v>
      </c>
      <c r="BN112" s="406">
        <v>0</v>
      </c>
      <c r="BO112" s="407">
        <v>0</v>
      </c>
      <c r="BP112" s="406">
        <f t="shared" si="141"/>
        <v>0</v>
      </c>
      <c r="BQ112" s="406">
        <v>0</v>
      </c>
      <c r="BR112" s="407">
        <v>0</v>
      </c>
      <c r="BS112" s="406">
        <f t="shared" si="142"/>
        <v>0</v>
      </c>
      <c r="BT112" s="406">
        <v>0</v>
      </c>
      <c r="BU112" s="152">
        <f t="shared" si="143"/>
        <v>0</v>
      </c>
      <c r="BV112" s="200">
        <f t="shared" si="144"/>
        <v>0</v>
      </c>
      <c r="BW112" s="200">
        <v>0</v>
      </c>
      <c r="BX112" s="152">
        <f t="shared" si="145"/>
        <v>0</v>
      </c>
      <c r="BY112" s="242"/>
    </row>
    <row r="113" spans="2:77" ht="30.75" customHeight="1" x14ac:dyDescent="0.25">
      <c r="B113" s="423" t="s">
        <v>77</v>
      </c>
      <c r="C113" s="424" t="s">
        <v>152</v>
      </c>
      <c r="D113" s="393" t="s">
        <v>32</v>
      </c>
      <c r="E113" s="202">
        <f t="shared" si="112"/>
        <v>0</v>
      </c>
      <c r="F113" s="42">
        <f t="shared" si="113"/>
        <v>0</v>
      </c>
      <c r="G113" s="242"/>
      <c r="H113" s="42">
        <f t="shared" si="114"/>
        <v>0</v>
      </c>
      <c r="I113" s="42">
        <f t="shared" si="115"/>
        <v>0</v>
      </c>
      <c r="J113" s="242"/>
      <c r="K113" s="42">
        <f t="shared" si="116"/>
        <v>0</v>
      </c>
      <c r="L113" s="43">
        <f t="shared" si="117"/>
        <v>0</v>
      </c>
      <c r="M113" s="242"/>
      <c r="N113" s="42">
        <f t="shared" si="118"/>
        <v>0</v>
      </c>
      <c r="O113" s="394">
        <f t="shared" si="119"/>
        <v>0</v>
      </c>
      <c r="P113" s="242"/>
      <c r="Q113" s="671">
        <f t="shared" si="120"/>
        <v>0</v>
      </c>
      <c r="R113" s="671">
        <v>0</v>
      </c>
      <c r="S113" s="672"/>
      <c r="T113" s="673">
        <f t="shared" si="121"/>
        <v>0</v>
      </c>
      <c r="U113" s="673">
        <v>0</v>
      </c>
      <c r="V113" s="674">
        <v>0</v>
      </c>
      <c r="W113" s="673">
        <f t="shared" si="122"/>
        <v>0</v>
      </c>
      <c r="X113" s="673">
        <v>0</v>
      </c>
      <c r="Y113" s="674">
        <v>0</v>
      </c>
      <c r="Z113" s="673">
        <f t="shared" si="123"/>
        <v>0</v>
      </c>
      <c r="AA113" s="673">
        <v>0</v>
      </c>
      <c r="AB113" s="674">
        <v>0</v>
      </c>
      <c r="AC113" s="673">
        <f t="shared" si="124"/>
        <v>0</v>
      </c>
      <c r="AD113" s="673">
        <v>0</v>
      </c>
      <c r="AE113" s="207">
        <f t="shared" si="125"/>
        <v>0</v>
      </c>
      <c r="AF113" s="396">
        <f t="shared" si="126"/>
        <v>0</v>
      </c>
      <c r="AG113" s="396">
        <v>0</v>
      </c>
      <c r="AH113" s="397">
        <v>0</v>
      </c>
      <c r="AI113" s="396">
        <f t="shared" si="127"/>
        <v>0</v>
      </c>
      <c r="AJ113" s="396">
        <v>0</v>
      </c>
      <c r="AK113" s="398">
        <v>0</v>
      </c>
      <c r="AL113" s="396">
        <f t="shared" si="128"/>
        <v>0</v>
      </c>
      <c r="AM113" s="396">
        <v>0</v>
      </c>
      <c r="AN113" s="397">
        <v>0</v>
      </c>
      <c r="AO113" s="425">
        <f t="shared" si="146"/>
        <v>0</v>
      </c>
      <c r="AP113" s="400"/>
      <c r="AQ113" s="207">
        <f t="shared" si="129"/>
        <v>0</v>
      </c>
      <c r="AR113" s="223">
        <f t="shared" si="130"/>
        <v>0</v>
      </c>
      <c r="AS113" s="400"/>
      <c r="AT113" s="207">
        <f t="shared" si="131"/>
        <v>0</v>
      </c>
      <c r="AU113" s="396">
        <f t="shared" si="132"/>
        <v>0</v>
      </c>
      <c r="AV113" s="396">
        <v>0</v>
      </c>
      <c r="AW113" s="398">
        <v>0</v>
      </c>
      <c r="AX113" s="401">
        <f t="shared" si="133"/>
        <v>0</v>
      </c>
      <c r="AY113" s="400"/>
      <c r="AZ113" s="398">
        <v>0</v>
      </c>
      <c r="BA113" s="396">
        <f t="shared" si="134"/>
        <v>0</v>
      </c>
      <c r="BB113" s="396">
        <v>0</v>
      </c>
      <c r="BC113" s="398">
        <v>0</v>
      </c>
      <c r="BD113" s="396">
        <f t="shared" si="135"/>
        <v>0</v>
      </c>
      <c r="BE113" s="396">
        <v>0</v>
      </c>
      <c r="BF113" s="207">
        <f t="shared" si="136"/>
        <v>0</v>
      </c>
      <c r="BG113" s="223">
        <f t="shared" si="137"/>
        <v>0</v>
      </c>
      <c r="BH113" s="223">
        <v>0</v>
      </c>
      <c r="BI113" s="207">
        <f t="shared" si="138"/>
        <v>0</v>
      </c>
      <c r="BJ113" s="396">
        <f t="shared" si="139"/>
        <v>0</v>
      </c>
      <c r="BK113" s="396">
        <v>0</v>
      </c>
      <c r="BL113" s="397">
        <v>0</v>
      </c>
      <c r="BM113" s="396">
        <f t="shared" si="140"/>
        <v>0</v>
      </c>
      <c r="BN113" s="396">
        <v>0</v>
      </c>
      <c r="BO113" s="397">
        <v>0</v>
      </c>
      <c r="BP113" s="396">
        <f t="shared" si="141"/>
        <v>0</v>
      </c>
      <c r="BQ113" s="396">
        <v>0</v>
      </c>
      <c r="BR113" s="397">
        <v>0</v>
      </c>
      <c r="BS113" s="396">
        <f t="shared" si="142"/>
        <v>0</v>
      </c>
      <c r="BT113" s="396">
        <v>0</v>
      </c>
      <c r="BU113" s="51">
        <f t="shared" si="143"/>
        <v>0</v>
      </c>
      <c r="BV113" s="225">
        <f t="shared" si="144"/>
        <v>0</v>
      </c>
      <c r="BW113" s="225">
        <v>0</v>
      </c>
      <c r="BX113" s="51">
        <f t="shared" si="145"/>
        <v>0</v>
      </c>
      <c r="BY113" s="242"/>
    </row>
    <row r="114" spans="2:77" ht="15.75" customHeight="1" thickBot="1" x14ac:dyDescent="0.3">
      <c r="B114" s="426" t="s">
        <v>153</v>
      </c>
      <c r="C114" s="427" t="s">
        <v>154</v>
      </c>
      <c r="D114" s="412" t="s">
        <v>32</v>
      </c>
      <c r="E114" s="403">
        <f t="shared" si="112"/>
        <v>0</v>
      </c>
      <c r="F114" s="244">
        <f t="shared" si="113"/>
        <v>0</v>
      </c>
      <c r="G114" s="108"/>
      <c r="H114" s="110">
        <f t="shared" si="114"/>
        <v>0</v>
      </c>
      <c r="I114" s="110">
        <f t="shared" si="115"/>
        <v>0</v>
      </c>
      <c r="J114" s="108"/>
      <c r="K114" s="110">
        <f t="shared" si="116"/>
        <v>0</v>
      </c>
      <c r="L114" s="111">
        <f t="shared" si="117"/>
        <v>0</v>
      </c>
      <c r="M114" s="108"/>
      <c r="N114" s="110">
        <f t="shared" si="118"/>
        <v>0</v>
      </c>
      <c r="O114" s="404">
        <f t="shared" si="119"/>
        <v>0</v>
      </c>
      <c r="P114" s="108"/>
      <c r="Q114" s="675">
        <f t="shared" si="120"/>
        <v>0</v>
      </c>
      <c r="R114" s="675">
        <v>0</v>
      </c>
      <c r="S114" s="676"/>
      <c r="T114" s="677">
        <f t="shared" si="121"/>
        <v>0</v>
      </c>
      <c r="U114" s="677">
        <v>0</v>
      </c>
      <c r="V114" s="678"/>
      <c r="W114" s="677">
        <f t="shared" si="122"/>
        <v>0</v>
      </c>
      <c r="X114" s="677">
        <v>0</v>
      </c>
      <c r="Y114" s="678"/>
      <c r="Z114" s="677">
        <f t="shared" si="123"/>
        <v>0</v>
      </c>
      <c r="AA114" s="677">
        <v>0</v>
      </c>
      <c r="AB114" s="678"/>
      <c r="AC114" s="677">
        <f t="shared" si="124"/>
        <v>0</v>
      </c>
      <c r="AD114" s="677">
        <v>0</v>
      </c>
      <c r="AE114" s="187">
        <f t="shared" si="125"/>
        <v>0</v>
      </c>
      <c r="AF114" s="406">
        <f t="shared" si="126"/>
        <v>0</v>
      </c>
      <c r="AG114" s="406">
        <v>0</v>
      </c>
      <c r="AH114" s="407"/>
      <c r="AI114" s="406">
        <f t="shared" si="127"/>
        <v>0</v>
      </c>
      <c r="AJ114" s="406">
        <v>0</v>
      </c>
      <c r="AK114" s="408"/>
      <c r="AL114" s="406">
        <f t="shared" si="128"/>
        <v>0</v>
      </c>
      <c r="AM114" s="406">
        <v>0</v>
      </c>
      <c r="AN114" s="407"/>
      <c r="AO114" s="419">
        <f t="shared" si="146"/>
        <v>0</v>
      </c>
      <c r="AP114" s="428"/>
      <c r="AQ114" s="187">
        <f t="shared" si="129"/>
        <v>0</v>
      </c>
      <c r="AR114" s="198">
        <f t="shared" si="130"/>
        <v>0</v>
      </c>
      <c r="AS114" s="428"/>
      <c r="AT114" s="187">
        <f t="shared" si="131"/>
        <v>0</v>
      </c>
      <c r="AU114" s="406">
        <f t="shared" si="132"/>
        <v>0</v>
      </c>
      <c r="AV114" s="406">
        <v>0</v>
      </c>
      <c r="AW114" s="408"/>
      <c r="AX114" s="411">
        <f t="shared" si="133"/>
        <v>0</v>
      </c>
      <c r="AY114" s="428"/>
      <c r="AZ114" s="408"/>
      <c r="BA114" s="406">
        <f t="shared" si="134"/>
        <v>0</v>
      </c>
      <c r="BB114" s="406">
        <v>0</v>
      </c>
      <c r="BC114" s="408"/>
      <c r="BD114" s="406">
        <f t="shared" si="135"/>
        <v>0</v>
      </c>
      <c r="BE114" s="406">
        <v>0</v>
      </c>
      <c r="BF114" s="187">
        <f t="shared" si="136"/>
        <v>0</v>
      </c>
      <c r="BG114" s="198">
        <f t="shared" si="137"/>
        <v>0</v>
      </c>
      <c r="BH114" s="198">
        <v>0</v>
      </c>
      <c r="BI114" s="199">
        <f t="shared" si="138"/>
        <v>0</v>
      </c>
      <c r="BJ114" s="406">
        <f t="shared" si="139"/>
        <v>0</v>
      </c>
      <c r="BK114" s="406">
        <v>0</v>
      </c>
      <c r="BL114" s="407"/>
      <c r="BM114" s="406">
        <f t="shared" si="140"/>
        <v>0</v>
      </c>
      <c r="BN114" s="406">
        <v>0</v>
      </c>
      <c r="BO114" s="407"/>
      <c r="BP114" s="406">
        <f t="shared" si="141"/>
        <v>0</v>
      </c>
      <c r="BQ114" s="406">
        <v>0</v>
      </c>
      <c r="BR114" s="407"/>
      <c r="BS114" s="406">
        <f t="shared" si="142"/>
        <v>0</v>
      </c>
      <c r="BT114" s="406">
        <v>0</v>
      </c>
      <c r="BU114" s="152">
        <f t="shared" si="143"/>
        <v>0</v>
      </c>
      <c r="BV114" s="200">
        <f t="shared" si="144"/>
        <v>0</v>
      </c>
      <c r="BW114" s="200">
        <v>0</v>
      </c>
      <c r="BX114" s="152">
        <f t="shared" si="145"/>
        <v>0</v>
      </c>
      <c r="BY114" s="108"/>
    </row>
    <row r="115" spans="2:77" ht="15.75" customHeight="1" thickBot="1" x14ac:dyDescent="0.3">
      <c r="B115" s="429" t="s">
        <v>79</v>
      </c>
      <c r="C115" s="430" t="s">
        <v>155</v>
      </c>
      <c r="D115" s="431" t="s">
        <v>32</v>
      </c>
      <c r="E115" s="330">
        <f t="shared" si="112"/>
        <v>405</v>
      </c>
      <c r="F115" s="342">
        <f t="shared" si="113"/>
        <v>99.578999999999994</v>
      </c>
      <c r="G115" s="236">
        <f>F115/E115</f>
        <v>0.24587407407407405</v>
      </c>
      <c r="H115" s="342">
        <f t="shared" si="114"/>
        <v>99.578999999999994</v>
      </c>
      <c r="I115" s="342">
        <f t="shared" si="115"/>
        <v>199.15799999999999</v>
      </c>
      <c r="J115" s="236">
        <f>I115/E115</f>
        <v>0.4917481481481481</v>
      </c>
      <c r="K115" s="342">
        <f t="shared" si="116"/>
        <v>99.544199999999989</v>
      </c>
      <c r="L115" s="382">
        <f t="shared" si="117"/>
        <v>298.70219999999995</v>
      </c>
      <c r="M115" s="236">
        <f>L115/E115</f>
        <v>0.73753629629629613</v>
      </c>
      <c r="N115" s="342">
        <f t="shared" si="118"/>
        <v>99.58</v>
      </c>
      <c r="O115" s="432">
        <f t="shared" si="119"/>
        <v>398.28219999999993</v>
      </c>
      <c r="P115" s="236">
        <f>O115/E115</f>
        <v>0.98341283950617264</v>
      </c>
      <c r="Q115" s="679">
        <f t="shared" si="120"/>
        <v>405</v>
      </c>
      <c r="R115" s="679">
        <v>0</v>
      </c>
      <c r="S115" s="680">
        <v>405</v>
      </c>
      <c r="T115" s="603">
        <f t="shared" si="121"/>
        <v>33.192999999999998</v>
      </c>
      <c r="U115" s="603">
        <v>0</v>
      </c>
      <c r="V115" s="681">
        <v>33.192999999999998</v>
      </c>
      <c r="W115" s="603">
        <f t="shared" si="122"/>
        <v>33.192999999999998</v>
      </c>
      <c r="X115" s="603">
        <v>0</v>
      </c>
      <c r="Y115" s="681">
        <v>33.192999999999998</v>
      </c>
      <c r="Z115" s="603">
        <f t="shared" si="123"/>
        <v>33.192999999999998</v>
      </c>
      <c r="AA115" s="603">
        <v>0</v>
      </c>
      <c r="AB115" s="681">
        <v>33.192999999999998</v>
      </c>
      <c r="AC115" s="603">
        <f t="shared" si="124"/>
        <v>99.578999999999994</v>
      </c>
      <c r="AD115" s="603">
        <v>0</v>
      </c>
      <c r="AE115" s="208">
        <f t="shared" si="125"/>
        <v>99.578999999999994</v>
      </c>
      <c r="AF115" s="603">
        <f t="shared" si="126"/>
        <v>33.192999999999998</v>
      </c>
      <c r="AG115" s="603">
        <v>0</v>
      </c>
      <c r="AH115" s="681">
        <v>33.192999999999998</v>
      </c>
      <c r="AI115" s="719">
        <f t="shared" si="127"/>
        <v>33.192999999999998</v>
      </c>
      <c r="AJ115" s="719">
        <v>0</v>
      </c>
      <c r="AK115" s="720">
        <v>33.192999999999998</v>
      </c>
      <c r="AL115" s="719">
        <f t="shared" si="128"/>
        <v>33.192999999999998</v>
      </c>
      <c r="AM115" s="719">
        <v>0</v>
      </c>
      <c r="AN115" s="435">
        <v>33.192999999999998</v>
      </c>
      <c r="AO115" s="437">
        <f t="shared" si="146"/>
        <v>99.578999999999994</v>
      </c>
      <c r="AP115" s="438"/>
      <c r="AQ115" s="208">
        <f t="shared" si="129"/>
        <v>99.578999999999994</v>
      </c>
      <c r="AR115" s="437">
        <f t="shared" si="130"/>
        <v>199.15799999999999</v>
      </c>
      <c r="AS115" s="438"/>
      <c r="AT115" s="207">
        <f t="shared" si="131"/>
        <v>199.15799999999999</v>
      </c>
      <c r="AU115" s="434">
        <f t="shared" si="132"/>
        <v>33.19</v>
      </c>
      <c r="AV115" s="434">
        <v>0</v>
      </c>
      <c r="AW115" s="436">
        <v>33.19</v>
      </c>
      <c r="AX115" s="437">
        <f>AY115+AZ115</f>
        <v>33.161000000000001</v>
      </c>
      <c r="AY115" s="438"/>
      <c r="AZ115" s="436">
        <v>33.161000000000001</v>
      </c>
      <c r="BA115" s="434">
        <f t="shared" si="134"/>
        <v>33.193199999999997</v>
      </c>
      <c r="BB115" s="434">
        <v>0</v>
      </c>
      <c r="BC115" s="436">
        <v>33.193199999999997</v>
      </c>
      <c r="BD115" s="434">
        <f t="shared" si="135"/>
        <v>99.544199999999989</v>
      </c>
      <c r="BE115" s="434">
        <v>0</v>
      </c>
      <c r="BF115" s="208">
        <f t="shared" si="136"/>
        <v>99.544199999999989</v>
      </c>
      <c r="BG115" s="437">
        <f t="shared" si="137"/>
        <v>298.70219999999995</v>
      </c>
      <c r="BH115" s="438"/>
      <c r="BI115" s="346">
        <f t="shared" si="138"/>
        <v>298.70219999999995</v>
      </c>
      <c r="BJ115" s="434">
        <f t="shared" si="139"/>
        <v>33.195999999999998</v>
      </c>
      <c r="BK115" s="434">
        <v>0</v>
      </c>
      <c r="BL115" s="435">
        <v>33.195999999999998</v>
      </c>
      <c r="BM115" s="434">
        <f t="shared" si="140"/>
        <v>33.19</v>
      </c>
      <c r="BN115" s="434">
        <v>0</v>
      </c>
      <c r="BO115" s="435">
        <v>33.19</v>
      </c>
      <c r="BP115" s="434">
        <f t="shared" si="141"/>
        <v>33.194000000000003</v>
      </c>
      <c r="BQ115" s="434">
        <v>0</v>
      </c>
      <c r="BR115" s="435">
        <v>33.194000000000003</v>
      </c>
      <c r="BS115" s="434">
        <f t="shared" si="142"/>
        <v>99.58</v>
      </c>
      <c r="BT115" s="434">
        <v>0</v>
      </c>
      <c r="BU115" s="439">
        <f t="shared" si="143"/>
        <v>99.58</v>
      </c>
      <c r="BV115" s="437">
        <f t="shared" si="144"/>
        <v>398.28219999999993</v>
      </c>
      <c r="BW115" s="438"/>
      <c r="BX115" s="51">
        <f t="shared" si="145"/>
        <v>398.28219999999993</v>
      </c>
      <c r="BY115" s="236">
        <f>BV115/Q115</f>
        <v>0.98341283950617264</v>
      </c>
    </row>
    <row r="116" spans="2:77" ht="30.75" customHeight="1" x14ac:dyDescent="0.25">
      <c r="B116" s="440" t="s">
        <v>81</v>
      </c>
      <c r="C116" s="615" t="s">
        <v>156</v>
      </c>
      <c r="D116" s="442" t="s">
        <v>32</v>
      </c>
      <c r="E116" s="202">
        <f t="shared" si="112"/>
        <v>4443</v>
      </c>
      <c r="F116" s="42">
        <f t="shared" si="113"/>
        <v>1414.13</v>
      </c>
      <c r="G116" s="40">
        <f>F116/E116</f>
        <v>0.31828269187485936</v>
      </c>
      <c r="H116" s="42">
        <f t="shared" si="114"/>
        <v>1282.355</v>
      </c>
      <c r="I116" s="42">
        <f t="shared" si="115"/>
        <v>2696.4850000000001</v>
      </c>
      <c r="J116" s="40">
        <f>I116/E116</f>
        <v>0.60690636957011035</v>
      </c>
      <c r="K116" s="42">
        <f t="shared" si="116"/>
        <v>0</v>
      </c>
      <c r="L116" s="43">
        <f t="shared" si="117"/>
        <v>2696.4850000000001</v>
      </c>
      <c r="M116" s="40">
        <f>L116/E116</f>
        <v>0.60690636957011035</v>
      </c>
      <c r="N116" s="42">
        <f t="shared" si="118"/>
        <v>0</v>
      </c>
      <c r="O116" s="394">
        <f t="shared" si="119"/>
        <v>2696.4850000000001</v>
      </c>
      <c r="P116" s="40">
        <f>O116/E116</f>
        <v>0.60690636957011035</v>
      </c>
      <c r="Q116" s="682">
        <f t="shared" si="120"/>
        <v>4443</v>
      </c>
      <c r="R116" s="683">
        <v>0</v>
      </c>
      <c r="S116" s="684">
        <v>4443</v>
      </c>
      <c r="T116" s="604">
        <f t="shared" si="121"/>
        <v>427.58699999999999</v>
      </c>
      <c r="U116" s="685">
        <v>0</v>
      </c>
      <c r="V116" s="686">
        <v>427.58699999999999</v>
      </c>
      <c r="W116" s="604">
        <f t="shared" si="122"/>
        <v>572.11500000000001</v>
      </c>
      <c r="X116" s="685">
        <v>0</v>
      </c>
      <c r="Y116" s="686">
        <v>572.11500000000001</v>
      </c>
      <c r="Z116" s="604">
        <f t="shared" si="123"/>
        <v>414.428</v>
      </c>
      <c r="AA116" s="685">
        <v>0</v>
      </c>
      <c r="AB116" s="686">
        <v>414.428</v>
      </c>
      <c r="AC116" s="604">
        <f t="shared" si="124"/>
        <v>1414.13</v>
      </c>
      <c r="AD116" s="685">
        <v>0</v>
      </c>
      <c r="AE116" s="207">
        <f t="shared" si="125"/>
        <v>1414.13</v>
      </c>
      <c r="AF116" s="604">
        <f t="shared" si="126"/>
        <v>416.315</v>
      </c>
      <c r="AG116" s="685">
        <v>0</v>
      </c>
      <c r="AH116" s="686">
        <v>416.315</v>
      </c>
      <c r="AI116" s="721">
        <f t="shared" si="127"/>
        <v>421.97</v>
      </c>
      <c r="AJ116" s="722">
        <v>0</v>
      </c>
      <c r="AK116" s="723">
        <v>421.97</v>
      </c>
      <c r="AL116" s="721">
        <f t="shared" si="128"/>
        <v>444.07</v>
      </c>
      <c r="AM116" s="722">
        <v>0</v>
      </c>
      <c r="AN116" s="447">
        <v>444.07</v>
      </c>
      <c r="AO116" s="450">
        <f t="shared" si="146"/>
        <v>1282.355</v>
      </c>
      <c r="AP116" s="399"/>
      <c r="AQ116" s="207">
        <f t="shared" si="129"/>
        <v>1282.355</v>
      </c>
      <c r="AR116" s="450">
        <f t="shared" si="130"/>
        <v>2696.4850000000001</v>
      </c>
      <c r="AS116" s="400"/>
      <c r="AT116" s="207">
        <f t="shared" si="131"/>
        <v>2696.4850000000001</v>
      </c>
      <c r="AU116" s="604">
        <f t="shared" si="132"/>
        <v>0</v>
      </c>
      <c r="AV116" s="685">
        <v>0</v>
      </c>
      <c r="AW116" s="723"/>
      <c r="AX116" s="450">
        <f>AY116+AZ116</f>
        <v>0</v>
      </c>
      <c r="AY116" s="400"/>
      <c r="AZ116" s="723"/>
      <c r="BA116" s="604">
        <f t="shared" si="134"/>
        <v>0</v>
      </c>
      <c r="BB116" s="685">
        <v>0</v>
      </c>
      <c r="BC116" s="723"/>
      <c r="BD116" s="604">
        <f t="shared" si="135"/>
        <v>0</v>
      </c>
      <c r="BE116" s="685">
        <v>0</v>
      </c>
      <c r="BF116" s="207">
        <f t="shared" si="136"/>
        <v>0</v>
      </c>
      <c r="BG116" s="450">
        <f t="shared" si="137"/>
        <v>2696.4850000000001</v>
      </c>
      <c r="BH116" s="400"/>
      <c r="BI116" s="207">
        <f t="shared" si="138"/>
        <v>2696.4850000000001</v>
      </c>
      <c r="BJ116" s="604">
        <f t="shared" si="139"/>
        <v>0</v>
      </c>
      <c r="BK116" s="685">
        <v>0</v>
      </c>
      <c r="BL116" s="686"/>
      <c r="BM116" s="604">
        <f t="shared" si="140"/>
        <v>0</v>
      </c>
      <c r="BN116" s="685">
        <v>0</v>
      </c>
      <c r="BO116" s="686"/>
      <c r="BP116" s="604">
        <f t="shared" si="141"/>
        <v>0</v>
      </c>
      <c r="BQ116" s="685">
        <v>0</v>
      </c>
      <c r="BR116" s="686"/>
      <c r="BS116" s="604">
        <f t="shared" si="142"/>
        <v>0</v>
      </c>
      <c r="BT116" s="685">
        <v>0</v>
      </c>
      <c r="BU116" s="51">
        <f t="shared" si="143"/>
        <v>0</v>
      </c>
      <c r="BV116" s="450">
        <f t="shared" si="144"/>
        <v>2696.4850000000001</v>
      </c>
      <c r="BW116" s="400"/>
      <c r="BX116" s="51">
        <f t="shared" si="145"/>
        <v>2696.4850000000001</v>
      </c>
      <c r="BY116" s="242">
        <f>BV116/Q116</f>
        <v>0.60690636957011035</v>
      </c>
    </row>
    <row r="117" spans="2:77" ht="15.75" customHeight="1" x14ac:dyDescent="0.25">
      <c r="B117" s="451" t="s">
        <v>157</v>
      </c>
      <c r="C117" s="452" t="s">
        <v>158</v>
      </c>
      <c r="D117" s="453" t="s">
        <v>146</v>
      </c>
      <c r="E117" s="454">
        <f t="shared" si="112"/>
        <v>0</v>
      </c>
      <c r="F117" s="61">
        <f t="shared" si="113"/>
        <v>0</v>
      </c>
      <c r="G117" s="59"/>
      <c r="H117" s="61">
        <f t="shared" si="114"/>
        <v>0</v>
      </c>
      <c r="I117" s="61">
        <f t="shared" si="115"/>
        <v>0</v>
      </c>
      <c r="J117" s="59"/>
      <c r="K117" s="61">
        <f t="shared" si="116"/>
        <v>0</v>
      </c>
      <c r="L117" s="62">
        <f t="shared" si="117"/>
        <v>0</v>
      </c>
      <c r="M117" s="59"/>
      <c r="N117" s="61">
        <f t="shared" si="118"/>
        <v>0</v>
      </c>
      <c r="O117" s="455">
        <f t="shared" si="119"/>
        <v>0</v>
      </c>
      <c r="P117" s="59"/>
      <c r="Q117" s="687"/>
      <c r="R117" s="687"/>
      <c r="S117" s="688"/>
      <c r="T117" s="689"/>
      <c r="U117" s="689"/>
      <c r="V117" s="690"/>
      <c r="W117" s="689"/>
      <c r="X117" s="689"/>
      <c r="Y117" s="690"/>
      <c r="Z117" s="689"/>
      <c r="AA117" s="689"/>
      <c r="AB117" s="690"/>
      <c r="AC117" s="460"/>
      <c r="AD117" s="460"/>
      <c r="AE117" s="181">
        <f t="shared" si="125"/>
        <v>0</v>
      </c>
      <c r="AF117" s="460"/>
      <c r="AG117" s="461"/>
      <c r="AH117" s="458"/>
      <c r="AI117" s="460"/>
      <c r="AJ117" s="461"/>
      <c r="AK117" s="459"/>
      <c r="AL117" s="460"/>
      <c r="AM117" s="461"/>
      <c r="AN117" s="458"/>
      <c r="AO117" s="460"/>
      <c r="AP117" s="460"/>
      <c r="AQ117" s="181">
        <f t="shared" si="129"/>
        <v>0</v>
      </c>
      <c r="AR117" s="460"/>
      <c r="AS117" s="461"/>
      <c r="AT117" s="463"/>
      <c r="AU117" s="460"/>
      <c r="AV117" s="461"/>
      <c r="AW117" s="459"/>
      <c r="AX117" s="460"/>
      <c r="AY117" s="461"/>
      <c r="AZ117" s="459"/>
      <c r="BA117" s="460"/>
      <c r="BB117" s="461"/>
      <c r="BC117" s="459"/>
      <c r="BD117" s="460"/>
      <c r="BE117" s="460"/>
      <c r="BF117" s="181">
        <f t="shared" si="136"/>
        <v>0</v>
      </c>
      <c r="BG117" s="460"/>
      <c r="BH117" s="461"/>
      <c r="BI117" s="464"/>
      <c r="BJ117" s="460"/>
      <c r="BK117" s="461"/>
      <c r="BL117" s="458"/>
      <c r="BM117" s="460"/>
      <c r="BN117" s="461"/>
      <c r="BO117" s="458"/>
      <c r="BP117" s="460"/>
      <c r="BQ117" s="461"/>
      <c r="BR117" s="458"/>
      <c r="BS117" s="465"/>
      <c r="BT117" s="465"/>
      <c r="BU117" s="145">
        <f t="shared" si="143"/>
        <v>0</v>
      </c>
      <c r="BV117" s="465"/>
      <c r="BW117" s="466"/>
      <c r="BX117" s="136">
        <f t="shared" si="145"/>
        <v>0</v>
      </c>
      <c r="BY117" s="467"/>
    </row>
    <row r="118" spans="2:77" ht="15.75" customHeight="1" x14ac:dyDescent="0.25">
      <c r="B118" s="783" t="s">
        <v>159</v>
      </c>
      <c r="C118" s="785" t="s">
        <v>160</v>
      </c>
      <c r="D118" s="468" t="s">
        <v>57</v>
      </c>
      <c r="E118" s="469">
        <f t="shared" si="112"/>
        <v>0</v>
      </c>
      <c r="F118" s="78">
        <f t="shared" si="113"/>
        <v>0</v>
      </c>
      <c r="G118" s="76"/>
      <c r="H118" s="78">
        <f t="shared" si="114"/>
        <v>0</v>
      </c>
      <c r="I118" s="78">
        <f t="shared" si="115"/>
        <v>0</v>
      </c>
      <c r="J118" s="76"/>
      <c r="K118" s="78">
        <f t="shared" si="116"/>
        <v>0</v>
      </c>
      <c r="L118" s="79">
        <f t="shared" si="117"/>
        <v>0</v>
      </c>
      <c r="M118" s="76"/>
      <c r="N118" s="78">
        <f t="shared" si="118"/>
        <v>0</v>
      </c>
      <c r="O118" s="470">
        <f t="shared" si="119"/>
        <v>0</v>
      </c>
      <c r="P118" s="76"/>
      <c r="Q118" s="682">
        <f t="shared" ref="Q118:Q131" si="147">R118+S118</f>
        <v>0</v>
      </c>
      <c r="R118" s="682">
        <v>0</v>
      </c>
      <c r="S118" s="691"/>
      <c r="T118" s="604">
        <f t="shared" ref="T118:T131" si="148">U118+V118</f>
        <v>0</v>
      </c>
      <c r="U118" s="604">
        <v>0</v>
      </c>
      <c r="V118" s="692">
        <v>0</v>
      </c>
      <c r="W118" s="604">
        <f t="shared" ref="W118:W143" si="149">X118+Y118</f>
        <v>0</v>
      </c>
      <c r="X118" s="604">
        <v>0</v>
      </c>
      <c r="Y118" s="692">
        <v>0</v>
      </c>
      <c r="Z118" s="604">
        <f t="shared" ref="Z118:Z143" si="150">AA118+AB118</f>
        <v>0</v>
      </c>
      <c r="AA118" s="604">
        <v>0</v>
      </c>
      <c r="AB118" s="692">
        <v>0</v>
      </c>
      <c r="AC118" s="473"/>
      <c r="AD118" s="473"/>
      <c r="AE118" s="189">
        <f t="shared" si="125"/>
        <v>0</v>
      </c>
      <c r="AF118" s="473"/>
      <c r="AG118" s="474"/>
      <c r="AH118" s="471">
        <v>0</v>
      </c>
      <c r="AI118" s="473"/>
      <c r="AJ118" s="474"/>
      <c r="AK118" s="472">
        <v>0</v>
      </c>
      <c r="AL118" s="473"/>
      <c r="AM118" s="474"/>
      <c r="AN118" s="471">
        <v>0</v>
      </c>
      <c r="AO118" s="473"/>
      <c r="AP118" s="473"/>
      <c r="AQ118" s="189">
        <f t="shared" si="129"/>
        <v>0</v>
      </c>
      <c r="AR118" s="473"/>
      <c r="AS118" s="474"/>
      <c r="AT118" s="476"/>
      <c r="AU118" s="473"/>
      <c r="AV118" s="474"/>
      <c r="AW118" s="475">
        <v>0</v>
      </c>
      <c r="AX118" s="473"/>
      <c r="AY118" s="474"/>
      <c r="AZ118" s="472">
        <v>0</v>
      </c>
      <c r="BA118" s="473"/>
      <c r="BB118" s="474"/>
      <c r="BC118" s="472">
        <v>0</v>
      </c>
      <c r="BD118" s="473"/>
      <c r="BE118" s="473"/>
      <c r="BF118" s="189">
        <f t="shared" si="136"/>
        <v>0</v>
      </c>
      <c r="BG118" s="473"/>
      <c r="BH118" s="474"/>
      <c r="BI118" s="477"/>
      <c r="BJ118" s="473"/>
      <c r="BK118" s="474"/>
      <c r="BL118" s="471">
        <v>0</v>
      </c>
      <c r="BM118" s="473"/>
      <c r="BN118" s="474"/>
      <c r="BO118" s="471">
        <v>0</v>
      </c>
      <c r="BP118" s="473"/>
      <c r="BQ118" s="474"/>
      <c r="BR118" s="471">
        <v>0</v>
      </c>
      <c r="BS118" s="478"/>
      <c r="BT118" s="478"/>
      <c r="BU118" s="88">
        <f t="shared" si="143"/>
        <v>0</v>
      </c>
      <c r="BV118" s="478"/>
      <c r="BW118" s="479"/>
      <c r="BX118" s="88">
        <f t="shared" si="145"/>
        <v>0</v>
      </c>
      <c r="BY118" s="480"/>
    </row>
    <row r="119" spans="2:77" s="487" customFormat="1" ht="15.75" customHeight="1" x14ac:dyDescent="0.25">
      <c r="B119" s="788"/>
      <c r="C119" s="789"/>
      <c r="D119" s="468" t="s">
        <v>32</v>
      </c>
      <c r="E119" s="469">
        <f t="shared" si="112"/>
        <v>0</v>
      </c>
      <c r="F119" s="78">
        <f t="shared" si="113"/>
        <v>0</v>
      </c>
      <c r="G119" s="480"/>
      <c r="H119" s="78">
        <f t="shared" si="114"/>
        <v>0</v>
      </c>
      <c r="I119" s="78">
        <f t="shared" si="115"/>
        <v>0</v>
      </c>
      <c r="J119" s="480"/>
      <c r="K119" s="78">
        <f t="shared" si="116"/>
        <v>0</v>
      </c>
      <c r="L119" s="79">
        <f t="shared" si="117"/>
        <v>0</v>
      </c>
      <c r="M119" s="480"/>
      <c r="N119" s="78">
        <f t="shared" si="118"/>
        <v>0</v>
      </c>
      <c r="O119" s="470">
        <f t="shared" si="119"/>
        <v>0</v>
      </c>
      <c r="P119" s="480"/>
      <c r="Q119" s="693">
        <f t="shared" si="147"/>
        <v>0</v>
      </c>
      <c r="R119" s="682">
        <v>0</v>
      </c>
      <c r="S119" s="691"/>
      <c r="T119" s="604">
        <f t="shared" si="148"/>
        <v>0</v>
      </c>
      <c r="U119" s="604">
        <v>0</v>
      </c>
      <c r="V119" s="692">
        <v>0</v>
      </c>
      <c r="W119" s="604">
        <f t="shared" si="149"/>
        <v>0</v>
      </c>
      <c r="X119" s="604">
        <v>0</v>
      </c>
      <c r="Y119" s="692">
        <v>0</v>
      </c>
      <c r="Z119" s="604">
        <f t="shared" si="150"/>
        <v>0</v>
      </c>
      <c r="AA119" s="604">
        <v>0</v>
      </c>
      <c r="AB119" s="692">
        <v>0</v>
      </c>
      <c r="AC119" s="473"/>
      <c r="AD119" s="473"/>
      <c r="AE119" s="189">
        <f t="shared" si="125"/>
        <v>0</v>
      </c>
      <c r="AF119" s="473"/>
      <c r="AG119" s="474"/>
      <c r="AH119" s="471">
        <v>0</v>
      </c>
      <c r="AI119" s="473"/>
      <c r="AJ119" s="474"/>
      <c r="AK119" s="472">
        <v>0</v>
      </c>
      <c r="AL119" s="473"/>
      <c r="AM119" s="474"/>
      <c r="AN119" s="471">
        <v>0</v>
      </c>
      <c r="AO119" s="473"/>
      <c r="AP119" s="473"/>
      <c r="AQ119" s="189">
        <f t="shared" si="129"/>
        <v>0</v>
      </c>
      <c r="AR119" s="473"/>
      <c r="AS119" s="474"/>
      <c r="AT119" s="476"/>
      <c r="AU119" s="473"/>
      <c r="AV119" s="474"/>
      <c r="AW119" s="475">
        <v>0</v>
      </c>
      <c r="AX119" s="473"/>
      <c r="AY119" s="474"/>
      <c r="AZ119" s="472">
        <v>0</v>
      </c>
      <c r="BA119" s="473"/>
      <c r="BB119" s="474"/>
      <c r="BC119" s="475">
        <v>0</v>
      </c>
      <c r="BD119" s="473"/>
      <c r="BE119" s="473"/>
      <c r="BF119" s="189">
        <f t="shared" si="136"/>
        <v>0</v>
      </c>
      <c r="BG119" s="473"/>
      <c r="BH119" s="474"/>
      <c r="BI119" s="477"/>
      <c r="BJ119" s="473"/>
      <c r="BK119" s="474"/>
      <c r="BL119" s="471">
        <v>0</v>
      </c>
      <c r="BM119" s="473"/>
      <c r="BN119" s="474"/>
      <c r="BO119" s="471">
        <v>0</v>
      </c>
      <c r="BP119" s="473"/>
      <c r="BQ119" s="474"/>
      <c r="BR119" s="471">
        <v>0</v>
      </c>
      <c r="BS119" s="478"/>
      <c r="BT119" s="478"/>
      <c r="BU119" s="88">
        <f t="shared" si="143"/>
        <v>0</v>
      </c>
      <c r="BV119" s="478"/>
      <c r="BW119" s="479"/>
      <c r="BX119" s="152">
        <f t="shared" si="145"/>
        <v>0</v>
      </c>
      <c r="BY119" s="480"/>
    </row>
    <row r="120" spans="2:77" s="487" customFormat="1" ht="15.75" customHeight="1" x14ac:dyDescent="0.25">
      <c r="B120" s="792" t="s">
        <v>161</v>
      </c>
      <c r="C120" s="793" t="s">
        <v>162</v>
      </c>
      <c r="D120" s="412" t="s">
        <v>57</v>
      </c>
      <c r="E120" s="186">
        <f t="shared" si="112"/>
        <v>0</v>
      </c>
      <c r="F120" s="240">
        <f t="shared" si="113"/>
        <v>0</v>
      </c>
      <c r="G120" s="236"/>
      <c r="H120" s="237">
        <f t="shared" si="114"/>
        <v>0</v>
      </c>
      <c r="I120" s="237">
        <f t="shared" si="115"/>
        <v>0</v>
      </c>
      <c r="J120" s="236"/>
      <c r="K120" s="237">
        <f t="shared" si="116"/>
        <v>0</v>
      </c>
      <c r="L120" s="413">
        <f t="shared" si="117"/>
        <v>0</v>
      </c>
      <c r="M120" s="236"/>
      <c r="N120" s="237">
        <f t="shared" si="118"/>
        <v>0</v>
      </c>
      <c r="O120" s="545">
        <f t="shared" si="119"/>
        <v>0</v>
      </c>
      <c r="P120" s="236"/>
      <c r="Q120" s="683">
        <f t="shared" si="147"/>
        <v>0</v>
      </c>
      <c r="R120" s="683">
        <v>0</v>
      </c>
      <c r="S120" s="684"/>
      <c r="T120" s="685">
        <f t="shared" si="148"/>
        <v>0</v>
      </c>
      <c r="U120" s="685">
        <v>0</v>
      </c>
      <c r="V120" s="692">
        <v>0</v>
      </c>
      <c r="W120" s="685">
        <f t="shared" si="149"/>
        <v>0</v>
      </c>
      <c r="X120" s="685">
        <v>0</v>
      </c>
      <c r="Y120" s="692">
        <v>0</v>
      </c>
      <c r="Z120" s="685">
        <f t="shared" si="150"/>
        <v>0</v>
      </c>
      <c r="AA120" s="685">
        <v>0</v>
      </c>
      <c r="AB120" s="692">
        <v>0</v>
      </c>
      <c r="AC120" s="488"/>
      <c r="AD120" s="488"/>
      <c r="AE120" s="187">
        <f t="shared" si="125"/>
        <v>0</v>
      </c>
      <c r="AF120" s="488"/>
      <c r="AG120" s="489"/>
      <c r="AH120" s="471">
        <v>0</v>
      </c>
      <c r="AI120" s="488"/>
      <c r="AJ120" s="489"/>
      <c r="AK120" s="448">
        <v>0</v>
      </c>
      <c r="AL120" s="488"/>
      <c r="AM120" s="489"/>
      <c r="AN120" s="471">
        <v>0</v>
      </c>
      <c r="AO120" s="488"/>
      <c r="AP120" s="488"/>
      <c r="AQ120" s="187">
        <f t="shared" si="129"/>
        <v>0</v>
      </c>
      <c r="AR120" s="488"/>
      <c r="AS120" s="489"/>
      <c r="AT120" s="490"/>
      <c r="AU120" s="488"/>
      <c r="AV120" s="489"/>
      <c r="AW120" s="448">
        <v>0</v>
      </c>
      <c r="AX120" s="488"/>
      <c r="AY120" s="489"/>
      <c r="AZ120" s="448">
        <v>0</v>
      </c>
      <c r="BA120" s="488"/>
      <c r="BB120" s="489"/>
      <c r="BC120" s="448">
        <v>0</v>
      </c>
      <c r="BD120" s="488"/>
      <c r="BE120" s="488"/>
      <c r="BF120" s="187">
        <f t="shared" si="136"/>
        <v>0</v>
      </c>
      <c r="BG120" s="488"/>
      <c r="BH120" s="489"/>
      <c r="BI120" s="491"/>
      <c r="BJ120" s="488"/>
      <c r="BK120" s="489"/>
      <c r="BL120" s="447">
        <v>0</v>
      </c>
      <c r="BM120" s="488"/>
      <c r="BN120" s="489"/>
      <c r="BO120" s="447">
        <v>0</v>
      </c>
      <c r="BP120" s="488"/>
      <c r="BQ120" s="489"/>
      <c r="BR120" s="447">
        <v>0</v>
      </c>
      <c r="BS120" s="492"/>
      <c r="BT120" s="492"/>
      <c r="BU120" s="152">
        <f t="shared" si="143"/>
        <v>0</v>
      </c>
      <c r="BV120" s="492"/>
      <c r="BW120" s="493"/>
      <c r="BX120" s="152">
        <f t="shared" si="145"/>
        <v>0</v>
      </c>
      <c r="BY120" s="420"/>
    </row>
    <row r="121" spans="2:77" ht="15.75" customHeight="1" x14ac:dyDescent="0.25">
      <c r="B121" s="788"/>
      <c r="C121" s="789"/>
      <c r="D121" s="468" t="s">
        <v>32</v>
      </c>
      <c r="E121" s="469">
        <f t="shared" si="112"/>
        <v>0</v>
      </c>
      <c r="F121" s="75">
        <f t="shared" si="113"/>
        <v>0</v>
      </c>
      <c r="G121" s="76"/>
      <c r="H121" s="78">
        <f t="shared" si="114"/>
        <v>0</v>
      </c>
      <c r="I121" s="78">
        <f t="shared" si="115"/>
        <v>0</v>
      </c>
      <c r="J121" s="76"/>
      <c r="K121" s="78">
        <f t="shared" si="116"/>
        <v>0</v>
      </c>
      <c r="L121" s="79">
        <f t="shared" si="117"/>
        <v>0</v>
      </c>
      <c r="M121" s="76"/>
      <c r="N121" s="78">
        <f t="shared" si="118"/>
        <v>0</v>
      </c>
      <c r="O121" s="470">
        <f t="shared" si="119"/>
        <v>0</v>
      </c>
      <c r="P121" s="76"/>
      <c r="Q121" s="682">
        <f t="shared" si="147"/>
        <v>0</v>
      </c>
      <c r="R121" s="682">
        <v>0</v>
      </c>
      <c r="S121" s="691"/>
      <c r="T121" s="604">
        <f t="shared" si="148"/>
        <v>0</v>
      </c>
      <c r="U121" s="604">
        <v>0</v>
      </c>
      <c r="V121" s="692">
        <v>0</v>
      </c>
      <c r="W121" s="604">
        <f t="shared" si="149"/>
        <v>0</v>
      </c>
      <c r="X121" s="604">
        <v>0</v>
      </c>
      <c r="Y121" s="692">
        <v>0</v>
      </c>
      <c r="Z121" s="604">
        <f t="shared" si="150"/>
        <v>0</v>
      </c>
      <c r="AA121" s="604">
        <v>0</v>
      </c>
      <c r="AB121" s="692">
        <v>0</v>
      </c>
      <c r="AC121" s="473"/>
      <c r="AD121" s="473"/>
      <c r="AE121" s="189">
        <f t="shared" si="125"/>
        <v>0</v>
      </c>
      <c r="AF121" s="473"/>
      <c r="AG121" s="474"/>
      <c r="AH121" s="471">
        <v>0</v>
      </c>
      <c r="AI121" s="473"/>
      <c r="AJ121" s="474"/>
      <c r="AK121" s="472">
        <v>0</v>
      </c>
      <c r="AL121" s="473"/>
      <c r="AM121" s="474"/>
      <c r="AN121" s="471">
        <v>0</v>
      </c>
      <c r="AO121" s="473"/>
      <c r="AP121" s="473"/>
      <c r="AQ121" s="189">
        <f t="shared" si="129"/>
        <v>0</v>
      </c>
      <c r="AR121" s="473"/>
      <c r="AS121" s="474"/>
      <c r="AT121" s="476"/>
      <c r="AU121" s="473"/>
      <c r="AV121" s="474"/>
      <c r="AW121" s="472">
        <v>0</v>
      </c>
      <c r="AX121" s="473"/>
      <c r="AY121" s="474"/>
      <c r="AZ121" s="472">
        <v>0</v>
      </c>
      <c r="BA121" s="473"/>
      <c r="BB121" s="474"/>
      <c r="BC121" s="472">
        <v>0</v>
      </c>
      <c r="BD121" s="473"/>
      <c r="BE121" s="473"/>
      <c r="BF121" s="189">
        <f t="shared" si="136"/>
        <v>0</v>
      </c>
      <c r="BG121" s="473"/>
      <c r="BH121" s="474"/>
      <c r="BI121" s="477"/>
      <c r="BJ121" s="473"/>
      <c r="BK121" s="474"/>
      <c r="BL121" s="471">
        <v>0</v>
      </c>
      <c r="BM121" s="473"/>
      <c r="BN121" s="474"/>
      <c r="BO121" s="471">
        <v>0</v>
      </c>
      <c r="BP121" s="473"/>
      <c r="BQ121" s="474"/>
      <c r="BR121" s="471">
        <v>0</v>
      </c>
      <c r="BS121" s="478"/>
      <c r="BT121" s="478"/>
      <c r="BU121" s="88">
        <f t="shared" si="143"/>
        <v>0</v>
      </c>
      <c r="BV121" s="478"/>
      <c r="BW121" s="479"/>
      <c r="BX121" s="152">
        <f t="shared" si="145"/>
        <v>0</v>
      </c>
      <c r="BY121" s="480"/>
    </row>
    <row r="122" spans="2:77" ht="15.75" customHeight="1" x14ac:dyDescent="0.25">
      <c r="B122" s="783" t="s">
        <v>163</v>
      </c>
      <c r="C122" s="785" t="s">
        <v>164</v>
      </c>
      <c r="D122" s="468" t="s">
        <v>57</v>
      </c>
      <c r="E122" s="469">
        <f t="shared" si="112"/>
        <v>0</v>
      </c>
      <c r="F122" s="75">
        <f t="shared" si="113"/>
        <v>0</v>
      </c>
      <c r="G122" s="76"/>
      <c r="H122" s="78">
        <f t="shared" si="114"/>
        <v>0</v>
      </c>
      <c r="I122" s="78">
        <f t="shared" si="115"/>
        <v>0</v>
      </c>
      <c r="J122" s="76"/>
      <c r="K122" s="78">
        <f t="shared" si="116"/>
        <v>0</v>
      </c>
      <c r="L122" s="79">
        <f t="shared" si="117"/>
        <v>0</v>
      </c>
      <c r="M122" s="76"/>
      <c r="N122" s="78">
        <f t="shared" si="118"/>
        <v>0</v>
      </c>
      <c r="O122" s="470">
        <f t="shared" si="119"/>
        <v>0</v>
      </c>
      <c r="P122" s="76"/>
      <c r="Q122" s="682">
        <f t="shared" si="147"/>
        <v>0</v>
      </c>
      <c r="R122" s="682">
        <v>0</v>
      </c>
      <c r="S122" s="691"/>
      <c r="T122" s="604">
        <f t="shared" si="148"/>
        <v>0</v>
      </c>
      <c r="U122" s="604">
        <v>0</v>
      </c>
      <c r="V122" s="692">
        <v>0</v>
      </c>
      <c r="W122" s="604">
        <f t="shared" si="149"/>
        <v>0</v>
      </c>
      <c r="X122" s="604">
        <v>0</v>
      </c>
      <c r="Y122" s="692">
        <v>0</v>
      </c>
      <c r="Z122" s="604">
        <f t="shared" si="150"/>
        <v>0</v>
      </c>
      <c r="AA122" s="604">
        <v>0</v>
      </c>
      <c r="AB122" s="692">
        <v>0</v>
      </c>
      <c r="AC122" s="473"/>
      <c r="AD122" s="473"/>
      <c r="AE122" s="189">
        <f t="shared" si="125"/>
        <v>0</v>
      </c>
      <c r="AF122" s="473"/>
      <c r="AG122" s="474"/>
      <c r="AH122" s="471">
        <v>0</v>
      </c>
      <c r="AI122" s="473"/>
      <c r="AJ122" s="474"/>
      <c r="AK122" s="472">
        <v>0</v>
      </c>
      <c r="AL122" s="473"/>
      <c r="AM122" s="474"/>
      <c r="AN122" s="471">
        <v>0</v>
      </c>
      <c r="AO122" s="473"/>
      <c r="AP122" s="473"/>
      <c r="AQ122" s="189">
        <f t="shared" si="129"/>
        <v>0</v>
      </c>
      <c r="AR122" s="473"/>
      <c r="AS122" s="474"/>
      <c r="AT122" s="476"/>
      <c r="AU122" s="473"/>
      <c r="AV122" s="474"/>
      <c r="AW122" s="472">
        <v>0</v>
      </c>
      <c r="AX122" s="473"/>
      <c r="AY122" s="474"/>
      <c r="AZ122" s="472">
        <v>0</v>
      </c>
      <c r="BA122" s="473"/>
      <c r="BB122" s="474"/>
      <c r="BC122" s="472">
        <v>0</v>
      </c>
      <c r="BD122" s="473"/>
      <c r="BE122" s="473"/>
      <c r="BF122" s="189">
        <f t="shared" si="136"/>
        <v>0</v>
      </c>
      <c r="BG122" s="473"/>
      <c r="BH122" s="474"/>
      <c r="BI122" s="477"/>
      <c r="BJ122" s="473"/>
      <c r="BK122" s="474"/>
      <c r="BL122" s="471">
        <v>0</v>
      </c>
      <c r="BM122" s="473"/>
      <c r="BN122" s="474"/>
      <c r="BO122" s="471">
        <v>0</v>
      </c>
      <c r="BP122" s="473"/>
      <c r="BQ122" s="474"/>
      <c r="BR122" s="471">
        <v>0</v>
      </c>
      <c r="BS122" s="478"/>
      <c r="BT122" s="478"/>
      <c r="BU122" s="88">
        <f t="shared" si="143"/>
        <v>0</v>
      </c>
      <c r="BV122" s="478"/>
      <c r="BW122" s="479"/>
      <c r="BX122" s="152">
        <f t="shared" si="145"/>
        <v>0</v>
      </c>
      <c r="BY122" s="480"/>
    </row>
    <row r="123" spans="2:77" ht="15.75" customHeight="1" x14ac:dyDescent="0.25">
      <c r="B123" s="788"/>
      <c r="C123" s="789"/>
      <c r="D123" s="468" t="s">
        <v>32</v>
      </c>
      <c r="E123" s="469">
        <f t="shared" si="112"/>
        <v>0</v>
      </c>
      <c r="F123" s="75">
        <f t="shared" si="113"/>
        <v>0</v>
      </c>
      <c r="G123" s="76"/>
      <c r="H123" s="78">
        <f t="shared" si="114"/>
        <v>0</v>
      </c>
      <c r="I123" s="78">
        <f t="shared" si="115"/>
        <v>0</v>
      </c>
      <c r="J123" s="76"/>
      <c r="K123" s="78">
        <f t="shared" si="116"/>
        <v>0</v>
      </c>
      <c r="L123" s="79">
        <f t="shared" si="117"/>
        <v>0</v>
      </c>
      <c r="M123" s="76"/>
      <c r="N123" s="78">
        <f t="shared" si="118"/>
        <v>0</v>
      </c>
      <c r="O123" s="470">
        <f t="shared" si="119"/>
        <v>0</v>
      </c>
      <c r="P123" s="76"/>
      <c r="Q123" s="682">
        <f t="shared" si="147"/>
        <v>0</v>
      </c>
      <c r="R123" s="682">
        <v>0</v>
      </c>
      <c r="S123" s="691"/>
      <c r="T123" s="604">
        <f t="shared" si="148"/>
        <v>0</v>
      </c>
      <c r="U123" s="604">
        <v>0</v>
      </c>
      <c r="V123" s="692">
        <v>0</v>
      </c>
      <c r="W123" s="604">
        <f t="shared" si="149"/>
        <v>0</v>
      </c>
      <c r="X123" s="604">
        <v>0</v>
      </c>
      <c r="Y123" s="692">
        <v>0</v>
      </c>
      <c r="Z123" s="604">
        <f t="shared" si="150"/>
        <v>0</v>
      </c>
      <c r="AA123" s="604">
        <v>0</v>
      </c>
      <c r="AB123" s="692">
        <v>0</v>
      </c>
      <c r="AC123" s="473"/>
      <c r="AD123" s="473"/>
      <c r="AE123" s="189">
        <f t="shared" si="125"/>
        <v>0</v>
      </c>
      <c r="AF123" s="473"/>
      <c r="AG123" s="474"/>
      <c r="AH123" s="471">
        <v>0</v>
      </c>
      <c r="AI123" s="473"/>
      <c r="AJ123" s="474"/>
      <c r="AK123" s="472">
        <v>0</v>
      </c>
      <c r="AL123" s="473"/>
      <c r="AM123" s="474"/>
      <c r="AN123" s="471">
        <v>0</v>
      </c>
      <c r="AO123" s="473"/>
      <c r="AP123" s="473"/>
      <c r="AQ123" s="189">
        <f t="shared" si="129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2">
        <v>0</v>
      </c>
      <c r="BA123" s="473"/>
      <c r="BB123" s="474"/>
      <c r="BC123" s="472">
        <v>0</v>
      </c>
      <c r="BD123" s="473"/>
      <c r="BE123" s="473"/>
      <c r="BF123" s="189">
        <f t="shared" si="136"/>
        <v>0</v>
      </c>
      <c r="BG123" s="473"/>
      <c r="BH123" s="474"/>
      <c r="BI123" s="477"/>
      <c r="BJ123" s="473"/>
      <c r="BK123" s="474"/>
      <c r="BL123" s="471">
        <v>0</v>
      </c>
      <c r="BM123" s="473"/>
      <c r="BN123" s="474"/>
      <c r="BO123" s="471">
        <v>0</v>
      </c>
      <c r="BP123" s="473"/>
      <c r="BQ123" s="474"/>
      <c r="BR123" s="471">
        <v>0</v>
      </c>
      <c r="BS123" s="478"/>
      <c r="BT123" s="478"/>
      <c r="BU123" s="88">
        <f t="shared" si="143"/>
        <v>0</v>
      </c>
      <c r="BV123" s="478"/>
      <c r="BW123" s="479"/>
      <c r="BX123" s="152">
        <f t="shared" si="145"/>
        <v>0</v>
      </c>
      <c r="BY123" s="480"/>
    </row>
    <row r="124" spans="2:77" ht="15.75" customHeight="1" x14ac:dyDescent="0.25">
      <c r="B124" s="783" t="s">
        <v>165</v>
      </c>
      <c r="C124" s="785" t="s">
        <v>166</v>
      </c>
      <c r="D124" s="468" t="s">
        <v>57</v>
      </c>
      <c r="E124" s="469">
        <f t="shared" si="112"/>
        <v>0</v>
      </c>
      <c r="F124" s="75">
        <f t="shared" si="113"/>
        <v>0</v>
      </c>
      <c r="G124" s="76"/>
      <c r="H124" s="78">
        <f t="shared" si="114"/>
        <v>0</v>
      </c>
      <c r="I124" s="78">
        <f t="shared" si="115"/>
        <v>0</v>
      </c>
      <c r="J124" s="76"/>
      <c r="K124" s="78">
        <f t="shared" si="116"/>
        <v>0</v>
      </c>
      <c r="L124" s="79">
        <f t="shared" si="117"/>
        <v>0</v>
      </c>
      <c r="M124" s="76"/>
      <c r="N124" s="78">
        <f t="shared" si="118"/>
        <v>0</v>
      </c>
      <c r="O124" s="470">
        <f t="shared" si="119"/>
        <v>0</v>
      </c>
      <c r="P124" s="76"/>
      <c r="Q124" s="682">
        <f t="shared" si="147"/>
        <v>0</v>
      </c>
      <c r="R124" s="682">
        <v>0</v>
      </c>
      <c r="S124" s="691"/>
      <c r="T124" s="604">
        <f t="shared" si="148"/>
        <v>0</v>
      </c>
      <c r="U124" s="604">
        <v>0</v>
      </c>
      <c r="V124" s="692">
        <v>0</v>
      </c>
      <c r="W124" s="604">
        <f t="shared" si="149"/>
        <v>0</v>
      </c>
      <c r="X124" s="604">
        <v>0</v>
      </c>
      <c r="Y124" s="692">
        <v>0</v>
      </c>
      <c r="Z124" s="604">
        <f t="shared" si="150"/>
        <v>0</v>
      </c>
      <c r="AA124" s="604">
        <v>0</v>
      </c>
      <c r="AB124" s="692">
        <v>0</v>
      </c>
      <c r="AC124" s="473"/>
      <c r="AD124" s="473"/>
      <c r="AE124" s="189">
        <f t="shared" si="125"/>
        <v>0</v>
      </c>
      <c r="AF124" s="473"/>
      <c r="AG124" s="474"/>
      <c r="AH124" s="471">
        <v>0</v>
      </c>
      <c r="AI124" s="473"/>
      <c r="AJ124" s="474"/>
      <c r="AK124" s="472">
        <v>0</v>
      </c>
      <c r="AL124" s="473"/>
      <c r="AM124" s="474"/>
      <c r="AN124" s="471">
        <v>0</v>
      </c>
      <c r="AO124" s="473"/>
      <c r="AP124" s="473"/>
      <c r="AQ124" s="189">
        <f t="shared" si="129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2">
        <v>0</v>
      </c>
      <c r="BA124" s="473"/>
      <c r="BB124" s="474"/>
      <c r="BC124" s="472">
        <v>0</v>
      </c>
      <c r="BD124" s="473"/>
      <c r="BE124" s="473"/>
      <c r="BF124" s="189">
        <f t="shared" si="136"/>
        <v>0</v>
      </c>
      <c r="BG124" s="473"/>
      <c r="BH124" s="474"/>
      <c r="BI124" s="477"/>
      <c r="BJ124" s="473"/>
      <c r="BK124" s="474"/>
      <c r="BL124" s="471">
        <v>0</v>
      </c>
      <c r="BM124" s="473"/>
      <c r="BN124" s="474"/>
      <c r="BO124" s="471">
        <v>0</v>
      </c>
      <c r="BP124" s="473"/>
      <c r="BQ124" s="474"/>
      <c r="BR124" s="471">
        <v>0</v>
      </c>
      <c r="BS124" s="478"/>
      <c r="BT124" s="478"/>
      <c r="BU124" s="88">
        <f t="shared" si="143"/>
        <v>0</v>
      </c>
      <c r="BV124" s="478"/>
      <c r="BW124" s="479"/>
      <c r="BX124" s="152">
        <f t="shared" si="145"/>
        <v>0</v>
      </c>
      <c r="BY124" s="480"/>
    </row>
    <row r="125" spans="2:77" ht="15.75" customHeight="1" thickBot="1" x14ac:dyDescent="0.3">
      <c r="B125" s="784"/>
      <c r="C125" s="786"/>
      <c r="D125" s="494" t="s">
        <v>32</v>
      </c>
      <c r="E125" s="403">
        <f t="shared" si="112"/>
        <v>0</v>
      </c>
      <c r="F125" s="161">
        <f t="shared" si="113"/>
        <v>0</v>
      </c>
      <c r="G125" s="108"/>
      <c r="H125" s="110">
        <f t="shared" si="114"/>
        <v>0</v>
      </c>
      <c r="I125" s="110">
        <f t="shared" si="115"/>
        <v>0</v>
      </c>
      <c r="J125" s="108"/>
      <c r="K125" s="110">
        <f t="shared" si="116"/>
        <v>0</v>
      </c>
      <c r="L125" s="111">
        <f t="shared" si="117"/>
        <v>0</v>
      </c>
      <c r="M125" s="108"/>
      <c r="N125" s="110">
        <f t="shared" si="118"/>
        <v>0</v>
      </c>
      <c r="O125" s="404">
        <f t="shared" si="119"/>
        <v>0</v>
      </c>
      <c r="P125" s="108"/>
      <c r="Q125" s="694">
        <f t="shared" si="147"/>
        <v>0</v>
      </c>
      <c r="R125" s="694">
        <v>0</v>
      </c>
      <c r="S125" s="695"/>
      <c r="T125" s="696">
        <f t="shared" si="148"/>
        <v>0</v>
      </c>
      <c r="U125" s="696">
        <v>0</v>
      </c>
      <c r="V125" s="697">
        <v>0</v>
      </c>
      <c r="W125" s="696">
        <f t="shared" si="149"/>
        <v>0</v>
      </c>
      <c r="X125" s="696">
        <v>0</v>
      </c>
      <c r="Y125" s="697">
        <v>0</v>
      </c>
      <c r="Z125" s="696">
        <f t="shared" si="150"/>
        <v>0</v>
      </c>
      <c r="AA125" s="696">
        <v>0</v>
      </c>
      <c r="AB125" s="697">
        <v>0</v>
      </c>
      <c r="AC125" s="409"/>
      <c r="AD125" s="409"/>
      <c r="AE125" s="197">
        <f t="shared" si="125"/>
        <v>0</v>
      </c>
      <c r="AF125" s="409"/>
      <c r="AG125" s="410"/>
      <c r="AH125" s="497">
        <v>0</v>
      </c>
      <c r="AI125" s="409"/>
      <c r="AJ125" s="410"/>
      <c r="AK125" s="498">
        <v>0</v>
      </c>
      <c r="AL125" s="409"/>
      <c r="AM125" s="410"/>
      <c r="AN125" s="497">
        <v>0</v>
      </c>
      <c r="AO125" s="409"/>
      <c r="AP125" s="409"/>
      <c r="AQ125" s="197">
        <f t="shared" si="129"/>
        <v>0</v>
      </c>
      <c r="AR125" s="409"/>
      <c r="AS125" s="410"/>
      <c r="AT125" s="482"/>
      <c r="AU125" s="409"/>
      <c r="AV125" s="410"/>
      <c r="AW125" s="498">
        <v>0</v>
      </c>
      <c r="AX125" s="409"/>
      <c r="AY125" s="410"/>
      <c r="AZ125" s="498">
        <v>0</v>
      </c>
      <c r="BA125" s="409"/>
      <c r="BB125" s="410"/>
      <c r="BC125" s="498">
        <v>0</v>
      </c>
      <c r="BD125" s="409"/>
      <c r="BE125" s="409"/>
      <c r="BF125" s="197">
        <f t="shared" si="136"/>
        <v>0</v>
      </c>
      <c r="BG125" s="409"/>
      <c r="BH125" s="410"/>
      <c r="BI125" s="484"/>
      <c r="BJ125" s="409"/>
      <c r="BK125" s="410"/>
      <c r="BL125" s="497">
        <v>0</v>
      </c>
      <c r="BM125" s="409"/>
      <c r="BN125" s="410"/>
      <c r="BO125" s="497">
        <v>0</v>
      </c>
      <c r="BP125" s="409"/>
      <c r="BQ125" s="410"/>
      <c r="BR125" s="497">
        <v>0</v>
      </c>
      <c r="BS125" s="485"/>
      <c r="BT125" s="485"/>
      <c r="BU125" s="119">
        <f t="shared" si="143"/>
        <v>0</v>
      </c>
      <c r="BV125" s="485"/>
      <c r="BW125" s="486"/>
      <c r="BX125" s="152">
        <f t="shared" si="145"/>
        <v>0</v>
      </c>
      <c r="BY125" s="76"/>
    </row>
    <row r="126" spans="2:77" ht="15.75" customHeight="1" x14ac:dyDescent="0.25">
      <c r="B126" s="423" t="s">
        <v>83</v>
      </c>
      <c r="C126" s="499" t="s">
        <v>167</v>
      </c>
      <c r="D126" s="393" t="s">
        <v>32</v>
      </c>
      <c r="E126" s="202">
        <f t="shared" si="112"/>
        <v>1715</v>
      </c>
      <c r="F126" s="42">
        <f t="shared" si="113"/>
        <v>439.26099999999997</v>
      </c>
      <c r="G126" s="40">
        <f>F126/E126</f>
        <v>0.25612886297376092</v>
      </c>
      <c r="H126" s="42">
        <f t="shared" si="114"/>
        <v>167.48430000000002</v>
      </c>
      <c r="I126" s="42">
        <f t="shared" si="115"/>
        <v>606.74530000000004</v>
      </c>
      <c r="J126" s="40">
        <f>I126/E126</f>
        <v>0.35378734693877556</v>
      </c>
      <c r="K126" s="42">
        <f t="shared" si="116"/>
        <v>436.36</v>
      </c>
      <c r="L126" s="43">
        <f t="shared" si="117"/>
        <v>1043.1053000000002</v>
      </c>
      <c r="M126" s="40">
        <f>L126/E126</f>
        <v>0.60822466472303216</v>
      </c>
      <c r="N126" s="42">
        <f t="shared" si="118"/>
        <v>364.512</v>
      </c>
      <c r="O126" s="394">
        <f t="shared" si="119"/>
        <v>1407.6173000000001</v>
      </c>
      <c r="P126" s="40">
        <f>O126/E126</f>
        <v>0.82076810495626829</v>
      </c>
      <c r="Q126" s="671">
        <f t="shared" si="147"/>
        <v>1715</v>
      </c>
      <c r="R126" s="671">
        <v>0</v>
      </c>
      <c r="S126" s="672">
        <v>1715</v>
      </c>
      <c r="T126" s="673">
        <f t="shared" si="148"/>
        <v>157.84399999999999</v>
      </c>
      <c r="U126" s="673">
        <v>0</v>
      </c>
      <c r="V126" s="674">
        <v>157.84399999999999</v>
      </c>
      <c r="W126" s="673">
        <f t="shared" si="149"/>
        <v>130.739</v>
      </c>
      <c r="X126" s="673">
        <v>0</v>
      </c>
      <c r="Y126" s="674">
        <v>130.739</v>
      </c>
      <c r="Z126" s="673">
        <f t="shared" si="150"/>
        <v>150.678</v>
      </c>
      <c r="AA126" s="673">
        <v>0</v>
      </c>
      <c r="AB126" s="674">
        <v>150.678</v>
      </c>
      <c r="AC126" s="411">
        <f>AD126+AE126</f>
        <v>439.26099999999997</v>
      </c>
      <c r="AD126" s="500">
        <v>0</v>
      </c>
      <c r="AE126" s="207">
        <f t="shared" si="125"/>
        <v>439.26099999999997</v>
      </c>
      <c r="AF126" s="411">
        <f>AG126+AH126</f>
        <v>5.25</v>
      </c>
      <c r="AG126" s="500">
        <v>0</v>
      </c>
      <c r="AH126" s="397">
        <v>5.25</v>
      </c>
      <c r="AI126" s="411">
        <f>AJ126+AK126</f>
        <v>66.298000000000002</v>
      </c>
      <c r="AJ126" s="500">
        <v>0</v>
      </c>
      <c r="AK126" s="398">
        <v>66.298000000000002</v>
      </c>
      <c r="AL126" s="411">
        <f>AM126+AN126</f>
        <v>95.936300000000003</v>
      </c>
      <c r="AM126" s="500">
        <v>0</v>
      </c>
      <c r="AN126" s="397">
        <v>95.936300000000003</v>
      </c>
      <c r="AO126" s="411">
        <f>AP126+AQ126</f>
        <v>167.48430000000002</v>
      </c>
      <c r="AP126" s="500">
        <v>0</v>
      </c>
      <c r="AQ126" s="207">
        <f t="shared" si="129"/>
        <v>167.48430000000002</v>
      </c>
      <c r="AR126" s="411">
        <f>AS126+AT126</f>
        <v>606.74530000000004</v>
      </c>
      <c r="AS126" s="500">
        <v>0</v>
      </c>
      <c r="AT126" s="207">
        <f>AC126+AO126</f>
        <v>606.74530000000004</v>
      </c>
      <c r="AU126" s="411">
        <f>AV126+AW126</f>
        <v>187.642</v>
      </c>
      <c r="AV126" s="500">
        <v>0</v>
      </c>
      <c r="AW126" s="398">
        <v>187.642</v>
      </c>
      <c r="AX126" s="411">
        <f>AY126+AZ126</f>
        <v>119.964</v>
      </c>
      <c r="AY126" s="500">
        <v>0</v>
      </c>
      <c r="AZ126" s="398">
        <v>119.964</v>
      </c>
      <c r="BA126" s="411">
        <f>BB126+BC126</f>
        <v>128.75399999999999</v>
      </c>
      <c r="BB126" s="500">
        <v>0</v>
      </c>
      <c r="BC126" s="398">
        <v>128.75399999999999</v>
      </c>
      <c r="BD126" s="411">
        <f>BE126+BF126</f>
        <v>436.36</v>
      </c>
      <c r="BE126" s="500">
        <v>0</v>
      </c>
      <c r="BF126" s="207">
        <f t="shared" si="136"/>
        <v>436.36</v>
      </c>
      <c r="BG126" s="411">
        <f>BH126+BI126</f>
        <v>1043.1053000000002</v>
      </c>
      <c r="BH126" s="500">
        <v>0</v>
      </c>
      <c r="BI126" s="207">
        <f>AR126+BD126</f>
        <v>1043.1053000000002</v>
      </c>
      <c r="BJ126" s="411">
        <f>BK126+BL126</f>
        <v>128.94</v>
      </c>
      <c r="BK126" s="500">
        <v>0</v>
      </c>
      <c r="BL126" s="397">
        <v>128.94</v>
      </c>
      <c r="BM126" s="411">
        <f>BN126+BO126</f>
        <v>127.842</v>
      </c>
      <c r="BN126" s="500">
        <v>0</v>
      </c>
      <c r="BO126" s="397">
        <v>127.842</v>
      </c>
      <c r="BP126" s="411">
        <f>BQ126+BR126</f>
        <v>107.73</v>
      </c>
      <c r="BQ126" s="500">
        <v>0</v>
      </c>
      <c r="BR126" s="397">
        <v>107.73</v>
      </c>
      <c r="BS126" s="501">
        <f>BT126+BU126</f>
        <v>364.512</v>
      </c>
      <c r="BT126" s="502">
        <v>0</v>
      </c>
      <c r="BU126" s="51">
        <f t="shared" si="143"/>
        <v>364.512</v>
      </c>
      <c r="BV126" s="501">
        <f>BW126+BX126</f>
        <v>1407.6173000000001</v>
      </c>
      <c r="BW126" s="502">
        <v>0</v>
      </c>
      <c r="BX126" s="51">
        <f t="shared" si="145"/>
        <v>1407.6173000000001</v>
      </c>
      <c r="BY126" s="242">
        <f>BV126/Q126</f>
        <v>0.82076810495626829</v>
      </c>
    </row>
    <row r="127" spans="2:77" ht="15.75" customHeight="1" thickBot="1" x14ac:dyDescent="0.3">
      <c r="B127" s="724" t="s">
        <v>168</v>
      </c>
      <c r="C127" s="504" t="s">
        <v>169</v>
      </c>
      <c r="D127" s="494" t="s">
        <v>32</v>
      </c>
      <c r="E127" s="403">
        <f t="shared" si="112"/>
        <v>0</v>
      </c>
      <c r="F127" s="244">
        <f t="shared" si="113"/>
        <v>0</v>
      </c>
      <c r="G127" s="108"/>
      <c r="H127" s="110">
        <f t="shared" si="114"/>
        <v>0</v>
      </c>
      <c r="I127" s="110">
        <f t="shared" si="115"/>
        <v>0</v>
      </c>
      <c r="J127" s="108"/>
      <c r="K127" s="110">
        <f t="shared" si="116"/>
        <v>0</v>
      </c>
      <c r="L127" s="111">
        <f t="shared" si="117"/>
        <v>0</v>
      </c>
      <c r="M127" s="108"/>
      <c r="N127" s="110">
        <f t="shared" si="118"/>
        <v>0</v>
      </c>
      <c r="O127" s="404">
        <f t="shared" si="119"/>
        <v>0</v>
      </c>
      <c r="P127" s="108"/>
      <c r="Q127" s="675">
        <f t="shared" si="147"/>
        <v>0</v>
      </c>
      <c r="R127" s="675">
        <v>0</v>
      </c>
      <c r="S127" s="676"/>
      <c r="T127" s="677">
        <f t="shared" si="148"/>
        <v>0</v>
      </c>
      <c r="U127" s="677">
        <v>0</v>
      </c>
      <c r="V127" s="678"/>
      <c r="W127" s="677">
        <f t="shared" si="149"/>
        <v>0</v>
      </c>
      <c r="X127" s="677">
        <v>0</v>
      </c>
      <c r="Y127" s="678">
        <v>0</v>
      </c>
      <c r="Z127" s="677">
        <f t="shared" si="150"/>
        <v>0</v>
      </c>
      <c r="AA127" s="677">
        <v>0</v>
      </c>
      <c r="AB127" s="678">
        <v>0</v>
      </c>
      <c r="AC127" s="505"/>
      <c r="AD127" s="506">
        <v>0</v>
      </c>
      <c r="AE127" s="187">
        <f t="shared" si="125"/>
        <v>0</v>
      </c>
      <c r="AF127" s="505"/>
      <c r="AG127" s="506">
        <v>0</v>
      </c>
      <c r="AH127" s="407">
        <v>0</v>
      </c>
      <c r="AI127" s="505"/>
      <c r="AJ127" s="506">
        <v>0</v>
      </c>
      <c r="AK127" s="408">
        <v>0</v>
      </c>
      <c r="AL127" s="505"/>
      <c r="AM127" s="506">
        <v>0</v>
      </c>
      <c r="AN127" s="407">
        <v>0</v>
      </c>
      <c r="AO127" s="505"/>
      <c r="AP127" s="506">
        <v>0</v>
      </c>
      <c r="AQ127" s="187">
        <f t="shared" si="129"/>
        <v>0</v>
      </c>
      <c r="AR127" s="505"/>
      <c r="AS127" s="506">
        <v>0</v>
      </c>
      <c r="AT127" s="507"/>
      <c r="AU127" s="505"/>
      <c r="AV127" s="506">
        <v>0</v>
      </c>
      <c r="AW127" s="408">
        <v>0</v>
      </c>
      <c r="AX127" s="505"/>
      <c r="AY127" s="506">
        <v>0</v>
      </c>
      <c r="AZ127" s="408">
        <v>0</v>
      </c>
      <c r="BA127" s="505"/>
      <c r="BB127" s="506">
        <v>0</v>
      </c>
      <c r="BC127" s="408">
        <v>0</v>
      </c>
      <c r="BD127" s="505"/>
      <c r="BE127" s="506">
        <v>0</v>
      </c>
      <c r="BF127" s="187">
        <f t="shared" si="136"/>
        <v>0</v>
      </c>
      <c r="BG127" s="505"/>
      <c r="BH127" s="506">
        <v>0</v>
      </c>
      <c r="BI127" s="508"/>
      <c r="BJ127" s="505"/>
      <c r="BK127" s="506">
        <v>0</v>
      </c>
      <c r="BL127" s="407">
        <v>0</v>
      </c>
      <c r="BM127" s="505"/>
      <c r="BN127" s="506">
        <v>0</v>
      </c>
      <c r="BO127" s="407">
        <v>0</v>
      </c>
      <c r="BP127" s="505"/>
      <c r="BQ127" s="506">
        <v>0</v>
      </c>
      <c r="BR127" s="407"/>
      <c r="BS127" s="509"/>
      <c r="BT127" s="510">
        <v>0</v>
      </c>
      <c r="BU127" s="152">
        <f t="shared" si="143"/>
        <v>0</v>
      </c>
      <c r="BV127" s="509"/>
      <c r="BW127" s="510">
        <v>0</v>
      </c>
      <c r="BX127" s="511"/>
      <c r="BY127" s="108"/>
    </row>
    <row r="128" spans="2:77" ht="15.75" customHeight="1" x14ac:dyDescent="0.25">
      <c r="B128" s="512" t="s">
        <v>85</v>
      </c>
      <c r="C128" s="513" t="s">
        <v>170</v>
      </c>
      <c r="D128" s="514" t="s">
        <v>57</v>
      </c>
      <c r="E128" s="178">
        <f t="shared" si="112"/>
        <v>6840</v>
      </c>
      <c r="F128" s="127">
        <f t="shared" si="113"/>
        <v>1969</v>
      </c>
      <c r="G128" s="126">
        <f>F128/E128</f>
        <v>0.28786549707602338</v>
      </c>
      <c r="H128" s="127">
        <f t="shared" si="114"/>
        <v>1361</v>
      </c>
      <c r="I128" s="127">
        <f t="shared" si="115"/>
        <v>3330</v>
      </c>
      <c r="J128" s="170">
        <f>I128/E128</f>
        <v>0.48684210526315791</v>
      </c>
      <c r="K128" s="127">
        <f t="shared" si="116"/>
        <v>0</v>
      </c>
      <c r="L128" s="128">
        <f t="shared" si="117"/>
        <v>3330</v>
      </c>
      <c r="M128" s="170">
        <f>L128/E128</f>
        <v>0.48684210526315791</v>
      </c>
      <c r="N128" s="127">
        <f t="shared" si="118"/>
        <v>0</v>
      </c>
      <c r="O128" s="515">
        <f t="shared" si="119"/>
        <v>3330</v>
      </c>
      <c r="P128" s="126">
        <f>O128/E128</f>
        <v>0.48684210526315791</v>
      </c>
      <c r="Q128" s="698">
        <f t="shared" si="147"/>
        <v>6840</v>
      </c>
      <c r="R128" s="698">
        <f>R130+R132+R134+R136+R138+R140+R142+R144</f>
        <v>0</v>
      </c>
      <c r="S128" s="699">
        <f>S130+S132+S134+S136+S138+S140+S142+S144</f>
        <v>6840</v>
      </c>
      <c r="T128" s="700">
        <f t="shared" si="148"/>
        <v>675</v>
      </c>
      <c r="U128" s="700">
        <f>U130+U132+U134+U136+U138+U140+U142+U144</f>
        <v>0</v>
      </c>
      <c r="V128" s="701">
        <f>V130+V132+V134+V136+V138+V140+V142+V144</f>
        <v>675</v>
      </c>
      <c r="W128" s="700">
        <f t="shared" si="149"/>
        <v>826</v>
      </c>
      <c r="X128" s="700">
        <f>X130+X132+X134+X136+X138+X140+X142+X144</f>
        <v>0</v>
      </c>
      <c r="Y128" s="701">
        <f>Y130+Y132+Y134+Y136+Y138+Y140+Y142+Y144</f>
        <v>826</v>
      </c>
      <c r="Z128" s="700">
        <f t="shared" si="150"/>
        <v>468</v>
      </c>
      <c r="AA128" s="700">
        <f>AA130+AA132+AA134+AA136+AA138+AA140+AA142+AA144</f>
        <v>0</v>
      </c>
      <c r="AB128" s="701">
        <f>AB130+AB132+AB134+AB136+AB138+AB140+AB142+AB144</f>
        <v>468</v>
      </c>
      <c r="AC128" s="520">
        <f>AD128+AE128</f>
        <v>1969</v>
      </c>
      <c r="AD128" s="521">
        <f>AD130+AD132+AD134+AD136+AD138+AD140+AD142+AD144</f>
        <v>0</v>
      </c>
      <c r="AE128" s="522">
        <f>AE130+AE132+AE134+AE136+AE138+AE140+AE142+AE144</f>
        <v>1969</v>
      </c>
      <c r="AF128" s="520">
        <f>AG128+AH128</f>
        <v>430</v>
      </c>
      <c r="AG128" s="521">
        <f>AG130+AG132+AG134+AG136+AG138+AG140+AG142+AG144</f>
        <v>0</v>
      </c>
      <c r="AH128" s="518">
        <f>AH130+AH132+AH134+AH136+AH138+AH140+AH142+AH144</f>
        <v>430</v>
      </c>
      <c r="AI128" s="520">
        <f>AJ128+AK128</f>
        <v>405</v>
      </c>
      <c r="AJ128" s="521">
        <f>AJ130+AJ132+AJ134+AJ136+AJ138+AJ140+AJ142+AJ144</f>
        <v>0</v>
      </c>
      <c r="AK128" s="519">
        <v>405</v>
      </c>
      <c r="AL128" s="520">
        <f>AM128+AN128</f>
        <v>526</v>
      </c>
      <c r="AM128" s="521">
        <f>AM130+AM132+AM134+AM136+AM138+AM140+AM142+AM144</f>
        <v>0</v>
      </c>
      <c r="AN128" s="518">
        <f>AN130+AN132+AN134+AN136+AN138+AN140+AN142+AN144</f>
        <v>526</v>
      </c>
      <c r="AO128" s="520">
        <f>AP128+AQ128</f>
        <v>1361</v>
      </c>
      <c r="AP128" s="521">
        <f>AP130+AP132+AP134+AP136+AP138+AP140+AP142+AP144</f>
        <v>0</v>
      </c>
      <c r="AQ128" s="522">
        <f>AQ130+AQ132+AQ134+AQ136+AQ138+AQ140+AQ142+AQ144</f>
        <v>1361</v>
      </c>
      <c r="AR128" s="520">
        <f>AS128+AT128</f>
        <v>3330</v>
      </c>
      <c r="AS128" s="521">
        <f>AS130+AS132+AS134+AS136+AS138+AS140+AS142+AS144</f>
        <v>0</v>
      </c>
      <c r="AT128" s="521">
        <f>AT130+AT132+AT134+AT136+AT138+AT140+AT142+AT144</f>
        <v>3330</v>
      </c>
      <c r="AU128" s="520">
        <f>AV128+AW128</f>
        <v>0</v>
      </c>
      <c r="AV128" s="521">
        <f>AV130+AV132+AV134+AV136+AV138+AV140+AV142+AV144</f>
        <v>0</v>
      </c>
      <c r="AW128" s="519">
        <f>AW130+AW132+AW134+AW136+AW138+AW140+AW142+AW144</f>
        <v>0</v>
      </c>
      <c r="AX128" s="520">
        <f>AY128+AZ128</f>
        <v>0</v>
      </c>
      <c r="AY128" s="521">
        <f>AY130+AY132+AY134+AY136+AY138+AY140+AY142+AY144</f>
        <v>0</v>
      </c>
      <c r="AZ128" s="519">
        <f>AZ130+AZ132+AZ134+AZ136+AZ138+AZ140+AZ142+AZ144</f>
        <v>0</v>
      </c>
      <c r="BA128" s="520">
        <f>BB128+BC128</f>
        <v>0</v>
      </c>
      <c r="BB128" s="520">
        <f>BB130+BB132+BB134+BB136+BB138+BB140+BB142+BB144</f>
        <v>0</v>
      </c>
      <c r="BC128" s="523">
        <f>BC130+BC132+BC134+BC136+BC138+BC140+BC142+BC144</f>
        <v>0</v>
      </c>
      <c r="BD128" s="520">
        <f>BE128+BF128</f>
        <v>0</v>
      </c>
      <c r="BE128" s="521">
        <f>BE130+BE132+BE134+BE136+BE138+BE140+BE142+BE144</f>
        <v>0</v>
      </c>
      <c r="BF128" s="522">
        <f>BF130+BF132+BF134+BF136+BF138+BF140+BF142+BF144</f>
        <v>0</v>
      </c>
      <c r="BG128" s="520">
        <f>BH128+BI128</f>
        <v>3330</v>
      </c>
      <c r="BH128" s="521">
        <f>BH130+BH132+BH134+BH136+BH138+BH140+BH142+BH144</f>
        <v>0</v>
      </c>
      <c r="BI128" s="522">
        <f>BI130+BI132+BI134+BI136+BI138+BI140+BI142+BI144</f>
        <v>3330</v>
      </c>
      <c r="BJ128" s="520">
        <f>BK128+BL128</f>
        <v>0</v>
      </c>
      <c r="BK128" s="521">
        <f>BK130+BK132+BK134+BK136+BK138+BK140+BK142+BK144</f>
        <v>0</v>
      </c>
      <c r="BL128" s="518">
        <f>BL130+BL132+BL134+BL136+BL138+BL140+BL142+BL144</f>
        <v>0</v>
      </c>
      <c r="BM128" s="520">
        <f>BN128+BO128</f>
        <v>0</v>
      </c>
      <c r="BN128" s="521">
        <f>BN130+BN132+BN134+BN136+BN138+BN140+BN142+BN144</f>
        <v>0</v>
      </c>
      <c r="BO128" s="518">
        <f>BO130+BO132+BO134+BO136+BO138+BO140+BO142+BO144</f>
        <v>0</v>
      </c>
      <c r="BP128" s="520">
        <f>BQ128+BR128</f>
        <v>0</v>
      </c>
      <c r="BQ128" s="521">
        <f>BQ130+BQ132+BQ134+BQ136+BQ138+BQ140+BQ142+BQ144</f>
        <v>0</v>
      </c>
      <c r="BR128" s="518">
        <f>BR130+BR132+BR134+BR136+BR138+BR140+BR142+BR144</f>
        <v>0</v>
      </c>
      <c r="BS128" s="524">
        <f>BT128+BU128</f>
        <v>0</v>
      </c>
      <c r="BT128" s="525">
        <f>BT130+BT132+BT134+BT136+BT138+BT140+BT142+BT144</f>
        <v>0</v>
      </c>
      <c r="BU128" s="526">
        <f>BU130+BU132+BU134+BU136+BU138+BU140+BU142+BU144</f>
        <v>0</v>
      </c>
      <c r="BV128" s="524">
        <f>BW128+BX128</f>
        <v>3330</v>
      </c>
      <c r="BW128" s="525">
        <f>BW130+BW132+BW134+BW136+BW138+BW140+BW142+BW144</f>
        <v>0</v>
      </c>
      <c r="BX128" s="526">
        <f>BX130+BX132+BX134+BX136+BX138+BX140+BX142+BX144</f>
        <v>3330</v>
      </c>
      <c r="BY128" s="170">
        <f>BV128/Q128</f>
        <v>0.48684210526315791</v>
      </c>
    </row>
    <row r="129" spans="2:77" ht="15.75" customHeight="1" thickBot="1" x14ac:dyDescent="0.3">
      <c r="B129" s="527"/>
      <c r="C129" s="528" t="s">
        <v>171</v>
      </c>
      <c r="D129" s="529" t="s">
        <v>32</v>
      </c>
      <c r="E129" s="530">
        <f t="shared" si="112"/>
        <v>532</v>
      </c>
      <c r="F129" s="668">
        <f t="shared" si="113"/>
        <v>124.07200000000002</v>
      </c>
      <c r="G129" s="533">
        <f>F129/E129</f>
        <v>0.23321804511278199</v>
      </c>
      <c r="H129" s="531">
        <f t="shared" si="114"/>
        <v>99.265000000000001</v>
      </c>
      <c r="I129" s="531">
        <f t="shared" si="115"/>
        <v>223.33700000000002</v>
      </c>
      <c r="J129" s="533">
        <f>I129/E129</f>
        <v>0.41980639097744366</v>
      </c>
      <c r="K129" s="531">
        <f t="shared" si="116"/>
        <v>0</v>
      </c>
      <c r="L129" s="664">
        <f t="shared" si="117"/>
        <v>223.33700000000002</v>
      </c>
      <c r="M129" s="533">
        <f>L129/E129</f>
        <v>0.41980639097744366</v>
      </c>
      <c r="N129" s="531">
        <f t="shared" si="118"/>
        <v>0</v>
      </c>
      <c r="O129" s="532">
        <f t="shared" si="119"/>
        <v>223.33700000000002</v>
      </c>
      <c r="P129" s="533">
        <f>O129/E129</f>
        <v>0.41980639097744366</v>
      </c>
      <c r="Q129" s="702">
        <f t="shared" si="147"/>
        <v>532</v>
      </c>
      <c r="R129" s="702">
        <f>R131+R133+R135+R137+R139+R141+R143+R145</f>
        <v>0</v>
      </c>
      <c r="S129" s="703">
        <f>S131+S133+S135+S137+S139+S141+S143+S145</f>
        <v>532</v>
      </c>
      <c r="T129" s="704">
        <f t="shared" si="148"/>
        <v>44.673999999999999</v>
      </c>
      <c r="U129" s="704">
        <f>U131+U133+U135+U137+U139+U141+U143+U145</f>
        <v>0</v>
      </c>
      <c r="V129" s="705">
        <f>V131+V133+V135+V137+V139+V141+V143+V145</f>
        <v>44.673999999999999</v>
      </c>
      <c r="W129" s="704">
        <f t="shared" si="149"/>
        <v>50.344999999999992</v>
      </c>
      <c r="X129" s="704">
        <f>X131+X133+X135+X137+X139+X141+X143+X145</f>
        <v>0</v>
      </c>
      <c r="Y129" s="705">
        <f>Y131+Y133+Y135+Y137+Y139+Y141+Y143+Y145</f>
        <v>50.344999999999992</v>
      </c>
      <c r="Z129" s="704">
        <f t="shared" si="150"/>
        <v>29.052999999999997</v>
      </c>
      <c r="AA129" s="704">
        <f>AA131+AA133+AA135+AA137+AA139+AA141+AA143+AA145</f>
        <v>0</v>
      </c>
      <c r="AB129" s="705">
        <f>AB131+AB133+AB135+AB137+AB139+AB141+AB143+AB145</f>
        <v>29.052999999999997</v>
      </c>
      <c r="AC129" s="535">
        <f>AD129+AE129</f>
        <v>124.07200000000002</v>
      </c>
      <c r="AD129" s="536">
        <f>AD131+AD133+AD135+AD137+AD139+AD141+AD143+AD145</f>
        <v>0</v>
      </c>
      <c r="AE129" s="537">
        <f>AE131+AE133+AE135+AE137+AE139+AE141+AE143+AE145</f>
        <v>124.07200000000002</v>
      </c>
      <c r="AF129" s="535">
        <f>AG129+AH129</f>
        <v>24.035999999999998</v>
      </c>
      <c r="AG129" s="536">
        <f>AG131+AG133+AG135+AG137+AG139+AG141+AG143+AG145</f>
        <v>0</v>
      </c>
      <c r="AH129" s="534">
        <f>AH131+AH133+AH135+AH137+AH139+AH141+AH143+AH145</f>
        <v>24.035999999999998</v>
      </c>
      <c r="AI129" s="535">
        <f>AJ129+AK129</f>
        <v>26.317000000000004</v>
      </c>
      <c r="AJ129" s="536">
        <f>AJ131+AJ133+AJ135+AJ137+AJ139+AJ141+AJ143+AJ145</f>
        <v>0</v>
      </c>
      <c r="AK129" s="538">
        <v>26.317000000000004</v>
      </c>
      <c r="AL129" s="535">
        <f>AM129+AN129</f>
        <v>48.911999999999999</v>
      </c>
      <c r="AM129" s="536">
        <f>AM131+AM133+AM135+AM137+AM139+AM141+AM143+AM145</f>
        <v>0</v>
      </c>
      <c r="AN129" s="534">
        <f>AN131+AN133+AN135+AN137+AN139+AN141+AN143+AN145</f>
        <v>48.911999999999999</v>
      </c>
      <c r="AO129" s="535">
        <f>AP129+AQ129</f>
        <v>99.265000000000001</v>
      </c>
      <c r="AP129" s="536">
        <f>AP131+AP133+AP135+AP137+AP139+AP141+AP143+AP145</f>
        <v>0</v>
      </c>
      <c r="AQ129" s="537">
        <f>AQ131+AQ133+AQ135+AQ137+AQ139+AQ141+AQ143+AQ145</f>
        <v>99.265000000000001</v>
      </c>
      <c r="AR129" s="535">
        <f>AS129+AT129</f>
        <v>223.33700000000002</v>
      </c>
      <c r="AS129" s="536">
        <f>AS131+AS133+AS135+AS137+AS139+AS141+AS143+AS145</f>
        <v>0</v>
      </c>
      <c r="AT129" s="539">
        <f>AT131+AT133+AT135+AT137+AT139+AT141+AT143+AT145</f>
        <v>223.33700000000002</v>
      </c>
      <c r="AU129" s="535">
        <f>AV129+AW129</f>
        <v>0</v>
      </c>
      <c r="AV129" s="536">
        <f>AV131+AV133+AV135+AV137+AV139+AV141+AV143+AV145</f>
        <v>0</v>
      </c>
      <c r="AW129" s="540">
        <f>AW131+AW133+AW135+AW137+AW139+AW141+AW143+AW145</f>
        <v>0</v>
      </c>
      <c r="AX129" s="535">
        <f>AY129+AZ129</f>
        <v>0</v>
      </c>
      <c r="AY129" s="536">
        <f>AY131+AY133+AY135+AY137+AY139+AY141+AY143+AY145</f>
        <v>0</v>
      </c>
      <c r="AZ129" s="540">
        <f>AZ131+AZ133+AZ135+AZ137+AZ139+AZ141+AZ143+AZ145</f>
        <v>0</v>
      </c>
      <c r="BA129" s="535">
        <f>BB129+BC129</f>
        <v>0</v>
      </c>
      <c r="BB129" s="535">
        <f>BB131+BB133+BB135+BB137+BB139+BB141+BB143+BB145</f>
        <v>0</v>
      </c>
      <c r="BC129" s="538">
        <f>BC131+BC133+BC135+BC137+BC139+BC141+BC143+BC145</f>
        <v>0</v>
      </c>
      <c r="BD129" s="535">
        <f>BE129+BF129</f>
        <v>0</v>
      </c>
      <c r="BE129" s="536">
        <f>BE131+BE133+BE135+BE137+BE139+BE141+BE143+BE145</f>
        <v>0</v>
      </c>
      <c r="BF129" s="537">
        <f>BF131+BF133+BF135+BF137+BF139+BF141+BF143+BF145</f>
        <v>0</v>
      </c>
      <c r="BG129" s="535">
        <f>BH129+BI129</f>
        <v>223.33700000000002</v>
      </c>
      <c r="BH129" s="536">
        <f>BH131+BH133+BH135+BH137+BH139+BH141+BH143+BH145</f>
        <v>0</v>
      </c>
      <c r="BI129" s="537">
        <f>BI131+BI133+BI135+BI137+BI139+BI141+BI143+BI145</f>
        <v>223.33700000000002</v>
      </c>
      <c r="BJ129" s="535">
        <f>BK129+BL129</f>
        <v>0</v>
      </c>
      <c r="BK129" s="536">
        <f>BK131+BK133+BK135+BK137+BK139+BK141+BK143+BK145</f>
        <v>0</v>
      </c>
      <c r="BL129" s="661">
        <f>BL131+BL133+BL135+BL137+BL139+BL141+BL143+BL145</f>
        <v>0</v>
      </c>
      <c r="BM129" s="535">
        <f>BN129+BO129</f>
        <v>0</v>
      </c>
      <c r="BN129" s="536">
        <f>BN131+BN133+BN135+BN137+BN139+BN141+BN143+BN145</f>
        <v>0</v>
      </c>
      <c r="BO129" s="662">
        <f>BO131+BO133+BO135+BO137+BO139+BO141+BO143+BO145</f>
        <v>0</v>
      </c>
      <c r="BP129" s="535">
        <f>BQ129+BR129</f>
        <v>0</v>
      </c>
      <c r="BQ129" s="536">
        <f>BQ131+BQ133+BQ135+BQ137+BQ139+BQ141+BQ143+BQ145</f>
        <v>0</v>
      </c>
      <c r="BR129" s="662">
        <f>BR131+BR133+BR135+BR137+BR139+BR141+BR143+BR145</f>
        <v>0</v>
      </c>
      <c r="BS129" s="541">
        <f>BT129+BU129</f>
        <v>0</v>
      </c>
      <c r="BT129" s="542">
        <f>BT131+BT133+BT135+BT137+BT139+BT141+BT143+BT145</f>
        <v>0</v>
      </c>
      <c r="BU129" s="543">
        <f>BU131+BU133+BU135+BU137+BU139+BU141+BU143+BU145</f>
        <v>0</v>
      </c>
      <c r="BV129" s="541">
        <f>BW129+BX129</f>
        <v>223.33700000000002</v>
      </c>
      <c r="BW129" s="542">
        <f>BW131+BW133+BW135+BW137+BW139+BW141+BW143+BW145</f>
        <v>0</v>
      </c>
      <c r="BX129" s="544">
        <f>BX131+BX133+BX135+BX137+BX139+BX141+BX143+BX145</f>
        <v>223.33700000000002</v>
      </c>
      <c r="BY129" s="533">
        <f>BV129/Q129</f>
        <v>0.41980639097744366</v>
      </c>
    </row>
    <row r="130" spans="2:77" ht="15.75" customHeight="1" x14ac:dyDescent="0.25">
      <c r="B130" s="790" t="s">
        <v>172</v>
      </c>
      <c r="C130" s="791" t="s">
        <v>173</v>
      </c>
      <c r="D130" s="393" t="s">
        <v>57</v>
      </c>
      <c r="E130" s="202">
        <f t="shared" si="112"/>
        <v>90</v>
      </c>
      <c r="F130" s="39">
        <f t="shared" si="113"/>
        <v>47</v>
      </c>
      <c r="G130" s="236">
        <f>F130/E130</f>
        <v>0.52222222222222225</v>
      </c>
      <c r="H130" s="237">
        <f t="shared" si="114"/>
        <v>13</v>
      </c>
      <c r="I130" s="237">
        <f t="shared" si="115"/>
        <v>60</v>
      </c>
      <c r="J130" s="236">
        <f>I130/E130</f>
        <v>0.66666666666666663</v>
      </c>
      <c r="K130" s="237">
        <f t="shared" si="116"/>
        <v>0</v>
      </c>
      <c r="L130" s="413">
        <f t="shared" si="117"/>
        <v>60</v>
      </c>
      <c r="M130" s="236">
        <f>L130/E130</f>
        <v>0.66666666666666663</v>
      </c>
      <c r="N130" s="237">
        <f t="shared" si="118"/>
        <v>0</v>
      </c>
      <c r="O130" s="545">
        <f t="shared" si="119"/>
        <v>60</v>
      </c>
      <c r="P130" s="236">
        <f>O130/E130</f>
        <v>0.66666666666666663</v>
      </c>
      <c r="Q130" s="683">
        <f t="shared" si="147"/>
        <v>90</v>
      </c>
      <c r="R130" s="683">
        <v>0</v>
      </c>
      <c r="S130" s="706">
        <v>90</v>
      </c>
      <c r="T130" s="685">
        <f t="shared" si="148"/>
        <v>26</v>
      </c>
      <c r="U130" s="685">
        <v>0</v>
      </c>
      <c r="V130" s="707">
        <v>26</v>
      </c>
      <c r="W130" s="685">
        <f t="shared" si="149"/>
        <v>5</v>
      </c>
      <c r="X130" s="685">
        <v>0</v>
      </c>
      <c r="Y130" s="707">
        <v>5</v>
      </c>
      <c r="Z130" s="685">
        <f t="shared" si="150"/>
        <v>16</v>
      </c>
      <c r="AA130" s="685">
        <v>0</v>
      </c>
      <c r="AB130" s="707">
        <v>16</v>
      </c>
      <c r="AC130" s="401">
        <f>AD130+AE130</f>
        <v>47</v>
      </c>
      <c r="AD130" s="548">
        <v>0</v>
      </c>
      <c r="AE130" s="207">
        <f t="shared" ref="AE130:AE145" si="151">T130+W130+Z130</f>
        <v>47</v>
      </c>
      <c r="AF130" s="401">
        <f>AG130+AH130</f>
        <v>0</v>
      </c>
      <c r="AG130" s="548">
        <v>0</v>
      </c>
      <c r="AH130" s="546"/>
      <c r="AI130" s="401">
        <f>AJ130+AK130</f>
        <v>5</v>
      </c>
      <c r="AJ130" s="548">
        <v>0</v>
      </c>
      <c r="AK130" s="551">
        <v>5</v>
      </c>
      <c r="AL130" s="500">
        <f>AM130+AN130</f>
        <v>8</v>
      </c>
      <c r="AM130" s="550">
        <v>0</v>
      </c>
      <c r="AN130" s="546">
        <v>8</v>
      </c>
      <c r="AO130" s="401">
        <f>AP130+AQ130</f>
        <v>13</v>
      </c>
      <c r="AP130" s="548">
        <v>0</v>
      </c>
      <c r="AQ130" s="207">
        <f t="shared" ref="AQ130:AQ145" si="152">AF130+AI130+AL130</f>
        <v>13</v>
      </c>
      <c r="AR130" s="401">
        <f>AS130+AT130</f>
        <v>60</v>
      </c>
      <c r="AS130" s="548">
        <v>0</v>
      </c>
      <c r="AT130" s="207">
        <f t="shared" ref="AT130:AT145" si="153">AC130+AO130</f>
        <v>60</v>
      </c>
      <c r="AU130" s="401">
        <f>AV130+AW130</f>
        <v>0</v>
      </c>
      <c r="AV130" s="550">
        <v>0</v>
      </c>
      <c r="AW130" s="551">
        <v>0</v>
      </c>
      <c r="AX130" s="500">
        <f>AY130+AZ130</f>
        <v>0</v>
      </c>
      <c r="AY130" s="550">
        <v>0</v>
      </c>
      <c r="AZ130" s="551">
        <v>0</v>
      </c>
      <c r="BA130" s="401">
        <f>BB130+BC130</f>
        <v>0</v>
      </c>
      <c r="BB130" s="548">
        <v>0</v>
      </c>
      <c r="BC130" s="552">
        <v>0</v>
      </c>
      <c r="BD130" s="401">
        <f>BE130+BF130</f>
        <v>0</v>
      </c>
      <c r="BE130" s="548">
        <v>0</v>
      </c>
      <c r="BF130" s="207">
        <f t="shared" ref="BF130:BF145" si="154">AU130+AX130+BA130</f>
        <v>0</v>
      </c>
      <c r="BG130" s="401">
        <f>BH130+BI130</f>
        <v>60</v>
      </c>
      <c r="BH130" s="548">
        <v>0</v>
      </c>
      <c r="BI130" s="207">
        <f t="shared" ref="BI130:BI143" si="155">AR130+BD130</f>
        <v>60</v>
      </c>
      <c r="BJ130" s="401">
        <f>BK130+BL130</f>
        <v>0</v>
      </c>
      <c r="BK130" s="548">
        <v>0</v>
      </c>
      <c r="BL130" s="660">
        <v>0</v>
      </c>
      <c r="BM130" s="500">
        <f>BN130+BO130</f>
        <v>0</v>
      </c>
      <c r="BN130" s="550">
        <v>0</v>
      </c>
      <c r="BO130" s="660">
        <v>0</v>
      </c>
      <c r="BP130" s="500">
        <f>BQ130+BR130</f>
        <v>0</v>
      </c>
      <c r="BQ130" s="550">
        <v>0</v>
      </c>
      <c r="BR130" s="660">
        <v>0</v>
      </c>
      <c r="BS130" s="553">
        <f>BT130+BU130</f>
        <v>0</v>
      </c>
      <c r="BT130" s="554">
        <v>0</v>
      </c>
      <c r="BU130" s="51">
        <f t="shared" ref="BU130:BU145" si="156">BJ130+BM130+BP130</f>
        <v>0</v>
      </c>
      <c r="BV130" s="553">
        <f>BW130+BX130</f>
        <v>60</v>
      </c>
      <c r="BW130" s="554">
        <v>0</v>
      </c>
      <c r="BX130" s="51">
        <f t="shared" ref="BX130:BX145" si="157">BG130+BS130</f>
        <v>60</v>
      </c>
      <c r="BY130" s="242">
        <f>BV130/Q130</f>
        <v>0.66666666666666663</v>
      </c>
    </row>
    <row r="131" spans="2:77" ht="15.75" customHeight="1" x14ac:dyDescent="0.25">
      <c r="B131" s="788"/>
      <c r="C131" s="789"/>
      <c r="D131" s="468" t="s">
        <v>32</v>
      </c>
      <c r="E131" s="469">
        <f t="shared" si="112"/>
        <v>62.999999999999993</v>
      </c>
      <c r="F131" s="75">
        <f t="shared" si="113"/>
        <v>7.4279999999999999</v>
      </c>
      <c r="G131" s="76">
        <f>F131/E131</f>
        <v>0.11790476190476191</v>
      </c>
      <c r="H131" s="78">
        <f t="shared" si="114"/>
        <v>0.71</v>
      </c>
      <c r="I131" s="78">
        <f t="shared" si="115"/>
        <v>8.1379999999999999</v>
      </c>
      <c r="J131" s="76">
        <f>I131/E131</f>
        <v>0.12917460317460319</v>
      </c>
      <c r="K131" s="78">
        <f t="shared" si="116"/>
        <v>0</v>
      </c>
      <c r="L131" s="79">
        <f t="shared" si="117"/>
        <v>8.1379999999999999</v>
      </c>
      <c r="M131" s="76">
        <f>L131/E131</f>
        <v>0.12917460317460319</v>
      </c>
      <c r="N131" s="78">
        <f t="shared" si="118"/>
        <v>0</v>
      </c>
      <c r="O131" s="470">
        <f t="shared" si="119"/>
        <v>8.1379999999999999</v>
      </c>
      <c r="P131" s="76">
        <f>O131/E131</f>
        <v>0.12917460317460319</v>
      </c>
      <c r="Q131" s="682">
        <f t="shared" si="147"/>
        <v>62.999999999999993</v>
      </c>
      <c r="R131" s="682">
        <v>0</v>
      </c>
      <c r="S131" s="708">
        <f>S130*0.7</f>
        <v>62.999999999999993</v>
      </c>
      <c r="T131" s="604">
        <f t="shared" si="148"/>
        <v>6.2869999999999999</v>
      </c>
      <c r="U131" s="604">
        <v>0</v>
      </c>
      <c r="V131" s="707">
        <v>6.2869999999999999</v>
      </c>
      <c r="W131" s="604">
        <f t="shared" si="149"/>
        <v>0.27200000000000002</v>
      </c>
      <c r="X131" s="604">
        <v>0</v>
      </c>
      <c r="Y131" s="707">
        <v>0.27200000000000002</v>
      </c>
      <c r="Z131" s="604">
        <f t="shared" si="150"/>
        <v>0.86899999999999999</v>
      </c>
      <c r="AA131" s="604">
        <v>0</v>
      </c>
      <c r="AB131" s="707">
        <v>0.86899999999999999</v>
      </c>
      <c r="AC131" s="555">
        <f>AD131+AE131</f>
        <v>7.4279999999999999</v>
      </c>
      <c r="AD131" s="556">
        <v>0</v>
      </c>
      <c r="AE131" s="189">
        <f t="shared" si="151"/>
        <v>7.4279999999999999</v>
      </c>
      <c r="AF131" s="555">
        <f>AG131+AH131</f>
        <v>0</v>
      </c>
      <c r="AG131" s="556">
        <v>0</v>
      </c>
      <c r="AH131" s="546"/>
      <c r="AI131" s="555">
        <f>AJ131+AK131</f>
        <v>0.27700000000000002</v>
      </c>
      <c r="AJ131" s="556">
        <v>0</v>
      </c>
      <c r="AK131" s="547">
        <v>0.27700000000000002</v>
      </c>
      <c r="AL131" s="555">
        <f>AM131+AN131</f>
        <v>0.433</v>
      </c>
      <c r="AM131" s="556">
        <v>0</v>
      </c>
      <c r="AN131" s="546">
        <v>0.433</v>
      </c>
      <c r="AO131" s="555">
        <f>AP131+AQ131</f>
        <v>0.71</v>
      </c>
      <c r="AP131" s="556">
        <v>0</v>
      </c>
      <c r="AQ131" s="189">
        <f t="shared" si="152"/>
        <v>0.71</v>
      </c>
      <c r="AR131" s="555">
        <f>AS131+AT131</f>
        <v>8.1379999999999999</v>
      </c>
      <c r="AS131" s="556">
        <v>0</v>
      </c>
      <c r="AT131" s="189">
        <f t="shared" si="153"/>
        <v>8.1379999999999999</v>
      </c>
      <c r="AU131" s="555">
        <f>AV131+AW131</f>
        <v>0</v>
      </c>
      <c r="AV131" s="556">
        <v>0</v>
      </c>
      <c r="AW131" s="547">
        <v>0</v>
      </c>
      <c r="AX131" s="555">
        <f>AY131+AZ131</f>
        <v>0</v>
      </c>
      <c r="AY131" s="556">
        <v>0</v>
      </c>
      <c r="AZ131" s="547">
        <v>0</v>
      </c>
      <c r="BA131" s="555">
        <f>BB131+BC131</f>
        <v>0</v>
      </c>
      <c r="BB131" s="556">
        <v>0</v>
      </c>
      <c r="BC131" s="557">
        <v>0</v>
      </c>
      <c r="BD131" s="555">
        <f>BE131+BF131</f>
        <v>0</v>
      </c>
      <c r="BE131" s="556">
        <v>0</v>
      </c>
      <c r="BF131" s="189">
        <f t="shared" si="154"/>
        <v>0</v>
      </c>
      <c r="BG131" s="555">
        <f>BH131+BI131</f>
        <v>8.1379999999999999</v>
      </c>
      <c r="BH131" s="556">
        <v>0</v>
      </c>
      <c r="BI131" s="189">
        <f t="shared" si="155"/>
        <v>8.1379999999999999</v>
      </c>
      <c r="BJ131" s="555">
        <f>BK131+BL131</f>
        <v>0</v>
      </c>
      <c r="BK131" s="556">
        <v>0</v>
      </c>
      <c r="BL131" s="546">
        <v>0</v>
      </c>
      <c r="BM131" s="555">
        <f>BN131+BO131</f>
        <v>0</v>
      </c>
      <c r="BN131" s="556">
        <v>0</v>
      </c>
      <c r="BO131" s="546">
        <v>0</v>
      </c>
      <c r="BP131" s="555">
        <f>BQ131+BR131</f>
        <v>0</v>
      </c>
      <c r="BQ131" s="556">
        <v>0</v>
      </c>
      <c r="BR131" s="546">
        <v>0</v>
      </c>
      <c r="BS131" s="558">
        <f>BT131+BU131</f>
        <v>0</v>
      </c>
      <c r="BT131" s="559">
        <v>0</v>
      </c>
      <c r="BU131" s="88">
        <f t="shared" si="156"/>
        <v>0</v>
      </c>
      <c r="BV131" s="558">
        <f>BW131+BX131</f>
        <v>8.1379999999999999</v>
      </c>
      <c r="BW131" s="559">
        <v>0</v>
      </c>
      <c r="BX131" s="152">
        <f t="shared" si="157"/>
        <v>8.1379999999999999</v>
      </c>
      <c r="BY131" s="480">
        <f>BV131/Q131</f>
        <v>0.12917460317460319</v>
      </c>
    </row>
    <row r="132" spans="2:77" ht="15.75" customHeight="1" x14ac:dyDescent="0.25">
      <c r="B132" s="783" t="s">
        <v>174</v>
      </c>
      <c r="C132" s="785" t="s">
        <v>175</v>
      </c>
      <c r="D132" s="468" t="s">
        <v>57</v>
      </c>
      <c r="E132" s="469">
        <f t="shared" si="112"/>
        <v>0</v>
      </c>
      <c r="F132" s="75">
        <f t="shared" si="113"/>
        <v>0</v>
      </c>
      <c r="G132" s="76"/>
      <c r="H132" s="78">
        <f t="shared" si="114"/>
        <v>0</v>
      </c>
      <c r="I132" s="78">
        <f t="shared" si="115"/>
        <v>0</v>
      </c>
      <c r="J132" s="76"/>
      <c r="K132" s="78">
        <f t="shared" si="116"/>
        <v>0</v>
      </c>
      <c r="L132" s="79">
        <f t="shared" si="117"/>
        <v>0</v>
      </c>
      <c r="M132" s="76"/>
      <c r="N132" s="78">
        <f t="shared" si="118"/>
        <v>0</v>
      </c>
      <c r="O132" s="470">
        <f t="shared" si="119"/>
        <v>0</v>
      </c>
      <c r="P132" s="76"/>
      <c r="Q132" s="682"/>
      <c r="R132" s="682"/>
      <c r="S132" s="708"/>
      <c r="T132" s="604"/>
      <c r="U132" s="604"/>
      <c r="V132" s="707"/>
      <c r="W132" s="604">
        <f t="shared" si="149"/>
        <v>0</v>
      </c>
      <c r="X132" s="604">
        <v>0</v>
      </c>
      <c r="Y132" s="707"/>
      <c r="Z132" s="604">
        <f t="shared" si="150"/>
        <v>0</v>
      </c>
      <c r="AA132" s="604">
        <v>0</v>
      </c>
      <c r="AB132" s="707"/>
      <c r="AC132" s="555"/>
      <c r="AD132" s="556"/>
      <c r="AE132" s="189">
        <f t="shared" si="151"/>
        <v>0</v>
      </c>
      <c r="AF132" s="555"/>
      <c r="AG132" s="556"/>
      <c r="AH132" s="546"/>
      <c r="AI132" s="555"/>
      <c r="AJ132" s="556"/>
      <c r="AK132" s="547"/>
      <c r="AL132" s="555"/>
      <c r="AM132" s="556"/>
      <c r="AN132" s="546"/>
      <c r="AO132" s="555"/>
      <c r="AP132" s="556"/>
      <c r="AQ132" s="189">
        <f t="shared" si="152"/>
        <v>0</v>
      </c>
      <c r="AR132" s="555"/>
      <c r="AS132" s="556"/>
      <c r="AT132" s="189">
        <f t="shared" si="153"/>
        <v>0</v>
      </c>
      <c r="AU132" s="555"/>
      <c r="AV132" s="556"/>
      <c r="AW132" s="547">
        <v>0</v>
      </c>
      <c r="AX132" s="555"/>
      <c r="AY132" s="556"/>
      <c r="AZ132" s="547">
        <v>0</v>
      </c>
      <c r="BA132" s="555"/>
      <c r="BB132" s="556"/>
      <c r="BC132" s="557">
        <v>0</v>
      </c>
      <c r="BD132" s="555"/>
      <c r="BE132" s="556"/>
      <c r="BF132" s="189">
        <f t="shared" si="154"/>
        <v>0</v>
      </c>
      <c r="BG132" s="555"/>
      <c r="BH132" s="556"/>
      <c r="BI132" s="189">
        <f t="shared" si="155"/>
        <v>0</v>
      </c>
      <c r="BJ132" s="555"/>
      <c r="BK132" s="556"/>
      <c r="BL132" s="546">
        <v>0</v>
      </c>
      <c r="BM132" s="555"/>
      <c r="BN132" s="556"/>
      <c r="BO132" s="546">
        <v>0</v>
      </c>
      <c r="BP132" s="555"/>
      <c r="BQ132" s="556"/>
      <c r="BR132" s="546">
        <v>0</v>
      </c>
      <c r="BS132" s="558"/>
      <c r="BT132" s="559"/>
      <c r="BU132" s="88">
        <f t="shared" si="156"/>
        <v>0</v>
      </c>
      <c r="BV132" s="558"/>
      <c r="BW132" s="559"/>
      <c r="BX132" s="152">
        <f t="shared" si="157"/>
        <v>0</v>
      </c>
      <c r="BY132" s="480"/>
    </row>
    <row r="133" spans="2:77" ht="15.75" customHeight="1" x14ac:dyDescent="0.25">
      <c r="B133" s="788"/>
      <c r="C133" s="789"/>
      <c r="D133" s="468" t="s">
        <v>32</v>
      </c>
      <c r="E133" s="469">
        <f t="shared" si="112"/>
        <v>0</v>
      </c>
      <c r="F133" s="75">
        <f t="shared" si="113"/>
        <v>0</v>
      </c>
      <c r="G133" s="76"/>
      <c r="H133" s="78">
        <f t="shared" si="114"/>
        <v>0</v>
      </c>
      <c r="I133" s="78">
        <f t="shared" si="115"/>
        <v>0</v>
      </c>
      <c r="J133" s="76"/>
      <c r="K133" s="78">
        <f t="shared" si="116"/>
        <v>0</v>
      </c>
      <c r="L133" s="79">
        <f t="shared" si="117"/>
        <v>0</v>
      </c>
      <c r="M133" s="76"/>
      <c r="N133" s="78">
        <f t="shared" si="118"/>
        <v>0</v>
      </c>
      <c r="O133" s="470">
        <f t="shared" si="119"/>
        <v>0</v>
      </c>
      <c r="P133" s="76"/>
      <c r="Q133" s="682"/>
      <c r="R133" s="682"/>
      <c r="S133" s="708"/>
      <c r="T133" s="604"/>
      <c r="U133" s="604"/>
      <c r="V133" s="707"/>
      <c r="W133" s="604">
        <f t="shared" si="149"/>
        <v>0</v>
      </c>
      <c r="X133" s="604">
        <v>0</v>
      </c>
      <c r="Y133" s="707"/>
      <c r="Z133" s="604">
        <f t="shared" si="150"/>
        <v>0</v>
      </c>
      <c r="AA133" s="604">
        <v>0</v>
      </c>
      <c r="AB133" s="707"/>
      <c r="AC133" s="555"/>
      <c r="AD133" s="556"/>
      <c r="AE133" s="189">
        <f t="shared" si="151"/>
        <v>0</v>
      </c>
      <c r="AF133" s="555"/>
      <c r="AG133" s="556"/>
      <c r="AH133" s="546"/>
      <c r="AI133" s="555"/>
      <c r="AJ133" s="556"/>
      <c r="AK133" s="547"/>
      <c r="AL133" s="555"/>
      <c r="AM133" s="556"/>
      <c r="AN133" s="546"/>
      <c r="AO133" s="555"/>
      <c r="AP133" s="556"/>
      <c r="AQ133" s="189">
        <f t="shared" si="152"/>
        <v>0</v>
      </c>
      <c r="AR133" s="555"/>
      <c r="AS133" s="556"/>
      <c r="AT133" s="189">
        <f t="shared" si="153"/>
        <v>0</v>
      </c>
      <c r="AU133" s="555"/>
      <c r="AV133" s="556"/>
      <c r="AW133" s="547">
        <v>0</v>
      </c>
      <c r="AX133" s="555"/>
      <c r="AY133" s="556"/>
      <c r="AZ133" s="547">
        <v>0</v>
      </c>
      <c r="BA133" s="555"/>
      <c r="BB133" s="556"/>
      <c r="BC133" s="557">
        <v>0</v>
      </c>
      <c r="BD133" s="555"/>
      <c r="BE133" s="556"/>
      <c r="BF133" s="189">
        <f t="shared" si="154"/>
        <v>0</v>
      </c>
      <c r="BG133" s="555"/>
      <c r="BH133" s="556"/>
      <c r="BI133" s="189">
        <f t="shared" si="155"/>
        <v>0</v>
      </c>
      <c r="BJ133" s="555"/>
      <c r="BK133" s="556"/>
      <c r="BL133" s="546">
        <v>0</v>
      </c>
      <c r="BM133" s="555"/>
      <c r="BN133" s="556"/>
      <c r="BO133" s="546">
        <v>0</v>
      </c>
      <c r="BP133" s="555"/>
      <c r="BQ133" s="556"/>
      <c r="BR133" s="546">
        <v>0</v>
      </c>
      <c r="BS133" s="558"/>
      <c r="BT133" s="559"/>
      <c r="BU133" s="88">
        <f t="shared" si="156"/>
        <v>0</v>
      </c>
      <c r="BV133" s="558"/>
      <c r="BW133" s="559"/>
      <c r="BX133" s="152">
        <f t="shared" si="157"/>
        <v>0</v>
      </c>
      <c r="BY133" s="480"/>
    </row>
    <row r="134" spans="2:77" ht="15.75" customHeight="1" x14ac:dyDescent="0.25">
      <c r="B134" s="783" t="s">
        <v>176</v>
      </c>
      <c r="C134" s="785" t="s">
        <v>177</v>
      </c>
      <c r="D134" s="468" t="s">
        <v>57</v>
      </c>
      <c r="E134" s="469">
        <f t="shared" si="112"/>
        <v>0</v>
      </c>
      <c r="F134" s="75">
        <f t="shared" si="113"/>
        <v>0</v>
      </c>
      <c r="G134" s="76"/>
      <c r="H134" s="78">
        <f t="shared" si="114"/>
        <v>0</v>
      </c>
      <c r="I134" s="78">
        <f t="shared" si="115"/>
        <v>0</v>
      </c>
      <c r="J134" s="76"/>
      <c r="K134" s="78">
        <f t="shared" si="116"/>
        <v>0</v>
      </c>
      <c r="L134" s="79">
        <f t="shared" si="117"/>
        <v>0</v>
      </c>
      <c r="M134" s="76"/>
      <c r="N134" s="78">
        <f t="shared" si="118"/>
        <v>0</v>
      </c>
      <c r="O134" s="470">
        <f t="shared" si="119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49"/>
        <v>0</v>
      </c>
      <c r="X134" s="604">
        <v>0</v>
      </c>
      <c r="Y134" s="707"/>
      <c r="Z134" s="604">
        <f t="shared" si="150"/>
        <v>0</v>
      </c>
      <c r="AA134" s="604">
        <v>0</v>
      </c>
      <c r="AB134" s="707"/>
      <c r="AC134" s="555"/>
      <c r="AD134" s="556"/>
      <c r="AE134" s="189">
        <f t="shared" si="151"/>
        <v>0</v>
      </c>
      <c r="AF134" s="555"/>
      <c r="AG134" s="556"/>
      <c r="AH134" s="546"/>
      <c r="AI134" s="555"/>
      <c r="AJ134" s="556"/>
      <c r="AK134" s="547"/>
      <c r="AL134" s="555"/>
      <c r="AM134" s="556"/>
      <c r="AN134" s="546"/>
      <c r="AO134" s="555"/>
      <c r="AP134" s="556"/>
      <c r="AQ134" s="189">
        <f t="shared" si="152"/>
        <v>0</v>
      </c>
      <c r="AR134" s="555"/>
      <c r="AS134" s="556"/>
      <c r="AT134" s="189">
        <f t="shared" si="153"/>
        <v>0</v>
      </c>
      <c r="AU134" s="555"/>
      <c r="AV134" s="556"/>
      <c r="AW134" s="547">
        <v>0</v>
      </c>
      <c r="AX134" s="555"/>
      <c r="AY134" s="556"/>
      <c r="AZ134" s="547">
        <v>0</v>
      </c>
      <c r="BA134" s="555"/>
      <c r="BB134" s="556"/>
      <c r="BC134" s="557">
        <v>0</v>
      </c>
      <c r="BD134" s="555"/>
      <c r="BE134" s="556"/>
      <c r="BF134" s="189">
        <f t="shared" si="154"/>
        <v>0</v>
      </c>
      <c r="BG134" s="555"/>
      <c r="BH134" s="556"/>
      <c r="BI134" s="189">
        <f t="shared" si="155"/>
        <v>0</v>
      </c>
      <c r="BJ134" s="555"/>
      <c r="BK134" s="556"/>
      <c r="BL134" s="546">
        <v>0</v>
      </c>
      <c r="BM134" s="555"/>
      <c r="BN134" s="556"/>
      <c r="BO134" s="546">
        <v>0</v>
      </c>
      <c r="BP134" s="555"/>
      <c r="BQ134" s="556"/>
      <c r="BR134" s="546">
        <v>0</v>
      </c>
      <c r="BS134" s="558"/>
      <c r="BT134" s="559"/>
      <c r="BU134" s="88">
        <f t="shared" si="156"/>
        <v>0</v>
      </c>
      <c r="BV134" s="558"/>
      <c r="BW134" s="559"/>
      <c r="BX134" s="152">
        <f t="shared" si="157"/>
        <v>0</v>
      </c>
      <c r="BY134" s="480"/>
    </row>
    <row r="135" spans="2:77" ht="15.75" customHeight="1" x14ac:dyDescent="0.25">
      <c r="B135" s="788"/>
      <c r="C135" s="789"/>
      <c r="D135" s="468" t="s">
        <v>32</v>
      </c>
      <c r="E135" s="469">
        <f t="shared" si="112"/>
        <v>0</v>
      </c>
      <c r="F135" s="75">
        <f t="shared" si="113"/>
        <v>0</v>
      </c>
      <c r="G135" s="76"/>
      <c r="H135" s="78">
        <f t="shared" si="114"/>
        <v>0</v>
      </c>
      <c r="I135" s="78">
        <f t="shared" si="115"/>
        <v>0</v>
      </c>
      <c r="J135" s="76"/>
      <c r="K135" s="78">
        <f t="shared" si="116"/>
        <v>0</v>
      </c>
      <c r="L135" s="79">
        <f t="shared" si="117"/>
        <v>0</v>
      </c>
      <c r="M135" s="76"/>
      <c r="N135" s="78">
        <f t="shared" si="118"/>
        <v>0</v>
      </c>
      <c r="O135" s="470">
        <f t="shared" si="119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49"/>
        <v>0</v>
      </c>
      <c r="X135" s="604">
        <v>0</v>
      </c>
      <c r="Y135" s="707"/>
      <c r="Z135" s="604">
        <f t="shared" si="150"/>
        <v>0</v>
      </c>
      <c r="AA135" s="604">
        <v>0</v>
      </c>
      <c r="AB135" s="707"/>
      <c r="AC135" s="555"/>
      <c r="AD135" s="556"/>
      <c r="AE135" s="189">
        <f t="shared" si="151"/>
        <v>0</v>
      </c>
      <c r="AF135" s="555"/>
      <c r="AG135" s="556"/>
      <c r="AH135" s="546"/>
      <c r="AI135" s="555"/>
      <c r="AJ135" s="556"/>
      <c r="AK135" s="547"/>
      <c r="AL135" s="555"/>
      <c r="AM135" s="556"/>
      <c r="AN135" s="546"/>
      <c r="AO135" s="555"/>
      <c r="AP135" s="556"/>
      <c r="AQ135" s="189">
        <f t="shared" si="152"/>
        <v>0</v>
      </c>
      <c r="AR135" s="555"/>
      <c r="AS135" s="556"/>
      <c r="AT135" s="189">
        <f t="shared" si="153"/>
        <v>0</v>
      </c>
      <c r="AU135" s="555"/>
      <c r="AV135" s="556"/>
      <c r="AW135" s="547">
        <v>0</v>
      </c>
      <c r="AX135" s="555"/>
      <c r="AY135" s="556"/>
      <c r="AZ135" s="547">
        <v>0</v>
      </c>
      <c r="BA135" s="555"/>
      <c r="BB135" s="556"/>
      <c r="BC135" s="557">
        <v>0</v>
      </c>
      <c r="BD135" s="555"/>
      <c r="BE135" s="556"/>
      <c r="BF135" s="189">
        <f t="shared" si="154"/>
        <v>0</v>
      </c>
      <c r="BG135" s="555"/>
      <c r="BH135" s="556"/>
      <c r="BI135" s="189">
        <f t="shared" si="155"/>
        <v>0</v>
      </c>
      <c r="BJ135" s="555"/>
      <c r="BK135" s="556"/>
      <c r="BL135" s="546">
        <v>0</v>
      </c>
      <c r="BM135" s="555"/>
      <c r="BN135" s="556"/>
      <c r="BO135" s="546">
        <v>0</v>
      </c>
      <c r="BP135" s="555"/>
      <c r="BQ135" s="556"/>
      <c r="BR135" s="546">
        <v>0</v>
      </c>
      <c r="BS135" s="558"/>
      <c r="BT135" s="559"/>
      <c r="BU135" s="88">
        <f t="shared" si="156"/>
        <v>0</v>
      </c>
      <c r="BV135" s="558"/>
      <c r="BW135" s="559"/>
      <c r="BX135" s="152">
        <f t="shared" si="157"/>
        <v>0</v>
      </c>
      <c r="BY135" s="480"/>
    </row>
    <row r="136" spans="2:77" ht="15.75" customHeight="1" x14ac:dyDescent="0.25">
      <c r="B136" s="783" t="s">
        <v>178</v>
      </c>
      <c r="C136" s="785" t="s">
        <v>179</v>
      </c>
      <c r="D136" s="468" t="s">
        <v>57</v>
      </c>
      <c r="E136" s="469">
        <f t="shared" si="112"/>
        <v>0</v>
      </c>
      <c r="F136" s="75">
        <f t="shared" si="113"/>
        <v>0</v>
      </c>
      <c r="G136" s="76" t="e">
        <f t="shared" ref="G136:G143" si="158">F136/E136</f>
        <v>#DIV/0!</v>
      </c>
      <c r="H136" s="78">
        <f t="shared" si="114"/>
        <v>0</v>
      </c>
      <c r="I136" s="78">
        <f t="shared" si="115"/>
        <v>0</v>
      </c>
      <c r="J136" s="76"/>
      <c r="K136" s="78">
        <f t="shared" si="116"/>
        <v>0</v>
      </c>
      <c r="L136" s="79">
        <f t="shared" si="117"/>
        <v>0</v>
      </c>
      <c r="M136" s="76" t="e">
        <f t="shared" ref="M136:M143" si="159">L136/E136</f>
        <v>#DIV/0!</v>
      </c>
      <c r="N136" s="78">
        <f t="shared" si="118"/>
        <v>0</v>
      </c>
      <c r="O136" s="470">
        <f t="shared" si="119"/>
        <v>0</v>
      </c>
      <c r="P136" s="76"/>
      <c r="Q136" s="682">
        <f t="shared" ref="Q136:Q143" si="160">R136+S136</f>
        <v>0</v>
      </c>
      <c r="R136" s="682">
        <v>0</v>
      </c>
      <c r="S136" s="708"/>
      <c r="T136" s="604">
        <f t="shared" ref="T136:T143" si="161">U136+V136</f>
        <v>0</v>
      </c>
      <c r="U136" s="604">
        <v>0</v>
      </c>
      <c r="V136" s="707"/>
      <c r="W136" s="604">
        <f t="shared" si="149"/>
        <v>0</v>
      </c>
      <c r="X136" s="604">
        <v>0</v>
      </c>
      <c r="Y136" s="707"/>
      <c r="Z136" s="604">
        <f t="shared" si="150"/>
        <v>0</v>
      </c>
      <c r="AA136" s="604">
        <v>0</v>
      </c>
      <c r="AB136" s="707">
        <v>0</v>
      </c>
      <c r="AC136" s="555">
        <f t="shared" ref="AC136:AC143" si="162">AD136+AE136</f>
        <v>0</v>
      </c>
      <c r="AD136" s="556">
        <v>0</v>
      </c>
      <c r="AE136" s="189">
        <f t="shared" si="151"/>
        <v>0</v>
      </c>
      <c r="AF136" s="555">
        <f t="shared" ref="AF136:AF143" si="163">AG136+AH136</f>
        <v>0</v>
      </c>
      <c r="AG136" s="556">
        <v>0</v>
      </c>
      <c r="AH136" s="546">
        <v>0</v>
      </c>
      <c r="AI136" s="555">
        <f t="shared" ref="AI136:AI143" si="164">AJ136+AK136</f>
        <v>0</v>
      </c>
      <c r="AJ136" s="556">
        <v>0</v>
      </c>
      <c r="AK136" s="547">
        <v>0</v>
      </c>
      <c r="AL136" s="555">
        <f t="shared" ref="AL136:AL143" si="165">AM136+AN136</f>
        <v>0</v>
      </c>
      <c r="AM136" s="556">
        <v>0</v>
      </c>
      <c r="AN136" s="546">
        <v>0</v>
      </c>
      <c r="AO136" s="555">
        <f t="shared" ref="AO136:AO143" si="166">AP136+AQ136</f>
        <v>0</v>
      </c>
      <c r="AP136" s="556">
        <v>0</v>
      </c>
      <c r="AQ136" s="189">
        <f t="shared" si="152"/>
        <v>0</v>
      </c>
      <c r="AR136" s="555">
        <f t="shared" ref="AR136:AR143" si="167">AS136+AT136</f>
        <v>0</v>
      </c>
      <c r="AS136" s="556">
        <v>0</v>
      </c>
      <c r="AT136" s="189">
        <f t="shared" si="153"/>
        <v>0</v>
      </c>
      <c r="AU136" s="555">
        <f t="shared" ref="AU136:AU143" si="168">AV136+AW136</f>
        <v>0</v>
      </c>
      <c r="AV136" s="556">
        <v>0</v>
      </c>
      <c r="AW136" s="547">
        <v>0</v>
      </c>
      <c r="AX136" s="555">
        <f t="shared" ref="AX136:AX143" si="169">AY136+AZ136</f>
        <v>0</v>
      </c>
      <c r="AY136" s="556">
        <v>0</v>
      </c>
      <c r="AZ136" s="547">
        <v>0</v>
      </c>
      <c r="BA136" s="555">
        <f t="shared" ref="BA136:BA143" si="170">BB136+BC136</f>
        <v>0</v>
      </c>
      <c r="BB136" s="556">
        <v>0</v>
      </c>
      <c r="BC136" s="557">
        <v>0</v>
      </c>
      <c r="BD136" s="555">
        <f t="shared" ref="BD136:BD143" si="171">BE136+BF136</f>
        <v>0</v>
      </c>
      <c r="BE136" s="556">
        <v>0</v>
      </c>
      <c r="BF136" s="189">
        <f t="shared" si="154"/>
        <v>0</v>
      </c>
      <c r="BG136" s="555">
        <f t="shared" ref="BG136:BG143" si="172">BH136+BI136</f>
        <v>0</v>
      </c>
      <c r="BH136" s="556">
        <v>0</v>
      </c>
      <c r="BI136" s="189">
        <f t="shared" si="155"/>
        <v>0</v>
      </c>
      <c r="BJ136" s="555">
        <f t="shared" ref="BJ136:BJ143" si="173">BK136+BL136</f>
        <v>0</v>
      </c>
      <c r="BK136" s="556">
        <v>0</v>
      </c>
      <c r="BL136" s="546">
        <v>0</v>
      </c>
      <c r="BM136" s="555">
        <f t="shared" ref="BM136:BM143" si="174">BN136+BO136</f>
        <v>0</v>
      </c>
      <c r="BN136" s="556">
        <v>0</v>
      </c>
      <c r="BO136" s="546">
        <v>0</v>
      </c>
      <c r="BP136" s="555">
        <f t="shared" ref="BP136:BP143" si="175">BQ136+BR136</f>
        <v>0</v>
      </c>
      <c r="BQ136" s="556">
        <v>0</v>
      </c>
      <c r="BR136" s="546">
        <v>0</v>
      </c>
      <c r="BS136" s="558">
        <f t="shared" ref="BS136:BS143" si="176">BT136+BU136</f>
        <v>0</v>
      </c>
      <c r="BT136" s="559">
        <v>0</v>
      </c>
      <c r="BU136" s="88">
        <f t="shared" si="156"/>
        <v>0</v>
      </c>
      <c r="BV136" s="558">
        <f t="shared" ref="BV136:BV143" si="177">BW136+BX136</f>
        <v>0</v>
      </c>
      <c r="BW136" s="559">
        <v>0</v>
      </c>
      <c r="BX136" s="152">
        <f t="shared" si="157"/>
        <v>0</v>
      </c>
      <c r="BY136" s="480" t="e">
        <f t="shared" ref="BY136:BY143" si="178">BV136/Q136</f>
        <v>#DIV/0!</v>
      </c>
    </row>
    <row r="137" spans="2:77" s="597" customFormat="1" ht="15.75" customHeight="1" x14ac:dyDescent="0.25">
      <c r="B137" s="788"/>
      <c r="C137" s="789"/>
      <c r="D137" s="577" t="s">
        <v>32</v>
      </c>
      <c r="E137" s="578">
        <f t="shared" si="112"/>
        <v>0</v>
      </c>
      <c r="F137" s="579">
        <f t="shared" si="113"/>
        <v>0</v>
      </c>
      <c r="G137" s="580" t="e">
        <f t="shared" si="158"/>
        <v>#DIV/0!</v>
      </c>
      <c r="H137" s="581">
        <f t="shared" si="114"/>
        <v>0</v>
      </c>
      <c r="I137" s="581">
        <f t="shared" si="115"/>
        <v>0</v>
      </c>
      <c r="J137" s="580"/>
      <c r="K137" s="581">
        <f t="shared" si="116"/>
        <v>0</v>
      </c>
      <c r="L137" s="582">
        <f t="shared" si="117"/>
        <v>0</v>
      </c>
      <c r="M137" s="580" t="e">
        <f t="shared" si="159"/>
        <v>#DIV/0!</v>
      </c>
      <c r="N137" s="581">
        <f t="shared" si="118"/>
        <v>0</v>
      </c>
      <c r="O137" s="583">
        <f t="shared" si="119"/>
        <v>0</v>
      </c>
      <c r="P137" s="580"/>
      <c r="Q137" s="709">
        <f t="shared" si="160"/>
        <v>0</v>
      </c>
      <c r="R137" s="709">
        <v>0</v>
      </c>
      <c r="S137" s="708">
        <f>S136*0.25</f>
        <v>0</v>
      </c>
      <c r="T137" s="710">
        <f t="shared" si="161"/>
        <v>0</v>
      </c>
      <c r="U137" s="710">
        <v>0</v>
      </c>
      <c r="V137" s="707"/>
      <c r="W137" s="710">
        <f t="shared" si="149"/>
        <v>0</v>
      </c>
      <c r="X137" s="710">
        <v>0</v>
      </c>
      <c r="Y137" s="707"/>
      <c r="Z137" s="710">
        <f t="shared" si="150"/>
        <v>0</v>
      </c>
      <c r="AA137" s="710">
        <v>0</v>
      </c>
      <c r="AB137" s="707"/>
      <c r="AC137" s="588">
        <f t="shared" si="162"/>
        <v>0</v>
      </c>
      <c r="AD137" s="589">
        <v>0</v>
      </c>
      <c r="AE137" s="590">
        <f t="shared" si="151"/>
        <v>0</v>
      </c>
      <c r="AF137" s="588">
        <f t="shared" si="163"/>
        <v>0</v>
      </c>
      <c r="AG137" s="589">
        <v>0</v>
      </c>
      <c r="AH137" s="546"/>
      <c r="AI137" s="588">
        <f t="shared" si="164"/>
        <v>0</v>
      </c>
      <c r="AJ137" s="589">
        <v>0</v>
      </c>
      <c r="AK137" s="587"/>
      <c r="AL137" s="588">
        <f t="shared" si="165"/>
        <v>0</v>
      </c>
      <c r="AM137" s="589">
        <v>0</v>
      </c>
      <c r="AN137" s="546"/>
      <c r="AO137" s="588">
        <f t="shared" si="166"/>
        <v>0</v>
      </c>
      <c r="AP137" s="589">
        <v>0</v>
      </c>
      <c r="AQ137" s="590">
        <f t="shared" si="152"/>
        <v>0</v>
      </c>
      <c r="AR137" s="588">
        <f t="shared" si="167"/>
        <v>0</v>
      </c>
      <c r="AS137" s="589">
        <v>0</v>
      </c>
      <c r="AT137" s="590">
        <f t="shared" si="153"/>
        <v>0</v>
      </c>
      <c r="AU137" s="588">
        <f t="shared" si="168"/>
        <v>0</v>
      </c>
      <c r="AV137" s="589">
        <v>0</v>
      </c>
      <c r="AW137" s="587">
        <v>0</v>
      </c>
      <c r="AX137" s="588">
        <f t="shared" si="169"/>
        <v>0</v>
      </c>
      <c r="AY137" s="589">
        <v>0</v>
      </c>
      <c r="AZ137" s="587">
        <v>0</v>
      </c>
      <c r="BA137" s="588">
        <f t="shared" si="170"/>
        <v>0</v>
      </c>
      <c r="BB137" s="589">
        <v>0</v>
      </c>
      <c r="BC137" s="591">
        <v>0</v>
      </c>
      <c r="BD137" s="588">
        <f t="shared" si="171"/>
        <v>0</v>
      </c>
      <c r="BE137" s="589">
        <v>0</v>
      </c>
      <c r="BF137" s="590">
        <f t="shared" si="154"/>
        <v>0</v>
      </c>
      <c r="BG137" s="588">
        <f t="shared" si="172"/>
        <v>0</v>
      </c>
      <c r="BH137" s="589">
        <v>0</v>
      </c>
      <c r="BI137" s="590">
        <f t="shared" si="155"/>
        <v>0</v>
      </c>
      <c r="BJ137" s="588">
        <f t="shared" si="173"/>
        <v>0</v>
      </c>
      <c r="BK137" s="589">
        <v>0</v>
      </c>
      <c r="BL137" s="586">
        <v>0</v>
      </c>
      <c r="BM137" s="588">
        <f t="shared" si="174"/>
        <v>0</v>
      </c>
      <c r="BN137" s="589">
        <v>0</v>
      </c>
      <c r="BO137" s="586">
        <v>0</v>
      </c>
      <c r="BP137" s="588">
        <f t="shared" si="175"/>
        <v>0</v>
      </c>
      <c r="BQ137" s="589">
        <v>0</v>
      </c>
      <c r="BR137" s="586">
        <v>0</v>
      </c>
      <c r="BS137" s="592">
        <f t="shared" si="176"/>
        <v>0</v>
      </c>
      <c r="BT137" s="593">
        <v>0</v>
      </c>
      <c r="BU137" s="594">
        <f t="shared" si="156"/>
        <v>0</v>
      </c>
      <c r="BV137" s="592">
        <f t="shared" si="177"/>
        <v>0</v>
      </c>
      <c r="BW137" s="593">
        <v>0</v>
      </c>
      <c r="BX137" s="595">
        <f t="shared" si="157"/>
        <v>0</v>
      </c>
      <c r="BY137" s="596" t="e">
        <f t="shared" si="178"/>
        <v>#DIV/0!</v>
      </c>
    </row>
    <row r="138" spans="2:77" s="597" customFormat="1" ht="15.75" customHeight="1" x14ac:dyDescent="0.25">
      <c r="B138" s="779" t="s">
        <v>180</v>
      </c>
      <c r="C138" s="781" t="s">
        <v>181</v>
      </c>
      <c r="D138" s="577" t="s">
        <v>57</v>
      </c>
      <c r="E138" s="578">
        <f t="shared" si="112"/>
        <v>5500</v>
      </c>
      <c r="F138" s="579">
        <f t="shared" si="113"/>
        <v>1825</v>
      </c>
      <c r="G138" s="580">
        <f t="shared" si="158"/>
        <v>0.33181818181818185</v>
      </c>
      <c r="H138" s="581">
        <f t="shared" si="114"/>
        <v>1212</v>
      </c>
      <c r="I138" s="581">
        <f t="shared" si="115"/>
        <v>3037</v>
      </c>
      <c r="J138" s="580">
        <f t="shared" ref="J138:J143" si="179">I138/E138</f>
        <v>0.55218181818181822</v>
      </c>
      <c r="K138" s="581">
        <f t="shared" si="116"/>
        <v>0</v>
      </c>
      <c r="L138" s="582">
        <f t="shared" si="117"/>
        <v>3037</v>
      </c>
      <c r="M138" s="580">
        <f t="shared" si="159"/>
        <v>0.55218181818181822</v>
      </c>
      <c r="N138" s="581">
        <f t="shared" si="118"/>
        <v>0</v>
      </c>
      <c r="O138" s="583">
        <f t="shared" si="119"/>
        <v>3037</v>
      </c>
      <c r="P138" s="580">
        <f t="shared" ref="P138:P143" si="180">O138/E138</f>
        <v>0.55218181818181822</v>
      </c>
      <c r="Q138" s="709">
        <f t="shared" si="160"/>
        <v>5500</v>
      </c>
      <c r="R138" s="709">
        <v>0</v>
      </c>
      <c r="S138" s="708">
        <v>5500</v>
      </c>
      <c r="T138" s="710">
        <f t="shared" si="161"/>
        <v>594</v>
      </c>
      <c r="U138" s="710">
        <v>0</v>
      </c>
      <c r="V138" s="707">
        <v>594</v>
      </c>
      <c r="W138" s="710">
        <f t="shared" si="149"/>
        <v>806</v>
      </c>
      <c r="X138" s="710">
        <v>0</v>
      </c>
      <c r="Y138" s="707">
        <v>806</v>
      </c>
      <c r="Z138" s="710">
        <f t="shared" si="150"/>
        <v>425</v>
      </c>
      <c r="AA138" s="710">
        <v>0</v>
      </c>
      <c r="AB138" s="707">
        <v>425</v>
      </c>
      <c r="AC138" s="588">
        <f t="shared" si="162"/>
        <v>1825</v>
      </c>
      <c r="AD138" s="589">
        <v>0</v>
      </c>
      <c r="AE138" s="590">
        <f t="shared" si="151"/>
        <v>1825</v>
      </c>
      <c r="AF138" s="588">
        <f t="shared" si="163"/>
        <v>404</v>
      </c>
      <c r="AG138" s="589">
        <v>0</v>
      </c>
      <c r="AH138" s="546">
        <v>404</v>
      </c>
      <c r="AI138" s="588">
        <f t="shared" si="164"/>
        <v>391</v>
      </c>
      <c r="AJ138" s="589">
        <v>0</v>
      </c>
      <c r="AK138" s="587">
        <v>391</v>
      </c>
      <c r="AL138" s="588">
        <f t="shared" si="165"/>
        <v>417</v>
      </c>
      <c r="AM138" s="589">
        <v>0</v>
      </c>
      <c r="AN138" s="546">
        <v>417</v>
      </c>
      <c r="AO138" s="588">
        <f t="shared" si="166"/>
        <v>1212</v>
      </c>
      <c r="AP138" s="589">
        <v>0</v>
      </c>
      <c r="AQ138" s="590">
        <f t="shared" si="152"/>
        <v>1212</v>
      </c>
      <c r="AR138" s="588">
        <f t="shared" si="167"/>
        <v>3037</v>
      </c>
      <c r="AS138" s="589">
        <v>0</v>
      </c>
      <c r="AT138" s="590">
        <f t="shared" si="153"/>
        <v>3037</v>
      </c>
      <c r="AU138" s="588">
        <f t="shared" si="168"/>
        <v>0</v>
      </c>
      <c r="AV138" s="589">
        <v>0</v>
      </c>
      <c r="AW138" s="587">
        <v>0</v>
      </c>
      <c r="AX138" s="588">
        <f t="shared" si="169"/>
        <v>0</v>
      </c>
      <c r="AY138" s="589">
        <v>0</v>
      </c>
      <c r="AZ138" s="587">
        <v>0</v>
      </c>
      <c r="BA138" s="588">
        <f t="shared" si="170"/>
        <v>0</v>
      </c>
      <c r="BB138" s="589">
        <v>0</v>
      </c>
      <c r="BC138" s="591">
        <v>0</v>
      </c>
      <c r="BD138" s="588">
        <f t="shared" si="171"/>
        <v>0</v>
      </c>
      <c r="BE138" s="589">
        <v>0</v>
      </c>
      <c r="BF138" s="590">
        <f t="shared" si="154"/>
        <v>0</v>
      </c>
      <c r="BG138" s="588">
        <f t="shared" si="172"/>
        <v>3037</v>
      </c>
      <c r="BH138" s="589">
        <v>0</v>
      </c>
      <c r="BI138" s="590">
        <f t="shared" si="155"/>
        <v>3037</v>
      </c>
      <c r="BJ138" s="588">
        <f t="shared" si="173"/>
        <v>0</v>
      </c>
      <c r="BK138" s="589">
        <v>0</v>
      </c>
      <c r="BL138" s="586">
        <v>0</v>
      </c>
      <c r="BM138" s="588">
        <f t="shared" si="174"/>
        <v>0</v>
      </c>
      <c r="BN138" s="589">
        <v>0</v>
      </c>
      <c r="BO138" s="586">
        <v>0</v>
      </c>
      <c r="BP138" s="588">
        <f t="shared" si="175"/>
        <v>0</v>
      </c>
      <c r="BQ138" s="589">
        <v>0</v>
      </c>
      <c r="BR138" s="586">
        <v>0</v>
      </c>
      <c r="BS138" s="592">
        <f t="shared" si="176"/>
        <v>0</v>
      </c>
      <c r="BT138" s="593">
        <v>0</v>
      </c>
      <c r="BU138" s="594">
        <f t="shared" si="156"/>
        <v>0</v>
      </c>
      <c r="BV138" s="592">
        <f t="shared" si="177"/>
        <v>3037</v>
      </c>
      <c r="BW138" s="593">
        <v>0</v>
      </c>
      <c r="BX138" s="595">
        <f t="shared" si="157"/>
        <v>3037</v>
      </c>
      <c r="BY138" s="596">
        <f t="shared" si="178"/>
        <v>0.55218181818181822</v>
      </c>
    </row>
    <row r="139" spans="2:77" s="597" customFormat="1" ht="15.75" customHeight="1" x14ac:dyDescent="0.25">
      <c r="B139" s="780"/>
      <c r="C139" s="782"/>
      <c r="D139" s="577" t="s">
        <v>32</v>
      </c>
      <c r="E139" s="578">
        <f t="shared" si="112"/>
        <v>385.00000000000006</v>
      </c>
      <c r="F139" s="579">
        <f t="shared" si="113"/>
        <v>109.99700000000001</v>
      </c>
      <c r="G139" s="580">
        <f t="shared" si="158"/>
        <v>0.28570649350649352</v>
      </c>
      <c r="H139" s="581">
        <f t="shared" si="114"/>
        <v>82.712000000000003</v>
      </c>
      <c r="I139" s="581">
        <f t="shared" si="115"/>
        <v>192.709</v>
      </c>
      <c r="J139" s="580">
        <f t="shared" si="179"/>
        <v>0.50054285714285707</v>
      </c>
      <c r="K139" s="581">
        <f t="shared" si="116"/>
        <v>0</v>
      </c>
      <c r="L139" s="582">
        <f t="shared" si="117"/>
        <v>192.709</v>
      </c>
      <c r="M139" s="580">
        <f t="shared" si="159"/>
        <v>0.50054285714285707</v>
      </c>
      <c r="N139" s="581">
        <f t="shared" si="118"/>
        <v>0</v>
      </c>
      <c r="O139" s="583">
        <f t="shared" si="119"/>
        <v>192.709</v>
      </c>
      <c r="P139" s="580">
        <f t="shared" si="180"/>
        <v>0.50054285714285707</v>
      </c>
      <c r="Q139" s="709">
        <f t="shared" si="160"/>
        <v>385.00000000000006</v>
      </c>
      <c r="R139" s="709">
        <v>0</v>
      </c>
      <c r="S139" s="708">
        <f>S138*0.07</f>
        <v>385.00000000000006</v>
      </c>
      <c r="T139" s="710">
        <f t="shared" si="161"/>
        <v>35.636000000000003</v>
      </c>
      <c r="U139" s="710">
        <v>0</v>
      </c>
      <c r="V139" s="707">
        <v>35.636000000000003</v>
      </c>
      <c r="W139" s="710">
        <f t="shared" si="149"/>
        <v>48.156999999999996</v>
      </c>
      <c r="X139" s="710">
        <v>0</v>
      </c>
      <c r="Y139" s="707">
        <v>48.156999999999996</v>
      </c>
      <c r="Z139" s="710">
        <f t="shared" si="150"/>
        <v>26.204000000000001</v>
      </c>
      <c r="AA139" s="710">
        <v>0</v>
      </c>
      <c r="AB139" s="707">
        <v>26.204000000000001</v>
      </c>
      <c r="AC139" s="588">
        <f t="shared" si="162"/>
        <v>109.99700000000001</v>
      </c>
      <c r="AD139" s="589">
        <v>0</v>
      </c>
      <c r="AE139" s="590">
        <f t="shared" si="151"/>
        <v>109.99700000000001</v>
      </c>
      <c r="AF139" s="588">
        <f t="shared" si="163"/>
        <v>22.443999999999999</v>
      </c>
      <c r="AG139" s="589">
        <v>0</v>
      </c>
      <c r="AH139" s="546">
        <v>22.443999999999999</v>
      </c>
      <c r="AI139" s="588">
        <f t="shared" si="164"/>
        <v>25.542000000000002</v>
      </c>
      <c r="AJ139" s="589">
        <v>0</v>
      </c>
      <c r="AK139" s="587">
        <v>25.542000000000002</v>
      </c>
      <c r="AL139" s="588">
        <f t="shared" si="165"/>
        <v>34.725999999999999</v>
      </c>
      <c r="AM139" s="589">
        <v>0</v>
      </c>
      <c r="AN139" s="546">
        <v>34.725999999999999</v>
      </c>
      <c r="AO139" s="588">
        <f t="shared" si="166"/>
        <v>82.712000000000003</v>
      </c>
      <c r="AP139" s="589">
        <v>0</v>
      </c>
      <c r="AQ139" s="590">
        <f t="shared" si="152"/>
        <v>82.712000000000003</v>
      </c>
      <c r="AR139" s="588">
        <f t="shared" si="167"/>
        <v>192.709</v>
      </c>
      <c r="AS139" s="589">
        <v>0</v>
      </c>
      <c r="AT139" s="590">
        <f t="shared" si="153"/>
        <v>192.709</v>
      </c>
      <c r="AU139" s="588">
        <f t="shared" si="168"/>
        <v>0</v>
      </c>
      <c r="AV139" s="589">
        <v>0</v>
      </c>
      <c r="AW139" s="587">
        <v>0</v>
      </c>
      <c r="AX139" s="588">
        <f t="shared" si="169"/>
        <v>0</v>
      </c>
      <c r="AY139" s="589">
        <v>0</v>
      </c>
      <c r="AZ139" s="587">
        <v>0</v>
      </c>
      <c r="BA139" s="588">
        <f t="shared" si="170"/>
        <v>0</v>
      </c>
      <c r="BB139" s="589">
        <v>0</v>
      </c>
      <c r="BC139" s="591">
        <v>0</v>
      </c>
      <c r="BD139" s="588">
        <f t="shared" si="171"/>
        <v>0</v>
      </c>
      <c r="BE139" s="589">
        <v>0</v>
      </c>
      <c r="BF139" s="590">
        <f t="shared" si="154"/>
        <v>0</v>
      </c>
      <c r="BG139" s="588">
        <f t="shared" si="172"/>
        <v>192.709</v>
      </c>
      <c r="BH139" s="589">
        <v>0</v>
      </c>
      <c r="BI139" s="590">
        <f t="shared" si="155"/>
        <v>192.709</v>
      </c>
      <c r="BJ139" s="588">
        <f t="shared" si="173"/>
        <v>0</v>
      </c>
      <c r="BK139" s="589">
        <v>0</v>
      </c>
      <c r="BL139" s="586">
        <v>0</v>
      </c>
      <c r="BM139" s="588">
        <f t="shared" si="174"/>
        <v>0</v>
      </c>
      <c r="BN139" s="589">
        <v>0</v>
      </c>
      <c r="BO139" s="586">
        <v>0</v>
      </c>
      <c r="BP139" s="588">
        <f t="shared" si="175"/>
        <v>0</v>
      </c>
      <c r="BQ139" s="589">
        <v>0</v>
      </c>
      <c r="BR139" s="586">
        <v>0</v>
      </c>
      <c r="BS139" s="592">
        <f t="shared" si="176"/>
        <v>0</v>
      </c>
      <c r="BT139" s="593">
        <v>0</v>
      </c>
      <c r="BU139" s="594">
        <f t="shared" si="156"/>
        <v>0</v>
      </c>
      <c r="BV139" s="592">
        <f t="shared" si="177"/>
        <v>192.709</v>
      </c>
      <c r="BW139" s="593">
        <v>0</v>
      </c>
      <c r="BX139" s="595">
        <f t="shared" si="157"/>
        <v>192.709</v>
      </c>
      <c r="BY139" s="596">
        <f t="shared" si="178"/>
        <v>0.50054285714285707</v>
      </c>
    </row>
    <row r="140" spans="2:77" s="597" customFormat="1" ht="15.75" customHeight="1" x14ac:dyDescent="0.25">
      <c r="B140" s="779" t="s">
        <v>182</v>
      </c>
      <c r="C140" s="781" t="s">
        <v>183</v>
      </c>
      <c r="D140" s="577" t="s">
        <v>57</v>
      </c>
      <c r="E140" s="578">
        <f t="shared" si="112"/>
        <v>300</v>
      </c>
      <c r="F140" s="579">
        <f t="shared" si="113"/>
        <v>14</v>
      </c>
      <c r="G140" s="580">
        <f t="shared" si="158"/>
        <v>4.6666666666666669E-2</v>
      </c>
      <c r="H140" s="581">
        <f t="shared" si="114"/>
        <v>0</v>
      </c>
      <c r="I140" s="581">
        <f t="shared" si="115"/>
        <v>14</v>
      </c>
      <c r="J140" s="580">
        <f t="shared" si="179"/>
        <v>4.6666666666666669E-2</v>
      </c>
      <c r="K140" s="581">
        <f t="shared" si="116"/>
        <v>0</v>
      </c>
      <c r="L140" s="582">
        <f t="shared" si="117"/>
        <v>14</v>
      </c>
      <c r="M140" s="580">
        <f t="shared" si="159"/>
        <v>4.6666666666666669E-2</v>
      </c>
      <c r="N140" s="581">
        <f t="shared" si="118"/>
        <v>0</v>
      </c>
      <c r="O140" s="583">
        <f t="shared" si="119"/>
        <v>14</v>
      </c>
      <c r="P140" s="580">
        <f t="shared" si="180"/>
        <v>4.6666666666666669E-2</v>
      </c>
      <c r="Q140" s="709">
        <f t="shared" si="160"/>
        <v>300</v>
      </c>
      <c r="R140" s="709">
        <v>0</v>
      </c>
      <c r="S140" s="708">
        <v>300</v>
      </c>
      <c r="T140" s="710">
        <f t="shared" si="161"/>
        <v>7</v>
      </c>
      <c r="U140" s="710">
        <v>0</v>
      </c>
      <c r="V140" s="707">
        <v>7</v>
      </c>
      <c r="W140" s="710">
        <f t="shared" si="149"/>
        <v>0</v>
      </c>
      <c r="X140" s="710">
        <v>0</v>
      </c>
      <c r="Y140" s="707"/>
      <c r="Z140" s="710">
        <f t="shared" si="150"/>
        <v>7</v>
      </c>
      <c r="AA140" s="710">
        <v>0</v>
      </c>
      <c r="AB140" s="707">
        <v>7</v>
      </c>
      <c r="AC140" s="588">
        <f t="shared" si="162"/>
        <v>14</v>
      </c>
      <c r="AD140" s="589">
        <v>0</v>
      </c>
      <c r="AE140" s="590">
        <f t="shared" si="151"/>
        <v>14</v>
      </c>
      <c r="AF140" s="588">
        <f t="shared" si="163"/>
        <v>0</v>
      </c>
      <c r="AG140" s="589">
        <v>0</v>
      </c>
      <c r="AH140" s="546"/>
      <c r="AI140" s="588">
        <f t="shared" si="164"/>
        <v>0</v>
      </c>
      <c r="AJ140" s="589">
        <v>0</v>
      </c>
      <c r="AK140" s="587"/>
      <c r="AL140" s="588">
        <f t="shared" si="165"/>
        <v>0</v>
      </c>
      <c r="AM140" s="589">
        <v>0</v>
      </c>
      <c r="AN140" s="546"/>
      <c r="AO140" s="588">
        <f t="shared" si="166"/>
        <v>0</v>
      </c>
      <c r="AP140" s="589">
        <v>0</v>
      </c>
      <c r="AQ140" s="590">
        <f t="shared" si="152"/>
        <v>0</v>
      </c>
      <c r="AR140" s="588">
        <f t="shared" si="167"/>
        <v>14</v>
      </c>
      <c r="AS140" s="589">
        <v>0</v>
      </c>
      <c r="AT140" s="590">
        <f t="shared" si="153"/>
        <v>14</v>
      </c>
      <c r="AU140" s="588">
        <f t="shared" si="168"/>
        <v>0</v>
      </c>
      <c r="AV140" s="589">
        <v>0</v>
      </c>
      <c r="AW140" s="587">
        <v>0</v>
      </c>
      <c r="AX140" s="588">
        <f t="shared" si="169"/>
        <v>0</v>
      </c>
      <c r="AY140" s="589">
        <v>0</v>
      </c>
      <c r="AZ140" s="587">
        <v>0</v>
      </c>
      <c r="BA140" s="588">
        <f t="shared" si="170"/>
        <v>0</v>
      </c>
      <c r="BB140" s="589">
        <v>0</v>
      </c>
      <c r="BC140" s="591">
        <v>0</v>
      </c>
      <c r="BD140" s="588">
        <f t="shared" si="171"/>
        <v>0</v>
      </c>
      <c r="BE140" s="589">
        <v>0</v>
      </c>
      <c r="BF140" s="590">
        <f t="shared" si="154"/>
        <v>0</v>
      </c>
      <c r="BG140" s="588">
        <f t="shared" si="172"/>
        <v>14</v>
      </c>
      <c r="BH140" s="589">
        <v>0</v>
      </c>
      <c r="BI140" s="590">
        <f t="shared" si="155"/>
        <v>14</v>
      </c>
      <c r="BJ140" s="588">
        <f t="shared" si="173"/>
        <v>0</v>
      </c>
      <c r="BK140" s="589">
        <v>0</v>
      </c>
      <c r="BL140" s="586">
        <v>0</v>
      </c>
      <c r="BM140" s="588">
        <f t="shared" si="174"/>
        <v>0</v>
      </c>
      <c r="BN140" s="589">
        <v>0</v>
      </c>
      <c r="BO140" s="586">
        <v>0</v>
      </c>
      <c r="BP140" s="588">
        <f t="shared" si="175"/>
        <v>0</v>
      </c>
      <c r="BQ140" s="589">
        <v>0</v>
      </c>
      <c r="BR140" s="586">
        <v>0</v>
      </c>
      <c r="BS140" s="592">
        <f t="shared" si="176"/>
        <v>0</v>
      </c>
      <c r="BT140" s="593">
        <v>0</v>
      </c>
      <c r="BU140" s="594">
        <f t="shared" si="156"/>
        <v>0</v>
      </c>
      <c r="BV140" s="592">
        <f t="shared" si="177"/>
        <v>14</v>
      </c>
      <c r="BW140" s="593">
        <v>0</v>
      </c>
      <c r="BX140" s="595">
        <f t="shared" si="157"/>
        <v>14</v>
      </c>
      <c r="BY140" s="596">
        <f t="shared" si="178"/>
        <v>4.6666666666666669E-2</v>
      </c>
    </row>
    <row r="141" spans="2:77" s="597" customFormat="1" ht="15.75" customHeight="1" x14ac:dyDescent="0.25">
      <c r="B141" s="780"/>
      <c r="C141" s="782"/>
      <c r="D141" s="598" t="s">
        <v>32</v>
      </c>
      <c r="E141" s="578">
        <f t="shared" si="112"/>
        <v>27</v>
      </c>
      <c r="F141" s="579">
        <f t="shared" si="113"/>
        <v>1.0980000000000001</v>
      </c>
      <c r="G141" s="580">
        <f t="shared" si="158"/>
        <v>4.066666666666667E-2</v>
      </c>
      <c r="H141" s="581">
        <f t="shared" si="114"/>
        <v>0</v>
      </c>
      <c r="I141" s="581">
        <f t="shared" si="115"/>
        <v>1.0980000000000001</v>
      </c>
      <c r="J141" s="580">
        <f t="shared" si="179"/>
        <v>4.066666666666667E-2</v>
      </c>
      <c r="K141" s="581">
        <f t="shared" si="116"/>
        <v>0</v>
      </c>
      <c r="L141" s="582">
        <f t="shared" si="117"/>
        <v>1.0980000000000001</v>
      </c>
      <c r="M141" s="580">
        <f t="shared" si="159"/>
        <v>4.066666666666667E-2</v>
      </c>
      <c r="N141" s="581">
        <f t="shared" si="118"/>
        <v>0</v>
      </c>
      <c r="O141" s="583">
        <f t="shared" si="119"/>
        <v>1.0980000000000001</v>
      </c>
      <c r="P141" s="580">
        <f t="shared" si="180"/>
        <v>4.066666666666667E-2</v>
      </c>
      <c r="Q141" s="709">
        <f t="shared" si="160"/>
        <v>27</v>
      </c>
      <c r="R141" s="709">
        <v>0</v>
      </c>
      <c r="S141" s="708">
        <f>S140*0.09</f>
        <v>27</v>
      </c>
      <c r="T141" s="710">
        <f t="shared" si="161"/>
        <v>0.20399999999999999</v>
      </c>
      <c r="U141" s="710">
        <v>0</v>
      </c>
      <c r="V141" s="707">
        <v>0.20399999999999999</v>
      </c>
      <c r="W141" s="710">
        <f t="shared" si="149"/>
        <v>0</v>
      </c>
      <c r="X141" s="710">
        <v>0</v>
      </c>
      <c r="Y141" s="707"/>
      <c r="Z141" s="710">
        <f t="shared" si="150"/>
        <v>0.89400000000000002</v>
      </c>
      <c r="AA141" s="710">
        <v>0</v>
      </c>
      <c r="AB141" s="707">
        <v>0.89400000000000002</v>
      </c>
      <c r="AC141" s="599">
        <f t="shared" si="162"/>
        <v>1.0980000000000001</v>
      </c>
      <c r="AD141" s="600">
        <v>0</v>
      </c>
      <c r="AE141" s="590">
        <f t="shared" si="151"/>
        <v>1.0980000000000001</v>
      </c>
      <c r="AF141" s="599">
        <f t="shared" si="163"/>
        <v>0</v>
      </c>
      <c r="AG141" s="600">
        <v>0</v>
      </c>
      <c r="AH141" s="546"/>
      <c r="AI141" s="599">
        <f t="shared" si="164"/>
        <v>0</v>
      </c>
      <c r="AJ141" s="600">
        <v>0</v>
      </c>
      <c r="AK141" s="587"/>
      <c r="AL141" s="599">
        <f t="shared" si="165"/>
        <v>0</v>
      </c>
      <c r="AM141" s="600">
        <v>0</v>
      </c>
      <c r="AN141" s="546"/>
      <c r="AO141" s="599">
        <f t="shared" si="166"/>
        <v>0</v>
      </c>
      <c r="AP141" s="600">
        <v>0</v>
      </c>
      <c r="AQ141" s="590">
        <f t="shared" si="152"/>
        <v>0</v>
      </c>
      <c r="AR141" s="599">
        <f t="shared" si="167"/>
        <v>1.0980000000000001</v>
      </c>
      <c r="AS141" s="600">
        <v>0</v>
      </c>
      <c r="AT141" s="590">
        <f t="shared" si="153"/>
        <v>1.0980000000000001</v>
      </c>
      <c r="AU141" s="599">
        <f t="shared" si="168"/>
        <v>0</v>
      </c>
      <c r="AV141" s="600">
        <v>0</v>
      </c>
      <c r="AW141" s="587">
        <v>0</v>
      </c>
      <c r="AX141" s="599">
        <f t="shared" si="169"/>
        <v>0</v>
      </c>
      <c r="AY141" s="600">
        <v>0</v>
      </c>
      <c r="AZ141" s="587">
        <v>0</v>
      </c>
      <c r="BA141" s="599">
        <f t="shared" si="170"/>
        <v>0</v>
      </c>
      <c r="BB141" s="600">
        <v>0</v>
      </c>
      <c r="BC141" s="591">
        <v>0</v>
      </c>
      <c r="BD141" s="599">
        <f t="shared" si="171"/>
        <v>0</v>
      </c>
      <c r="BE141" s="600">
        <v>0</v>
      </c>
      <c r="BF141" s="590">
        <f t="shared" si="154"/>
        <v>0</v>
      </c>
      <c r="BG141" s="599">
        <f t="shared" si="172"/>
        <v>1.0980000000000001</v>
      </c>
      <c r="BH141" s="600">
        <v>0</v>
      </c>
      <c r="BI141" s="590">
        <f t="shared" si="155"/>
        <v>1.0980000000000001</v>
      </c>
      <c r="BJ141" s="599">
        <f t="shared" si="173"/>
        <v>0</v>
      </c>
      <c r="BK141" s="600">
        <v>0</v>
      </c>
      <c r="BL141" s="586">
        <v>0</v>
      </c>
      <c r="BM141" s="599">
        <f t="shared" si="174"/>
        <v>0</v>
      </c>
      <c r="BN141" s="600">
        <v>0</v>
      </c>
      <c r="BO141" s="586">
        <v>0</v>
      </c>
      <c r="BP141" s="599">
        <f t="shared" si="175"/>
        <v>0</v>
      </c>
      <c r="BQ141" s="600">
        <v>0</v>
      </c>
      <c r="BR141" s="586">
        <v>0</v>
      </c>
      <c r="BS141" s="601">
        <f t="shared" si="176"/>
        <v>0</v>
      </c>
      <c r="BT141" s="602">
        <v>0</v>
      </c>
      <c r="BU141" s="594">
        <f t="shared" si="156"/>
        <v>0</v>
      </c>
      <c r="BV141" s="601">
        <f t="shared" si="177"/>
        <v>1.0980000000000001</v>
      </c>
      <c r="BW141" s="602">
        <v>0</v>
      </c>
      <c r="BX141" s="595">
        <f t="shared" si="157"/>
        <v>1.0980000000000001</v>
      </c>
      <c r="BY141" s="596">
        <f t="shared" si="178"/>
        <v>4.066666666666667E-2</v>
      </c>
    </row>
    <row r="142" spans="2:77" s="597" customFormat="1" ht="15.75" customHeight="1" x14ac:dyDescent="0.25">
      <c r="B142" s="779" t="s">
        <v>184</v>
      </c>
      <c r="C142" s="781" t="s">
        <v>185</v>
      </c>
      <c r="D142" s="577" t="s">
        <v>57</v>
      </c>
      <c r="E142" s="578">
        <f t="shared" si="112"/>
        <v>950</v>
      </c>
      <c r="F142" s="579">
        <f t="shared" si="113"/>
        <v>83</v>
      </c>
      <c r="G142" s="580">
        <f t="shared" si="158"/>
        <v>8.7368421052631581E-2</v>
      </c>
      <c r="H142" s="581">
        <f t="shared" si="114"/>
        <v>136</v>
      </c>
      <c r="I142" s="581">
        <f t="shared" si="115"/>
        <v>219</v>
      </c>
      <c r="J142" s="580">
        <f t="shared" si="179"/>
        <v>0.23052631578947369</v>
      </c>
      <c r="K142" s="581">
        <f t="shared" si="116"/>
        <v>0</v>
      </c>
      <c r="L142" s="582">
        <f t="shared" si="117"/>
        <v>219</v>
      </c>
      <c r="M142" s="580">
        <f t="shared" si="159"/>
        <v>0.23052631578947369</v>
      </c>
      <c r="N142" s="581">
        <f t="shared" si="118"/>
        <v>0</v>
      </c>
      <c r="O142" s="583">
        <f t="shared" si="119"/>
        <v>219</v>
      </c>
      <c r="P142" s="580">
        <f t="shared" si="180"/>
        <v>0.23052631578947369</v>
      </c>
      <c r="Q142" s="709">
        <f t="shared" si="160"/>
        <v>950</v>
      </c>
      <c r="R142" s="709">
        <v>0</v>
      </c>
      <c r="S142" s="708">
        <v>950</v>
      </c>
      <c r="T142" s="710">
        <f t="shared" si="161"/>
        <v>48</v>
      </c>
      <c r="U142" s="710">
        <v>0</v>
      </c>
      <c r="V142" s="707">
        <v>48</v>
      </c>
      <c r="W142" s="710">
        <f t="shared" si="149"/>
        <v>15</v>
      </c>
      <c r="X142" s="710">
        <v>0</v>
      </c>
      <c r="Y142" s="707">
        <v>15</v>
      </c>
      <c r="Z142" s="710">
        <f t="shared" si="150"/>
        <v>20</v>
      </c>
      <c r="AA142" s="710">
        <v>0</v>
      </c>
      <c r="AB142" s="707">
        <v>20</v>
      </c>
      <c r="AC142" s="588">
        <f t="shared" si="162"/>
        <v>83</v>
      </c>
      <c r="AD142" s="589">
        <v>0</v>
      </c>
      <c r="AE142" s="590">
        <f t="shared" si="151"/>
        <v>83</v>
      </c>
      <c r="AF142" s="588">
        <f t="shared" si="163"/>
        <v>26</v>
      </c>
      <c r="AG142" s="589">
        <v>0</v>
      </c>
      <c r="AH142" s="546">
        <v>26</v>
      </c>
      <c r="AI142" s="588">
        <f t="shared" si="164"/>
        <v>9</v>
      </c>
      <c r="AJ142" s="589">
        <v>0</v>
      </c>
      <c r="AK142" s="587">
        <v>9</v>
      </c>
      <c r="AL142" s="588">
        <f t="shared" si="165"/>
        <v>101</v>
      </c>
      <c r="AM142" s="589">
        <v>0</v>
      </c>
      <c r="AN142" s="546">
        <v>101</v>
      </c>
      <c r="AO142" s="588">
        <f t="shared" si="166"/>
        <v>136</v>
      </c>
      <c r="AP142" s="589">
        <v>0</v>
      </c>
      <c r="AQ142" s="590">
        <f t="shared" si="152"/>
        <v>136</v>
      </c>
      <c r="AR142" s="588">
        <f t="shared" si="167"/>
        <v>219</v>
      </c>
      <c r="AS142" s="589">
        <v>0</v>
      </c>
      <c r="AT142" s="590">
        <f t="shared" si="153"/>
        <v>219</v>
      </c>
      <c r="AU142" s="588">
        <f t="shared" si="168"/>
        <v>0</v>
      </c>
      <c r="AV142" s="589">
        <v>0</v>
      </c>
      <c r="AW142" s="587">
        <v>0</v>
      </c>
      <c r="AX142" s="588">
        <f t="shared" si="169"/>
        <v>0</v>
      </c>
      <c r="AY142" s="589">
        <v>0</v>
      </c>
      <c r="AZ142" s="587">
        <v>0</v>
      </c>
      <c r="BA142" s="588">
        <f t="shared" si="170"/>
        <v>0</v>
      </c>
      <c r="BB142" s="589">
        <v>0</v>
      </c>
      <c r="BC142" s="591">
        <v>0</v>
      </c>
      <c r="BD142" s="588">
        <f t="shared" si="171"/>
        <v>0</v>
      </c>
      <c r="BE142" s="589">
        <v>0</v>
      </c>
      <c r="BF142" s="590">
        <f t="shared" si="154"/>
        <v>0</v>
      </c>
      <c r="BG142" s="588">
        <f t="shared" si="172"/>
        <v>219</v>
      </c>
      <c r="BH142" s="589">
        <v>0</v>
      </c>
      <c r="BI142" s="590">
        <f t="shared" si="155"/>
        <v>219</v>
      </c>
      <c r="BJ142" s="588">
        <f t="shared" si="173"/>
        <v>0</v>
      </c>
      <c r="BK142" s="589">
        <v>0</v>
      </c>
      <c r="BL142" s="586">
        <v>0</v>
      </c>
      <c r="BM142" s="588">
        <f t="shared" si="174"/>
        <v>0</v>
      </c>
      <c r="BN142" s="589">
        <v>0</v>
      </c>
      <c r="BO142" s="586">
        <v>0</v>
      </c>
      <c r="BP142" s="588">
        <f t="shared" si="175"/>
        <v>0</v>
      </c>
      <c r="BQ142" s="589">
        <v>0</v>
      </c>
      <c r="BR142" s="586">
        <v>0</v>
      </c>
      <c r="BS142" s="592">
        <f t="shared" si="176"/>
        <v>0</v>
      </c>
      <c r="BT142" s="593">
        <v>0</v>
      </c>
      <c r="BU142" s="594">
        <f t="shared" si="156"/>
        <v>0</v>
      </c>
      <c r="BV142" s="592">
        <f t="shared" si="177"/>
        <v>219</v>
      </c>
      <c r="BW142" s="593">
        <v>0</v>
      </c>
      <c r="BX142" s="595">
        <f t="shared" si="157"/>
        <v>219</v>
      </c>
      <c r="BY142" s="596">
        <f t="shared" si="178"/>
        <v>0.23052631578947369</v>
      </c>
    </row>
    <row r="143" spans="2:77" s="597" customFormat="1" ht="15.75" customHeight="1" x14ac:dyDescent="0.25">
      <c r="B143" s="780"/>
      <c r="C143" s="782"/>
      <c r="D143" s="577" t="s">
        <v>32</v>
      </c>
      <c r="E143" s="578">
        <f t="shared" si="112"/>
        <v>57</v>
      </c>
      <c r="F143" s="579">
        <f t="shared" si="113"/>
        <v>5.5490000000000004</v>
      </c>
      <c r="G143" s="580">
        <f t="shared" si="158"/>
        <v>9.7350877192982466E-2</v>
      </c>
      <c r="H143" s="581">
        <f t="shared" si="114"/>
        <v>15.843</v>
      </c>
      <c r="I143" s="581">
        <f t="shared" si="115"/>
        <v>21.391999999999999</v>
      </c>
      <c r="J143" s="580">
        <f t="shared" si="179"/>
        <v>0.37529824561403508</v>
      </c>
      <c r="K143" s="581">
        <f t="shared" si="116"/>
        <v>0</v>
      </c>
      <c r="L143" s="582">
        <f t="shared" si="117"/>
        <v>21.391999999999999</v>
      </c>
      <c r="M143" s="580">
        <f t="shared" si="159"/>
        <v>0.37529824561403508</v>
      </c>
      <c r="N143" s="581">
        <f t="shared" si="118"/>
        <v>0</v>
      </c>
      <c r="O143" s="583">
        <f t="shared" si="119"/>
        <v>21.391999999999999</v>
      </c>
      <c r="P143" s="580">
        <f t="shared" si="180"/>
        <v>0.37529824561403508</v>
      </c>
      <c r="Q143" s="709">
        <f t="shared" si="160"/>
        <v>57</v>
      </c>
      <c r="R143" s="709">
        <v>0</v>
      </c>
      <c r="S143" s="708">
        <f>S142*0.06</f>
        <v>57</v>
      </c>
      <c r="T143" s="710">
        <f t="shared" si="161"/>
        <v>2.5470000000000002</v>
      </c>
      <c r="U143" s="710">
        <v>0</v>
      </c>
      <c r="V143" s="707">
        <v>2.5470000000000002</v>
      </c>
      <c r="W143" s="710">
        <f t="shared" si="149"/>
        <v>1.9159999999999999</v>
      </c>
      <c r="X143" s="710">
        <v>0</v>
      </c>
      <c r="Y143" s="707">
        <v>1.9159999999999999</v>
      </c>
      <c r="Z143" s="710">
        <f t="shared" si="150"/>
        <v>1.0860000000000001</v>
      </c>
      <c r="AA143" s="710">
        <v>0</v>
      </c>
      <c r="AB143" s="707">
        <v>1.0860000000000001</v>
      </c>
      <c r="AC143" s="588">
        <f t="shared" si="162"/>
        <v>5.5490000000000004</v>
      </c>
      <c r="AD143" s="589">
        <v>0</v>
      </c>
      <c r="AE143" s="590">
        <f t="shared" si="151"/>
        <v>5.5490000000000004</v>
      </c>
      <c r="AF143" s="588">
        <f t="shared" si="163"/>
        <v>1.5920000000000001</v>
      </c>
      <c r="AG143" s="589">
        <v>0</v>
      </c>
      <c r="AH143" s="546">
        <v>1.5920000000000001</v>
      </c>
      <c r="AI143" s="588">
        <f t="shared" si="164"/>
        <v>0.498</v>
      </c>
      <c r="AJ143" s="589">
        <v>0</v>
      </c>
      <c r="AK143" s="587">
        <v>0.498</v>
      </c>
      <c r="AL143" s="588">
        <f t="shared" si="165"/>
        <v>13.753</v>
      </c>
      <c r="AM143" s="589">
        <v>0</v>
      </c>
      <c r="AN143" s="546">
        <v>13.753</v>
      </c>
      <c r="AO143" s="588">
        <f t="shared" si="166"/>
        <v>15.843</v>
      </c>
      <c r="AP143" s="589">
        <v>0</v>
      </c>
      <c r="AQ143" s="590">
        <f t="shared" si="152"/>
        <v>15.843</v>
      </c>
      <c r="AR143" s="588">
        <f t="shared" si="167"/>
        <v>21.391999999999999</v>
      </c>
      <c r="AS143" s="589">
        <v>0</v>
      </c>
      <c r="AT143" s="590">
        <f t="shared" si="153"/>
        <v>21.391999999999999</v>
      </c>
      <c r="AU143" s="588">
        <f t="shared" si="168"/>
        <v>0</v>
      </c>
      <c r="AV143" s="589">
        <v>0</v>
      </c>
      <c r="AW143" s="587">
        <v>0</v>
      </c>
      <c r="AX143" s="588">
        <f t="shared" si="169"/>
        <v>0</v>
      </c>
      <c r="AY143" s="589">
        <v>0</v>
      </c>
      <c r="AZ143" s="587">
        <v>0</v>
      </c>
      <c r="BA143" s="588">
        <f t="shared" si="170"/>
        <v>0</v>
      </c>
      <c r="BB143" s="589">
        <v>0</v>
      </c>
      <c r="BC143" s="591">
        <v>0</v>
      </c>
      <c r="BD143" s="588">
        <f t="shared" si="171"/>
        <v>0</v>
      </c>
      <c r="BE143" s="589">
        <v>0</v>
      </c>
      <c r="BF143" s="590">
        <f t="shared" si="154"/>
        <v>0</v>
      </c>
      <c r="BG143" s="588">
        <f t="shared" si="172"/>
        <v>21.391999999999999</v>
      </c>
      <c r="BH143" s="589">
        <v>0</v>
      </c>
      <c r="BI143" s="590">
        <f t="shared" si="155"/>
        <v>21.391999999999999</v>
      </c>
      <c r="BJ143" s="588">
        <f t="shared" si="173"/>
        <v>0</v>
      </c>
      <c r="BK143" s="589">
        <v>0</v>
      </c>
      <c r="BL143" s="586">
        <v>0</v>
      </c>
      <c r="BM143" s="588">
        <f t="shared" si="174"/>
        <v>0</v>
      </c>
      <c r="BN143" s="589">
        <v>0</v>
      </c>
      <c r="BO143" s="586">
        <v>0</v>
      </c>
      <c r="BP143" s="588">
        <f t="shared" si="175"/>
        <v>0</v>
      </c>
      <c r="BQ143" s="589">
        <v>0</v>
      </c>
      <c r="BR143" s="586">
        <v>0</v>
      </c>
      <c r="BS143" s="592">
        <f t="shared" si="176"/>
        <v>0</v>
      </c>
      <c r="BT143" s="593">
        <v>0</v>
      </c>
      <c r="BU143" s="594">
        <f t="shared" si="156"/>
        <v>0</v>
      </c>
      <c r="BV143" s="592">
        <f t="shared" si="177"/>
        <v>21.391999999999999</v>
      </c>
      <c r="BW143" s="593">
        <v>0</v>
      </c>
      <c r="BX143" s="595">
        <f t="shared" si="157"/>
        <v>21.391999999999999</v>
      </c>
      <c r="BY143" s="596">
        <f t="shared" si="178"/>
        <v>0.37529824561403508</v>
      </c>
    </row>
    <row r="144" spans="2:77" s="597" customFormat="1" ht="15.75" customHeight="1" x14ac:dyDescent="0.25">
      <c r="B144" s="783" t="s">
        <v>186</v>
      </c>
      <c r="C144" s="785" t="s">
        <v>187</v>
      </c>
      <c r="D144" s="577" t="s">
        <v>57</v>
      </c>
      <c r="E144" s="578">
        <f t="shared" si="112"/>
        <v>0</v>
      </c>
      <c r="F144" s="579">
        <f t="shared" si="113"/>
        <v>0</v>
      </c>
      <c r="G144" s="580"/>
      <c r="H144" s="581">
        <f t="shared" si="114"/>
        <v>0</v>
      </c>
      <c r="I144" s="581">
        <f t="shared" si="115"/>
        <v>0</v>
      </c>
      <c r="J144" s="580"/>
      <c r="K144" s="581">
        <f t="shared" si="116"/>
        <v>0</v>
      </c>
      <c r="L144" s="582">
        <f t="shared" si="117"/>
        <v>0</v>
      </c>
      <c r="M144" s="580"/>
      <c r="N144" s="581">
        <f t="shared" si="118"/>
        <v>0</v>
      </c>
      <c r="O144" s="583">
        <f t="shared" si="119"/>
        <v>0</v>
      </c>
      <c r="P144" s="580"/>
      <c r="Q144" s="711"/>
      <c r="R144" s="711"/>
      <c r="S144" s="708"/>
      <c r="T144" s="712"/>
      <c r="U144" s="712"/>
      <c r="V144" s="707"/>
      <c r="W144" s="712"/>
      <c r="X144" s="712"/>
      <c r="Y144" s="707"/>
      <c r="Z144" s="712"/>
      <c r="AA144" s="712"/>
      <c r="AB144" s="707"/>
      <c r="AC144" s="608"/>
      <c r="AD144" s="609"/>
      <c r="AE144" s="590">
        <f t="shared" si="151"/>
        <v>0</v>
      </c>
      <c r="AF144" s="608"/>
      <c r="AG144" s="609"/>
      <c r="AH144" s="546"/>
      <c r="AI144" s="608"/>
      <c r="AJ144" s="609"/>
      <c r="AK144" s="587"/>
      <c r="AL144" s="608"/>
      <c r="AM144" s="609"/>
      <c r="AN144" s="546"/>
      <c r="AO144" s="608"/>
      <c r="AP144" s="609"/>
      <c r="AQ144" s="590">
        <f t="shared" si="152"/>
        <v>0</v>
      </c>
      <c r="AR144" s="608"/>
      <c r="AS144" s="609"/>
      <c r="AT144" s="590">
        <f t="shared" si="153"/>
        <v>0</v>
      </c>
      <c r="AU144" s="608"/>
      <c r="AV144" s="609"/>
      <c r="AW144" s="587">
        <v>0</v>
      </c>
      <c r="AX144" s="608"/>
      <c r="AY144" s="609"/>
      <c r="AZ144" s="587">
        <v>0</v>
      </c>
      <c r="BA144" s="608"/>
      <c r="BB144" s="609"/>
      <c r="BC144" s="591">
        <v>0</v>
      </c>
      <c r="BD144" s="608"/>
      <c r="BE144" s="609"/>
      <c r="BF144" s="590">
        <f t="shared" si="154"/>
        <v>0</v>
      </c>
      <c r="BG144" s="608"/>
      <c r="BH144" s="609"/>
      <c r="BI144" s="610">
        <v>0</v>
      </c>
      <c r="BJ144" s="608"/>
      <c r="BK144" s="609"/>
      <c r="BL144" s="586">
        <v>0</v>
      </c>
      <c r="BM144" s="608"/>
      <c r="BN144" s="609"/>
      <c r="BO144" s="586"/>
      <c r="BP144" s="608"/>
      <c r="BQ144" s="609"/>
      <c r="BR144" s="586"/>
      <c r="BS144" s="611"/>
      <c r="BT144" s="612"/>
      <c r="BU144" s="594">
        <f t="shared" si="156"/>
        <v>0</v>
      </c>
      <c r="BV144" s="611"/>
      <c r="BW144" s="612"/>
      <c r="BX144" s="595">
        <f t="shared" si="157"/>
        <v>0</v>
      </c>
      <c r="BY144" s="596"/>
    </row>
    <row r="145" spans="2:77" ht="15.75" customHeight="1" thickBot="1" x14ac:dyDescent="0.3">
      <c r="B145" s="784"/>
      <c r="C145" s="786"/>
      <c r="D145" s="402" t="s">
        <v>32</v>
      </c>
      <c r="E145" s="403">
        <f t="shared" si="112"/>
        <v>0</v>
      </c>
      <c r="F145" s="161">
        <f t="shared" si="113"/>
        <v>0</v>
      </c>
      <c r="G145" s="108"/>
      <c r="H145" s="110">
        <f t="shared" si="114"/>
        <v>0</v>
      </c>
      <c r="I145" s="110">
        <f t="shared" si="115"/>
        <v>0</v>
      </c>
      <c r="J145" s="108"/>
      <c r="K145" s="110">
        <f t="shared" si="116"/>
        <v>0</v>
      </c>
      <c r="L145" s="111">
        <f t="shared" si="117"/>
        <v>0</v>
      </c>
      <c r="M145" s="108"/>
      <c r="N145" s="110">
        <f t="shared" si="118"/>
        <v>0</v>
      </c>
      <c r="O145" s="404">
        <f t="shared" si="119"/>
        <v>0</v>
      </c>
      <c r="P145" s="108"/>
      <c r="Q145" s="713"/>
      <c r="R145" s="713"/>
      <c r="S145" s="714"/>
      <c r="T145" s="715"/>
      <c r="U145" s="715"/>
      <c r="V145" s="716"/>
      <c r="W145" s="715"/>
      <c r="X145" s="715"/>
      <c r="Y145" s="716"/>
      <c r="Z145" s="715"/>
      <c r="AA145" s="715"/>
      <c r="AB145" s="716"/>
      <c r="AC145" s="410"/>
      <c r="AD145" s="563"/>
      <c r="AE145" s="197">
        <f t="shared" si="151"/>
        <v>0</v>
      </c>
      <c r="AF145" s="410"/>
      <c r="AG145" s="563"/>
      <c r="AH145" s="562"/>
      <c r="AI145" s="410"/>
      <c r="AJ145" s="563"/>
      <c r="AK145" s="483"/>
      <c r="AL145" s="410"/>
      <c r="AM145" s="563"/>
      <c r="AN145" s="562"/>
      <c r="AO145" s="410"/>
      <c r="AP145" s="563"/>
      <c r="AQ145" s="197">
        <f t="shared" si="152"/>
        <v>0</v>
      </c>
      <c r="AR145" s="410"/>
      <c r="AS145" s="563"/>
      <c r="AT145" s="197">
        <f t="shared" si="153"/>
        <v>0</v>
      </c>
      <c r="AU145" s="410"/>
      <c r="AV145" s="563"/>
      <c r="AW145" s="483">
        <v>0</v>
      </c>
      <c r="AX145" s="410"/>
      <c r="AY145" s="563"/>
      <c r="AZ145" s="483">
        <v>0</v>
      </c>
      <c r="BA145" s="410"/>
      <c r="BB145" s="563"/>
      <c r="BC145" s="481">
        <v>0</v>
      </c>
      <c r="BD145" s="410"/>
      <c r="BE145" s="563"/>
      <c r="BF145" s="197">
        <f t="shared" si="154"/>
        <v>0</v>
      </c>
      <c r="BG145" s="410"/>
      <c r="BH145" s="563"/>
      <c r="BI145" s="482">
        <v>0</v>
      </c>
      <c r="BJ145" s="410"/>
      <c r="BK145" s="563"/>
      <c r="BL145" s="562">
        <v>0</v>
      </c>
      <c r="BM145" s="410"/>
      <c r="BN145" s="563"/>
      <c r="BO145" s="562"/>
      <c r="BP145" s="410"/>
      <c r="BQ145" s="563"/>
      <c r="BR145" s="562"/>
      <c r="BS145" s="486"/>
      <c r="BT145" s="564"/>
      <c r="BU145" s="119">
        <f t="shared" si="156"/>
        <v>0</v>
      </c>
      <c r="BV145" s="486"/>
      <c r="BW145" s="564"/>
      <c r="BX145" s="241">
        <f t="shared" si="157"/>
        <v>0</v>
      </c>
      <c r="BY145" s="108"/>
    </row>
    <row r="146" spans="2:77" ht="54.75" customHeight="1" x14ac:dyDescent="0.3">
      <c r="B146" s="565"/>
      <c r="C146" s="566" t="s">
        <v>188</v>
      </c>
      <c r="D146" s="567" t="s">
        <v>189</v>
      </c>
      <c r="E146" s="568"/>
      <c r="F146" s="569"/>
      <c r="G146" s="387"/>
      <c r="H146" s="570"/>
      <c r="I146" s="571" t="s">
        <v>189</v>
      </c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2"/>
      <c r="AD146" s="572"/>
      <c r="AE146" s="573"/>
    </row>
    <row r="147" spans="2:77" ht="43.5" customHeight="1" x14ac:dyDescent="0.25">
      <c r="C147" s="787" t="s">
        <v>190</v>
      </c>
      <c r="D147" s="787"/>
      <c r="E147" s="787"/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</row>
    <row r="148" spans="2:77" ht="68.25" customHeight="1" x14ac:dyDescent="0.25"/>
    <row r="151" spans="2:77" ht="12.75" customHeight="1" x14ac:dyDescent="0.25"/>
    <row r="152" spans="2:77" s="574" customFormat="1" x14ac:dyDescent="0.25">
      <c r="B152" s="1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BY152" s="575"/>
    </row>
    <row r="153" spans="2:77" s="574" customFormat="1" x14ac:dyDescent="0.25"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BY153" s="575"/>
    </row>
    <row r="154" spans="2:77" s="574" customFormat="1" ht="6" customHeigh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hidden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idden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</sheetData>
  <mergeCells count="156">
    <mergeCell ref="B142:B143"/>
    <mergeCell ref="C142:C143"/>
    <mergeCell ref="B144:B145"/>
    <mergeCell ref="C144:C145"/>
    <mergeCell ref="C147:AC147"/>
    <mergeCell ref="B136:B137"/>
    <mergeCell ref="C136:C137"/>
    <mergeCell ref="B138:B139"/>
    <mergeCell ref="C138:C139"/>
    <mergeCell ref="B140:B141"/>
    <mergeCell ref="C140:C141"/>
    <mergeCell ref="B130:B131"/>
    <mergeCell ref="C130:C131"/>
    <mergeCell ref="B132:B133"/>
    <mergeCell ref="C132:C133"/>
    <mergeCell ref="B134:B135"/>
    <mergeCell ref="C134:C135"/>
    <mergeCell ref="B120:B121"/>
    <mergeCell ref="C120:C121"/>
    <mergeCell ref="B122:B123"/>
    <mergeCell ref="C122:C123"/>
    <mergeCell ref="B124:B125"/>
    <mergeCell ref="C124:C125"/>
    <mergeCell ref="B109:B110"/>
    <mergeCell ref="C109:C110"/>
    <mergeCell ref="B111:B112"/>
    <mergeCell ref="C111:C112"/>
    <mergeCell ref="B118:B119"/>
    <mergeCell ref="C118:C119"/>
    <mergeCell ref="B96:B97"/>
    <mergeCell ref="C96:C97"/>
    <mergeCell ref="B105:B106"/>
    <mergeCell ref="C105:C106"/>
    <mergeCell ref="B107:B108"/>
    <mergeCell ref="C107:C108"/>
    <mergeCell ref="B89:B90"/>
    <mergeCell ref="C89:C90"/>
    <mergeCell ref="B92:B93"/>
    <mergeCell ref="C92:C93"/>
    <mergeCell ref="B94:B95"/>
    <mergeCell ref="C94:C95"/>
    <mergeCell ref="B83:B84"/>
    <mergeCell ref="C83:C84"/>
    <mergeCell ref="B85:B86"/>
    <mergeCell ref="C85:C86"/>
    <mergeCell ref="B87:B88"/>
    <mergeCell ref="C87:C88"/>
    <mergeCell ref="B77:B78"/>
    <mergeCell ref="C77:C78"/>
    <mergeCell ref="B79:B80"/>
    <mergeCell ref="C79:C80"/>
    <mergeCell ref="B81:B82"/>
    <mergeCell ref="C81:C82"/>
    <mergeCell ref="B70:B71"/>
    <mergeCell ref="C70:C71"/>
    <mergeCell ref="B72:B73"/>
    <mergeCell ref="C72:C73"/>
    <mergeCell ref="B74:B75"/>
    <mergeCell ref="C74:C75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39:B40"/>
    <mergeCell ref="C39:C40"/>
    <mergeCell ref="B41:B42"/>
    <mergeCell ref="C41:C42"/>
    <mergeCell ref="B43:B45"/>
    <mergeCell ref="C43:C45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Y3:BY5"/>
    <mergeCell ref="B7:B9"/>
    <mergeCell ref="C8:C9"/>
    <mergeCell ref="B10:B11"/>
    <mergeCell ref="C10:C11"/>
    <mergeCell ref="B12:B13"/>
    <mergeCell ref="C12:C13"/>
    <mergeCell ref="BG3:BI4"/>
    <mergeCell ref="BJ3:BL4"/>
    <mergeCell ref="BM3:BO4"/>
    <mergeCell ref="BP3:BR4"/>
    <mergeCell ref="BS3:BU4"/>
    <mergeCell ref="BV3:BX4"/>
    <mergeCell ref="AO3:AQ4"/>
    <mergeCell ref="AR3:AT4"/>
    <mergeCell ref="AU3:AW4"/>
    <mergeCell ref="AX3:AZ4"/>
    <mergeCell ref="BA3:BC4"/>
    <mergeCell ref="BD3:BF4"/>
    <mergeCell ref="W3:Y4"/>
    <mergeCell ref="Z3:AB4"/>
    <mergeCell ref="AC3:AE4"/>
    <mergeCell ref="AF3:AH4"/>
    <mergeCell ref="AI3:AK4"/>
    <mergeCell ref="AL3:AN4"/>
    <mergeCell ref="M3:M5"/>
    <mergeCell ref="N3:N5"/>
    <mergeCell ref="O3:O5"/>
    <mergeCell ref="P3:P5"/>
    <mergeCell ref="Q3:S4"/>
    <mergeCell ref="T3:V4"/>
    <mergeCell ref="G3:G5"/>
    <mergeCell ref="H3:H5"/>
    <mergeCell ref="I3:I5"/>
    <mergeCell ref="J3:J5"/>
    <mergeCell ref="K3:K5"/>
    <mergeCell ref="L3:L5"/>
    <mergeCell ref="AD2:AE2"/>
    <mergeCell ref="B3:B5"/>
    <mergeCell ref="C3:C5"/>
    <mergeCell ref="D3:D5"/>
    <mergeCell ref="E3:E5"/>
    <mergeCell ref="F3:F5"/>
  </mergeCells>
  <pageMargins left="0.23622047244094491" right="0.23622047244094491" top="0.74803149606299213" bottom="0.74803149606299213" header="0.31496062992125984" footer="0.31496062992125984"/>
  <pageSetup paperSize="9" scale="73" fitToHeight="10" orientation="portrait" r:id="rId1"/>
  <headerFooter alignWithMargins="0">
    <oddHeader>&amp;RВыполнение по ТР за 1 полугодие 2020 г.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4BED-7FD2-423D-92AF-B2850D044E1E}">
  <sheetPr>
    <tabColor rgb="FF0070C0"/>
    <pageSetUpPr fitToPage="1"/>
  </sheetPr>
  <dimension ref="B1:DK156"/>
  <sheetViews>
    <sheetView zoomScale="80" zoomScaleNormal="80" zoomScaleSheetLayoutView="100" workbookViewId="0">
      <pane xSplit="3" ySplit="6" topLeftCell="D55" activePane="bottomRight" state="frozen"/>
      <selection pane="topRight" activeCell="D1" sqref="D1"/>
      <selection pane="bottomLeft" activeCell="A15" sqref="A15"/>
      <selection pane="bottomRight" activeCell="C1" sqref="C1:C1048576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8.33203125" style="2" customWidth="1"/>
    <col min="5" max="5" width="14" style="2" hidden="1" customWidth="1"/>
    <col min="6" max="6" width="15.44140625" style="2" hidden="1" customWidth="1"/>
    <col min="7" max="7" width="9.6640625" style="2" hidden="1" customWidth="1"/>
    <col min="8" max="8" width="15.44140625" style="2" hidden="1" customWidth="1"/>
    <col min="9" max="9" width="15.44140625" style="1" hidden="1" customWidth="1"/>
    <col min="10" max="10" width="9.6640625" style="1" hidden="1" customWidth="1"/>
    <col min="11" max="11" width="14.77734375" style="1" customWidth="1"/>
    <col min="12" max="12" width="15.44140625" style="1" hidden="1" customWidth="1"/>
    <col min="13" max="13" width="9.6640625" style="1" hidden="1" customWidth="1"/>
    <col min="14" max="14" width="12.88671875" style="1" hidden="1" customWidth="1"/>
    <col min="15" max="15" width="12.6640625" style="1" hidden="1" customWidth="1"/>
    <col min="16" max="16" width="10.44140625" style="1" hidden="1" customWidth="1"/>
    <col min="17" max="17" width="15.44140625" style="1" hidden="1" customWidth="1"/>
    <col min="18" max="18" width="13.44140625" style="1" hidden="1" customWidth="1"/>
    <col min="19" max="19" width="15.44140625" style="1" hidden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0" width="11.5546875" style="1" hidden="1" customWidth="1"/>
    <col min="51" max="51" width="8.44140625" style="1" hidden="1" customWidth="1"/>
    <col min="52" max="52" width="13.77734375" style="1" hidden="1" customWidth="1"/>
    <col min="53" max="55" width="12.88671875" style="1" hidden="1" customWidth="1"/>
    <col min="56" max="56" width="15.5546875" style="1" customWidth="1"/>
    <col min="57" max="57" width="12.88671875" style="1" customWidth="1"/>
    <col min="58" max="58" width="14.33203125" style="1" customWidth="1"/>
    <col min="59" max="59" width="12.88671875" style="1" hidden="1" customWidth="1"/>
    <col min="60" max="60" width="11.33203125" style="1" hidden="1" customWidth="1"/>
    <col min="61" max="61" width="15" style="1" hidden="1" customWidth="1"/>
    <col min="62" max="74" width="12.88671875" style="1" hidden="1" customWidth="1"/>
    <col min="75" max="75" width="9.5546875" style="1" hidden="1" customWidth="1"/>
    <col min="76" max="76" width="15.5546875" style="1" hidden="1" customWidth="1"/>
    <col min="77" max="77" width="1" style="3" hidden="1" customWidth="1"/>
    <col min="78" max="16384" width="8.88671875" style="1"/>
  </cols>
  <sheetData>
    <row r="1" spans="2:115" ht="20.25" customHeight="1" x14ac:dyDescent="0.3">
      <c r="B1" s="7" t="s">
        <v>208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7"/>
      <c r="AE1" s="7"/>
      <c r="AO1" s="9"/>
      <c r="AQ1" s="4"/>
      <c r="AR1" s="9">
        <f>AC1+AO1</f>
        <v>0</v>
      </c>
      <c r="AX1" s="605"/>
      <c r="AY1" s="605"/>
      <c r="AZ1" s="605"/>
      <c r="BD1" s="10"/>
      <c r="BG1" s="9"/>
      <c r="BS1" s="11"/>
      <c r="BV1" s="11"/>
    </row>
    <row r="2" spans="2:115" ht="12.75" customHeight="1" thickBot="1" x14ac:dyDescent="0.3">
      <c r="B2" s="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>
        <v>1</v>
      </c>
      <c r="W2" s="12"/>
      <c r="X2" s="12"/>
      <c r="Y2" s="12">
        <v>2</v>
      </c>
      <c r="Z2" s="12"/>
      <c r="AA2" s="12"/>
      <c r="AB2" s="12">
        <v>3</v>
      </c>
      <c r="AC2" s="12"/>
      <c r="AD2" s="874" t="s">
        <v>0</v>
      </c>
      <c r="AE2" s="874"/>
      <c r="AH2" s="1">
        <v>4</v>
      </c>
      <c r="AK2" s="1">
        <v>5</v>
      </c>
      <c r="AN2" s="1">
        <v>6</v>
      </c>
      <c r="AW2" s="1">
        <v>7</v>
      </c>
      <c r="AZ2" s="1">
        <v>8</v>
      </c>
      <c r="BC2" s="1">
        <v>9</v>
      </c>
      <c r="BL2" s="1">
        <v>10</v>
      </c>
      <c r="BO2" s="1">
        <v>11</v>
      </c>
      <c r="BR2" s="1">
        <v>12</v>
      </c>
    </row>
    <row r="3" spans="2:115" ht="42.75" customHeight="1" x14ac:dyDescent="0.25">
      <c r="B3" s="875" t="s">
        <v>1</v>
      </c>
      <c r="C3" s="877" t="s">
        <v>2</v>
      </c>
      <c r="D3" s="879" t="s">
        <v>3</v>
      </c>
      <c r="E3" s="881" t="s">
        <v>191</v>
      </c>
      <c r="F3" s="872" t="s">
        <v>192</v>
      </c>
      <c r="G3" s="869" t="s">
        <v>4</v>
      </c>
      <c r="H3" s="872" t="s">
        <v>193</v>
      </c>
      <c r="I3" s="872" t="s">
        <v>194</v>
      </c>
      <c r="J3" s="869" t="s">
        <v>5</v>
      </c>
      <c r="K3" s="872" t="s">
        <v>195</v>
      </c>
      <c r="L3" s="872" t="s">
        <v>196</v>
      </c>
      <c r="M3" s="869" t="s">
        <v>6</v>
      </c>
      <c r="N3" s="872" t="s">
        <v>197</v>
      </c>
      <c r="O3" s="872" t="s">
        <v>206</v>
      </c>
      <c r="P3" s="869" t="s">
        <v>207</v>
      </c>
      <c r="Q3" s="863" t="s">
        <v>200</v>
      </c>
      <c r="R3" s="864"/>
      <c r="S3" s="865"/>
      <c r="T3" s="863" t="s">
        <v>7</v>
      </c>
      <c r="U3" s="864"/>
      <c r="V3" s="865"/>
      <c r="W3" s="863" t="s">
        <v>8</v>
      </c>
      <c r="X3" s="864"/>
      <c r="Y3" s="865"/>
      <c r="Z3" s="863" t="s">
        <v>9</v>
      </c>
      <c r="AA3" s="864"/>
      <c r="AB3" s="865"/>
      <c r="AC3" s="863" t="s">
        <v>10</v>
      </c>
      <c r="AD3" s="864"/>
      <c r="AE3" s="865"/>
      <c r="AF3" s="863" t="s">
        <v>11</v>
      </c>
      <c r="AG3" s="864"/>
      <c r="AH3" s="865"/>
      <c r="AI3" s="863" t="s">
        <v>12</v>
      </c>
      <c r="AJ3" s="864"/>
      <c r="AK3" s="865"/>
      <c r="AL3" s="863" t="s">
        <v>13</v>
      </c>
      <c r="AM3" s="864"/>
      <c r="AN3" s="865"/>
      <c r="AO3" s="863" t="s">
        <v>14</v>
      </c>
      <c r="AP3" s="864"/>
      <c r="AQ3" s="865"/>
      <c r="AR3" s="863" t="s">
        <v>15</v>
      </c>
      <c r="AS3" s="864"/>
      <c r="AT3" s="865"/>
      <c r="AU3" s="863" t="s">
        <v>16</v>
      </c>
      <c r="AV3" s="864"/>
      <c r="AW3" s="865"/>
      <c r="AX3" s="863" t="s">
        <v>17</v>
      </c>
      <c r="AY3" s="864"/>
      <c r="AZ3" s="865"/>
      <c r="BA3" s="863" t="s">
        <v>18</v>
      </c>
      <c r="BB3" s="864"/>
      <c r="BC3" s="865"/>
      <c r="BD3" s="863" t="s">
        <v>19</v>
      </c>
      <c r="BE3" s="864"/>
      <c r="BF3" s="865"/>
      <c r="BG3" s="857" t="s">
        <v>20</v>
      </c>
      <c r="BH3" s="858"/>
      <c r="BI3" s="859"/>
      <c r="BJ3" s="863" t="s">
        <v>21</v>
      </c>
      <c r="BK3" s="864"/>
      <c r="BL3" s="865"/>
      <c r="BM3" s="863" t="s">
        <v>22</v>
      </c>
      <c r="BN3" s="864"/>
      <c r="BO3" s="865"/>
      <c r="BP3" s="863" t="s">
        <v>23</v>
      </c>
      <c r="BQ3" s="864"/>
      <c r="BR3" s="865"/>
      <c r="BS3" s="863" t="s">
        <v>24</v>
      </c>
      <c r="BT3" s="864"/>
      <c r="BU3" s="865"/>
      <c r="BV3" s="863" t="s">
        <v>201</v>
      </c>
      <c r="BW3" s="864"/>
      <c r="BX3" s="865"/>
      <c r="BY3" s="850" t="s">
        <v>26</v>
      </c>
    </row>
    <row r="4" spans="2:115" ht="21.75" customHeight="1" thickBot="1" x14ac:dyDescent="0.3">
      <c r="B4" s="876"/>
      <c r="C4" s="878"/>
      <c r="D4" s="880"/>
      <c r="E4" s="882"/>
      <c r="F4" s="873"/>
      <c r="G4" s="870"/>
      <c r="H4" s="873"/>
      <c r="I4" s="873"/>
      <c r="J4" s="870"/>
      <c r="K4" s="873"/>
      <c r="L4" s="873"/>
      <c r="M4" s="870"/>
      <c r="N4" s="873"/>
      <c r="O4" s="873"/>
      <c r="P4" s="870"/>
      <c r="Q4" s="866"/>
      <c r="R4" s="867"/>
      <c r="S4" s="868"/>
      <c r="T4" s="866"/>
      <c r="U4" s="867"/>
      <c r="V4" s="868"/>
      <c r="W4" s="866"/>
      <c r="X4" s="867"/>
      <c r="Y4" s="868"/>
      <c r="Z4" s="866"/>
      <c r="AA4" s="867"/>
      <c r="AB4" s="868"/>
      <c r="AC4" s="866"/>
      <c r="AD4" s="867"/>
      <c r="AE4" s="868"/>
      <c r="AF4" s="866"/>
      <c r="AG4" s="867"/>
      <c r="AH4" s="868"/>
      <c r="AI4" s="866"/>
      <c r="AJ4" s="867"/>
      <c r="AK4" s="868"/>
      <c r="AL4" s="866"/>
      <c r="AM4" s="867"/>
      <c r="AN4" s="868"/>
      <c r="AO4" s="866"/>
      <c r="AP4" s="867"/>
      <c r="AQ4" s="868"/>
      <c r="AR4" s="866"/>
      <c r="AS4" s="867"/>
      <c r="AT4" s="868"/>
      <c r="AU4" s="866"/>
      <c r="AV4" s="867"/>
      <c r="AW4" s="868"/>
      <c r="AX4" s="866"/>
      <c r="AY4" s="867"/>
      <c r="AZ4" s="868"/>
      <c r="BA4" s="866"/>
      <c r="BB4" s="867"/>
      <c r="BC4" s="868"/>
      <c r="BD4" s="866"/>
      <c r="BE4" s="867"/>
      <c r="BF4" s="868"/>
      <c r="BG4" s="860"/>
      <c r="BH4" s="861"/>
      <c r="BI4" s="862"/>
      <c r="BJ4" s="866"/>
      <c r="BK4" s="867"/>
      <c r="BL4" s="868"/>
      <c r="BM4" s="866"/>
      <c r="BN4" s="867"/>
      <c r="BO4" s="868"/>
      <c r="BP4" s="866"/>
      <c r="BQ4" s="867"/>
      <c r="BR4" s="868"/>
      <c r="BS4" s="866"/>
      <c r="BT4" s="867"/>
      <c r="BU4" s="868"/>
      <c r="BV4" s="866"/>
      <c r="BW4" s="867"/>
      <c r="BX4" s="868"/>
      <c r="BY4" s="851"/>
    </row>
    <row r="5" spans="2:115" ht="13.5" customHeight="1" thickBot="1" x14ac:dyDescent="0.3">
      <c r="B5" s="876"/>
      <c r="C5" s="878"/>
      <c r="D5" s="880"/>
      <c r="E5" s="882"/>
      <c r="F5" s="873"/>
      <c r="G5" s="871"/>
      <c r="H5" s="873"/>
      <c r="I5" s="873"/>
      <c r="J5" s="871"/>
      <c r="K5" s="873"/>
      <c r="L5" s="873"/>
      <c r="M5" s="871"/>
      <c r="N5" s="873"/>
      <c r="O5" s="873"/>
      <c r="P5" s="871"/>
      <c r="Q5" s="13" t="s">
        <v>27</v>
      </c>
      <c r="R5" s="14" t="s">
        <v>28</v>
      </c>
      <c r="S5" s="14" t="s">
        <v>29</v>
      </c>
      <c r="T5" s="13" t="s">
        <v>27</v>
      </c>
      <c r="U5" s="14" t="s">
        <v>28</v>
      </c>
      <c r="V5" s="14" t="s">
        <v>29</v>
      </c>
      <c r="W5" s="13" t="s">
        <v>27</v>
      </c>
      <c r="X5" s="14" t="s">
        <v>28</v>
      </c>
      <c r="Y5" s="14" t="s">
        <v>29</v>
      </c>
      <c r="Z5" s="13" t="s">
        <v>27</v>
      </c>
      <c r="AA5" s="14" t="s">
        <v>28</v>
      </c>
      <c r="AB5" s="14" t="s">
        <v>29</v>
      </c>
      <c r="AC5" s="13" t="s">
        <v>27</v>
      </c>
      <c r="AD5" s="14" t="s">
        <v>28</v>
      </c>
      <c r="AE5" s="14" t="s">
        <v>29</v>
      </c>
      <c r="AF5" s="13" t="s">
        <v>27</v>
      </c>
      <c r="AG5" s="14" t="s">
        <v>28</v>
      </c>
      <c r="AH5" s="14" t="s">
        <v>29</v>
      </c>
      <c r="AI5" s="13" t="s">
        <v>27</v>
      </c>
      <c r="AJ5" s="14" t="s">
        <v>28</v>
      </c>
      <c r="AK5" s="14" t="s">
        <v>29</v>
      </c>
      <c r="AL5" s="13" t="s">
        <v>27</v>
      </c>
      <c r="AM5" s="14" t="s">
        <v>28</v>
      </c>
      <c r="AN5" s="14" t="s">
        <v>29</v>
      </c>
      <c r="AO5" s="13" t="s">
        <v>27</v>
      </c>
      <c r="AP5" s="14" t="s">
        <v>28</v>
      </c>
      <c r="AQ5" s="14" t="s">
        <v>29</v>
      </c>
      <c r="AR5" s="13" t="s">
        <v>27</v>
      </c>
      <c r="AS5" s="14" t="s">
        <v>28</v>
      </c>
      <c r="AT5" s="14" t="s">
        <v>29</v>
      </c>
      <c r="AU5" s="13" t="s">
        <v>27</v>
      </c>
      <c r="AV5" s="14" t="s">
        <v>28</v>
      </c>
      <c r="AW5" s="14" t="s">
        <v>29</v>
      </c>
      <c r="AX5" s="13" t="s">
        <v>27</v>
      </c>
      <c r="AY5" s="14" t="s">
        <v>28</v>
      </c>
      <c r="AZ5" s="14" t="s">
        <v>29</v>
      </c>
      <c r="BA5" s="13" t="s">
        <v>27</v>
      </c>
      <c r="BB5" s="14" t="s">
        <v>28</v>
      </c>
      <c r="BC5" s="14" t="s">
        <v>29</v>
      </c>
      <c r="BD5" s="13" t="s">
        <v>27</v>
      </c>
      <c r="BE5" s="14" t="s">
        <v>28</v>
      </c>
      <c r="BF5" s="14" t="s">
        <v>29</v>
      </c>
      <c r="BG5" s="13" t="s">
        <v>27</v>
      </c>
      <c r="BH5" s="14" t="s">
        <v>28</v>
      </c>
      <c r="BI5" s="14" t="s">
        <v>29</v>
      </c>
      <c r="BJ5" s="15" t="s">
        <v>27</v>
      </c>
      <c r="BK5" s="16" t="s">
        <v>28</v>
      </c>
      <c r="BL5" s="17" t="s">
        <v>29</v>
      </c>
      <c r="BM5" s="13" t="s">
        <v>27</v>
      </c>
      <c r="BN5" s="14" t="s">
        <v>28</v>
      </c>
      <c r="BO5" s="14" t="s">
        <v>29</v>
      </c>
      <c r="BP5" s="13" t="s">
        <v>27</v>
      </c>
      <c r="BQ5" s="14" t="s">
        <v>28</v>
      </c>
      <c r="BR5" s="14" t="s">
        <v>29</v>
      </c>
      <c r="BS5" s="13" t="s">
        <v>27</v>
      </c>
      <c r="BT5" s="14" t="s">
        <v>28</v>
      </c>
      <c r="BU5" s="14" t="s">
        <v>29</v>
      </c>
      <c r="BV5" s="13" t="s">
        <v>27</v>
      </c>
      <c r="BW5" s="14" t="s">
        <v>28</v>
      </c>
      <c r="BX5" s="14" t="s">
        <v>29</v>
      </c>
      <c r="BY5" s="852"/>
    </row>
    <row r="6" spans="2:115" ht="15" customHeight="1" thickBot="1" x14ac:dyDescent="0.3">
      <c r="B6" s="18" t="s">
        <v>30</v>
      </c>
      <c r="C6" s="19" t="s">
        <v>31</v>
      </c>
      <c r="D6" s="20" t="s">
        <v>32</v>
      </c>
      <c r="E6" s="21">
        <f t="shared" ref="E6:E69" si="0">Q6</f>
        <v>37733.368204999999</v>
      </c>
      <c r="F6" s="22">
        <f t="shared" ref="F6:F69" si="1">AC6</f>
        <v>3017.3484900000003</v>
      </c>
      <c r="G6" s="23">
        <f t="shared" ref="G6:G13" si="2">F6/E6</f>
        <v>7.9964992088890047E-2</v>
      </c>
      <c r="H6" s="24">
        <f t="shared" ref="H6:H69" si="3">AO6</f>
        <v>6460.3857600000001</v>
      </c>
      <c r="I6" s="25">
        <f t="shared" ref="I6:I69" si="4">AR6</f>
        <v>9477.7342499999995</v>
      </c>
      <c r="J6" s="23">
        <f t="shared" ref="J6:J13" si="5">I6/E6</f>
        <v>0.25117647061107357</v>
      </c>
      <c r="K6" s="24">
        <f t="shared" ref="K6:K69" si="6">BD6</f>
        <v>20455.19795814815</v>
      </c>
      <c r="L6" s="24">
        <f t="shared" ref="L6:L69" si="7">BG6</f>
        <v>29932.932208148148</v>
      </c>
      <c r="M6" s="23">
        <f t="shared" ref="M6:M13" si="8">L6/E6</f>
        <v>0.79327485544165588</v>
      </c>
      <c r="N6" s="24">
        <f t="shared" ref="N6:N69" si="9">BS6</f>
        <v>0</v>
      </c>
      <c r="O6" s="24">
        <f>BV6</f>
        <v>29932.932208148148</v>
      </c>
      <c r="P6" s="23">
        <f>O6/E6</f>
        <v>0.79327485544165588</v>
      </c>
      <c r="Q6" s="26">
        <f t="shared" ref="Q6:Q69" si="10">R6+S6</f>
        <v>37733.368204999999</v>
      </c>
      <c r="R6" s="27">
        <f>R9+R16+R29+R40+R42+R44+R46+R48+R50+R52+R54+R56+R58+R60+R62+R64+R66+R68</f>
        <v>0</v>
      </c>
      <c r="S6" s="621">
        <f>S9+S16+S34+S45+S47+S49+S51+S53+S55+S57+S59+S61+S63+S65+S67+S69+S71+S73+S75</f>
        <v>37733.368204999999</v>
      </c>
      <c r="T6" s="29">
        <f t="shared" ref="T6:T69" si="11">U6+V6</f>
        <v>885.93400000000008</v>
      </c>
      <c r="U6" s="30">
        <f>U9+U16+U29+U40+U42+U44+U46+U48+U50+U52+U54+U56+U58+U60+U62+U64+U66+U68</f>
        <v>0</v>
      </c>
      <c r="V6" s="31">
        <f>V9+V16+V34+V45+V47+V49+V51+V53+V55+V57+V59+V61+V63+V65+V67+V69+V71+V73+V75</f>
        <v>885.93400000000008</v>
      </c>
      <c r="W6" s="29">
        <f t="shared" ref="W6:W69" si="12">X6+Y6</f>
        <v>939.91948999999988</v>
      </c>
      <c r="X6" s="30">
        <f>X9+X16+X29+X40+X42+X44+X46+X48+X50+X52+X54+X56+X58+X60+X62+X64+X66+X68</f>
        <v>0</v>
      </c>
      <c r="Y6" s="31">
        <f>Y9+Y16+Y34+Y45+Y47+Y49+Y51+Y53+Y55+Y57+Y59+Y61+Y63+Y65+Y67+Y69+Y71+Y73+Y75</f>
        <v>939.91948999999988</v>
      </c>
      <c r="Z6" s="29">
        <f t="shared" ref="Z6:Z69" si="13">AA6+AB6</f>
        <v>1191.4949999999999</v>
      </c>
      <c r="AA6" s="30">
        <f>AA9+AA16+AA29+AA40+AA42+AA44+AA46+AA48+AA50+AA52+AA54+AA56+AA58+AA60+AA62+AA64+AA66+AA68</f>
        <v>0</v>
      </c>
      <c r="AB6" s="31">
        <f>AB9+AB16+AB34+AB45+AB47+AB49+AB51+AB53+AB55+AB57+AB59+AB61+AB63+AB65+AB67+AB69+AB71+AB73+AB75</f>
        <v>1191.4949999999999</v>
      </c>
      <c r="AC6" s="32">
        <f t="shared" ref="AC6:AC69" si="14">AD6+AE6</f>
        <v>3017.3484900000003</v>
      </c>
      <c r="AD6" s="33">
        <f>AD9+AD16+AD34+AD45+AD47+AD49+AD51+AD53+AD55+AD57+AD59+AD61+AD63+AD65+AD67+AD69+AD71+AD73</f>
        <v>0</v>
      </c>
      <c r="AE6" s="34">
        <f>AE9+AE16+AE34+AE45+AE47+AE49+AE51+AE53+AE55+AE57+AE59+AE61+AE63+AE65+AE67+AE69+AE71+AE73+AE75</f>
        <v>3017.3484900000003</v>
      </c>
      <c r="AF6" s="32">
        <f t="shared" ref="AF6:AF69" si="15">AG6+AH6</f>
        <v>1934.7010000000002</v>
      </c>
      <c r="AG6" s="33">
        <f>AG9+AG16+AG34+AG45+AG47+AG49+AG51+AG53+AG55+AG57+AG59+AG61+AG63+AG65+AG67+AG69+AG71+AG73</f>
        <v>0</v>
      </c>
      <c r="AH6" s="31">
        <f>AH9+AH16+AH34+AH45+AH47+AH49+AH51+AH53+AH55+AH57+AH59+AH61+AH63+AH65+AH67+AH69+AH71+AH73+AH75</f>
        <v>1934.7010000000002</v>
      </c>
      <c r="AI6" s="32">
        <f t="shared" ref="AI6:AI69" si="16">AJ6+AK6</f>
        <v>1007.1658299999998</v>
      </c>
      <c r="AJ6" s="33">
        <f>AJ9+AJ16+AJ34+AJ45+AJ47+AJ49+AJ51+AJ53+AJ55+AJ57+AJ59+AJ61+AJ63+AJ65+AJ67+AJ69+AJ71+AJ73</f>
        <v>0</v>
      </c>
      <c r="AK6" s="31">
        <f>AK9+AK16+AK34+AK45+AK47+AK49+AK51+AK53+AK55+AK57+AK59+AK61+AK63+AK65+AK67+AK69+AK71+AK73+AK75</f>
        <v>1007.1658299999998</v>
      </c>
      <c r="AL6" s="32">
        <f t="shared" ref="AL6:AL69" si="17">AM6+AN6</f>
        <v>3518.5189300000011</v>
      </c>
      <c r="AM6" s="33">
        <f>AM9+AM16+AM34+AM45+AM47+AM49+AM51+AM53+AM55+AM57+AM59+AM61+AM63+AM65+AM67+AM69+AM71+AM73</f>
        <v>0</v>
      </c>
      <c r="AN6" s="31">
        <f>AN9+AN16+AN34+AN45+AN47+AN49+AN51+AN53+AN55+AN57+AN59+AN61+AN63+AN65+AN67+AN69+AN71+AN73+AN75</f>
        <v>3518.5189300000011</v>
      </c>
      <c r="AO6" s="32">
        <f t="shared" ref="AO6:AO69" si="18">AP6+AQ6</f>
        <v>6460.3857600000001</v>
      </c>
      <c r="AP6" s="33">
        <f>AP9+AP16+AP34+AP45+AP47+AP49+AP51+AP53+AP55+AP57+AP59+AP61+AP63+AP65+AP67+AP69+AP71+AP73</f>
        <v>0</v>
      </c>
      <c r="AQ6" s="34">
        <f>AQ9+AQ16+AQ34+AQ45+AQ47+AQ49+AQ51+AQ53+AQ55+AQ57+AQ59+AQ61+AQ63+AQ65+AQ67+AQ69+AQ71+AQ73+AQ75</f>
        <v>6460.3857600000001</v>
      </c>
      <c r="AR6" s="32">
        <f t="shared" ref="AR6:AR30" si="19">AS6+AT6</f>
        <v>9477.7342499999995</v>
      </c>
      <c r="AS6" s="33">
        <f>AS9+AS16+AS34+AS45+AS47+AS49+AS51+AS53+AS55+AS57+AS59+AS61+AS63+AS65+AS67+AS69+AS71+AS73</f>
        <v>0</v>
      </c>
      <c r="AT6" s="34">
        <f>AT9+AT16+AT34+AT45+AT47+AT49+AT51+AT53+AT55+AT57+AT59+AT61+AT63+AT65+AT67+AT69+AT71+AT73+AT75</f>
        <v>9477.7342499999995</v>
      </c>
      <c r="AU6" s="32">
        <f t="shared" ref="AU6:AU69" si="20">AV6+AW6</f>
        <v>5824.819408148147</v>
      </c>
      <c r="AV6" s="33">
        <f>AV9+AV16+AV34+AV45+AV47+AV49+AV51+AV53+AV55+AV57+AV59+AV61+AV63+AV65+AV67+AV69+AV71+AV73</f>
        <v>0</v>
      </c>
      <c r="AW6" s="34">
        <v>5824.819408148147</v>
      </c>
      <c r="AX6" s="32">
        <f t="shared" ref="AX6:AX69" si="21">AY6+AZ6</f>
        <v>6252.7206500000002</v>
      </c>
      <c r="AY6" s="33">
        <f>AY9+AY16+AY34+AY45+AY47+AY49+AY51+AY53+AY55+AY57+AY59+AY61+AY63+AY65+AY67+AY69+AY71+AY73</f>
        <v>0</v>
      </c>
      <c r="AZ6" s="31">
        <v>6252.7206500000002</v>
      </c>
      <c r="BA6" s="32">
        <f t="shared" ref="BA6:BA69" si="22">BB6+BC6</f>
        <v>8377.6579000000002</v>
      </c>
      <c r="BB6" s="33">
        <f>BB9+BB16+BB34+BB45+BB47+BB49+BB51+BB53+BB55+BB57+BB59+BB61+BB63+BB65+BB67+BB69+BB71+BB73</f>
        <v>0</v>
      </c>
      <c r="BC6" s="31">
        <f>BC9+BC16+BC34+BC45+BC47+BC49+BC51+BC53+BC55+BC57+BC59+BC61+BC63+BC65+BC67+BC69+BC71+BC73+BC75</f>
        <v>8377.6579000000002</v>
      </c>
      <c r="BD6" s="32">
        <f t="shared" ref="BD6:BD69" si="23">BE6+BF6</f>
        <v>20455.19795814815</v>
      </c>
      <c r="BE6" s="33">
        <f>BE9+BE16+BE34+BE45+BE47+BE49+BE51+BE53+BE55+BE57+BE59+BE61+BE63+BE65+BE67+BE69+BE71+BE73</f>
        <v>0</v>
      </c>
      <c r="BF6" s="34">
        <f>BF9+BF16+BF34+BF45+BF47+BF49+BF51+BF53+BF55+BF57+BF59+BF61+BF63+BF65+BF67+BF69+BF71+BF73+BF75</f>
        <v>20455.19795814815</v>
      </c>
      <c r="BG6" s="32">
        <f t="shared" ref="BG6:BG69" si="24">BH6+BI6</f>
        <v>29932.932208148148</v>
      </c>
      <c r="BH6" s="33">
        <f>BH9+BH16+BH34+BH45+BH47+BH49+BH51+BH53+BH55+BH57+BH59+BH61+BH63+BH65+BH67+BH69+BH71+BH73</f>
        <v>0</v>
      </c>
      <c r="BI6" s="34">
        <f>BI9+BI16+BI34+BI45+BI47+BI49+BI51+BI53+BI55+BI57+BI59+BI61+BI63+BI65+BI67+BI69+BI71+BI73+BI75</f>
        <v>29932.932208148148</v>
      </c>
      <c r="BJ6" s="32">
        <f t="shared" ref="BJ6:BJ69" si="25">BK6+BL6</f>
        <v>0</v>
      </c>
      <c r="BK6" s="33">
        <f>BK9+BK16+BK34+BK45+BK47+BK49+BK51+BK53+BK55+BK57+BK59+BK61+BK63+BK65+BK67+BK69+BK71+BK73</f>
        <v>0</v>
      </c>
      <c r="BL6" s="31">
        <f>BL9+BL16+BL34+BL45+BL47+BL49+BL51+BL53+BL55+BL57+BL59+BL61+BL63+BL65+BL67+BL69+BL71+BL73+BL75</f>
        <v>0</v>
      </c>
      <c r="BM6" s="32">
        <f t="shared" ref="BM6:BM69" si="26">BN6+BO6</f>
        <v>0</v>
      </c>
      <c r="BN6" s="33">
        <f>BN9+BN16+BN34+BN45+BN47+BN49+BN51+BN53+BN55+BN57+BN59+BN61+BN63+BN65+BN67+BN69+BN71+BN73</f>
        <v>0</v>
      </c>
      <c r="BO6" s="31">
        <f>BO9+BO16+BO34+BO45+BO47+BO49+BO51+BO53+BO55+BO57+BO59+BO61+BO63+BO65+BO67+BO69+BO71+BO73+BO75</f>
        <v>0</v>
      </c>
      <c r="BP6" s="32">
        <f t="shared" ref="BP6:BP69" si="27">BQ6+BR6</f>
        <v>0</v>
      </c>
      <c r="BQ6" s="33">
        <f>BQ9+BQ16+BQ34+BQ45+BQ47+BQ49+BQ51+BQ53+BQ55+BQ57+BQ59+BQ61+BQ63+BQ65+BQ67+BQ69+BQ71+BQ73</f>
        <v>0</v>
      </c>
      <c r="BR6" s="31">
        <f>BR9+BR16+BR34+BR45+BR47+BR49+BR51+BR53+BR55+BR57+BR59+BR61+BR63+BR65+BR67+BR69+BR71+BR73+BR75</f>
        <v>0</v>
      </c>
      <c r="BS6" s="32">
        <f t="shared" ref="BS6:BS69" si="28">BT6+BU6</f>
        <v>0</v>
      </c>
      <c r="BT6" s="33">
        <f>BT9+BT16+BT34+BT45+BT47+BT49+BT51+BT53+BT55+BT57+BT59+BT61+BT63+BT65+BT67+BT69+BT71+BT73</f>
        <v>0</v>
      </c>
      <c r="BU6" s="34">
        <f>BU9+BU16+BU34+BU45+BU47+BU49+BU51+BU53+BU55+BU57+BU59+BU61+BU63+BU65+BU67+BU69+BU71+BU73+BU75</f>
        <v>0</v>
      </c>
      <c r="BV6" s="32">
        <f t="shared" ref="BV6:BV69" si="29">BW6+BX6</f>
        <v>29932.932208148148</v>
      </c>
      <c r="BW6" s="33">
        <f>BW9+BW16+BW34+BW45+BW47+BW49+BW51+BW53+BW55+BW57+BW59+BW61+BW63+BW65+BW67+BW69+BW71+BW73</f>
        <v>0</v>
      </c>
      <c r="BX6" s="34">
        <f>BX9+BX16+BX34+BX45+BX47+BX49+BX51+BX53+BX55+BX57+BX59+BX61+BX63+BX65+BX67+BX69+BX71+BX73+BX75</f>
        <v>29932.932208148148</v>
      </c>
      <c r="BY6" s="35">
        <f t="shared" ref="BY6:BY13" si="30">BV6/Q6</f>
        <v>0.79327485544165588</v>
      </c>
    </row>
    <row r="7" spans="2:115" s="55" customFormat="1" ht="23.25" customHeight="1" x14ac:dyDescent="0.25">
      <c r="B7" s="853">
        <v>1</v>
      </c>
      <c r="C7" s="36" t="s">
        <v>33</v>
      </c>
      <c r="D7" s="37" t="s">
        <v>34</v>
      </c>
      <c r="E7" s="38">
        <f t="shared" si="0"/>
        <v>38</v>
      </c>
      <c r="F7" s="39">
        <f t="shared" si="1"/>
        <v>14</v>
      </c>
      <c r="G7" s="40">
        <f t="shared" si="2"/>
        <v>0.36842105263157893</v>
      </c>
      <c r="H7" s="41">
        <f t="shared" si="3"/>
        <v>6</v>
      </c>
      <c r="I7" s="42">
        <f t="shared" si="4"/>
        <v>19</v>
      </c>
      <c r="J7" s="40">
        <f t="shared" si="5"/>
        <v>0.5</v>
      </c>
      <c r="K7" s="42">
        <f t="shared" si="6"/>
        <v>15</v>
      </c>
      <c r="L7" s="42">
        <f t="shared" si="7"/>
        <v>0</v>
      </c>
      <c r="M7" s="40">
        <f t="shared" si="8"/>
        <v>0</v>
      </c>
      <c r="N7" s="43">
        <f t="shared" si="9"/>
        <v>0</v>
      </c>
      <c r="O7" s="42">
        <v>27</v>
      </c>
      <c r="P7" s="40">
        <f t="shared" ref="P7:P13" si="31">O7/E7</f>
        <v>0.71052631578947367</v>
      </c>
      <c r="Q7" s="44">
        <f t="shared" si="10"/>
        <v>38</v>
      </c>
      <c r="R7" s="45">
        <v>0</v>
      </c>
      <c r="S7" s="622">
        <v>38</v>
      </c>
      <c r="T7" s="46">
        <f t="shared" si="11"/>
        <v>9</v>
      </c>
      <c r="U7" s="47">
        <v>0</v>
      </c>
      <c r="V7" s="48">
        <v>9</v>
      </c>
      <c r="W7" s="46">
        <f t="shared" si="12"/>
        <v>5</v>
      </c>
      <c r="X7" s="47">
        <v>0</v>
      </c>
      <c r="Y7" s="48">
        <v>5</v>
      </c>
      <c r="Z7" s="46">
        <f t="shared" si="13"/>
        <v>0</v>
      </c>
      <c r="AA7" s="47">
        <v>0</v>
      </c>
      <c r="AB7" s="48"/>
      <c r="AC7" s="50">
        <f t="shared" si="14"/>
        <v>14</v>
      </c>
      <c r="AD7" s="50">
        <v>0</v>
      </c>
      <c r="AE7" s="51">
        <f>T7+W7+Z7</f>
        <v>14</v>
      </c>
      <c r="AF7" s="50">
        <f t="shared" si="15"/>
        <v>1</v>
      </c>
      <c r="AG7" s="52">
        <v>0</v>
      </c>
      <c r="AH7" s="48">
        <v>1</v>
      </c>
      <c r="AI7" s="50">
        <f t="shared" si="16"/>
        <v>0</v>
      </c>
      <c r="AJ7" s="52">
        <v>0</v>
      </c>
      <c r="AK7" s="48">
        <v>0</v>
      </c>
      <c r="AL7" s="50">
        <f t="shared" si="17"/>
        <v>5</v>
      </c>
      <c r="AM7" s="52">
        <v>0</v>
      </c>
      <c r="AN7" s="48">
        <v>5</v>
      </c>
      <c r="AO7" s="50">
        <f t="shared" si="18"/>
        <v>6</v>
      </c>
      <c r="AP7" s="50">
        <v>0</v>
      </c>
      <c r="AQ7" s="51">
        <f>AF7+AI7+AL7</f>
        <v>6</v>
      </c>
      <c r="AR7" s="50">
        <f t="shared" si="19"/>
        <v>19</v>
      </c>
      <c r="AS7" s="50">
        <v>0</v>
      </c>
      <c r="AT7" s="51">
        <v>19</v>
      </c>
      <c r="AU7" s="50">
        <f t="shared" si="20"/>
        <v>7</v>
      </c>
      <c r="AV7" s="52">
        <v>0</v>
      </c>
      <c r="AW7" s="53">
        <v>7</v>
      </c>
      <c r="AX7" s="50">
        <f t="shared" si="21"/>
        <v>5</v>
      </c>
      <c r="AY7" s="52">
        <v>0</v>
      </c>
      <c r="AZ7" s="48">
        <v>5</v>
      </c>
      <c r="BA7" s="50">
        <f t="shared" si="22"/>
        <v>4</v>
      </c>
      <c r="BB7" s="52">
        <v>0</v>
      </c>
      <c r="BC7" s="48">
        <v>4</v>
      </c>
      <c r="BD7" s="50">
        <f t="shared" si="23"/>
        <v>15</v>
      </c>
      <c r="BE7" s="50">
        <v>0</v>
      </c>
      <c r="BF7" s="51">
        <v>15</v>
      </c>
      <c r="BG7" s="50">
        <f t="shared" si="24"/>
        <v>0</v>
      </c>
      <c r="BH7" s="50">
        <v>0</v>
      </c>
      <c r="BI7" s="51">
        <v>0</v>
      </c>
      <c r="BJ7" s="50">
        <f t="shared" si="25"/>
        <v>0</v>
      </c>
      <c r="BK7" s="52">
        <v>0</v>
      </c>
      <c r="BL7" s="48">
        <v>0</v>
      </c>
      <c r="BM7" s="50">
        <f t="shared" si="26"/>
        <v>0</v>
      </c>
      <c r="BN7" s="52">
        <v>0</v>
      </c>
      <c r="BO7" s="48">
        <v>0</v>
      </c>
      <c r="BP7" s="50">
        <f t="shared" si="27"/>
        <v>0</v>
      </c>
      <c r="BQ7" s="52">
        <v>0</v>
      </c>
      <c r="BR7" s="48">
        <v>0</v>
      </c>
      <c r="BS7" s="50">
        <f t="shared" si="28"/>
        <v>0</v>
      </c>
      <c r="BT7" s="50">
        <v>0</v>
      </c>
      <c r="BU7" s="51">
        <f>BJ7+BM7+BP7</f>
        <v>0</v>
      </c>
      <c r="BV7" s="50">
        <f t="shared" si="29"/>
        <v>13</v>
      </c>
      <c r="BW7" s="50">
        <v>0</v>
      </c>
      <c r="BX7" s="51">
        <v>13</v>
      </c>
      <c r="BY7" s="54">
        <f t="shared" si="30"/>
        <v>0.34210526315789475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2:115" ht="15" customHeight="1" x14ac:dyDescent="0.25">
      <c r="B8" s="854"/>
      <c r="C8" s="856" t="s">
        <v>35</v>
      </c>
      <c r="D8" s="56" t="s">
        <v>36</v>
      </c>
      <c r="E8" s="57">
        <f t="shared" si="0"/>
        <v>0.68699999999999994</v>
      </c>
      <c r="F8" s="58">
        <f t="shared" si="1"/>
        <v>0.253</v>
      </c>
      <c r="G8" s="59">
        <f t="shared" si="2"/>
        <v>0.36826783114992723</v>
      </c>
      <c r="H8" s="60">
        <f t="shared" si="3"/>
        <v>0.121</v>
      </c>
      <c r="I8" s="61">
        <f t="shared" si="4"/>
        <v>0.374</v>
      </c>
      <c r="J8" s="59">
        <f t="shared" si="5"/>
        <v>0.54439592430858808</v>
      </c>
      <c r="K8" s="61">
        <f t="shared" si="6"/>
        <v>0.27899999999999997</v>
      </c>
      <c r="L8" s="61">
        <f t="shared" si="7"/>
        <v>0.65300000000000002</v>
      </c>
      <c r="M8" s="59">
        <f t="shared" si="8"/>
        <v>0.95050946142649206</v>
      </c>
      <c r="N8" s="62">
        <f t="shared" si="9"/>
        <v>0</v>
      </c>
      <c r="O8" s="61">
        <f t="shared" ref="O8:O70" si="32">BV8</f>
        <v>0.65300000000000002</v>
      </c>
      <c r="P8" s="59">
        <f t="shared" si="31"/>
        <v>0.95050946142649206</v>
      </c>
      <c r="Q8" s="63">
        <f t="shared" si="10"/>
        <v>0.68699999999999994</v>
      </c>
      <c r="R8" s="64">
        <f>R10+R12</f>
        <v>0</v>
      </c>
      <c r="S8" s="623">
        <f>S10+S12</f>
        <v>0.68699999999999994</v>
      </c>
      <c r="T8" s="65">
        <f t="shared" si="11"/>
        <v>0.219</v>
      </c>
      <c r="U8" s="66">
        <f>U10+U12</f>
        <v>0</v>
      </c>
      <c r="V8" s="67">
        <f>V10+V12</f>
        <v>0.219</v>
      </c>
      <c r="W8" s="65">
        <f t="shared" si="12"/>
        <v>3.4000000000000002E-2</v>
      </c>
      <c r="X8" s="66">
        <f>X10+X12</f>
        <v>0</v>
      </c>
      <c r="Y8" s="67">
        <f>Y10+Y12</f>
        <v>3.4000000000000002E-2</v>
      </c>
      <c r="Z8" s="65">
        <f t="shared" si="13"/>
        <v>0</v>
      </c>
      <c r="AA8" s="66">
        <f>AA10+AA12</f>
        <v>0</v>
      </c>
      <c r="AB8" s="67">
        <f>AB10+AB12</f>
        <v>0</v>
      </c>
      <c r="AC8" s="69">
        <f t="shared" si="14"/>
        <v>0.253</v>
      </c>
      <c r="AD8" s="69">
        <f>AD10+AD12</f>
        <v>0</v>
      </c>
      <c r="AE8" s="70">
        <f>AE10+AE12</f>
        <v>0.253</v>
      </c>
      <c r="AF8" s="69">
        <f t="shared" si="15"/>
        <v>0.03</v>
      </c>
      <c r="AG8" s="71">
        <f>AG10+AG12</f>
        <v>0</v>
      </c>
      <c r="AH8" s="67">
        <f>AH10+AH12</f>
        <v>0.03</v>
      </c>
      <c r="AI8" s="69">
        <f t="shared" si="16"/>
        <v>0</v>
      </c>
      <c r="AJ8" s="71">
        <f>AJ10+AJ12</f>
        <v>0</v>
      </c>
      <c r="AK8" s="67">
        <f>AK10+AK12</f>
        <v>0</v>
      </c>
      <c r="AL8" s="69">
        <f t="shared" si="17"/>
        <v>9.0999999999999998E-2</v>
      </c>
      <c r="AM8" s="71">
        <f>AM10+AM12</f>
        <v>0</v>
      </c>
      <c r="AN8" s="67">
        <f>AN10+AN12</f>
        <v>9.0999999999999998E-2</v>
      </c>
      <c r="AO8" s="69">
        <f t="shared" si="18"/>
        <v>0.121</v>
      </c>
      <c r="AP8" s="69">
        <f>AP10+AP12</f>
        <v>0</v>
      </c>
      <c r="AQ8" s="70">
        <f>AQ10+AQ12</f>
        <v>0.121</v>
      </c>
      <c r="AR8" s="69">
        <f t="shared" si="19"/>
        <v>0.374</v>
      </c>
      <c r="AS8" s="69">
        <f>AS10+AS12</f>
        <v>0</v>
      </c>
      <c r="AT8" s="70">
        <f>AT10+AT12</f>
        <v>0.374</v>
      </c>
      <c r="AU8" s="69">
        <f t="shared" si="20"/>
        <v>8.3000000000000004E-2</v>
      </c>
      <c r="AV8" s="71">
        <f>AV10+AV12</f>
        <v>0</v>
      </c>
      <c r="AW8" s="68">
        <v>8.3000000000000004E-2</v>
      </c>
      <c r="AX8" s="69">
        <f t="shared" si="21"/>
        <v>0.14699999999999999</v>
      </c>
      <c r="AY8" s="71">
        <f>AY10+AY12</f>
        <v>0</v>
      </c>
      <c r="AZ8" s="67">
        <v>0.14699999999999999</v>
      </c>
      <c r="BA8" s="69">
        <f t="shared" si="22"/>
        <v>4.9000000000000002E-2</v>
      </c>
      <c r="BB8" s="71">
        <f>BB10+BB12</f>
        <v>0</v>
      </c>
      <c r="BC8" s="67">
        <f>BC10+BC12</f>
        <v>4.9000000000000002E-2</v>
      </c>
      <c r="BD8" s="69">
        <f t="shared" si="23"/>
        <v>0.27899999999999997</v>
      </c>
      <c r="BE8" s="69">
        <f>BE10+BE12</f>
        <v>0</v>
      </c>
      <c r="BF8" s="70">
        <f>BF10+BF12</f>
        <v>0.27899999999999997</v>
      </c>
      <c r="BG8" s="69">
        <f t="shared" si="24"/>
        <v>0.65300000000000002</v>
      </c>
      <c r="BH8" s="69">
        <f>BH10+BH12</f>
        <v>0</v>
      </c>
      <c r="BI8" s="70">
        <f>BI10+BI12</f>
        <v>0.65300000000000002</v>
      </c>
      <c r="BJ8" s="69">
        <f t="shared" si="25"/>
        <v>0</v>
      </c>
      <c r="BK8" s="71">
        <f>BK10+BK12</f>
        <v>0</v>
      </c>
      <c r="BL8" s="67">
        <f>BL10+BL12</f>
        <v>0</v>
      </c>
      <c r="BM8" s="69">
        <f t="shared" si="26"/>
        <v>0</v>
      </c>
      <c r="BN8" s="71">
        <f>BN10+BN12</f>
        <v>0</v>
      </c>
      <c r="BO8" s="67">
        <f>BO10+BO12</f>
        <v>0</v>
      </c>
      <c r="BP8" s="69">
        <f t="shared" si="27"/>
        <v>0</v>
      </c>
      <c r="BQ8" s="71">
        <f>BQ10+BQ12</f>
        <v>0</v>
      </c>
      <c r="BR8" s="67">
        <f>BR10+BR12</f>
        <v>0</v>
      </c>
      <c r="BS8" s="69">
        <f t="shared" si="28"/>
        <v>0</v>
      </c>
      <c r="BT8" s="69">
        <f>BT10+BT12</f>
        <v>0</v>
      </c>
      <c r="BU8" s="70">
        <f>BU10+BU12</f>
        <v>0</v>
      </c>
      <c r="BV8" s="69">
        <f t="shared" si="29"/>
        <v>0.65300000000000002</v>
      </c>
      <c r="BW8" s="69">
        <f>BW10+BW12</f>
        <v>0</v>
      </c>
      <c r="BX8" s="70">
        <f>BX10+BX12</f>
        <v>0.65300000000000002</v>
      </c>
      <c r="BY8" s="72">
        <f t="shared" si="30"/>
        <v>0.95050946142649206</v>
      </c>
    </row>
    <row r="9" spans="2:115" ht="13.8" x14ac:dyDescent="0.25">
      <c r="B9" s="855"/>
      <c r="C9" s="813"/>
      <c r="D9" s="56" t="s">
        <v>32</v>
      </c>
      <c r="E9" s="57">
        <f t="shared" si="0"/>
        <v>794.28600000000006</v>
      </c>
      <c r="F9" s="58">
        <f t="shared" si="1"/>
        <v>338.83949000000001</v>
      </c>
      <c r="G9" s="59">
        <f t="shared" si="2"/>
        <v>0.42659632676391124</v>
      </c>
      <c r="H9" s="60">
        <f t="shared" si="3"/>
        <v>107.834</v>
      </c>
      <c r="I9" s="61">
        <f t="shared" si="4"/>
        <v>446.67349000000002</v>
      </c>
      <c r="J9" s="59">
        <f t="shared" si="5"/>
        <v>0.56235850814442145</v>
      </c>
      <c r="K9" s="61">
        <f t="shared" si="6"/>
        <v>236.74799999999999</v>
      </c>
      <c r="L9" s="61">
        <f t="shared" si="7"/>
        <v>683.42148999999995</v>
      </c>
      <c r="M9" s="59">
        <f t="shared" si="8"/>
        <v>0.86042242970416183</v>
      </c>
      <c r="N9" s="62">
        <f t="shared" si="9"/>
        <v>0</v>
      </c>
      <c r="O9" s="61">
        <f t="shared" si="32"/>
        <v>683.42148999999995</v>
      </c>
      <c r="P9" s="59">
        <f t="shared" si="31"/>
        <v>0.86042242970416183</v>
      </c>
      <c r="Q9" s="63">
        <f t="shared" si="10"/>
        <v>794.28600000000006</v>
      </c>
      <c r="R9" s="64">
        <f>R11+R13+R14</f>
        <v>0</v>
      </c>
      <c r="S9" s="623">
        <f>S11+S13+S14</f>
        <v>794.28600000000006</v>
      </c>
      <c r="T9" s="65">
        <f t="shared" si="11"/>
        <v>309.91399999999999</v>
      </c>
      <c r="U9" s="66">
        <f>U11+U13+U14</f>
        <v>0</v>
      </c>
      <c r="V9" s="67">
        <f>V11+V13+V14</f>
        <v>309.91399999999999</v>
      </c>
      <c r="W9" s="65">
        <f t="shared" si="12"/>
        <v>28.92549</v>
      </c>
      <c r="X9" s="66">
        <f>X11+X13+X14</f>
        <v>0</v>
      </c>
      <c r="Y9" s="67">
        <f>Y11+Y13+Y14</f>
        <v>28.92549</v>
      </c>
      <c r="Z9" s="65">
        <f t="shared" si="13"/>
        <v>0</v>
      </c>
      <c r="AA9" s="66">
        <f>AA11+AA13+AA14</f>
        <v>0</v>
      </c>
      <c r="AB9" s="67">
        <f>AB11+AB13+AB14</f>
        <v>0</v>
      </c>
      <c r="AC9" s="69">
        <f t="shared" si="14"/>
        <v>338.83949000000001</v>
      </c>
      <c r="AD9" s="69">
        <f>AD11+AD13+AD14</f>
        <v>0</v>
      </c>
      <c r="AE9" s="70">
        <f>AE11+AE13+AE14</f>
        <v>338.83949000000001</v>
      </c>
      <c r="AF9" s="69">
        <f t="shared" si="15"/>
        <v>25.286999999999999</v>
      </c>
      <c r="AG9" s="71">
        <f>AG11+AG13+AG14</f>
        <v>0</v>
      </c>
      <c r="AH9" s="67">
        <f>AH11+AH13+AH14</f>
        <v>25.286999999999999</v>
      </c>
      <c r="AI9" s="69">
        <f t="shared" si="16"/>
        <v>0</v>
      </c>
      <c r="AJ9" s="71">
        <f>AJ11+AJ13+AJ14</f>
        <v>0</v>
      </c>
      <c r="AK9" s="67">
        <f>AK11+AK13+AK14</f>
        <v>0</v>
      </c>
      <c r="AL9" s="69">
        <f t="shared" si="17"/>
        <v>82.546999999999997</v>
      </c>
      <c r="AM9" s="71">
        <f>AM11+AM13+AM14</f>
        <v>0</v>
      </c>
      <c r="AN9" s="67">
        <f>AN11+AN13+AN14</f>
        <v>82.546999999999997</v>
      </c>
      <c r="AO9" s="69">
        <f t="shared" si="18"/>
        <v>107.834</v>
      </c>
      <c r="AP9" s="69">
        <f>AP11+AP13+AP14</f>
        <v>0</v>
      </c>
      <c r="AQ9" s="70">
        <f>AQ11+AQ13+AQ14</f>
        <v>107.834</v>
      </c>
      <c r="AR9" s="69">
        <f t="shared" si="19"/>
        <v>446.67349000000002</v>
      </c>
      <c r="AS9" s="69">
        <f>AS11+AS13+AS14</f>
        <v>0</v>
      </c>
      <c r="AT9" s="70">
        <f>AT11+AT13+AT14</f>
        <v>446.67349000000002</v>
      </c>
      <c r="AU9" s="69">
        <f t="shared" si="20"/>
        <v>71.119</v>
      </c>
      <c r="AV9" s="71">
        <f>AV11+AV13+AV14</f>
        <v>0</v>
      </c>
      <c r="AW9" s="68">
        <v>71.119</v>
      </c>
      <c r="AX9" s="69">
        <f t="shared" si="21"/>
        <v>137.41999999999999</v>
      </c>
      <c r="AY9" s="71">
        <f>AY11+AY13+AY14</f>
        <v>0</v>
      </c>
      <c r="AZ9" s="67">
        <v>137.41999999999999</v>
      </c>
      <c r="BA9" s="69">
        <f t="shared" si="22"/>
        <v>28.209</v>
      </c>
      <c r="BB9" s="71">
        <f>BB11+BB13+BB14</f>
        <v>0</v>
      </c>
      <c r="BC9" s="67">
        <f>BC11+BC13+BC14</f>
        <v>28.209</v>
      </c>
      <c r="BD9" s="69">
        <f t="shared" si="23"/>
        <v>236.74799999999999</v>
      </c>
      <c r="BE9" s="69">
        <f>BE11+BE13+BE14</f>
        <v>0</v>
      </c>
      <c r="BF9" s="70">
        <f>BF11+BF13+BF14</f>
        <v>236.74799999999999</v>
      </c>
      <c r="BG9" s="69">
        <f t="shared" si="24"/>
        <v>683.42148999999995</v>
      </c>
      <c r="BH9" s="69">
        <f>BH11+BH13+BH14</f>
        <v>0</v>
      </c>
      <c r="BI9" s="70">
        <f>BI11+BI13+BI14</f>
        <v>683.42148999999995</v>
      </c>
      <c r="BJ9" s="69">
        <f t="shared" si="25"/>
        <v>0</v>
      </c>
      <c r="BK9" s="71">
        <f>BK11+BK13+BK14</f>
        <v>0</v>
      </c>
      <c r="BL9" s="67">
        <f>BL11+BL13+BL14</f>
        <v>0</v>
      </c>
      <c r="BM9" s="69">
        <f t="shared" si="26"/>
        <v>0</v>
      </c>
      <c r="BN9" s="71">
        <f>BN11+BN13+BN14</f>
        <v>0</v>
      </c>
      <c r="BO9" s="67">
        <f>BO11+BO13+BO14</f>
        <v>0</v>
      </c>
      <c r="BP9" s="69">
        <f t="shared" si="27"/>
        <v>0</v>
      </c>
      <c r="BQ9" s="71">
        <f>BQ11+BQ13+BQ14</f>
        <v>0</v>
      </c>
      <c r="BR9" s="67">
        <f>BR11+BR13+BR14</f>
        <v>0</v>
      </c>
      <c r="BS9" s="69">
        <f t="shared" si="28"/>
        <v>0</v>
      </c>
      <c r="BT9" s="69">
        <f>BT11+BT13+BT14</f>
        <v>0</v>
      </c>
      <c r="BU9" s="70">
        <f>BU11+BU13+BU14</f>
        <v>0</v>
      </c>
      <c r="BV9" s="69">
        <f t="shared" si="29"/>
        <v>683.42148999999995</v>
      </c>
      <c r="BW9" s="69">
        <f>BW11+BW13+BW14</f>
        <v>0</v>
      </c>
      <c r="BX9" s="73">
        <f>BX11+BX13+BX14</f>
        <v>683.42148999999995</v>
      </c>
      <c r="BY9" s="72">
        <f t="shared" si="30"/>
        <v>0.86042242970416183</v>
      </c>
    </row>
    <row r="10" spans="2:115" ht="15" customHeight="1" x14ac:dyDescent="0.25">
      <c r="B10" s="825" t="s">
        <v>37</v>
      </c>
      <c r="C10" s="808" t="s">
        <v>38</v>
      </c>
      <c r="D10" s="74" t="s">
        <v>36</v>
      </c>
      <c r="E10" s="38">
        <f t="shared" si="0"/>
        <v>8.2000000000000003E-2</v>
      </c>
      <c r="F10" s="75">
        <f t="shared" si="1"/>
        <v>0.18200000000000002</v>
      </c>
      <c r="G10" s="76">
        <f t="shared" si="2"/>
        <v>2.2195121951219514</v>
      </c>
      <c r="H10" s="77">
        <f t="shared" si="3"/>
        <v>0</v>
      </c>
      <c r="I10" s="78">
        <f t="shared" si="4"/>
        <v>0.18200000000000002</v>
      </c>
      <c r="J10" s="76">
        <f t="shared" si="5"/>
        <v>2.2195121951219514</v>
      </c>
      <c r="K10" s="78">
        <f t="shared" si="6"/>
        <v>0</v>
      </c>
      <c r="L10" s="78">
        <f t="shared" si="7"/>
        <v>0.18200000000000002</v>
      </c>
      <c r="M10" s="76">
        <f t="shared" si="8"/>
        <v>2.2195121951219514</v>
      </c>
      <c r="N10" s="79">
        <f t="shared" si="9"/>
        <v>0</v>
      </c>
      <c r="O10" s="78">
        <f t="shared" si="32"/>
        <v>0.18200000000000002</v>
      </c>
      <c r="P10" s="76">
        <f t="shared" si="31"/>
        <v>2.2195121951219514</v>
      </c>
      <c r="Q10" s="80">
        <f t="shared" si="10"/>
        <v>8.2000000000000003E-2</v>
      </c>
      <c r="R10" s="81">
        <v>0</v>
      </c>
      <c r="S10" s="624">
        <v>8.2000000000000003E-2</v>
      </c>
      <c r="T10" s="82">
        <f t="shared" si="11"/>
        <v>0.16800000000000001</v>
      </c>
      <c r="U10" s="83">
        <v>0</v>
      </c>
      <c r="V10" s="84">
        <v>0.16800000000000001</v>
      </c>
      <c r="W10" s="82">
        <f t="shared" si="12"/>
        <v>1.4E-2</v>
      </c>
      <c r="X10" s="83">
        <v>0</v>
      </c>
      <c r="Y10" s="84">
        <v>1.4E-2</v>
      </c>
      <c r="Z10" s="82">
        <f t="shared" si="13"/>
        <v>0</v>
      </c>
      <c r="AA10" s="83">
        <v>0</v>
      </c>
      <c r="AB10" s="84">
        <v>0</v>
      </c>
      <c r="AC10" s="86">
        <f t="shared" si="14"/>
        <v>0.18200000000000002</v>
      </c>
      <c r="AD10" s="87">
        <v>0</v>
      </c>
      <c r="AE10" s="88">
        <f t="shared" ref="AE10:AE15" si="33">T10+W10+Z10</f>
        <v>0.18200000000000002</v>
      </c>
      <c r="AF10" s="86">
        <f t="shared" si="15"/>
        <v>0</v>
      </c>
      <c r="AG10" s="88">
        <v>0</v>
      </c>
      <c r="AH10" s="84">
        <v>0</v>
      </c>
      <c r="AI10" s="86">
        <f t="shared" si="16"/>
        <v>0</v>
      </c>
      <c r="AJ10" s="88">
        <v>0</v>
      </c>
      <c r="AK10" s="84">
        <v>0</v>
      </c>
      <c r="AL10" s="86">
        <f t="shared" si="17"/>
        <v>0</v>
      </c>
      <c r="AM10" s="88">
        <v>0</v>
      </c>
      <c r="AN10" s="84">
        <v>0</v>
      </c>
      <c r="AO10" s="86">
        <f t="shared" si="18"/>
        <v>0</v>
      </c>
      <c r="AP10" s="87">
        <v>0</v>
      </c>
      <c r="AQ10" s="88">
        <f>AF10+AI10+AL10</f>
        <v>0</v>
      </c>
      <c r="AR10" s="86">
        <f t="shared" si="19"/>
        <v>0.18200000000000002</v>
      </c>
      <c r="AS10" s="87">
        <v>0</v>
      </c>
      <c r="AT10" s="88">
        <f>AC10+AO10</f>
        <v>0.18200000000000002</v>
      </c>
      <c r="AU10" s="86">
        <f t="shared" si="20"/>
        <v>0</v>
      </c>
      <c r="AV10" s="88">
        <v>0</v>
      </c>
      <c r="AW10" s="89">
        <v>0</v>
      </c>
      <c r="AX10" s="86">
        <f t="shared" si="21"/>
        <v>0</v>
      </c>
      <c r="AY10" s="88">
        <v>0</v>
      </c>
      <c r="AZ10" s="84">
        <v>0</v>
      </c>
      <c r="BA10" s="86">
        <f t="shared" si="22"/>
        <v>0</v>
      </c>
      <c r="BB10" s="88">
        <v>0</v>
      </c>
      <c r="BC10" s="84">
        <v>0</v>
      </c>
      <c r="BD10" s="86">
        <f t="shared" si="23"/>
        <v>0</v>
      </c>
      <c r="BE10" s="87">
        <v>0</v>
      </c>
      <c r="BF10" s="88">
        <f>AU10+AX10+BA10</f>
        <v>0</v>
      </c>
      <c r="BG10" s="86">
        <f t="shared" si="24"/>
        <v>0.18200000000000002</v>
      </c>
      <c r="BH10" s="87">
        <v>0</v>
      </c>
      <c r="BI10" s="88">
        <f>AR10+BD10</f>
        <v>0.18200000000000002</v>
      </c>
      <c r="BJ10" s="86">
        <f t="shared" si="25"/>
        <v>0</v>
      </c>
      <c r="BK10" s="88">
        <v>0</v>
      </c>
      <c r="BL10" s="84">
        <v>0</v>
      </c>
      <c r="BM10" s="86">
        <f t="shared" si="26"/>
        <v>0</v>
      </c>
      <c r="BN10" s="88">
        <v>0</v>
      </c>
      <c r="BO10" s="84">
        <v>0</v>
      </c>
      <c r="BP10" s="86">
        <f t="shared" si="27"/>
        <v>0</v>
      </c>
      <c r="BQ10" s="88">
        <v>0</v>
      </c>
      <c r="BR10" s="84">
        <v>0</v>
      </c>
      <c r="BS10" s="86">
        <f t="shared" si="28"/>
        <v>0</v>
      </c>
      <c r="BT10" s="87">
        <v>0</v>
      </c>
      <c r="BU10" s="88">
        <f>BJ10+BM10+BP10</f>
        <v>0</v>
      </c>
      <c r="BV10" s="86">
        <f t="shared" si="29"/>
        <v>0.18200000000000002</v>
      </c>
      <c r="BW10" s="87">
        <v>0</v>
      </c>
      <c r="BX10" s="88">
        <f>BG10+BS10</f>
        <v>0.18200000000000002</v>
      </c>
      <c r="BY10" s="90">
        <f t="shared" si="30"/>
        <v>2.2195121951219514</v>
      </c>
    </row>
    <row r="11" spans="2:115" ht="15" customHeight="1" x14ac:dyDescent="0.25">
      <c r="B11" s="826"/>
      <c r="C11" s="809"/>
      <c r="D11" s="74" t="s">
        <v>32</v>
      </c>
      <c r="E11" s="38">
        <f t="shared" si="0"/>
        <v>67.864000000000004</v>
      </c>
      <c r="F11" s="75">
        <f t="shared" si="1"/>
        <v>241.88348999999999</v>
      </c>
      <c r="G11" s="76">
        <f t="shared" si="2"/>
        <v>3.5642386243074382</v>
      </c>
      <c r="H11" s="77">
        <f t="shared" si="3"/>
        <v>0</v>
      </c>
      <c r="I11" s="78">
        <f t="shared" si="4"/>
        <v>241.88348999999999</v>
      </c>
      <c r="J11" s="76">
        <f t="shared" si="5"/>
        <v>3.5642386243074382</v>
      </c>
      <c r="K11" s="78">
        <f t="shared" si="6"/>
        <v>0</v>
      </c>
      <c r="L11" s="78">
        <f t="shared" si="7"/>
        <v>241.88348999999999</v>
      </c>
      <c r="M11" s="76">
        <f t="shared" si="8"/>
        <v>3.5642386243074382</v>
      </c>
      <c r="N11" s="79">
        <f t="shared" si="9"/>
        <v>0</v>
      </c>
      <c r="O11" s="78">
        <f t="shared" si="32"/>
        <v>241.88348999999999</v>
      </c>
      <c r="P11" s="76">
        <f t="shared" si="31"/>
        <v>3.5642386243074382</v>
      </c>
      <c r="Q11" s="91">
        <f t="shared" si="10"/>
        <v>67.864000000000004</v>
      </c>
      <c r="R11" s="92">
        <v>0</v>
      </c>
      <c r="S11" s="625">
        <v>67.864000000000004</v>
      </c>
      <c r="T11" s="93">
        <f t="shared" si="11"/>
        <v>226.53299999999999</v>
      </c>
      <c r="U11" s="94">
        <v>0</v>
      </c>
      <c r="V11" s="95">
        <v>226.53299999999999</v>
      </c>
      <c r="W11" s="93">
        <f t="shared" si="12"/>
        <v>15.350490000000001</v>
      </c>
      <c r="X11" s="94">
        <v>0</v>
      </c>
      <c r="Y11" s="95">
        <v>15.350490000000001</v>
      </c>
      <c r="Z11" s="93">
        <f t="shared" si="13"/>
        <v>0</v>
      </c>
      <c r="AA11" s="94">
        <v>0</v>
      </c>
      <c r="AB11" s="95">
        <v>0</v>
      </c>
      <c r="AC11" s="86">
        <f t="shared" si="14"/>
        <v>241.88348999999999</v>
      </c>
      <c r="AD11" s="87">
        <v>0</v>
      </c>
      <c r="AE11" s="88">
        <f t="shared" si="33"/>
        <v>241.88348999999999</v>
      </c>
      <c r="AF11" s="86">
        <f t="shared" si="15"/>
        <v>0</v>
      </c>
      <c r="AG11" s="88">
        <v>0</v>
      </c>
      <c r="AH11" s="95">
        <v>0</v>
      </c>
      <c r="AI11" s="86">
        <f t="shared" si="16"/>
        <v>0</v>
      </c>
      <c r="AJ11" s="88">
        <v>0</v>
      </c>
      <c r="AK11" s="95">
        <v>0</v>
      </c>
      <c r="AL11" s="86">
        <f t="shared" si="17"/>
        <v>0</v>
      </c>
      <c r="AM11" s="88">
        <v>0</v>
      </c>
      <c r="AN11" s="95">
        <v>0</v>
      </c>
      <c r="AO11" s="86">
        <f t="shared" si="18"/>
        <v>0</v>
      </c>
      <c r="AP11" s="87">
        <v>0</v>
      </c>
      <c r="AQ11" s="88">
        <f>AF11+AI11+AL11</f>
        <v>0</v>
      </c>
      <c r="AR11" s="86">
        <f t="shared" si="19"/>
        <v>241.88348999999999</v>
      </c>
      <c r="AS11" s="87">
        <v>0</v>
      </c>
      <c r="AT11" s="88">
        <f>AC11+AO11</f>
        <v>241.88348999999999</v>
      </c>
      <c r="AU11" s="86">
        <f t="shared" si="20"/>
        <v>0</v>
      </c>
      <c r="AV11" s="88">
        <v>0</v>
      </c>
      <c r="AW11" s="97">
        <v>0</v>
      </c>
      <c r="AX11" s="86">
        <f t="shared" si="21"/>
        <v>0</v>
      </c>
      <c r="AY11" s="88">
        <v>0</v>
      </c>
      <c r="AZ11" s="95">
        <v>0</v>
      </c>
      <c r="BA11" s="86">
        <f t="shared" si="22"/>
        <v>0</v>
      </c>
      <c r="BB11" s="88">
        <v>0</v>
      </c>
      <c r="BC11" s="95">
        <v>0</v>
      </c>
      <c r="BD11" s="86">
        <f t="shared" si="23"/>
        <v>0</v>
      </c>
      <c r="BE11" s="87">
        <v>0</v>
      </c>
      <c r="BF11" s="88">
        <f>AU11+AX11+BA11</f>
        <v>0</v>
      </c>
      <c r="BG11" s="86">
        <f t="shared" si="24"/>
        <v>241.88348999999999</v>
      </c>
      <c r="BH11" s="87">
        <v>0</v>
      </c>
      <c r="BI11" s="88">
        <f>AR11+BD11</f>
        <v>241.88348999999999</v>
      </c>
      <c r="BJ11" s="86">
        <f t="shared" si="25"/>
        <v>0</v>
      </c>
      <c r="BK11" s="88">
        <v>0</v>
      </c>
      <c r="BL11" s="95">
        <v>0</v>
      </c>
      <c r="BM11" s="86">
        <f t="shared" si="26"/>
        <v>0</v>
      </c>
      <c r="BN11" s="88">
        <v>0</v>
      </c>
      <c r="BO11" s="95">
        <v>0</v>
      </c>
      <c r="BP11" s="86">
        <f t="shared" si="27"/>
        <v>0</v>
      </c>
      <c r="BQ11" s="88">
        <v>0</v>
      </c>
      <c r="BR11" s="95">
        <v>0</v>
      </c>
      <c r="BS11" s="86">
        <f t="shared" si="28"/>
        <v>0</v>
      </c>
      <c r="BT11" s="87">
        <v>0</v>
      </c>
      <c r="BU11" s="88">
        <f>BJ11+BM11+BP11</f>
        <v>0</v>
      </c>
      <c r="BV11" s="86">
        <f t="shared" si="29"/>
        <v>241.88348999999999</v>
      </c>
      <c r="BW11" s="87">
        <v>0</v>
      </c>
      <c r="BX11" s="88">
        <f>BG11+BS11</f>
        <v>241.88348999999999</v>
      </c>
      <c r="BY11" s="90">
        <f t="shared" si="30"/>
        <v>3.5642386243074382</v>
      </c>
    </row>
    <row r="12" spans="2:115" ht="15" customHeight="1" x14ac:dyDescent="0.25">
      <c r="B12" s="825" t="s">
        <v>39</v>
      </c>
      <c r="C12" s="808" t="s">
        <v>40</v>
      </c>
      <c r="D12" s="74" t="s">
        <v>36</v>
      </c>
      <c r="E12" s="38">
        <f t="shared" si="0"/>
        <v>0.60499999999999998</v>
      </c>
      <c r="F12" s="75">
        <f t="shared" si="1"/>
        <v>7.0999999999999994E-2</v>
      </c>
      <c r="G12" s="76">
        <f t="shared" si="2"/>
        <v>0.11735537190082644</v>
      </c>
      <c r="H12" s="77">
        <f t="shared" si="3"/>
        <v>0.121</v>
      </c>
      <c r="I12" s="78">
        <f t="shared" si="4"/>
        <v>0.192</v>
      </c>
      <c r="J12" s="76">
        <f t="shared" si="5"/>
        <v>0.31735537190082647</v>
      </c>
      <c r="K12" s="78">
        <f t="shared" si="6"/>
        <v>0.27899999999999997</v>
      </c>
      <c r="L12" s="78">
        <f t="shared" si="7"/>
        <v>0.47099999999999997</v>
      </c>
      <c r="M12" s="76">
        <f t="shared" si="8"/>
        <v>0.7785123966942149</v>
      </c>
      <c r="N12" s="79">
        <f t="shared" si="9"/>
        <v>0</v>
      </c>
      <c r="O12" s="78">
        <f t="shared" si="32"/>
        <v>0.47099999999999997</v>
      </c>
      <c r="P12" s="76">
        <f t="shared" si="31"/>
        <v>0.7785123966942149</v>
      </c>
      <c r="Q12" s="91">
        <f t="shared" si="10"/>
        <v>0.60499999999999998</v>
      </c>
      <c r="R12" s="92">
        <v>0</v>
      </c>
      <c r="S12" s="625">
        <v>0.60499999999999998</v>
      </c>
      <c r="T12" s="93">
        <f t="shared" si="11"/>
        <v>5.0999999999999997E-2</v>
      </c>
      <c r="U12" s="94">
        <v>0</v>
      </c>
      <c r="V12" s="95">
        <v>5.0999999999999997E-2</v>
      </c>
      <c r="W12" s="93">
        <f t="shared" si="12"/>
        <v>0.02</v>
      </c>
      <c r="X12" s="94">
        <v>0</v>
      </c>
      <c r="Y12" s="95">
        <v>0.02</v>
      </c>
      <c r="Z12" s="93">
        <f t="shared" si="13"/>
        <v>0</v>
      </c>
      <c r="AA12" s="94">
        <v>0</v>
      </c>
      <c r="AB12" s="95">
        <v>0</v>
      </c>
      <c r="AC12" s="98">
        <f t="shared" si="14"/>
        <v>7.0999999999999994E-2</v>
      </c>
      <c r="AD12" s="87">
        <v>0</v>
      </c>
      <c r="AE12" s="88">
        <f t="shared" si="33"/>
        <v>7.0999999999999994E-2</v>
      </c>
      <c r="AF12" s="86">
        <f t="shared" si="15"/>
        <v>0.03</v>
      </c>
      <c r="AG12" s="88">
        <v>0</v>
      </c>
      <c r="AH12" s="95">
        <v>0.03</v>
      </c>
      <c r="AI12" s="86">
        <f t="shared" si="16"/>
        <v>0</v>
      </c>
      <c r="AJ12" s="88">
        <v>0</v>
      </c>
      <c r="AK12" s="95">
        <v>0</v>
      </c>
      <c r="AL12" s="86">
        <f t="shared" si="17"/>
        <v>9.0999999999999998E-2</v>
      </c>
      <c r="AM12" s="88">
        <v>0</v>
      </c>
      <c r="AN12" s="95">
        <v>9.0999999999999998E-2</v>
      </c>
      <c r="AO12" s="86">
        <f t="shared" si="18"/>
        <v>0.121</v>
      </c>
      <c r="AP12" s="87">
        <v>0</v>
      </c>
      <c r="AQ12" s="88">
        <f>AF12+AI12+AL12</f>
        <v>0.121</v>
      </c>
      <c r="AR12" s="86">
        <f t="shared" si="19"/>
        <v>0.192</v>
      </c>
      <c r="AS12" s="87">
        <v>0</v>
      </c>
      <c r="AT12" s="88">
        <f>AC12+AO12</f>
        <v>0.192</v>
      </c>
      <c r="AU12" s="86">
        <f t="shared" si="20"/>
        <v>8.3000000000000004E-2</v>
      </c>
      <c r="AV12" s="88">
        <v>0</v>
      </c>
      <c r="AW12" s="97">
        <v>8.3000000000000004E-2</v>
      </c>
      <c r="AX12" s="86">
        <f t="shared" si="21"/>
        <v>0.14699999999999999</v>
      </c>
      <c r="AY12" s="88">
        <v>0</v>
      </c>
      <c r="AZ12" s="95">
        <v>0.14699999999999999</v>
      </c>
      <c r="BA12" s="86">
        <f t="shared" si="22"/>
        <v>4.9000000000000002E-2</v>
      </c>
      <c r="BB12" s="88">
        <v>0</v>
      </c>
      <c r="BC12" s="95">
        <v>4.9000000000000002E-2</v>
      </c>
      <c r="BD12" s="86">
        <f t="shared" si="23"/>
        <v>0.27899999999999997</v>
      </c>
      <c r="BE12" s="87">
        <v>0</v>
      </c>
      <c r="BF12" s="88">
        <f>AU12+AX12+BA12</f>
        <v>0.27899999999999997</v>
      </c>
      <c r="BG12" s="86">
        <f t="shared" si="24"/>
        <v>0.47099999999999997</v>
      </c>
      <c r="BH12" s="87">
        <v>0</v>
      </c>
      <c r="BI12" s="88">
        <f>AR12+BD12</f>
        <v>0.47099999999999997</v>
      </c>
      <c r="BJ12" s="86">
        <f t="shared" si="25"/>
        <v>0</v>
      </c>
      <c r="BK12" s="88">
        <v>0</v>
      </c>
      <c r="BL12" s="95">
        <v>0</v>
      </c>
      <c r="BM12" s="86">
        <f t="shared" si="26"/>
        <v>0</v>
      </c>
      <c r="BN12" s="88">
        <v>0</v>
      </c>
      <c r="BO12" s="95">
        <v>0</v>
      </c>
      <c r="BP12" s="86">
        <f t="shared" si="27"/>
        <v>0</v>
      </c>
      <c r="BQ12" s="88">
        <v>0</v>
      </c>
      <c r="BR12" s="95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0.47099999999999997</v>
      </c>
      <c r="BW12" s="87">
        <v>0</v>
      </c>
      <c r="BX12" s="88">
        <f>BG12+BS12</f>
        <v>0.47099999999999997</v>
      </c>
      <c r="BY12" s="90">
        <f t="shared" si="30"/>
        <v>0.7785123966942149</v>
      </c>
    </row>
    <row r="13" spans="2:115" ht="15" customHeight="1" thickBot="1" x14ac:dyDescent="0.3">
      <c r="B13" s="826"/>
      <c r="C13" s="809"/>
      <c r="D13" s="74" t="s">
        <v>32</v>
      </c>
      <c r="E13" s="38">
        <f t="shared" si="0"/>
        <v>717.90200000000004</v>
      </c>
      <c r="F13" s="75">
        <f t="shared" si="1"/>
        <v>96.956000000000003</v>
      </c>
      <c r="G13" s="76">
        <f t="shared" si="2"/>
        <v>0.13505464534156472</v>
      </c>
      <c r="H13" s="77">
        <f t="shared" si="3"/>
        <v>107.834</v>
      </c>
      <c r="I13" s="78">
        <f t="shared" si="4"/>
        <v>204.79000000000002</v>
      </c>
      <c r="J13" s="76">
        <f t="shared" si="5"/>
        <v>0.2852617766770395</v>
      </c>
      <c r="K13" s="78">
        <f t="shared" si="6"/>
        <v>236.74799999999999</v>
      </c>
      <c r="L13" s="78">
        <f t="shared" si="7"/>
        <v>441.53800000000001</v>
      </c>
      <c r="M13" s="76">
        <f t="shared" si="8"/>
        <v>0.6150393786338525</v>
      </c>
      <c r="N13" s="79">
        <f t="shared" si="9"/>
        <v>0</v>
      </c>
      <c r="O13" s="78">
        <f t="shared" si="32"/>
        <v>441.53800000000001</v>
      </c>
      <c r="P13" s="76">
        <f t="shared" si="31"/>
        <v>0.6150393786338525</v>
      </c>
      <c r="Q13" s="91">
        <f t="shared" si="10"/>
        <v>717.90200000000004</v>
      </c>
      <c r="R13" s="92">
        <v>0</v>
      </c>
      <c r="S13" s="625">
        <v>717.90200000000004</v>
      </c>
      <c r="T13" s="93">
        <f t="shared" si="11"/>
        <v>83.381</v>
      </c>
      <c r="U13" s="94">
        <v>0</v>
      </c>
      <c r="V13" s="95">
        <v>83.381</v>
      </c>
      <c r="W13" s="93">
        <f t="shared" si="12"/>
        <v>13.574999999999999</v>
      </c>
      <c r="X13" s="94">
        <v>0</v>
      </c>
      <c r="Y13" s="95">
        <v>13.574999999999999</v>
      </c>
      <c r="Z13" s="93">
        <f t="shared" si="13"/>
        <v>0</v>
      </c>
      <c r="AA13" s="94">
        <v>0</v>
      </c>
      <c r="AB13" s="99">
        <v>0</v>
      </c>
      <c r="AC13" s="98">
        <f t="shared" si="14"/>
        <v>96.956000000000003</v>
      </c>
      <c r="AD13" s="87">
        <v>0</v>
      </c>
      <c r="AE13" s="88">
        <f t="shared" si="33"/>
        <v>96.956000000000003</v>
      </c>
      <c r="AF13" s="86">
        <f t="shared" si="15"/>
        <v>25.286999999999999</v>
      </c>
      <c r="AG13" s="88">
        <v>0</v>
      </c>
      <c r="AH13" s="99">
        <v>25.286999999999999</v>
      </c>
      <c r="AI13" s="86">
        <f t="shared" si="16"/>
        <v>0</v>
      </c>
      <c r="AJ13" s="88">
        <v>0</v>
      </c>
      <c r="AK13" s="99">
        <v>0</v>
      </c>
      <c r="AL13" s="86">
        <f t="shared" si="17"/>
        <v>82.546999999999997</v>
      </c>
      <c r="AM13" s="88">
        <v>0</v>
      </c>
      <c r="AN13" s="99">
        <v>82.546999999999997</v>
      </c>
      <c r="AO13" s="86">
        <f t="shared" si="18"/>
        <v>107.834</v>
      </c>
      <c r="AP13" s="87">
        <v>0</v>
      </c>
      <c r="AQ13" s="88">
        <f>AF13+AI13+AL13</f>
        <v>107.834</v>
      </c>
      <c r="AR13" s="86">
        <f t="shared" si="19"/>
        <v>204.79000000000002</v>
      </c>
      <c r="AS13" s="87">
        <v>0</v>
      </c>
      <c r="AT13" s="88">
        <f>AC13+AO13</f>
        <v>204.79000000000002</v>
      </c>
      <c r="AU13" s="86">
        <f t="shared" si="20"/>
        <v>71.119</v>
      </c>
      <c r="AV13" s="88">
        <v>0</v>
      </c>
      <c r="AW13" s="102">
        <v>71.119</v>
      </c>
      <c r="AX13" s="86">
        <f t="shared" si="21"/>
        <v>137.41999999999999</v>
      </c>
      <c r="AY13" s="88">
        <v>0</v>
      </c>
      <c r="AZ13" s="99">
        <v>137.41999999999999</v>
      </c>
      <c r="BA13" s="86">
        <f t="shared" si="22"/>
        <v>28.209</v>
      </c>
      <c r="BB13" s="88">
        <v>0</v>
      </c>
      <c r="BC13" s="99">
        <v>28.209</v>
      </c>
      <c r="BD13" s="86">
        <f t="shared" si="23"/>
        <v>236.74799999999999</v>
      </c>
      <c r="BE13" s="87">
        <v>0</v>
      </c>
      <c r="BF13" s="88">
        <f>AU13+AX13+BA13</f>
        <v>236.74799999999999</v>
      </c>
      <c r="BG13" s="86">
        <f t="shared" si="24"/>
        <v>441.53800000000001</v>
      </c>
      <c r="BH13" s="87">
        <v>0</v>
      </c>
      <c r="BI13" s="88">
        <f>AR13+BD13</f>
        <v>441.53800000000001</v>
      </c>
      <c r="BJ13" s="86">
        <f t="shared" si="25"/>
        <v>0</v>
      </c>
      <c r="BK13" s="88">
        <v>0</v>
      </c>
      <c r="BL13" s="659">
        <v>0</v>
      </c>
      <c r="BM13" s="86">
        <f t="shared" si="26"/>
        <v>0</v>
      </c>
      <c r="BN13" s="88">
        <v>0</v>
      </c>
      <c r="BO13" s="95">
        <v>0</v>
      </c>
      <c r="BP13" s="86">
        <f t="shared" si="27"/>
        <v>0</v>
      </c>
      <c r="BQ13" s="88">
        <v>0</v>
      </c>
      <c r="BR13" s="95">
        <v>0</v>
      </c>
      <c r="BS13" s="86">
        <f t="shared" si="28"/>
        <v>0</v>
      </c>
      <c r="BT13" s="87">
        <v>0</v>
      </c>
      <c r="BU13" s="88">
        <f>BJ13+BM13+BP13</f>
        <v>0</v>
      </c>
      <c r="BV13" s="86">
        <f t="shared" si="29"/>
        <v>441.53800000000001</v>
      </c>
      <c r="BW13" s="87">
        <v>0</v>
      </c>
      <c r="BX13" s="88">
        <f>BG13+BS13</f>
        <v>441.53800000000001</v>
      </c>
      <c r="BY13" s="90">
        <f t="shared" si="30"/>
        <v>0.6150393786338525</v>
      </c>
    </row>
    <row r="14" spans="2:115" ht="14.4" thickBot="1" x14ac:dyDescent="0.3">
      <c r="B14" s="727" t="s">
        <v>41</v>
      </c>
      <c r="C14" s="104" t="s">
        <v>42</v>
      </c>
      <c r="D14" s="105" t="s">
        <v>32</v>
      </c>
      <c r="E14" s="106">
        <f t="shared" si="0"/>
        <v>8.52</v>
      </c>
      <c r="F14" s="107">
        <f t="shared" si="1"/>
        <v>0</v>
      </c>
      <c r="G14" s="108"/>
      <c r="H14" s="109">
        <f t="shared" si="3"/>
        <v>0</v>
      </c>
      <c r="I14" s="110">
        <f t="shared" si="4"/>
        <v>0</v>
      </c>
      <c r="J14" s="108"/>
      <c r="K14" s="110">
        <f t="shared" si="6"/>
        <v>0</v>
      </c>
      <c r="L14" s="110">
        <f t="shared" si="7"/>
        <v>0</v>
      </c>
      <c r="M14" s="108"/>
      <c r="N14" s="111">
        <f t="shared" si="9"/>
        <v>0</v>
      </c>
      <c r="O14" s="110">
        <f t="shared" si="32"/>
        <v>0</v>
      </c>
      <c r="P14" s="108"/>
      <c r="Q14" s="112">
        <f t="shared" si="10"/>
        <v>8.52</v>
      </c>
      <c r="R14" s="113">
        <v>0</v>
      </c>
      <c r="S14" s="627">
        <v>8.52</v>
      </c>
      <c r="T14" s="114">
        <f t="shared" si="11"/>
        <v>0</v>
      </c>
      <c r="U14" s="115">
        <v>0</v>
      </c>
      <c r="V14" s="116">
        <v>0</v>
      </c>
      <c r="W14" s="114">
        <f t="shared" si="12"/>
        <v>0</v>
      </c>
      <c r="X14" s="115">
        <v>0</v>
      </c>
      <c r="Y14" s="116">
        <v>0</v>
      </c>
      <c r="Z14" s="114">
        <f t="shared" si="13"/>
        <v>0</v>
      </c>
      <c r="AA14" s="115">
        <v>0</v>
      </c>
      <c r="AB14" s="116">
        <v>0</v>
      </c>
      <c r="AC14" s="118">
        <f t="shared" si="14"/>
        <v>0</v>
      </c>
      <c r="AD14" s="50">
        <v>0</v>
      </c>
      <c r="AE14" s="119">
        <f t="shared" si="33"/>
        <v>0</v>
      </c>
      <c r="AF14" s="118">
        <f t="shared" si="15"/>
        <v>0</v>
      </c>
      <c r="AG14" s="52">
        <v>0</v>
      </c>
      <c r="AH14" s="116">
        <v>0</v>
      </c>
      <c r="AI14" s="118">
        <f t="shared" si="16"/>
        <v>0</v>
      </c>
      <c r="AJ14" s="52">
        <v>0</v>
      </c>
      <c r="AK14" s="116">
        <v>0</v>
      </c>
      <c r="AL14" s="118">
        <f t="shared" si="17"/>
        <v>0</v>
      </c>
      <c r="AM14" s="52">
        <v>0</v>
      </c>
      <c r="AN14" s="116">
        <v>0</v>
      </c>
      <c r="AO14" s="118">
        <f t="shared" si="18"/>
        <v>0</v>
      </c>
      <c r="AP14" s="50">
        <v>0</v>
      </c>
      <c r="AQ14" s="119">
        <f>AF14+AI14+AL14</f>
        <v>0</v>
      </c>
      <c r="AR14" s="118">
        <f t="shared" si="19"/>
        <v>0</v>
      </c>
      <c r="AS14" s="50">
        <v>0</v>
      </c>
      <c r="AT14" s="120">
        <f>AC14+AO14</f>
        <v>0</v>
      </c>
      <c r="AU14" s="118">
        <f t="shared" si="20"/>
        <v>0</v>
      </c>
      <c r="AV14" s="52">
        <v>0</v>
      </c>
      <c r="AW14" s="121">
        <v>0</v>
      </c>
      <c r="AX14" s="118">
        <f t="shared" si="21"/>
        <v>0</v>
      </c>
      <c r="AY14" s="52">
        <v>0</v>
      </c>
      <c r="AZ14" s="116">
        <v>0</v>
      </c>
      <c r="BA14" s="118">
        <f t="shared" si="22"/>
        <v>0</v>
      </c>
      <c r="BB14" s="52">
        <v>0</v>
      </c>
      <c r="BC14" s="116">
        <v>0</v>
      </c>
      <c r="BD14" s="118">
        <f t="shared" si="23"/>
        <v>0</v>
      </c>
      <c r="BE14" s="50">
        <v>0</v>
      </c>
      <c r="BF14" s="119">
        <f>AU14+AX14+BA14</f>
        <v>0</v>
      </c>
      <c r="BG14" s="118">
        <f t="shared" si="24"/>
        <v>0</v>
      </c>
      <c r="BH14" s="50">
        <v>0</v>
      </c>
      <c r="BI14" s="119">
        <f>AR14+BD14</f>
        <v>0</v>
      </c>
      <c r="BJ14" s="118">
        <f t="shared" si="25"/>
        <v>0</v>
      </c>
      <c r="BK14" s="52">
        <v>0</v>
      </c>
      <c r="BL14" s="116">
        <v>0</v>
      </c>
      <c r="BM14" s="118">
        <f t="shared" si="26"/>
        <v>0</v>
      </c>
      <c r="BN14" s="52">
        <v>0</v>
      </c>
      <c r="BO14" s="116">
        <v>0</v>
      </c>
      <c r="BP14" s="118">
        <f t="shared" si="27"/>
        <v>0</v>
      </c>
      <c r="BQ14" s="52">
        <v>0</v>
      </c>
      <c r="BR14" s="116">
        <v>0</v>
      </c>
      <c r="BS14" s="118">
        <f t="shared" si="28"/>
        <v>0</v>
      </c>
      <c r="BT14" s="50">
        <v>0</v>
      </c>
      <c r="BU14" s="119">
        <f>BJ14+BM14+BP14</f>
        <v>0</v>
      </c>
      <c r="BV14" s="118">
        <f t="shared" si="29"/>
        <v>0</v>
      </c>
      <c r="BW14" s="50">
        <v>0</v>
      </c>
      <c r="BX14" s="120">
        <f>BG14+BS14</f>
        <v>0</v>
      </c>
      <c r="BY14" s="122"/>
    </row>
    <row r="15" spans="2:115" ht="24.75" customHeight="1" x14ac:dyDescent="0.25">
      <c r="B15" s="843" t="s">
        <v>43</v>
      </c>
      <c r="C15" s="885" t="s">
        <v>44</v>
      </c>
      <c r="D15" s="123" t="s">
        <v>34</v>
      </c>
      <c r="E15" s="124">
        <f t="shared" si="0"/>
        <v>32</v>
      </c>
      <c r="F15" s="125">
        <f t="shared" si="1"/>
        <v>13</v>
      </c>
      <c r="G15" s="126">
        <f>F15/E15</f>
        <v>0.40625</v>
      </c>
      <c r="H15" s="125">
        <f t="shared" si="3"/>
        <v>16</v>
      </c>
      <c r="I15" s="127">
        <f t="shared" si="4"/>
        <v>16</v>
      </c>
      <c r="J15" s="126">
        <f>I15/E15</f>
        <v>0.5</v>
      </c>
      <c r="K15" s="127">
        <f t="shared" si="6"/>
        <v>23</v>
      </c>
      <c r="L15" s="127">
        <f t="shared" si="7"/>
        <v>16</v>
      </c>
      <c r="M15" s="126">
        <f>L15/E15</f>
        <v>0.5</v>
      </c>
      <c r="N15" s="128">
        <f t="shared" si="9"/>
        <v>0</v>
      </c>
      <c r="O15" s="127">
        <v>20</v>
      </c>
      <c r="P15" s="126">
        <f>O15/E15</f>
        <v>0.625</v>
      </c>
      <c r="Q15" s="129">
        <f t="shared" si="10"/>
        <v>32</v>
      </c>
      <c r="R15" s="130">
        <v>0</v>
      </c>
      <c r="S15" s="652">
        <v>32</v>
      </c>
      <c r="T15" s="131">
        <f t="shared" si="11"/>
        <v>1</v>
      </c>
      <c r="U15" s="132">
        <v>0</v>
      </c>
      <c r="V15" s="133">
        <v>1</v>
      </c>
      <c r="W15" s="131">
        <f t="shared" si="12"/>
        <v>3</v>
      </c>
      <c r="X15" s="132">
        <v>0</v>
      </c>
      <c r="Y15" s="133">
        <v>3</v>
      </c>
      <c r="Z15" s="131">
        <f t="shared" si="13"/>
        <v>9</v>
      </c>
      <c r="AA15" s="132">
        <v>0</v>
      </c>
      <c r="AB15" s="133">
        <v>9</v>
      </c>
      <c r="AC15" s="135">
        <f t="shared" si="14"/>
        <v>13</v>
      </c>
      <c r="AD15" s="135">
        <v>0</v>
      </c>
      <c r="AE15" s="137">
        <f t="shared" si="33"/>
        <v>13</v>
      </c>
      <c r="AF15" s="135">
        <f t="shared" si="15"/>
        <v>10</v>
      </c>
      <c r="AG15" s="137">
        <v>0</v>
      </c>
      <c r="AH15" s="133">
        <v>10</v>
      </c>
      <c r="AI15" s="135">
        <f t="shared" si="16"/>
        <v>8</v>
      </c>
      <c r="AJ15" s="137">
        <v>0</v>
      </c>
      <c r="AK15" s="133">
        <v>8</v>
      </c>
      <c r="AL15" s="135">
        <f t="shared" si="17"/>
        <v>7</v>
      </c>
      <c r="AM15" s="137">
        <v>0</v>
      </c>
      <c r="AN15" s="133">
        <v>7</v>
      </c>
      <c r="AO15" s="135">
        <f t="shared" si="18"/>
        <v>16</v>
      </c>
      <c r="AP15" s="135">
        <v>0</v>
      </c>
      <c r="AQ15" s="137">
        <v>16</v>
      </c>
      <c r="AR15" s="135">
        <f t="shared" si="19"/>
        <v>16</v>
      </c>
      <c r="AS15" s="135">
        <v>0</v>
      </c>
      <c r="AT15" s="137">
        <v>16</v>
      </c>
      <c r="AU15" s="135">
        <f t="shared" si="20"/>
        <v>8</v>
      </c>
      <c r="AV15" s="137">
        <v>0</v>
      </c>
      <c r="AW15" s="134">
        <v>8</v>
      </c>
      <c r="AX15" s="135">
        <f t="shared" si="21"/>
        <v>8</v>
      </c>
      <c r="AY15" s="137">
        <v>0</v>
      </c>
      <c r="AZ15" s="133">
        <v>8</v>
      </c>
      <c r="BA15" s="135">
        <f t="shared" si="22"/>
        <v>15</v>
      </c>
      <c r="BB15" s="137">
        <v>0</v>
      </c>
      <c r="BC15" s="133">
        <v>15</v>
      </c>
      <c r="BD15" s="135">
        <f t="shared" si="23"/>
        <v>23</v>
      </c>
      <c r="BE15" s="135">
        <v>0</v>
      </c>
      <c r="BF15" s="136">
        <v>23</v>
      </c>
      <c r="BG15" s="135">
        <f t="shared" si="24"/>
        <v>16</v>
      </c>
      <c r="BH15" s="135">
        <v>0</v>
      </c>
      <c r="BI15" s="137">
        <v>16</v>
      </c>
      <c r="BJ15" s="135">
        <f t="shared" si="25"/>
        <v>0</v>
      </c>
      <c r="BK15" s="137">
        <v>0</v>
      </c>
      <c r="BL15" s="654">
        <v>0</v>
      </c>
      <c r="BM15" s="135">
        <f t="shared" si="26"/>
        <v>0</v>
      </c>
      <c r="BN15" s="137">
        <v>0</v>
      </c>
      <c r="BO15" s="654">
        <v>0</v>
      </c>
      <c r="BP15" s="135">
        <f t="shared" si="27"/>
        <v>0</v>
      </c>
      <c r="BQ15" s="137">
        <v>0</v>
      </c>
      <c r="BR15" s="654">
        <v>0</v>
      </c>
      <c r="BS15" s="135">
        <f t="shared" si="28"/>
        <v>0</v>
      </c>
      <c r="BT15" s="135">
        <v>0</v>
      </c>
      <c r="BU15" s="136">
        <v>0</v>
      </c>
      <c r="BV15" s="135">
        <f t="shared" si="29"/>
        <v>16</v>
      </c>
      <c r="BW15" s="135">
        <v>0</v>
      </c>
      <c r="BX15" s="137">
        <v>16</v>
      </c>
      <c r="BY15" s="72">
        <f>BV15/Q15</f>
        <v>0.5</v>
      </c>
    </row>
    <row r="16" spans="2:115" ht="14.4" thickBot="1" x14ac:dyDescent="0.3">
      <c r="B16" s="844"/>
      <c r="C16" s="886"/>
      <c r="D16" s="138" t="s">
        <v>32</v>
      </c>
      <c r="E16" s="57">
        <f t="shared" si="0"/>
        <v>12912.355000000001</v>
      </c>
      <c r="F16" s="58">
        <f t="shared" si="1"/>
        <v>1255.204</v>
      </c>
      <c r="G16" s="670">
        <f>F16/E16</f>
        <v>9.7209533040254842E-2</v>
      </c>
      <c r="H16" s="58">
        <f t="shared" si="3"/>
        <v>3030.5759999999996</v>
      </c>
      <c r="I16" s="61">
        <f t="shared" si="4"/>
        <v>4285.7800000000007</v>
      </c>
      <c r="J16" s="670">
        <f>I16/E16</f>
        <v>0.33191311732058176</v>
      </c>
      <c r="K16" s="61">
        <f t="shared" si="6"/>
        <v>5056.9108999999989</v>
      </c>
      <c r="L16" s="61">
        <f t="shared" si="7"/>
        <v>9342.6908999999996</v>
      </c>
      <c r="M16" s="670">
        <f>L16/E16</f>
        <v>0.72354662646744139</v>
      </c>
      <c r="N16" s="62">
        <f t="shared" si="9"/>
        <v>0</v>
      </c>
      <c r="O16" s="61">
        <f t="shared" si="32"/>
        <v>9342.6908999999996</v>
      </c>
      <c r="P16" s="670">
        <f>O16/E16</f>
        <v>0.72354662646744139</v>
      </c>
      <c r="Q16" s="139">
        <f t="shared" si="10"/>
        <v>12912.355000000001</v>
      </c>
      <c r="R16" s="140">
        <f>R18+R20+R22+R24+R25</f>
        <v>0</v>
      </c>
      <c r="S16" s="651">
        <f>S18+S20+S22+S24+S26+S28+S30+S32</f>
        <v>12912.355000000001</v>
      </c>
      <c r="T16" s="142">
        <f t="shared" si="11"/>
        <v>302.16300000000001</v>
      </c>
      <c r="U16" s="143">
        <f>U18+U20+U22+U24+U25</f>
        <v>0</v>
      </c>
      <c r="V16" s="656">
        <f>V18+V20+V22+V24+V26+V28+V30+V32</f>
        <v>302.16300000000001</v>
      </c>
      <c r="W16" s="142">
        <f t="shared" si="12"/>
        <v>387.17200000000003</v>
      </c>
      <c r="X16" s="143">
        <f>X18+X20+X22+X24+X25</f>
        <v>0</v>
      </c>
      <c r="Y16" s="656">
        <f>Y18+Y20+Y22+Y24+Y26+Y28+Y30+Y32</f>
        <v>387.17200000000003</v>
      </c>
      <c r="Z16" s="142">
        <f t="shared" si="13"/>
        <v>565.86899999999991</v>
      </c>
      <c r="AA16" s="143">
        <f>AA18+AA20+AA22+AA24+AA25</f>
        <v>0</v>
      </c>
      <c r="AB16" s="656">
        <f>AB18+AB20+AB22+AB24+AB26+AB28+AB30+AB32</f>
        <v>565.86899999999991</v>
      </c>
      <c r="AC16" s="144">
        <f t="shared" si="14"/>
        <v>1255.204</v>
      </c>
      <c r="AD16" s="145">
        <f>AD18+AD20+AD28+AD30+AD32</f>
        <v>0</v>
      </c>
      <c r="AE16" s="651">
        <f>AE18+AE20+AE22+AE24+AE26+AE28+AE30+AE32</f>
        <v>1255.204</v>
      </c>
      <c r="AF16" s="144">
        <f t="shared" si="15"/>
        <v>1615.346</v>
      </c>
      <c r="AG16" s="145">
        <f>AG18+AG20+AG28+AG30+AG32</f>
        <v>0</v>
      </c>
      <c r="AH16" s="658">
        <f>AH18+AH20+AH22+AH24+AH26+AH28+AH30+AH32</f>
        <v>1615.346</v>
      </c>
      <c r="AI16" s="144">
        <f t="shared" si="16"/>
        <v>622.7059999999999</v>
      </c>
      <c r="AJ16" s="145">
        <f>AJ18+AJ20+AJ28+AJ30+AJ32</f>
        <v>0</v>
      </c>
      <c r="AK16" s="146">
        <f>AK18+AK20+AK22+AK24+AK26+AK28+AK30+AK32</f>
        <v>622.7059999999999</v>
      </c>
      <c r="AL16" s="144">
        <f t="shared" si="17"/>
        <v>792.524</v>
      </c>
      <c r="AM16" s="145">
        <f>AM18+AM20+AM28+AM30+AM32</f>
        <v>0</v>
      </c>
      <c r="AN16" s="146">
        <f>AN18+AN20+AN22+AN24+AN26+AN28+AN30+AN32</f>
        <v>792.524</v>
      </c>
      <c r="AO16" s="144">
        <f t="shared" si="18"/>
        <v>3030.5759999999996</v>
      </c>
      <c r="AP16" s="144">
        <f>AP18+AP20+AP28+AP30+AP32</f>
        <v>0</v>
      </c>
      <c r="AQ16" s="141">
        <f>AQ18+AQ20+AQ22+AQ24+AQ26+AQ28+AQ30+AQ32</f>
        <v>3030.5759999999996</v>
      </c>
      <c r="AR16" s="144">
        <f t="shared" si="19"/>
        <v>4285.7800000000007</v>
      </c>
      <c r="AS16" s="144">
        <f>AS18+AS20+AS28+AS30+AS32</f>
        <v>0</v>
      </c>
      <c r="AT16" s="141">
        <f>AT18+AT20+AT22+AT24+AT26+AT28+AT30+AT32</f>
        <v>4285.7800000000007</v>
      </c>
      <c r="AU16" s="144">
        <f t="shared" si="20"/>
        <v>1065.028</v>
      </c>
      <c r="AV16" s="145">
        <f>AV18+AV20+AV28+AV30+AV32</f>
        <v>0</v>
      </c>
      <c r="AW16" s="141">
        <v>1065.028</v>
      </c>
      <c r="AX16" s="144">
        <f t="shared" si="21"/>
        <v>744.27</v>
      </c>
      <c r="AY16" s="145">
        <f>AY18+AY20+AY28+AY30+AY32</f>
        <v>0</v>
      </c>
      <c r="AZ16" s="146">
        <v>744.27</v>
      </c>
      <c r="BA16" s="144">
        <f t="shared" si="22"/>
        <v>3247.6128999999996</v>
      </c>
      <c r="BB16" s="145">
        <f>BB18+BB20+BB28+BB30+BB32</f>
        <v>0</v>
      </c>
      <c r="BC16" s="146">
        <f>BC18+BC20+BC22+BC24+BC26+BC28+BC30+BC32</f>
        <v>3247.6128999999996</v>
      </c>
      <c r="BD16" s="144">
        <f t="shared" si="23"/>
        <v>5056.9108999999989</v>
      </c>
      <c r="BE16" s="144">
        <f>BE18+BE20+BE28+BE30+BE32</f>
        <v>0</v>
      </c>
      <c r="BF16" s="141">
        <f>BF18+BF20+BF22+BF24+BF26+BF28+BF30+BF32</f>
        <v>5056.9108999999989</v>
      </c>
      <c r="BG16" s="144">
        <f t="shared" si="24"/>
        <v>9342.6908999999996</v>
      </c>
      <c r="BH16" s="144">
        <f>BH18+BH20+BH28+BH30+BH32</f>
        <v>0</v>
      </c>
      <c r="BI16" s="141">
        <f>BI18+BI20+BI22+BI24+BI26+BI28+BI30+BI32</f>
        <v>9342.6908999999996</v>
      </c>
      <c r="BJ16" s="144">
        <f t="shared" si="25"/>
        <v>0</v>
      </c>
      <c r="BK16" s="145">
        <f>BK18+BK20+BK28+BK30+BK32</f>
        <v>0</v>
      </c>
      <c r="BL16" s="145">
        <f>BL18+BL20+BL22+BL24+BL26+BL28+BL30+BL32</f>
        <v>0</v>
      </c>
      <c r="BM16" s="144">
        <f t="shared" si="26"/>
        <v>0</v>
      </c>
      <c r="BN16" s="145">
        <f>BN18+BN20+BN28+BN30+BN32</f>
        <v>0</v>
      </c>
      <c r="BO16" s="141">
        <f>BO18+BO20+BO22+BO24+BO26+BO28+BO30+BO32</f>
        <v>0</v>
      </c>
      <c r="BP16" s="144">
        <f t="shared" si="27"/>
        <v>0</v>
      </c>
      <c r="BQ16" s="145">
        <f>BQ18+BQ20+BQ28+BQ30+BQ32</f>
        <v>0</v>
      </c>
      <c r="BR16" s="656">
        <f>BR18+BR20+BR22+BR24+BR26+BR28+BR30+BR32</f>
        <v>0</v>
      </c>
      <c r="BS16" s="144">
        <f t="shared" si="28"/>
        <v>0</v>
      </c>
      <c r="BT16" s="144">
        <f>BT18+BT20+BT28+BT30+BT32</f>
        <v>0</v>
      </c>
      <c r="BU16" s="141">
        <f>BU18+BU20+BU22+BU24+BU26+BU28+BU30+BU32</f>
        <v>0</v>
      </c>
      <c r="BV16" s="144">
        <f t="shared" si="29"/>
        <v>9342.6908999999996</v>
      </c>
      <c r="BW16" s="144">
        <f>BW18+BW20+BW28+BW30+BW32</f>
        <v>0</v>
      </c>
      <c r="BX16" s="141">
        <f>BX18+BX20+BX22+BX24+BX26+BX28+BX30+BX32</f>
        <v>9342.6908999999996</v>
      </c>
      <c r="BY16" s="72">
        <f>BV16/Q16</f>
        <v>0.72354662646744139</v>
      </c>
    </row>
    <row r="17" spans="2:81" ht="15.75" customHeight="1" x14ac:dyDescent="0.25">
      <c r="B17" s="887" t="s">
        <v>45</v>
      </c>
      <c r="C17" s="888" t="s">
        <v>46</v>
      </c>
      <c r="D17" s="669" t="s">
        <v>47</v>
      </c>
      <c r="E17" s="38">
        <f t="shared" si="0"/>
        <v>1228.4000000000001</v>
      </c>
      <c r="F17" s="240">
        <f t="shared" si="1"/>
        <v>61.5</v>
      </c>
      <c r="G17" s="236">
        <f>F17/E17</f>
        <v>5.0065125366330183E-2</v>
      </c>
      <c r="H17" s="240">
        <f t="shared" si="3"/>
        <v>331.86</v>
      </c>
      <c r="I17" s="237">
        <f t="shared" si="4"/>
        <v>393.36</v>
      </c>
      <c r="J17" s="236">
        <f>I17/E17</f>
        <v>0.32022142624552263</v>
      </c>
      <c r="K17" s="237">
        <f t="shared" si="6"/>
        <v>6.3529999999999998</v>
      </c>
      <c r="L17" s="237">
        <f>BG17</f>
        <v>399.71300000000002</v>
      </c>
      <c r="M17" s="236">
        <f>L17/E17</f>
        <v>0.32539319439921849</v>
      </c>
      <c r="N17" s="413">
        <f t="shared" si="9"/>
        <v>0</v>
      </c>
      <c r="O17" s="237">
        <f t="shared" si="32"/>
        <v>399.71300000000002</v>
      </c>
      <c r="P17" s="236">
        <f>O17/E17</f>
        <v>0.32539319439921849</v>
      </c>
      <c r="Q17" s="80">
        <f t="shared" si="10"/>
        <v>1228.4000000000001</v>
      </c>
      <c r="R17" s="148"/>
      <c r="S17" s="650">
        <v>1228.4000000000001</v>
      </c>
      <c r="T17" s="82">
        <f t="shared" si="11"/>
        <v>61.5</v>
      </c>
      <c r="U17" s="149"/>
      <c r="V17" s="576">
        <v>61.5</v>
      </c>
      <c r="W17" s="82">
        <f t="shared" si="12"/>
        <v>0</v>
      </c>
      <c r="X17" s="149"/>
      <c r="Y17" s="576"/>
      <c r="Z17" s="82">
        <f t="shared" si="13"/>
        <v>0</v>
      </c>
      <c r="AA17" s="149"/>
      <c r="AB17" s="576">
        <v>0</v>
      </c>
      <c r="AC17" s="151">
        <f t="shared" si="14"/>
        <v>61.5</v>
      </c>
      <c r="AD17" s="151">
        <v>0</v>
      </c>
      <c r="AE17" s="152">
        <f t="shared" ref="AE17:AE31" si="34">T17+W17+Z17</f>
        <v>61.5</v>
      </c>
      <c r="AF17" s="151">
        <f t="shared" si="15"/>
        <v>183.16</v>
      </c>
      <c r="AG17" s="152">
        <v>0</v>
      </c>
      <c r="AH17" s="576">
        <v>183.16</v>
      </c>
      <c r="AI17" s="151">
        <f t="shared" si="16"/>
        <v>71.599999999999994</v>
      </c>
      <c r="AJ17" s="152">
        <v>0</v>
      </c>
      <c r="AK17" s="156">
        <v>71.599999999999994</v>
      </c>
      <c r="AL17" s="151">
        <f t="shared" si="17"/>
        <v>77.099999999999994</v>
      </c>
      <c r="AM17" s="152">
        <v>0</v>
      </c>
      <c r="AN17" s="156">
        <v>77.099999999999994</v>
      </c>
      <c r="AO17" s="151">
        <f t="shared" si="18"/>
        <v>331.86</v>
      </c>
      <c r="AP17" s="151">
        <v>0</v>
      </c>
      <c r="AQ17" s="152">
        <f t="shared" ref="AQ17:AQ32" si="35">AF17+AI17+AL17</f>
        <v>331.86</v>
      </c>
      <c r="AR17" s="151">
        <f t="shared" si="19"/>
        <v>393.36</v>
      </c>
      <c r="AS17" s="151">
        <v>0</v>
      </c>
      <c r="AT17" s="88">
        <f t="shared" ref="AT17:AT32" si="36">AC17+AO17</f>
        <v>393.36</v>
      </c>
      <c r="AU17" s="151">
        <f t="shared" si="20"/>
        <v>0.95399999999999996</v>
      </c>
      <c r="AV17" s="152">
        <v>0</v>
      </c>
      <c r="AW17" s="150">
        <v>0.95399999999999996</v>
      </c>
      <c r="AX17" s="151">
        <f t="shared" si="21"/>
        <v>1</v>
      </c>
      <c r="AY17" s="152">
        <v>0</v>
      </c>
      <c r="AZ17" s="156">
        <v>1</v>
      </c>
      <c r="BA17" s="151">
        <f t="shared" si="22"/>
        <v>4.399</v>
      </c>
      <c r="BB17" s="152">
        <v>0</v>
      </c>
      <c r="BC17" s="156">
        <v>4.399</v>
      </c>
      <c r="BD17" s="151">
        <f t="shared" si="23"/>
        <v>6.3529999999999998</v>
      </c>
      <c r="BE17" s="151">
        <v>0</v>
      </c>
      <c r="BF17" s="88">
        <f t="shared" ref="BF17:BF32" si="37">AU17+AX17+BA17</f>
        <v>6.3529999999999998</v>
      </c>
      <c r="BG17" s="151">
        <f t="shared" si="24"/>
        <v>399.71300000000002</v>
      </c>
      <c r="BH17" s="151">
        <v>0</v>
      </c>
      <c r="BI17" s="88">
        <f t="shared" ref="BI17:BI20" si="38">AR17+BD17</f>
        <v>399.71300000000002</v>
      </c>
      <c r="BJ17" s="151">
        <f t="shared" si="25"/>
        <v>0</v>
      </c>
      <c r="BK17" s="152">
        <v>0</v>
      </c>
      <c r="BL17" s="576">
        <v>0</v>
      </c>
      <c r="BM17" s="151">
        <f t="shared" si="26"/>
        <v>0</v>
      </c>
      <c r="BN17" s="152">
        <v>0</v>
      </c>
      <c r="BO17" s="576"/>
      <c r="BP17" s="151">
        <f t="shared" si="27"/>
        <v>0</v>
      </c>
      <c r="BQ17" s="152">
        <v>0</v>
      </c>
      <c r="BR17" s="576"/>
      <c r="BS17" s="151">
        <f t="shared" si="28"/>
        <v>0</v>
      </c>
      <c r="BT17" s="151">
        <v>0</v>
      </c>
      <c r="BU17" s="88">
        <f t="shared" ref="BU17:BU32" si="39">BJ17+BM17+BP17</f>
        <v>0</v>
      </c>
      <c r="BV17" s="151">
        <f t="shared" si="29"/>
        <v>399.71300000000002</v>
      </c>
      <c r="BW17" s="151">
        <v>0</v>
      </c>
      <c r="BX17" s="88">
        <f t="shared" ref="BX17:BX32" si="40">BG17+BS17</f>
        <v>399.71300000000002</v>
      </c>
      <c r="BY17" s="90">
        <f>BV17/Q17</f>
        <v>0.32539319439921849</v>
      </c>
    </row>
    <row r="18" spans="2:81" ht="15.75" customHeight="1" x14ac:dyDescent="0.25">
      <c r="B18" s="826"/>
      <c r="C18" s="889"/>
      <c r="D18" s="153" t="s">
        <v>32</v>
      </c>
      <c r="E18" s="38">
        <f t="shared" si="0"/>
        <v>7899.29</v>
      </c>
      <c r="F18" s="75">
        <f t="shared" si="1"/>
        <v>302.16300000000001</v>
      </c>
      <c r="G18" s="76">
        <f>F18/E18</f>
        <v>3.8251918843339089E-2</v>
      </c>
      <c r="H18" s="75">
        <f t="shared" si="3"/>
        <v>1763.713</v>
      </c>
      <c r="I18" s="78">
        <f t="shared" si="4"/>
        <v>2065.8760000000002</v>
      </c>
      <c r="J18" s="76">
        <f>I18/E18</f>
        <v>0.26152679544617302</v>
      </c>
      <c r="K18" s="78">
        <f t="shared" si="6"/>
        <v>3338.6654499999995</v>
      </c>
      <c r="L18" s="78">
        <f t="shared" si="7"/>
        <v>5404.5414499999997</v>
      </c>
      <c r="M18" s="76">
        <f>L18/E18</f>
        <v>0.68418066054037763</v>
      </c>
      <c r="N18" s="79">
        <f t="shared" si="9"/>
        <v>0</v>
      </c>
      <c r="O18" s="78">
        <f t="shared" si="32"/>
        <v>5404.5414499999997</v>
      </c>
      <c r="P18" s="76">
        <f>O18/E18</f>
        <v>0.68418066054037763</v>
      </c>
      <c r="Q18" s="91">
        <f t="shared" si="10"/>
        <v>7899.29</v>
      </c>
      <c r="R18" s="154"/>
      <c r="S18" s="628">
        <v>7899.29</v>
      </c>
      <c r="T18" s="93">
        <f t="shared" si="11"/>
        <v>302.16300000000001</v>
      </c>
      <c r="U18" s="155"/>
      <c r="V18" s="156">
        <v>302.16300000000001</v>
      </c>
      <c r="W18" s="93">
        <f t="shared" si="12"/>
        <v>0</v>
      </c>
      <c r="X18" s="155"/>
      <c r="Y18" s="156"/>
      <c r="Z18" s="93">
        <f t="shared" si="13"/>
        <v>0</v>
      </c>
      <c r="AA18" s="155"/>
      <c r="AB18" s="156">
        <v>0</v>
      </c>
      <c r="AC18" s="87">
        <f t="shared" si="14"/>
        <v>302.16300000000001</v>
      </c>
      <c r="AD18" s="87">
        <v>0</v>
      </c>
      <c r="AE18" s="88">
        <f t="shared" si="34"/>
        <v>302.16300000000001</v>
      </c>
      <c r="AF18" s="87">
        <f t="shared" si="15"/>
        <v>972.51</v>
      </c>
      <c r="AG18" s="88">
        <v>0</v>
      </c>
      <c r="AH18" s="156">
        <v>972.51</v>
      </c>
      <c r="AI18" s="87">
        <f t="shared" si="16"/>
        <v>380.762</v>
      </c>
      <c r="AJ18" s="88">
        <v>0</v>
      </c>
      <c r="AK18" s="156">
        <v>380.762</v>
      </c>
      <c r="AL18" s="87">
        <f t="shared" si="17"/>
        <v>410.44099999999997</v>
      </c>
      <c r="AM18" s="88">
        <v>0</v>
      </c>
      <c r="AN18" s="156">
        <v>410.44099999999997</v>
      </c>
      <c r="AO18" s="87">
        <f t="shared" si="18"/>
        <v>1763.713</v>
      </c>
      <c r="AP18" s="87">
        <v>0</v>
      </c>
      <c r="AQ18" s="88">
        <f t="shared" si="35"/>
        <v>1763.713</v>
      </c>
      <c r="AR18" s="87">
        <f t="shared" si="19"/>
        <v>2065.8760000000002</v>
      </c>
      <c r="AS18" s="87">
        <v>0</v>
      </c>
      <c r="AT18" s="88">
        <f t="shared" si="36"/>
        <v>2065.8760000000002</v>
      </c>
      <c r="AU18" s="87">
        <f t="shared" si="20"/>
        <v>530.06700000000001</v>
      </c>
      <c r="AV18" s="88">
        <v>0</v>
      </c>
      <c r="AW18" s="157">
        <v>530.06700000000001</v>
      </c>
      <c r="AX18" s="87">
        <f t="shared" si="21"/>
        <v>534.13699999999994</v>
      </c>
      <c r="AY18" s="88">
        <v>0</v>
      </c>
      <c r="AZ18" s="156">
        <v>534.13699999999994</v>
      </c>
      <c r="BA18" s="87">
        <f t="shared" si="22"/>
        <v>2274.4614499999998</v>
      </c>
      <c r="BB18" s="88">
        <v>0</v>
      </c>
      <c r="BC18" s="156">
        <v>2274.4614499999998</v>
      </c>
      <c r="BD18" s="87">
        <f t="shared" si="23"/>
        <v>3338.6654499999995</v>
      </c>
      <c r="BE18" s="87">
        <v>0</v>
      </c>
      <c r="BF18" s="88">
        <f t="shared" si="37"/>
        <v>3338.6654499999995</v>
      </c>
      <c r="BG18" s="87">
        <f t="shared" si="24"/>
        <v>5404.5414499999997</v>
      </c>
      <c r="BH18" s="87">
        <v>0</v>
      </c>
      <c r="BI18" s="88">
        <f t="shared" si="38"/>
        <v>5404.5414499999997</v>
      </c>
      <c r="BJ18" s="87">
        <f t="shared" si="25"/>
        <v>0</v>
      </c>
      <c r="BK18" s="88">
        <v>0</v>
      </c>
      <c r="BL18" s="156">
        <v>0</v>
      </c>
      <c r="BM18" s="87">
        <f t="shared" si="26"/>
        <v>0</v>
      </c>
      <c r="BN18" s="88">
        <v>0</v>
      </c>
      <c r="BO18" s="156"/>
      <c r="BP18" s="87">
        <f t="shared" si="27"/>
        <v>0</v>
      </c>
      <c r="BQ18" s="88">
        <v>0</v>
      </c>
      <c r="BR18" s="156"/>
      <c r="BS18" s="87">
        <f t="shared" si="28"/>
        <v>0</v>
      </c>
      <c r="BT18" s="87">
        <v>0</v>
      </c>
      <c r="BU18" s="88">
        <f t="shared" si="39"/>
        <v>0</v>
      </c>
      <c r="BV18" s="87">
        <f t="shared" si="29"/>
        <v>5404.5414499999997</v>
      </c>
      <c r="BW18" s="87">
        <v>0</v>
      </c>
      <c r="BX18" s="88">
        <f t="shared" si="40"/>
        <v>5404.5414499999997</v>
      </c>
      <c r="BY18" s="90">
        <f>BV18/Q18</f>
        <v>0.68418066054037763</v>
      </c>
    </row>
    <row r="19" spans="2:81" ht="18.75" customHeight="1" x14ac:dyDescent="0.25">
      <c r="B19" s="825" t="s">
        <v>48</v>
      </c>
      <c r="C19" s="890" t="s">
        <v>49</v>
      </c>
      <c r="D19" s="153" t="s">
        <v>36</v>
      </c>
      <c r="E19" s="38">
        <f t="shared" si="0"/>
        <v>0</v>
      </c>
      <c r="F19" s="75">
        <f t="shared" si="1"/>
        <v>0</v>
      </c>
      <c r="G19" s="76">
        <v>0</v>
      </c>
      <c r="H19" s="75">
        <f t="shared" si="3"/>
        <v>0</v>
      </c>
      <c r="I19" s="78">
        <f t="shared" si="4"/>
        <v>0</v>
      </c>
      <c r="J19" s="76">
        <v>0</v>
      </c>
      <c r="K19" s="78">
        <f t="shared" si="6"/>
        <v>0</v>
      </c>
      <c r="L19" s="78">
        <f t="shared" si="7"/>
        <v>0</v>
      </c>
      <c r="M19" s="76">
        <v>0</v>
      </c>
      <c r="N19" s="79">
        <f t="shared" si="9"/>
        <v>0</v>
      </c>
      <c r="O19" s="78">
        <f t="shared" si="32"/>
        <v>0</v>
      </c>
      <c r="P19" s="76">
        <v>0</v>
      </c>
      <c r="Q19" s="91">
        <f t="shared" si="10"/>
        <v>0</v>
      </c>
      <c r="R19" s="92">
        <v>0</v>
      </c>
      <c r="S19" s="628">
        <v>0</v>
      </c>
      <c r="T19" s="93">
        <f t="shared" si="11"/>
        <v>0</v>
      </c>
      <c r="U19" s="94">
        <v>0</v>
      </c>
      <c r="V19" s="156"/>
      <c r="W19" s="93">
        <f t="shared" si="12"/>
        <v>0</v>
      </c>
      <c r="X19" s="94">
        <v>0</v>
      </c>
      <c r="Y19" s="156"/>
      <c r="Z19" s="93">
        <f t="shared" si="13"/>
        <v>0</v>
      </c>
      <c r="AA19" s="94">
        <v>0</v>
      </c>
      <c r="AB19" s="156">
        <v>0</v>
      </c>
      <c r="AC19" s="87">
        <f t="shared" si="14"/>
        <v>0</v>
      </c>
      <c r="AD19" s="87">
        <v>0</v>
      </c>
      <c r="AE19" s="88">
        <f t="shared" si="34"/>
        <v>0</v>
      </c>
      <c r="AF19" s="87">
        <f t="shared" si="15"/>
        <v>0</v>
      </c>
      <c r="AG19" s="88">
        <v>0</v>
      </c>
      <c r="AH19" s="156">
        <v>0</v>
      </c>
      <c r="AI19" s="87">
        <f t="shared" si="16"/>
        <v>0</v>
      </c>
      <c r="AJ19" s="88">
        <v>0</v>
      </c>
      <c r="AK19" s="156">
        <v>0</v>
      </c>
      <c r="AL19" s="87">
        <f t="shared" si="17"/>
        <v>0</v>
      </c>
      <c r="AM19" s="88">
        <v>0</v>
      </c>
      <c r="AN19" s="156">
        <v>0</v>
      </c>
      <c r="AO19" s="87">
        <f t="shared" si="18"/>
        <v>0</v>
      </c>
      <c r="AP19" s="87">
        <v>0</v>
      </c>
      <c r="AQ19" s="88">
        <f t="shared" si="35"/>
        <v>0</v>
      </c>
      <c r="AR19" s="87">
        <f t="shared" si="19"/>
        <v>0</v>
      </c>
      <c r="AS19" s="87">
        <v>0</v>
      </c>
      <c r="AT19" s="88">
        <f t="shared" si="36"/>
        <v>0</v>
      </c>
      <c r="AU19" s="87">
        <f t="shared" si="20"/>
        <v>0</v>
      </c>
      <c r="AV19" s="88">
        <v>0</v>
      </c>
      <c r="AW19" s="157">
        <v>0</v>
      </c>
      <c r="AX19" s="87">
        <f t="shared" si="21"/>
        <v>0</v>
      </c>
      <c r="AY19" s="88">
        <v>0</v>
      </c>
      <c r="AZ19" s="156">
        <v>0</v>
      </c>
      <c r="BA19" s="87">
        <f t="shared" si="22"/>
        <v>0</v>
      </c>
      <c r="BB19" s="88">
        <v>0</v>
      </c>
      <c r="BC19" s="156">
        <v>0</v>
      </c>
      <c r="BD19" s="87">
        <f t="shared" si="23"/>
        <v>0</v>
      </c>
      <c r="BE19" s="87">
        <v>0</v>
      </c>
      <c r="BF19" s="88">
        <f t="shared" si="37"/>
        <v>0</v>
      </c>
      <c r="BG19" s="87">
        <f t="shared" si="24"/>
        <v>0</v>
      </c>
      <c r="BH19" s="87">
        <v>0</v>
      </c>
      <c r="BI19" s="88">
        <f t="shared" si="38"/>
        <v>0</v>
      </c>
      <c r="BJ19" s="87">
        <f t="shared" si="25"/>
        <v>0</v>
      </c>
      <c r="BK19" s="88">
        <v>0</v>
      </c>
      <c r="BL19" s="156">
        <v>0</v>
      </c>
      <c r="BM19" s="87">
        <f t="shared" si="26"/>
        <v>0</v>
      </c>
      <c r="BN19" s="88">
        <v>0</v>
      </c>
      <c r="BO19" s="156"/>
      <c r="BP19" s="87">
        <f t="shared" si="27"/>
        <v>0</v>
      </c>
      <c r="BQ19" s="88">
        <v>0</v>
      </c>
      <c r="BR19" s="156"/>
      <c r="BS19" s="87">
        <f t="shared" si="28"/>
        <v>0</v>
      </c>
      <c r="BT19" s="87">
        <v>0</v>
      </c>
      <c r="BU19" s="88">
        <f t="shared" si="39"/>
        <v>0</v>
      </c>
      <c r="BV19" s="87">
        <f t="shared" si="29"/>
        <v>0</v>
      </c>
      <c r="BW19" s="87">
        <v>0</v>
      </c>
      <c r="BX19" s="88">
        <f t="shared" si="40"/>
        <v>0</v>
      </c>
      <c r="BY19" s="90">
        <v>0</v>
      </c>
    </row>
    <row r="20" spans="2:81" ht="18.75" customHeight="1" x14ac:dyDescent="0.25">
      <c r="B20" s="826"/>
      <c r="C20" s="890"/>
      <c r="D20" s="153" t="s">
        <v>32</v>
      </c>
      <c r="E20" s="38">
        <f t="shared" si="0"/>
        <v>0</v>
      </c>
      <c r="F20" s="75">
        <f t="shared" si="1"/>
        <v>0</v>
      </c>
      <c r="G20" s="76">
        <v>0</v>
      </c>
      <c r="H20" s="75">
        <f t="shared" si="3"/>
        <v>0</v>
      </c>
      <c r="I20" s="78">
        <f t="shared" si="4"/>
        <v>0</v>
      </c>
      <c r="J20" s="76">
        <v>0</v>
      </c>
      <c r="K20" s="78">
        <f t="shared" si="6"/>
        <v>0</v>
      </c>
      <c r="L20" s="78">
        <f t="shared" si="7"/>
        <v>0</v>
      </c>
      <c r="M20" s="76">
        <v>0</v>
      </c>
      <c r="N20" s="79">
        <f t="shared" si="9"/>
        <v>0</v>
      </c>
      <c r="O20" s="78">
        <f t="shared" si="32"/>
        <v>0</v>
      </c>
      <c r="P20" s="76">
        <v>0</v>
      </c>
      <c r="Q20" s="91">
        <f t="shared" si="10"/>
        <v>0</v>
      </c>
      <c r="R20" s="92">
        <v>0</v>
      </c>
      <c r="S20" s="628">
        <v>0</v>
      </c>
      <c r="T20" s="93">
        <f t="shared" si="11"/>
        <v>0</v>
      </c>
      <c r="U20" s="94">
        <v>0</v>
      </c>
      <c r="V20" s="156"/>
      <c r="W20" s="93">
        <f t="shared" si="12"/>
        <v>0</v>
      </c>
      <c r="X20" s="94">
        <v>0</v>
      </c>
      <c r="Y20" s="156"/>
      <c r="Z20" s="93">
        <f t="shared" si="13"/>
        <v>0</v>
      </c>
      <c r="AA20" s="94">
        <v>0</v>
      </c>
      <c r="AB20" s="156">
        <v>0</v>
      </c>
      <c r="AC20" s="87">
        <f t="shared" si="14"/>
        <v>0</v>
      </c>
      <c r="AD20" s="87">
        <v>0</v>
      </c>
      <c r="AE20" s="88">
        <f t="shared" si="34"/>
        <v>0</v>
      </c>
      <c r="AF20" s="87">
        <f t="shared" si="15"/>
        <v>0</v>
      </c>
      <c r="AG20" s="88">
        <v>0</v>
      </c>
      <c r="AH20" s="156">
        <v>0</v>
      </c>
      <c r="AI20" s="87">
        <f t="shared" si="16"/>
        <v>0</v>
      </c>
      <c r="AJ20" s="88">
        <v>0</v>
      </c>
      <c r="AK20" s="156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0</v>
      </c>
      <c r="AS20" s="87">
        <v>0</v>
      </c>
      <c r="AT20" s="88">
        <f t="shared" si="36"/>
        <v>0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6">
        <v>0</v>
      </c>
      <c r="BA20" s="87">
        <f t="shared" si="22"/>
        <v>0</v>
      </c>
      <c r="BB20" s="88">
        <v>0</v>
      </c>
      <c r="BC20" s="156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f t="shared" si="38"/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/>
      <c r="BP20" s="87">
        <f t="shared" si="27"/>
        <v>0</v>
      </c>
      <c r="BQ20" s="88">
        <v>0</v>
      </c>
      <c r="BR20" s="156"/>
      <c r="BS20" s="87">
        <f t="shared" si="28"/>
        <v>0</v>
      </c>
      <c r="BT20" s="87">
        <v>0</v>
      </c>
      <c r="BU20" s="88">
        <f t="shared" si="39"/>
        <v>0</v>
      </c>
      <c r="BV20" s="87">
        <f t="shared" si="29"/>
        <v>0</v>
      </c>
      <c r="BW20" s="87">
        <v>0</v>
      </c>
      <c r="BX20" s="88">
        <f t="shared" si="40"/>
        <v>0</v>
      </c>
      <c r="BY20" s="90">
        <v>0</v>
      </c>
    </row>
    <row r="21" spans="2:81" ht="18.75" customHeight="1" x14ac:dyDescent="0.25">
      <c r="B21" s="825" t="s">
        <v>50</v>
      </c>
      <c r="C21" s="891" t="s">
        <v>51</v>
      </c>
      <c r="D21" s="153" t="s">
        <v>52</v>
      </c>
      <c r="E21" s="38">
        <f t="shared" si="0"/>
        <v>2.1739999999999999</v>
      </c>
      <c r="F21" s="75">
        <f t="shared" si="1"/>
        <v>0.6</v>
      </c>
      <c r="G21" s="76">
        <f t="shared" ref="G21:G26" si="41">F21/E21</f>
        <v>0.27598896044158233</v>
      </c>
      <c r="H21" s="75">
        <f t="shared" si="3"/>
        <v>0.45700000000000002</v>
      </c>
      <c r="I21" s="78">
        <f t="shared" si="4"/>
        <v>1.0569999999999999</v>
      </c>
      <c r="J21" s="76">
        <f t="shared" ref="J21:J26" si="42">I21/E21</f>
        <v>0.48620055197792089</v>
      </c>
      <c r="K21" s="78">
        <f t="shared" si="6"/>
        <v>0.39800000000000002</v>
      </c>
      <c r="L21" s="78">
        <f t="shared" si="7"/>
        <v>1.4550000000000001</v>
      </c>
      <c r="M21" s="76">
        <f t="shared" ref="M21:M26" si="43">L21/E21</f>
        <v>0.66927322907083719</v>
      </c>
      <c r="N21" s="79">
        <f t="shared" si="9"/>
        <v>0</v>
      </c>
      <c r="O21" s="78">
        <f t="shared" si="32"/>
        <v>1.4550000000000001</v>
      </c>
      <c r="P21" s="76">
        <f t="shared" ref="P21:P26" si="44">O21/E21</f>
        <v>0.66927322907083719</v>
      </c>
      <c r="Q21" s="91">
        <f t="shared" si="10"/>
        <v>2.1739999999999999</v>
      </c>
      <c r="R21" s="92">
        <v>0</v>
      </c>
      <c r="S21" s="628">
        <v>2.1739999999999999</v>
      </c>
      <c r="T21" s="93">
        <f t="shared" si="11"/>
        <v>0</v>
      </c>
      <c r="U21" s="94">
        <v>0</v>
      </c>
      <c r="V21" s="156"/>
      <c r="W21" s="93">
        <f t="shared" si="12"/>
        <v>0.34699999999999998</v>
      </c>
      <c r="X21" s="94">
        <v>0</v>
      </c>
      <c r="Y21" s="156">
        <v>0.34699999999999998</v>
      </c>
      <c r="Z21" s="93">
        <f t="shared" si="13"/>
        <v>0.253</v>
      </c>
      <c r="AA21" s="94">
        <v>0</v>
      </c>
      <c r="AB21" s="156">
        <v>0.253</v>
      </c>
      <c r="AC21" s="87">
        <f t="shared" si="14"/>
        <v>0.6</v>
      </c>
      <c r="AD21" s="87">
        <v>0</v>
      </c>
      <c r="AE21" s="88">
        <f t="shared" si="34"/>
        <v>0.6</v>
      </c>
      <c r="AF21" s="87">
        <f t="shared" si="15"/>
        <v>0.32400000000000001</v>
      </c>
      <c r="AG21" s="88">
        <v>0</v>
      </c>
      <c r="AH21" s="156">
        <v>0.32400000000000001</v>
      </c>
      <c r="AI21" s="87">
        <f t="shared" si="16"/>
        <v>0.13300000000000001</v>
      </c>
      <c r="AJ21" s="88">
        <v>0</v>
      </c>
      <c r="AK21" s="156">
        <v>0.13300000000000001</v>
      </c>
      <c r="AL21" s="87">
        <f t="shared" si="17"/>
        <v>0</v>
      </c>
      <c r="AM21" s="88">
        <v>0</v>
      </c>
      <c r="AN21" s="156"/>
      <c r="AO21" s="87">
        <f t="shared" si="18"/>
        <v>0.45700000000000002</v>
      </c>
      <c r="AP21" s="87">
        <v>0</v>
      </c>
      <c r="AQ21" s="88">
        <f t="shared" si="35"/>
        <v>0.45700000000000002</v>
      </c>
      <c r="AR21" s="87">
        <f t="shared" si="19"/>
        <v>1.0569999999999999</v>
      </c>
      <c r="AS21" s="87">
        <v>0</v>
      </c>
      <c r="AT21" s="88">
        <f t="shared" si="36"/>
        <v>1.0569999999999999</v>
      </c>
      <c r="AU21" s="87">
        <f t="shared" si="20"/>
        <v>0.307</v>
      </c>
      <c r="AV21" s="88">
        <v>0</v>
      </c>
      <c r="AW21" s="157">
        <v>0.307</v>
      </c>
      <c r="AX21" s="87">
        <f t="shared" si="21"/>
        <v>0</v>
      </c>
      <c r="AY21" s="88">
        <v>0</v>
      </c>
      <c r="AZ21" s="156"/>
      <c r="BA21" s="87">
        <f t="shared" si="22"/>
        <v>9.0999999999999998E-2</v>
      </c>
      <c r="BB21" s="88">
        <v>0</v>
      </c>
      <c r="BC21" s="156">
        <v>9.0999999999999998E-2</v>
      </c>
      <c r="BD21" s="87">
        <f t="shared" si="23"/>
        <v>0.39800000000000002</v>
      </c>
      <c r="BE21" s="87">
        <v>0</v>
      </c>
      <c r="BF21" s="88">
        <f t="shared" si="37"/>
        <v>0.39800000000000002</v>
      </c>
      <c r="BG21" s="87">
        <f t="shared" si="24"/>
        <v>1.4550000000000001</v>
      </c>
      <c r="BH21" s="87">
        <v>0</v>
      </c>
      <c r="BI21" s="88">
        <f>AR21+BD21</f>
        <v>1.4550000000000001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/>
      <c r="BP21" s="87">
        <f t="shared" si="27"/>
        <v>0</v>
      </c>
      <c r="BQ21" s="88">
        <v>0</v>
      </c>
      <c r="BR21" s="156"/>
      <c r="BS21" s="87">
        <f t="shared" si="28"/>
        <v>0</v>
      </c>
      <c r="BT21" s="87">
        <v>0</v>
      </c>
      <c r="BU21" s="88">
        <f t="shared" si="39"/>
        <v>0</v>
      </c>
      <c r="BV21" s="87">
        <f t="shared" si="29"/>
        <v>1.4550000000000001</v>
      </c>
      <c r="BW21" s="87">
        <v>0</v>
      </c>
      <c r="BX21" s="88">
        <f t="shared" si="40"/>
        <v>1.4550000000000001</v>
      </c>
      <c r="BY21" s="90">
        <f t="shared" ref="BY21:BY26" si="45">BV21/Q21</f>
        <v>0.66927322907083719</v>
      </c>
    </row>
    <row r="22" spans="2:81" ht="18.75" customHeight="1" x14ac:dyDescent="0.25">
      <c r="B22" s="826"/>
      <c r="C22" s="891"/>
      <c r="D22" s="153" t="s">
        <v>32</v>
      </c>
      <c r="E22" s="38">
        <f t="shared" si="0"/>
        <v>1451.8074999999999</v>
      </c>
      <c r="F22" s="75">
        <f t="shared" si="1"/>
        <v>352.40999999999997</v>
      </c>
      <c r="G22" s="76">
        <f t="shared" si="41"/>
        <v>0.24273879284960298</v>
      </c>
      <c r="H22" s="75">
        <f t="shared" si="3"/>
        <v>267.577</v>
      </c>
      <c r="I22" s="78">
        <f t="shared" si="4"/>
        <v>619.98699999999997</v>
      </c>
      <c r="J22" s="76">
        <f t="shared" si="42"/>
        <v>0.42704490781319149</v>
      </c>
      <c r="K22" s="78">
        <f t="shared" si="6"/>
        <v>265.60444999999999</v>
      </c>
      <c r="L22" s="78">
        <f t="shared" si="7"/>
        <v>885.5914499999999</v>
      </c>
      <c r="M22" s="76">
        <f t="shared" si="43"/>
        <v>0.60999233713836021</v>
      </c>
      <c r="N22" s="79">
        <f t="shared" si="9"/>
        <v>0</v>
      </c>
      <c r="O22" s="78">
        <f t="shared" si="32"/>
        <v>885.5914499999999</v>
      </c>
      <c r="P22" s="76">
        <f t="shared" si="44"/>
        <v>0.60999233713836021</v>
      </c>
      <c r="Q22" s="91">
        <f t="shared" si="10"/>
        <v>1451.8074999999999</v>
      </c>
      <c r="R22" s="92">
        <v>0</v>
      </c>
      <c r="S22" s="628">
        <v>1451.8074999999999</v>
      </c>
      <c r="T22" s="93">
        <f t="shared" si="11"/>
        <v>0</v>
      </c>
      <c r="U22" s="94">
        <v>0</v>
      </c>
      <c r="V22" s="156"/>
      <c r="W22" s="93">
        <f t="shared" si="12"/>
        <v>204.017</v>
      </c>
      <c r="X22" s="94">
        <v>0</v>
      </c>
      <c r="Y22" s="156">
        <v>204.017</v>
      </c>
      <c r="Z22" s="93">
        <f t="shared" si="13"/>
        <v>148.393</v>
      </c>
      <c r="AA22" s="94">
        <v>0</v>
      </c>
      <c r="AB22" s="156">
        <v>148.393</v>
      </c>
      <c r="AC22" s="87">
        <f t="shared" si="14"/>
        <v>352.40999999999997</v>
      </c>
      <c r="AD22" s="87">
        <v>0</v>
      </c>
      <c r="AE22" s="88">
        <f t="shared" si="34"/>
        <v>352.40999999999997</v>
      </c>
      <c r="AF22" s="87">
        <f t="shared" si="15"/>
        <v>186.71600000000001</v>
      </c>
      <c r="AG22" s="88">
        <v>0</v>
      </c>
      <c r="AH22" s="156">
        <v>186.71600000000001</v>
      </c>
      <c r="AI22" s="87">
        <f t="shared" si="16"/>
        <v>80.861000000000004</v>
      </c>
      <c r="AJ22" s="88">
        <v>0</v>
      </c>
      <c r="AK22" s="156">
        <v>80.861000000000004</v>
      </c>
      <c r="AL22" s="87">
        <f t="shared" si="17"/>
        <v>0</v>
      </c>
      <c r="AM22" s="88">
        <v>0</v>
      </c>
      <c r="AN22" s="156"/>
      <c r="AO22" s="87">
        <f t="shared" si="18"/>
        <v>267.577</v>
      </c>
      <c r="AP22" s="87">
        <v>0</v>
      </c>
      <c r="AQ22" s="88">
        <f t="shared" si="35"/>
        <v>267.577</v>
      </c>
      <c r="AR22" s="87">
        <f t="shared" si="19"/>
        <v>619.98699999999997</v>
      </c>
      <c r="AS22" s="87">
        <v>0</v>
      </c>
      <c r="AT22" s="88">
        <f t="shared" si="36"/>
        <v>619.98699999999997</v>
      </c>
      <c r="AU22" s="87">
        <f t="shared" si="20"/>
        <v>212.26300000000001</v>
      </c>
      <c r="AV22" s="88">
        <v>0</v>
      </c>
      <c r="AW22" s="157">
        <v>212.26300000000001</v>
      </c>
      <c r="AX22" s="87">
        <f t="shared" si="21"/>
        <v>0</v>
      </c>
      <c r="AY22" s="88">
        <v>0</v>
      </c>
      <c r="AZ22" s="156"/>
      <c r="BA22" s="87">
        <f t="shared" si="22"/>
        <v>53.341450000000002</v>
      </c>
      <c r="BB22" s="88">
        <v>0</v>
      </c>
      <c r="BC22" s="156">
        <v>53.341450000000002</v>
      </c>
      <c r="BD22" s="87">
        <f t="shared" si="23"/>
        <v>265.60444999999999</v>
      </c>
      <c r="BE22" s="87">
        <v>0</v>
      </c>
      <c r="BF22" s="88">
        <f t="shared" si="37"/>
        <v>265.60444999999999</v>
      </c>
      <c r="BG22" s="87">
        <f t="shared" si="24"/>
        <v>885.5914499999999</v>
      </c>
      <c r="BH22" s="87">
        <v>0</v>
      </c>
      <c r="BI22" s="88">
        <f>AR22+BD22</f>
        <v>885.5914499999999</v>
      </c>
      <c r="BJ22" s="87">
        <f t="shared" si="25"/>
        <v>0</v>
      </c>
      <c r="BK22" s="88">
        <v>0</v>
      </c>
      <c r="BL22" s="156">
        <v>0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</v>
      </c>
      <c r="BT22" s="87">
        <v>0</v>
      </c>
      <c r="BU22" s="88">
        <f t="shared" si="39"/>
        <v>0</v>
      </c>
      <c r="BV22" s="87">
        <f t="shared" si="29"/>
        <v>885.5914499999999</v>
      </c>
      <c r="BW22" s="87">
        <v>0</v>
      </c>
      <c r="BX22" s="88">
        <f t="shared" si="40"/>
        <v>885.5914499999999</v>
      </c>
      <c r="BY22" s="90">
        <f t="shared" si="45"/>
        <v>0.60999233713836021</v>
      </c>
    </row>
    <row r="23" spans="2:81" ht="18.75" customHeight="1" x14ac:dyDescent="0.25">
      <c r="B23" s="825" t="s">
        <v>53</v>
      </c>
      <c r="C23" s="891" t="s">
        <v>54</v>
      </c>
      <c r="D23" s="153" t="s">
        <v>36</v>
      </c>
      <c r="E23" s="38">
        <f t="shared" si="0"/>
        <v>2.5070000000000001</v>
      </c>
      <c r="F23" s="75">
        <f t="shared" si="1"/>
        <v>0.33400000000000002</v>
      </c>
      <c r="G23" s="76">
        <f t="shared" si="41"/>
        <v>0.13322696449940169</v>
      </c>
      <c r="H23" s="75">
        <f t="shared" si="3"/>
        <v>0.85499999999999998</v>
      </c>
      <c r="I23" s="78">
        <f t="shared" si="4"/>
        <v>1.1890000000000001</v>
      </c>
      <c r="J23" s="76">
        <f t="shared" si="42"/>
        <v>0.4742720382927802</v>
      </c>
      <c r="K23" s="78">
        <f t="shared" si="6"/>
        <v>1.1930000000000001</v>
      </c>
      <c r="L23" s="78">
        <f t="shared" si="7"/>
        <v>2.3820000000000001</v>
      </c>
      <c r="M23" s="76">
        <f t="shared" si="43"/>
        <v>0.95013960909453532</v>
      </c>
      <c r="N23" s="79">
        <f t="shared" si="9"/>
        <v>0</v>
      </c>
      <c r="O23" s="78">
        <f t="shared" si="32"/>
        <v>2.3820000000000001</v>
      </c>
      <c r="P23" s="76">
        <f t="shared" si="44"/>
        <v>0.95013960909453532</v>
      </c>
      <c r="Q23" s="91">
        <f t="shared" si="10"/>
        <v>2.5070000000000001</v>
      </c>
      <c r="R23" s="92">
        <v>0</v>
      </c>
      <c r="S23" s="628">
        <v>2.5070000000000001</v>
      </c>
      <c r="T23" s="93">
        <f t="shared" si="11"/>
        <v>0</v>
      </c>
      <c r="U23" s="94">
        <v>0</v>
      </c>
      <c r="V23" s="156"/>
      <c r="W23" s="93">
        <f t="shared" si="12"/>
        <v>0.25900000000000001</v>
      </c>
      <c r="X23" s="94">
        <v>0</v>
      </c>
      <c r="Y23" s="156">
        <v>0.25900000000000001</v>
      </c>
      <c r="Z23" s="93">
        <f t="shared" si="13"/>
        <v>7.4999999999999997E-2</v>
      </c>
      <c r="AA23" s="94">
        <v>0</v>
      </c>
      <c r="AB23" s="156">
        <v>7.4999999999999997E-2</v>
      </c>
      <c r="AC23" s="87">
        <f t="shared" si="14"/>
        <v>0.33400000000000002</v>
      </c>
      <c r="AD23" s="87">
        <v>0</v>
      </c>
      <c r="AE23" s="88">
        <f t="shared" si="34"/>
        <v>0.33400000000000002</v>
      </c>
      <c r="AF23" s="87">
        <f t="shared" si="15"/>
        <v>0.61699999999999999</v>
      </c>
      <c r="AG23" s="88">
        <v>0</v>
      </c>
      <c r="AH23" s="156">
        <v>0.61699999999999999</v>
      </c>
      <c r="AI23" s="87">
        <f t="shared" si="16"/>
        <v>9.9000000000000005E-2</v>
      </c>
      <c r="AJ23" s="88">
        <v>0</v>
      </c>
      <c r="AK23" s="156">
        <v>9.9000000000000005E-2</v>
      </c>
      <c r="AL23" s="87">
        <f t="shared" si="17"/>
        <v>0.13900000000000001</v>
      </c>
      <c r="AM23" s="88">
        <v>0</v>
      </c>
      <c r="AN23" s="156">
        <v>0.13900000000000001</v>
      </c>
      <c r="AO23" s="87">
        <f t="shared" si="18"/>
        <v>0.85499999999999998</v>
      </c>
      <c r="AP23" s="87">
        <v>0</v>
      </c>
      <c r="AQ23" s="88">
        <f t="shared" si="35"/>
        <v>0.85499999999999998</v>
      </c>
      <c r="AR23" s="87">
        <f t="shared" si="19"/>
        <v>1.1890000000000001</v>
      </c>
      <c r="AS23" s="87">
        <v>0</v>
      </c>
      <c r="AT23" s="88">
        <f t="shared" si="36"/>
        <v>1.1890000000000001</v>
      </c>
      <c r="AU23" s="87">
        <f t="shared" si="20"/>
        <v>0.128</v>
      </c>
      <c r="AV23" s="88">
        <v>0</v>
      </c>
      <c r="AW23" s="157">
        <v>0.128</v>
      </c>
      <c r="AX23" s="87">
        <f t="shared" si="21"/>
        <v>0.17499999999999999</v>
      </c>
      <c r="AY23" s="88">
        <v>0</v>
      </c>
      <c r="AZ23" s="156">
        <v>0.17499999999999999</v>
      </c>
      <c r="BA23" s="87">
        <f t="shared" si="22"/>
        <v>0.89</v>
      </c>
      <c r="BB23" s="88">
        <v>0</v>
      </c>
      <c r="BC23" s="156">
        <v>0.89</v>
      </c>
      <c r="BD23" s="87">
        <f t="shared" si="23"/>
        <v>1.1930000000000001</v>
      </c>
      <c r="BE23" s="87">
        <v>0</v>
      </c>
      <c r="BF23" s="88">
        <f t="shared" si="37"/>
        <v>1.1930000000000001</v>
      </c>
      <c r="BG23" s="87">
        <f t="shared" si="24"/>
        <v>2.3820000000000001</v>
      </c>
      <c r="BH23" s="87">
        <v>0</v>
      </c>
      <c r="BI23" s="88">
        <f t="shared" ref="BI23:BI32" si="46">AR23+BD23</f>
        <v>2.3820000000000001</v>
      </c>
      <c r="BJ23" s="87">
        <f t="shared" si="25"/>
        <v>0</v>
      </c>
      <c r="BK23" s="88">
        <v>0</v>
      </c>
      <c r="BL23" s="156">
        <v>0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0</v>
      </c>
      <c r="BT23" s="87">
        <v>0</v>
      </c>
      <c r="BU23" s="88">
        <f t="shared" si="39"/>
        <v>0</v>
      </c>
      <c r="BV23" s="87">
        <f t="shared" si="29"/>
        <v>2.3820000000000001</v>
      </c>
      <c r="BW23" s="87">
        <v>0</v>
      </c>
      <c r="BX23" s="88">
        <f t="shared" si="40"/>
        <v>2.3820000000000001</v>
      </c>
      <c r="BY23" s="90">
        <f t="shared" si="45"/>
        <v>0.95013960909453532</v>
      </c>
    </row>
    <row r="24" spans="2:81" ht="18.75" customHeight="1" x14ac:dyDescent="0.25">
      <c r="B24" s="826"/>
      <c r="C24" s="891"/>
      <c r="D24" s="153" t="s">
        <v>32</v>
      </c>
      <c r="E24" s="38">
        <f t="shared" si="0"/>
        <v>1581.1555000000001</v>
      </c>
      <c r="F24" s="75">
        <f t="shared" si="1"/>
        <v>236.30099999999999</v>
      </c>
      <c r="G24" s="76">
        <f t="shared" si="41"/>
        <v>0.14944829904459112</v>
      </c>
      <c r="H24" s="75">
        <f t="shared" si="3"/>
        <v>634.09300000000007</v>
      </c>
      <c r="I24" s="78">
        <f t="shared" si="4"/>
        <v>870.39400000000001</v>
      </c>
      <c r="J24" s="76">
        <f t="shared" si="42"/>
        <v>0.55047969665222674</v>
      </c>
      <c r="K24" s="78">
        <f t="shared" si="6"/>
        <v>872.19399999999996</v>
      </c>
      <c r="L24" s="78">
        <f t="shared" si="7"/>
        <v>1742.588</v>
      </c>
      <c r="M24" s="76">
        <f t="shared" si="43"/>
        <v>1.1020978012599012</v>
      </c>
      <c r="N24" s="79">
        <f t="shared" si="9"/>
        <v>0</v>
      </c>
      <c r="O24" s="78">
        <f t="shared" si="32"/>
        <v>1742.588</v>
      </c>
      <c r="P24" s="76">
        <f t="shared" si="44"/>
        <v>1.1020978012599012</v>
      </c>
      <c r="Q24" s="91">
        <f t="shared" si="10"/>
        <v>1581.1555000000001</v>
      </c>
      <c r="R24" s="92">
        <v>0</v>
      </c>
      <c r="S24" s="628">
        <v>1581.1555000000001</v>
      </c>
      <c r="T24" s="93">
        <f t="shared" si="11"/>
        <v>0</v>
      </c>
      <c r="U24" s="94">
        <v>0</v>
      </c>
      <c r="V24" s="156"/>
      <c r="W24" s="93">
        <f t="shared" si="12"/>
        <v>183.155</v>
      </c>
      <c r="X24" s="94">
        <v>0</v>
      </c>
      <c r="Y24" s="156">
        <v>183.155</v>
      </c>
      <c r="Z24" s="93">
        <f t="shared" si="13"/>
        <v>53.146000000000001</v>
      </c>
      <c r="AA24" s="94">
        <v>0</v>
      </c>
      <c r="AB24" s="156">
        <v>53.146000000000001</v>
      </c>
      <c r="AC24" s="87">
        <f t="shared" si="14"/>
        <v>236.30099999999999</v>
      </c>
      <c r="AD24" s="87">
        <v>0</v>
      </c>
      <c r="AE24" s="88">
        <f t="shared" si="34"/>
        <v>236.30099999999999</v>
      </c>
      <c r="AF24" s="87">
        <f t="shared" si="15"/>
        <v>456.12</v>
      </c>
      <c r="AG24" s="88">
        <v>0</v>
      </c>
      <c r="AH24" s="156">
        <v>456.12</v>
      </c>
      <c r="AI24" s="87">
        <f t="shared" si="16"/>
        <v>76.200999999999993</v>
      </c>
      <c r="AJ24" s="88">
        <v>0</v>
      </c>
      <c r="AK24" s="156">
        <v>76.200999999999993</v>
      </c>
      <c r="AL24" s="87">
        <f t="shared" si="17"/>
        <v>101.77200000000001</v>
      </c>
      <c r="AM24" s="88">
        <v>0</v>
      </c>
      <c r="AN24" s="156">
        <v>101.77200000000001</v>
      </c>
      <c r="AO24" s="87">
        <f t="shared" si="18"/>
        <v>634.09300000000007</v>
      </c>
      <c r="AP24" s="87">
        <v>0</v>
      </c>
      <c r="AQ24" s="88">
        <f t="shared" si="35"/>
        <v>634.09300000000007</v>
      </c>
      <c r="AR24" s="87">
        <f t="shared" si="19"/>
        <v>870.39400000000001</v>
      </c>
      <c r="AS24" s="87">
        <v>0</v>
      </c>
      <c r="AT24" s="88">
        <f t="shared" si="36"/>
        <v>870.39400000000001</v>
      </c>
      <c r="AU24" s="87">
        <f t="shared" si="20"/>
        <v>93.534000000000006</v>
      </c>
      <c r="AV24" s="88">
        <v>0</v>
      </c>
      <c r="AW24" s="157">
        <v>93.534000000000006</v>
      </c>
      <c r="AX24" s="87">
        <f t="shared" si="21"/>
        <v>129.31</v>
      </c>
      <c r="AY24" s="88">
        <v>0</v>
      </c>
      <c r="AZ24" s="156">
        <v>129.31</v>
      </c>
      <c r="BA24" s="87">
        <f t="shared" si="22"/>
        <v>649.35</v>
      </c>
      <c r="BB24" s="88">
        <v>0</v>
      </c>
      <c r="BC24" s="156">
        <v>649.35</v>
      </c>
      <c r="BD24" s="87">
        <f>BE24+BF24</f>
        <v>872.19399999999996</v>
      </c>
      <c r="BE24" s="87">
        <v>0</v>
      </c>
      <c r="BF24" s="88">
        <f t="shared" si="37"/>
        <v>872.19399999999996</v>
      </c>
      <c r="BG24" s="87">
        <f t="shared" si="24"/>
        <v>1742.588</v>
      </c>
      <c r="BH24" s="87">
        <v>0</v>
      </c>
      <c r="BI24" s="88">
        <f t="shared" si="46"/>
        <v>1742.588</v>
      </c>
      <c r="BJ24" s="87">
        <f t="shared" si="25"/>
        <v>0</v>
      </c>
      <c r="BK24" s="88">
        <v>0</v>
      </c>
      <c r="BL24" s="156">
        <v>0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</v>
      </c>
      <c r="BT24" s="87">
        <v>0</v>
      </c>
      <c r="BU24" s="88">
        <f t="shared" si="39"/>
        <v>0</v>
      </c>
      <c r="BV24" s="87">
        <f t="shared" si="29"/>
        <v>1742.588</v>
      </c>
      <c r="BW24" s="87">
        <v>0</v>
      </c>
      <c r="BX24" s="88">
        <f t="shared" si="40"/>
        <v>1742.588</v>
      </c>
      <c r="BY24" s="90">
        <f t="shared" si="45"/>
        <v>1.1020978012599012</v>
      </c>
      <c r="CA24" s="605"/>
      <c r="CB24" s="605"/>
      <c r="CC24" s="605"/>
    </row>
    <row r="25" spans="2:81" ht="18.75" customHeight="1" x14ac:dyDescent="0.25">
      <c r="B25" s="825" t="s">
        <v>55</v>
      </c>
      <c r="C25" s="891" t="s">
        <v>56</v>
      </c>
      <c r="D25" s="153" t="s">
        <v>57</v>
      </c>
      <c r="E25" s="38">
        <f t="shared" si="0"/>
        <v>41</v>
      </c>
      <c r="F25" s="75">
        <f t="shared" si="1"/>
        <v>8</v>
      </c>
      <c r="G25" s="76">
        <f t="shared" si="41"/>
        <v>0.1951219512195122</v>
      </c>
      <c r="H25" s="75">
        <f t="shared" si="3"/>
        <v>6</v>
      </c>
      <c r="I25" s="78">
        <f t="shared" si="4"/>
        <v>14</v>
      </c>
      <c r="J25" s="76">
        <f t="shared" si="42"/>
        <v>0.34146341463414637</v>
      </c>
      <c r="K25" s="78">
        <f t="shared" si="6"/>
        <v>29</v>
      </c>
      <c r="L25" s="78">
        <f t="shared" si="7"/>
        <v>43</v>
      </c>
      <c r="M25" s="76">
        <f t="shared" si="43"/>
        <v>1.0487804878048781</v>
      </c>
      <c r="N25" s="79">
        <f t="shared" si="9"/>
        <v>0</v>
      </c>
      <c r="O25" s="78">
        <f t="shared" si="32"/>
        <v>43</v>
      </c>
      <c r="P25" s="76">
        <f t="shared" si="44"/>
        <v>1.0487804878048781</v>
      </c>
      <c r="Q25" s="91">
        <f t="shared" si="10"/>
        <v>41</v>
      </c>
      <c r="R25" s="92">
        <v>0</v>
      </c>
      <c r="S25" s="628">
        <v>41</v>
      </c>
      <c r="T25" s="93">
        <f t="shared" si="11"/>
        <v>0</v>
      </c>
      <c r="U25" s="94">
        <v>0</v>
      </c>
      <c r="V25" s="156"/>
      <c r="W25" s="93">
        <f t="shared" si="12"/>
        <v>0</v>
      </c>
      <c r="X25" s="94">
        <v>0</v>
      </c>
      <c r="Y25" s="156"/>
      <c r="Z25" s="93">
        <f t="shared" si="13"/>
        <v>8</v>
      </c>
      <c r="AA25" s="94">
        <v>0</v>
      </c>
      <c r="AB25" s="156">
        <v>8</v>
      </c>
      <c r="AC25" s="87">
        <f t="shared" si="14"/>
        <v>8</v>
      </c>
      <c r="AD25" s="87">
        <v>0</v>
      </c>
      <c r="AE25" s="88">
        <f t="shared" si="34"/>
        <v>8</v>
      </c>
      <c r="AF25" s="87">
        <f t="shared" si="15"/>
        <v>0</v>
      </c>
      <c r="AG25" s="88">
        <v>0</v>
      </c>
      <c r="AH25" s="156"/>
      <c r="AI25" s="87">
        <f t="shared" si="16"/>
        <v>0</v>
      </c>
      <c r="AJ25" s="88">
        <v>0</v>
      </c>
      <c r="AK25" s="156">
        <v>0</v>
      </c>
      <c r="AL25" s="87">
        <f t="shared" si="17"/>
        <v>6</v>
      </c>
      <c r="AM25" s="88">
        <v>0</v>
      </c>
      <c r="AN25" s="156">
        <v>6</v>
      </c>
      <c r="AO25" s="87">
        <f t="shared" si="18"/>
        <v>6</v>
      </c>
      <c r="AP25" s="87">
        <v>0</v>
      </c>
      <c r="AQ25" s="88">
        <f t="shared" si="35"/>
        <v>6</v>
      </c>
      <c r="AR25" s="87">
        <f t="shared" si="19"/>
        <v>14</v>
      </c>
      <c r="AS25" s="87">
        <v>0</v>
      </c>
      <c r="AT25" s="88">
        <f t="shared" si="36"/>
        <v>14</v>
      </c>
      <c r="AU25" s="87">
        <f t="shared" si="20"/>
        <v>8</v>
      </c>
      <c r="AV25" s="88">
        <v>0</v>
      </c>
      <c r="AW25" s="157">
        <v>8</v>
      </c>
      <c r="AX25" s="87">
        <f t="shared" si="21"/>
        <v>3</v>
      </c>
      <c r="AY25" s="88">
        <v>0</v>
      </c>
      <c r="AZ25" s="156">
        <v>3</v>
      </c>
      <c r="BA25" s="87">
        <f t="shared" si="22"/>
        <v>18</v>
      </c>
      <c r="BB25" s="88">
        <v>0</v>
      </c>
      <c r="BC25" s="156">
        <v>18</v>
      </c>
      <c r="BD25" s="87">
        <f t="shared" si="23"/>
        <v>29</v>
      </c>
      <c r="BE25" s="87">
        <v>0</v>
      </c>
      <c r="BF25" s="88">
        <f t="shared" si="37"/>
        <v>29</v>
      </c>
      <c r="BG25" s="87">
        <f t="shared" si="24"/>
        <v>43</v>
      </c>
      <c r="BH25" s="87">
        <v>0</v>
      </c>
      <c r="BI25" s="88">
        <f t="shared" si="46"/>
        <v>43</v>
      </c>
      <c r="BJ25" s="87">
        <f t="shared" si="25"/>
        <v>0</v>
      </c>
      <c r="BK25" s="88">
        <v>0</v>
      </c>
      <c r="BL25" s="156">
        <v>0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0</v>
      </c>
      <c r="BT25" s="87">
        <v>0</v>
      </c>
      <c r="BU25" s="88">
        <f t="shared" si="39"/>
        <v>0</v>
      </c>
      <c r="BV25" s="87">
        <f t="shared" si="29"/>
        <v>43</v>
      </c>
      <c r="BW25" s="87">
        <v>0</v>
      </c>
      <c r="BX25" s="88">
        <f t="shared" si="40"/>
        <v>43</v>
      </c>
      <c r="BY25" s="90">
        <f t="shared" si="45"/>
        <v>1.0487804878048781</v>
      </c>
    </row>
    <row r="26" spans="2:81" ht="18.75" customHeight="1" x14ac:dyDescent="0.25">
      <c r="B26" s="826"/>
      <c r="C26" s="891"/>
      <c r="D26" s="153" t="s">
        <v>32</v>
      </c>
      <c r="E26" s="38">
        <f t="shared" si="0"/>
        <v>801.27800000000002</v>
      </c>
      <c r="F26" s="75">
        <f t="shared" si="1"/>
        <v>122.56</v>
      </c>
      <c r="G26" s="76">
        <f t="shared" si="41"/>
        <v>0.1529556533437833</v>
      </c>
      <c r="H26" s="75">
        <f t="shared" si="3"/>
        <v>94.62</v>
      </c>
      <c r="I26" s="78">
        <f t="shared" si="4"/>
        <v>217.18</v>
      </c>
      <c r="J26" s="76">
        <f t="shared" si="42"/>
        <v>0.27104201038840453</v>
      </c>
      <c r="K26" s="78">
        <f t="shared" si="6"/>
        <v>449.53</v>
      </c>
      <c r="L26" s="78">
        <f t="shared" si="7"/>
        <v>666.71</v>
      </c>
      <c r="M26" s="76">
        <f t="shared" si="43"/>
        <v>0.83205828688669847</v>
      </c>
      <c r="N26" s="79">
        <f t="shared" si="9"/>
        <v>0</v>
      </c>
      <c r="O26" s="78">
        <f t="shared" si="32"/>
        <v>666.71</v>
      </c>
      <c r="P26" s="76">
        <f t="shared" si="44"/>
        <v>0.83205828688669847</v>
      </c>
      <c r="Q26" s="91">
        <f t="shared" si="10"/>
        <v>801.27800000000002</v>
      </c>
      <c r="R26" s="92">
        <v>0</v>
      </c>
      <c r="S26" s="628">
        <v>801.27800000000002</v>
      </c>
      <c r="T26" s="93">
        <f t="shared" si="11"/>
        <v>0</v>
      </c>
      <c r="U26" s="94">
        <v>0</v>
      </c>
      <c r="V26" s="156"/>
      <c r="W26" s="93">
        <f t="shared" si="12"/>
        <v>0</v>
      </c>
      <c r="X26" s="94">
        <v>0</v>
      </c>
      <c r="Y26" s="156"/>
      <c r="Z26" s="93">
        <f t="shared" si="13"/>
        <v>122.56</v>
      </c>
      <c r="AA26" s="94">
        <v>0</v>
      </c>
      <c r="AB26" s="156">
        <v>122.56</v>
      </c>
      <c r="AC26" s="87">
        <f t="shared" si="14"/>
        <v>122.56</v>
      </c>
      <c r="AD26" s="87">
        <v>0</v>
      </c>
      <c r="AE26" s="88">
        <f t="shared" si="34"/>
        <v>122.56</v>
      </c>
      <c r="AF26" s="87">
        <f t="shared" si="15"/>
        <v>0</v>
      </c>
      <c r="AG26" s="88">
        <v>0</v>
      </c>
      <c r="AH26" s="156"/>
      <c r="AI26" s="87">
        <f t="shared" si="16"/>
        <v>0</v>
      </c>
      <c r="AJ26" s="88">
        <v>0</v>
      </c>
      <c r="AK26" s="156">
        <v>0</v>
      </c>
      <c r="AL26" s="87">
        <f t="shared" si="17"/>
        <v>94.62</v>
      </c>
      <c r="AM26" s="88">
        <v>0</v>
      </c>
      <c r="AN26" s="156">
        <v>94.62</v>
      </c>
      <c r="AO26" s="87">
        <f t="shared" si="18"/>
        <v>94.62</v>
      </c>
      <c r="AP26" s="87">
        <v>0</v>
      </c>
      <c r="AQ26" s="88">
        <f t="shared" si="35"/>
        <v>94.62</v>
      </c>
      <c r="AR26" s="87">
        <f t="shared" si="19"/>
        <v>217.18</v>
      </c>
      <c r="AS26" s="87">
        <v>0</v>
      </c>
      <c r="AT26" s="88">
        <f t="shared" si="36"/>
        <v>217.18</v>
      </c>
      <c r="AU26" s="87">
        <f t="shared" si="20"/>
        <v>123.36</v>
      </c>
      <c r="AV26" s="88">
        <v>0</v>
      </c>
      <c r="AW26" s="157">
        <v>123.36</v>
      </c>
      <c r="AX26" s="87">
        <f t="shared" si="21"/>
        <v>55.71</v>
      </c>
      <c r="AY26" s="88">
        <v>0</v>
      </c>
      <c r="AZ26" s="156">
        <v>55.71</v>
      </c>
      <c r="BA26" s="87">
        <f t="shared" si="22"/>
        <v>270.45999999999998</v>
      </c>
      <c r="BB26" s="88">
        <v>0</v>
      </c>
      <c r="BC26" s="156">
        <v>270.45999999999998</v>
      </c>
      <c r="BD26" s="87">
        <f t="shared" si="23"/>
        <v>449.53</v>
      </c>
      <c r="BE26" s="87">
        <v>0</v>
      </c>
      <c r="BF26" s="88">
        <f t="shared" si="37"/>
        <v>449.53</v>
      </c>
      <c r="BG26" s="87">
        <f t="shared" si="24"/>
        <v>666.71</v>
      </c>
      <c r="BH26" s="87">
        <v>0</v>
      </c>
      <c r="BI26" s="88">
        <f t="shared" si="46"/>
        <v>666.71</v>
      </c>
      <c r="BJ26" s="87">
        <f t="shared" si="25"/>
        <v>0</v>
      </c>
      <c r="BK26" s="88">
        <v>0</v>
      </c>
      <c r="BL26" s="156">
        <v>0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0</v>
      </c>
      <c r="BT26" s="87">
        <v>0</v>
      </c>
      <c r="BU26" s="88">
        <f t="shared" si="39"/>
        <v>0</v>
      </c>
      <c r="BV26" s="87">
        <f t="shared" si="29"/>
        <v>666.71</v>
      </c>
      <c r="BW26" s="87">
        <v>0</v>
      </c>
      <c r="BX26" s="88">
        <f t="shared" si="40"/>
        <v>666.71</v>
      </c>
      <c r="BY26" s="90">
        <f t="shared" si="45"/>
        <v>0.83205828688669847</v>
      </c>
    </row>
    <row r="27" spans="2:81" ht="18.75" customHeight="1" x14ac:dyDescent="0.25">
      <c r="B27" s="825" t="s">
        <v>58</v>
      </c>
      <c r="C27" s="891" t="s">
        <v>59</v>
      </c>
      <c r="D27" s="153" t="s">
        <v>57</v>
      </c>
      <c r="E27" s="38">
        <f t="shared" si="0"/>
        <v>4</v>
      </c>
      <c r="F27" s="75">
        <f t="shared" si="1"/>
        <v>0</v>
      </c>
      <c r="G27" s="76">
        <v>0</v>
      </c>
      <c r="H27" s="75">
        <f t="shared" si="3"/>
        <v>0</v>
      </c>
      <c r="I27" s="78">
        <f t="shared" si="4"/>
        <v>0</v>
      </c>
      <c r="J27" s="76">
        <v>0</v>
      </c>
      <c r="K27" s="78">
        <f t="shared" si="6"/>
        <v>0</v>
      </c>
      <c r="L27" s="78">
        <f t="shared" si="7"/>
        <v>0</v>
      </c>
      <c r="M27" s="76">
        <v>0</v>
      </c>
      <c r="N27" s="79">
        <f t="shared" si="9"/>
        <v>0</v>
      </c>
      <c r="O27" s="78">
        <f t="shared" si="32"/>
        <v>0</v>
      </c>
      <c r="P27" s="76">
        <v>0</v>
      </c>
      <c r="Q27" s="93">
        <f t="shared" si="10"/>
        <v>4</v>
      </c>
      <c r="R27" s="94">
        <v>0</v>
      </c>
      <c r="S27" s="156">
        <v>4</v>
      </c>
      <c r="T27" s="93">
        <f t="shared" si="11"/>
        <v>0</v>
      </c>
      <c r="U27" s="94"/>
      <c r="V27" s="156"/>
      <c r="W27" s="93">
        <f t="shared" si="12"/>
        <v>0</v>
      </c>
      <c r="X27" s="94"/>
      <c r="Y27" s="156"/>
      <c r="Z27" s="93">
        <f t="shared" si="13"/>
        <v>0</v>
      </c>
      <c r="AA27" s="94">
        <v>0</v>
      </c>
      <c r="AB27" s="156">
        <v>0</v>
      </c>
      <c r="AC27" s="87">
        <f t="shared" si="14"/>
        <v>0</v>
      </c>
      <c r="AD27" s="87">
        <v>0</v>
      </c>
      <c r="AE27" s="88">
        <f t="shared" si="34"/>
        <v>0</v>
      </c>
      <c r="AF27" s="87">
        <f t="shared" si="15"/>
        <v>0</v>
      </c>
      <c r="AG27" s="88">
        <v>0</v>
      </c>
      <c r="AH27" s="156">
        <v>0</v>
      </c>
      <c r="AI27" s="87">
        <f t="shared" si="16"/>
        <v>0</v>
      </c>
      <c r="AJ27" s="88">
        <v>0</v>
      </c>
      <c r="AK27" s="156">
        <v>0</v>
      </c>
      <c r="AL27" s="87">
        <f t="shared" si="17"/>
        <v>0</v>
      </c>
      <c r="AM27" s="88">
        <v>0</v>
      </c>
      <c r="AN27" s="156">
        <v>0</v>
      </c>
      <c r="AO27" s="87">
        <f t="shared" si="18"/>
        <v>0</v>
      </c>
      <c r="AP27" s="87">
        <v>0</v>
      </c>
      <c r="AQ27" s="88">
        <f t="shared" si="35"/>
        <v>0</v>
      </c>
      <c r="AR27" s="87">
        <f t="shared" si="19"/>
        <v>0</v>
      </c>
      <c r="AS27" s="87">
        <v>0</v>
      </c>
      <c r="AT27" s="88">
        <f t="shared" si="36"/>
        <v>0</v>
      </c>
      <c r="AU27" s="87">
        <f t="shared" si="20"/>
        <v>0</v>
      </c>
      <c r="AV27" s="88">
        <v>0</v>
      </c>
      <c r="AW27" s="157">
        <v>0</v>
      </c>
      <c r="AX27" s="87">
        <f t="shared" si="21"/>
        <v>0</v>
      </c>
      <c r="AY27" s="88">
        <v>0</v>
      </c>
      <c r="AZ27" s="156">
        <v>0</v>
      </c>
      <c r="BA27" s="87">
        <f t="shared" si="22"/>
        <v>0</v>
      </c>
      <c r="BB27" s="88">
        <v>0</v>
      </c>
      <c r="BC27" s="156">
        <v>0</v>
      </c>
      <c r="BD27" s="87">
        <f t="shared" si="23"/>
        <v>0</v>
      </c>
      <c r="BE27" s="87">
        <v>0</v>
      </c>
      <c r="BF27" s="88">
        <f t="shared" si="37"/>
        <v>0</v>
      </c>
      <c r="BG27" s="87">
        <f t="shared" si="24"/>
        <v>0</v>
      </c>
      <c r="BH27" s="87">
        <v>0</v>
      </c>
      <c r="BI27" s="88">
        <f t="shared" si="46"/>
        <v>0</v>
      </c>
      <c r="BJ27" s="87">
        <f t="shared" si="25"/>
        <v>0</v>
      </c>
      <c r="BK27" s="88">
        <v>0</v>
      </c>
      <c r="BL27" s="156">
        <v>0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0</v>
      </c>
      <c r="BT27" s="87">
        <v>0</v>
      </c>
      <c r="BU27" s="88">
        <f t="shared" si="39"/>
        <v>0</v>
      </c>
      <c r="BV27" s="87">
        <f t="shared" si="29"/>
        <v>0</v>
      </c>
      <c r="BW27" s="87">
        <v>0</v>
      </c>
      <c r="BX27" s="88">
        <f t="shared" si="40"/>
        <v>0</v>
      </c>
      <c r="BY27" s="90">
        <v>0</v>
      </c>
    </row>
    <row r="28" spans="2:81" ht="18.75" customHeight="1" x14ac:dyDescent="0.25">
      <c r="B28" s="826"/>
      <c r="C28" s="891"/>
      <c r="D28" s="153" t="s">
        <v>32</v>
      </c>
      <c r="E28" s="38">
        <f t="shared" si="0"/>
        <v>6.6239999999999997</v>
      </c>
      <c r="F28" s="75">
        <f t="shared" si="1"/>
        <v>0</v>
      </c>
      <c r="G28" s="76">
        <v>0</v>
      </c>
      <c r="H28" s="75">
        <f t="shared" si="3"/>
        <v>0</v>
      </c>
      <c r="I28" s="78">
        <f t="shared" si="4"/>
        <v>0</v>
      </c>
      <c r="J28" s="76">
        <v>0</v>
      </c>
      <c r="K28" s="78">
        <f t="shared" si="6"/>
        <v>0</v>
      </c>
      <c r="L28" s="78">
        <f t="shared" si="7"/>
        <v>0</v>
      </c>
      <c r="M28" s="76">
        <v>0</v>
      </c>
      <c r="N28" s="79">
        <f t="shared" si="9"/>
        <v>0</v>
      </c>
      <c r="O28" s="78">
        <f t="shared" si="32"/>
        <v>0</v>
      </c>
      <c r="P28" s="76">
        <v>0</v>
      </c>
      <c r="Q28" s="93">
        <f t="shared" si="10"/>
        <v>6.6239999999999997</v>
      </c>
      <c r="R28" s="94">
        <v>0</v>
      </c>
      <c r="S28" s="156">
        <v>6.6239999999999997</v>
      </c>
      <c r="T28" s="93">
        <f t="shared" si="11"/>
        <v>0</v>
      </c>
      <c r="U28" s="94"/>
      <c r="V28" s="156"/>
      <c r="W28" s="93">
        <f t="shared" si="12"/>
        <v>0</v>
      </c>
      <c r="X28" s="94"/>
      <c r="Y28" s="156"/>
      <c r="Z28" s="93">
        <f t="shared" si="13"/>
        <v>0</v>
      </c>
      <c r="AA28" s="94">
        <v>0</v>
      </c>
      <c r="AB28" s="156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6">
        <v>0</v>
      </c>
      <c r="AI28" s="87">
        <f t="shared" si="16"/>
        <v>0</v>
      </c>
      <c r="AJ28" s="88">
        <v>0</v>
      </c>
      <c r="AK28" s="156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6">
        <v>0</v>
      </c>
      <c r="BA28" s="87">
        <f t="shared" si="22"/>
        <v>0</v>
      </c>
      <c r="BB28" s="88">
        <v>0</v>
      </c>
      <c r="BC28" s="156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6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/>
      <c r="BP28" s="87">
        <f t="shared" si="27"/>
        <v>0</v>
      </c>
      <c r="BQ28" s="88">
        <v>0</v>
      </c>
      <c r="BR28" s="156"/>
      <c r="BS28" s="87">
        <f t="shared" si="28"/>
        <v>0</v>
      </c>
      <c r="BT28" s="87">
        <v>0</v>
      </c>
      <c r="BU28" s="88">
        <f t="shared" si="39"/>
        <v>0</v>
      </c>
      <c r="BV28" s="87">
        <f t="shared" si="29"/>
        <v>0</v>
      </c>
      <c r="BW28" s="87">
        <v>0</v>
      </c>
      <c r="BX28" s="88">
        <f t="shared" si="40"/>
        <v>0</v>
      </c>
      <c r="BY28" s="90">
        <v>0</v>
      </c>
    </row>
    <row r="29" spans="2:81" ht="15.75" customHeight="1" x14ac:dyDescent="0.25">
      <c r="B29" s="825" t="s">
        <v>60</v>
      </c>
      <c r="C29" s="892" t="s">
        <v>61</v>
      </c>
      <c r="D29" s="153" t="s">
        <v>57</v>
      </c>
      <c r="E29" s="38">
        <f t="shared" si="0"/>
        <v>160</v>
      </c>
      <c r="F29" s="75">
        <f t="shared" si="1"/>
        <v>32</v>
      </c>
      <c r="G29" s="76">
        <f t="shared" ref="G29:G51" si="47">F29/E29</f>
        <v>0.2</v>
      </c>
      <c r="H29" s="75">
        <f t="shared" si="3"/>
        <v>41</v>
      </c>
      <c r="I29" s="78">
        <f t="shared" si="4"/>
        <v>73</v>
      </c>
      <c r="J29" s="76">
        <f t="shared" ref="J29:J51" si="48">I29/E29</f>
        <v>0.45624999999999999</v>
      </c>
      <c r="K29" s="78">
        <f t="shared" si="6"/>
        <v>16</v>
      </c>
      <c r="L29" s="78">
        <f t="shared" si="7"/>
        <v>89</v>
      </c>
      <c r="M29" s="76">
        <f t="shared" ref="M29:M51" si="49">L29/E29</f>
        <v>0.55625000000000002</v>
      </c>
      <c r="N29" s="79">
        <f t="shared" si="9"/>
        <v>0</v>
      </c>
      <c r="O29" s="78">
        <f t="shared" si="32"/>
        <v>89</v>
      </c>
      <c r="P29" s="76">
        <f t="shared" ref="P29:P51" si="50">O29/E29</f>
        <v>0.55625000000000002</v>
      </c>
      <c r="Q29" s="91">
        <f t="shared" si="10"/>
        <v>160</v>
      </c>
      <c r="R29" s="92">
        <v>0</v>
      </c>
      <c r="S29" s="628">
        <v>160</v>
      </c>
      <c r="T29" s="93">
        <f t="shared" si="11"/>
        <v>0</v>
      </c>
      <c r="U29" s="94">
        <v>0</v>
      </c>
      <c r="V29" s="156"/>
      <c r="W29" s="93">
        <f t="shared" si="12"/>
        <v>0</v>
      </c>
      <c r="X29" s="94">
        <v>0</v>
      </c>
      <c r="Y29" s="156"/>
      <c r="Z29" s="93">
        <f t="shared" si="13"/>
        <v>32</v>
      </c>
      <c r="AA29" s="94">
        <v>0</v>
      </c>
      <c r="AB29" s="156">
        <v>32</v>
      </c>
      <c r="AC29" s="87">
        <f t="shared" si="14"/>
        <v>32</v>
      </c>
      <c r="AD29" s="87">
        <v>0</v>
      </c>
      <c r="AE29" s="88">
        <f t="shared" si="34"/>
        <v>32</v>
      </c>
      <c r="AF29" s="87">
        <f t="shared" si="15"/>
        <v>0</v>
      </c>
      <c r="AG29" s="88">
        <v>0</v>
      </c>
      <c r="AH29" s="156"/>
      <c r="AI29" s="87">
        <f t="shared" si="16"/>
        <v>13</v>
      </c>
      <c r="AJ29" s="88">
        <v>0</v>
      </c>
      <c r="AK29" s="156">
        <v>13</v>
      </c>
      <c r="AL29" s="87">
        <f t="shared" si="17"/>
        <v>28</v>
      </c>
      <c r="AM29" s="88">
        <v>0</v>
      </c>
      <c r="AN29" s="156">
        <v>28</v>
      </c>
      <c r="AO29" s="87">
        <f t="shared" si="18"/>
        <v>41</v>
      </c>
      <c r="AP29" s="87">
        <v>0</v>
      </c>
      <c r="AQ29" s="88">
        <f t="shared" si="35"/>
        <v>41</v>
      </c>
      <c r="AR29" s="87">
        <f t="shared" si="19"/>
        <v>73</v>
      </c>
      <c r="AS29" s="87">
        <v>0</v>
      </c>
      <c r="AT29" s="88">
        <f t="shared" si="36"/>
        <v>73</v>
      </c>
      <c r="AU29" s="87">
        <f t="shared" si="20"/>
        <v>16</v>
      </c>
      <c r="AV29" s="88">
        <v>0</v>
      </c>
      <c r="AW29" s="157">
        <v>16</v>
      </c>
      <c r="AX29" s="87">
        <f t="shared" si="21"/>
        <v>0</v>
      </c>
      <c r="AY29" s="88">
        <v>0</v>
      </c>
      <c r="AZ29" s="156"/>
      <c r="BA29" s="87">
        <f t="shared" si="22"/>
        <v>0</v>
      </c>
      <c r="BB29" s="88">
        <v>0</v>
      </c>
      <c r="BC29" s="156"/>
      <c r="BD29" s="87">
        <f t="shared" si="23"/>
        <v>16</v>
      </c>
      <c r="BE29" s="87">
        <v>0</v>
      </c>
      <c r="BF29" s="88">
        <f t="shared" si="37"/>
        <v>16</v>
      </c>
      <c r="BG29" s="87">
        <f t="shared" si="24"/>
        <v>89</v>
      </c>
      <c r="BH29" s="87">
        <v>0</v>
      </c>
      <c r="BI29" s="88">
        <f t="shared" si="46"/>
        <v>89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/>
      <c r="BP29" s="87">
        <f t="shared" si="27"/>
        <v>0</v>
      </c>
      <c r="BQ29" s="88">
        <v>0</v>
      </c>
      <c r="BR29" s="156"/>
      <c r="BS29" s="87">
        <f t="shared" si="28"/>
        <v>0</v>
      </c>
      <c r="BT29" s="87">
        <v>0</v>
      </c>
      <c r="BU29" s="88">
        <f t="shared" si="39"/>
        <v>0</v>
      </c>
      <c r="BV29" s="87">
        <f t="shared" si="29"/>
        <v>89</v>
      </c>
      <c r="BW29" s="87">
        <v>0</v>
      </c>
      <c r="BX29" s="88">
        <f t="shared" si="40"/>
        <v>89</v>
      </c>
      <c r="BY29" s="90">
        <f t="shared" ref="BY29:BY51" si="51">BV29/Q29</f>
        <v>0.55625000000000002</v>
      </c>
    </row>
    <row r="30" spans="2:81" ht="15.75" customHeight="1" x14ac:dyDescent="0.25">
      <c r="B30" s="826"/>
      <c r="C30" s="892"/>
      <c r="D30" s="153" t="s">
        <v>32</v>
      </c>
      <c r="E30" s="38">
        <f t="shared" si="0"/>
        <v>1056.96</v>
      </c>
      <c r="F30" s="75">
        <f t="shared" si="1"/>
        <v>203.73400000000001</v>
      </c>
      <c r="G30" s="76">
        <f t="shared" si="47"/>
        <v>0.19275469270360279</v>
      </c>
      <c r="H30" s="75">
        <f t="shared" si="3"/>
        <v>270.57299999999998</v>
      </c>
      <c r="I30" s="78">
        <f t="shared" si="4"/>
        <v>474.30700000000002</v>
      </c>
      <c r="J30" s="76">
        <f t="shared" si="48"/>
        <v>0.44874640478353012</v>
      </c>
      <c r="K30" s="78">
        <f t="shared" si="6"/>
        <v>105.804</v>
      </c>
      <c r="L30" s="78">
        <f t="shared" si="7"/>
        <v>580.11099999999999</v>
      </c>
      <c r="M30" s="76">
        <f t="shared" si="49"/>
        <v>0.54884858462004238</v>
      </c>
      <c r="N30" s="79">
        <f t="shared" si="9"/>
        <v>0</v>
      </c>
      <c r="O30" s="78">
        <f t="shared" si="32"/>
        <v>580.11099999999999</v>
      </c>
      <c r="P30" s="76">
        <f t="shared" si="50"/>
        <v>0.54884858462004238</v>
      </c>
      <c r="Q30" s="91">
        <f t="shared" si="10"/>
        <v>1056.96</v>
      </c>
      <c r="R30" s="92">
        <v>0</v>
      </c>
      <c r="S30" s="628">
        <v>1056.96</v>
      </c>
      <c r="T30" s="93">
        <f t="shared" si="11"/>
        <v>0</v>
      </c>
      <c r="U30" s="94">
        <v>0</v>
      </c>
      <c r="V30" s="156"/>
      <c r="W30" s="93">
        <f t="shared" si="12"/>
        <v>0</v>
      </c>
      <c r="X30" s="94">
        <v>0</v>
      </c>
      <c r="Y30" s="156"/>
      <c r="Z30" s="93">
        <f t="shared" si="13"/>
        <v>203.73400000000001</v>
      </c>
      <c r="AA30" s="94">
        <v>0</v>
      </c>
      <c r="AB30" s="156">
        <v>203.73400000000001</v>
      </c>
      <c r="AC30" s="87">
        <f t="shared" si="14"/>
        <v>203.73400000000001</v>
      </c>
      <c r="AD30" s="87">
        <v>0</v>
      </c>
      <c r="AE30" s="88">
        <f t="shared" si="34"/>
        <v>203.73400000000001</v>
      </c>
      <c r="AF30" s="87">
        <f t="shared" si="15"/>
        <v>0</v>
      </c>
      <c r="AG30" s="88">
        <v>0</v>
      </c>
      <c r="AH30" s="156"/>
      <c r="AI30" s="87">
        <f t="shared" si="16"/>
        <v>84.882000000000005</v>
      </c>
      <c r="AJ30" s="88">
        <v>0</v>
      </c>
      <c r="AK30" s="156">
        <v>84.882000000000005</v>
      </c>
      <c r="AL30" s="87">
        <f t="shared" si="17"/>
        <v>185.691</v>
      </c>
      <c r="AM30" s="88">
        <v>0</v>
      </c>
      <c r="AN30" s="156">
        <v>185.691</v>
      </c>
      <c r="AO30" s="87">
        <f t="shared" si="18"/>
        <v>270.57299999999998</v>
      </c>
      <c r="AP30" s="87">
        <v>0</v>
      </c>
      <c r="AQ30" s="88">
        <f t="shared" si="35"/>
        <v>270.57299999999998</v>
      </c>
      <c r="AR30" s="87">
        <f t="shared" si="19"/>
        <v>474.30700000000002</v>
      </c>
      <c r="AS30" s="87">
        <v>0</v>
      </c>
      <c r="AT30" s="88">
        <f t="shared" si="36"/>
        <v>474.30700000000002</v>
      </c>
      <c r="AU30" s="87">
        <f t="shared" si="20"/>
        <v>105.804</v>
      </c>
      <c r="AV30" s="88">
        <v>0</v>
      </c>
      <c r="AW30" s="157">
        <v>105.804</v>
      </c>
      <c r="AX30" s="87">
        <f t="shared" si="21"/>
        <v>0</v>
      </c>
      <c r="AY30" s="88">
        <v>0</v>
      </c>
      <c r="AZ30" s="156"/>
      <c r="BA30" s="87">
        <f t="shared" si="22"/>
        <v>0</v>
      </c>
      <c r="BB30" s="88">
        <v>0</v>
      </c>
      <c r="BC30" s="156"/>
      <c r="BD30" s="87">
        <f t="shared" si="23"/>
        <v>105.804</v>
      </c>
      <c r="BE30" s="87">
        <v>0</v>
      </c>
      <c r="BF30" s="88">
        <f t="shared" si="37"/>
        <v>105.804</v>
      </c>
      <c r="BG30" s="87">
        <f t="shared" si="24"/>
        <v>580.11099999999999</v>
      </c>
      <c r="BH30" s="87">
        <v>0</v>
      </c>
      <c r="BI30" s="88">
        <f t="shared" si="46"/>
        <v>580.11099999999999</v>
      </c>
      <c r="BJ30" s="87">
        <f t="shared" si="25"/>
        <v>0</v>
      </c>
      <c r="BK30" s="88">
        <v>0</v>
      </c>
      <c r="BL30" s="156">
        <v>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0</v>
      </c>
      <c r="BT30" s="87">
        <v>0</v>
      </c>
      <c r="BU30" s="88">
        <f t="shared" si="39"/>
        <v>0</v>
      </c>
      <c r="BV30" s="87">
        <f t="shared" si="29"/>
        <v>580.11099999999999</v>
      </c>
      <c r="BW30" s="87">
        <v>0</v>
      </c>
      <c r="BX30" s="88">
        <f t="shared" si="40"/>
        <v>580.11099999999999</v>
      </c>
      <c r="BY30" s="90">
        <f t="shared" si="51"/>
        <v>0.54884858462004238</v>
      </c>
    </row>
    <row r="31" spans="2:81" ht="15.75" customHeight="1" x14ac:dyDescent="0.25">
      <c r="B31" s="825" t="s">
        <v>62</v>
      </c>
      <c r="C31" s="889" t="s">
        <v>63</v>
      </c>
      <c r="D31" s="153" t="s">
        <v>52</v>
      </c>
      <c r="E31" s="38">
        <f t="shared" si="0"/>
        <v>8.6999999999999994E-2</v>
      </c>
      <c r="F31" s="75">
        <f t="shared" si="1"/>
        <v>0.03</v>
      </c>
      <c r="G31" s="76">
        <f t="shared" si="47"/>
        <v>0.34482758620689657</v>
      </c>
      <c r="H31" s="75">
        <f t="shared" si="3"/>
        <v>0</v>
      </c>
      <c r="I31" s="78">
        <f t="shared" si="4"/>
        <v>0</v>
      </c>
      <c r="J31" s="76">
        <f t="shared" si="48"/>
        <v>0</v>
      </c>
      <c r="K31" s="78">
        <f t="shared" si="6"/>
        <v>1.7999999999999999E-2</v>
      </c>
      <c r="L31" s="78">
        <f t="shared" si="7"/>
        <v>1.7999999999999999E-2</v>
      </c>
      <c r="M31" s="76">
        <f t="shared" si="49"/>
        <v>0.20689655172413793</v>
      </c>
      <c r="N31" s="79">
        <f t="shared" si="9"/>
        <v>0</v>
      </c>
      <c r="O31" s="78">
        <f t="shared" si="32"/>
        <v>1.7999999999999999E-2</v>
      </c>
      <c r="P31" s="76">
        <f t="shared" si="50"/>
        <v>0.20689655172413793</v>
      </c>
      <c r="Q31" s="91">
        <f t="shared" si="10"/>
        <v>8.6999999999999994E-2</v>
      </c>
      <c r="R31" s="92">
        <v>0</v>
      </c>
      <c r="S31" s="628">
        <v>8.6999999999999994E-2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0.03</v>
      </c>
      <c r="AA31" s="94">
        <v>0</v>
      </c>
      <c r="AB31" s="156">
        <v>0.03</v>
      </c>
      <c r="AC31" s="87">
        <f t="shared" si="14"/>
        <v>0.03</v>
      </c>
      <c r="AD31" s="158"/>
      <c r="AE31" s="88">
        <f t="shared" si="34"/>
        <v>0.03</v>
      </c>
      <c r="AF31" s="87">
        <f t="shared" si="15"/>
        <v>0</v>
      </c>
      <c r="AG31" s="120"/>
      <c r="AH31" s="156"/>
      <c r="AI31" s="87">
        <f t="shared" si="16"/>
        <v>0</v>
      </c>
      <c r="AJ31" s="120"/>
      <c r="AK31" s="156">
        <v>0</v>
      </c>
      <c r="AL31" s="87">
        <f t="shared" si="17"/>
        <v>0</v>
      </c>
      <c r="AM31" s="120"/>
      <c r="AN31" s="156">
        <v>0</v>
      </c>
      <c r="AO31" s="87">
        <f t="shared" si="18"/>
        <v>0</v>
      </c>
      <c r="AP31" s="158"/>
      <c r="AQ31" s="88">
        <f t="shared" si="35"/>
        <v>0</v>
      </c>
      <c r="AR31" s="158"/>
      <c r="AS31" s="87">
        <v>0</v>
      </c>
      <c r="AT31" s="88">
        <f t="shared" si="36"/>
        <v>0.03</v>
      </c>
      <c r="AU31" s="87">
        <f t="shared" si="20"/>
        <v>0</v>
      </c>
      <c r="AV31" s="88">
        <v>0</v>
      </c>
      <c r="AW31" s="157">
        <v>0</v>
      </c>
      <c r="AX31" s="87">
        <f t="shared" si="21"/>
        <v>1.7999999999999999E-2</v>
      </c>
      <c r="AY31" s="88">
        <v>0</v>
      </c>
      <c r="AZ31" s="156">
        <v>1.7999999999999999E-2</v>
      </c>
      <c r="BA31" s="87">
        <f t="shared" si="22"/>
        <v>0</v>
      </c>
      <c r="BB31" s="88">
        <v>0</v>
      </c>
      <c r="BC31" s="156"/>
      <c r="BD31" s="87">
        <f t="shared" si="23"/>
        <v>1.7999999999999999E-2</v>
      </c>
      <c r="BE31" s="87">
        <v>0</v>
      </c>
      <c r="BF31" s="88">
        <f t="shared" si="37"/>
        <v>1.7999999999999999E-2</v>
      </c>
      <c r="BG31" s="87">
        <f t="shared" si="24"/>
        <v>1.7999999999999999E-2</v>
      </c>
      <c r="BH31" s="87">
        <v>0</v>
      </c>
      <c r="BI31" s="88">
        <f t="shared" si="46"/>
        <v>1.7999999999999999E-2</v>
      </c>
      <c r="BJ31" s="87">
        <f t="shared" si="25"/>
        <v>0</v>
      </c>
      <c r="BK31" s="88">
        <v>0</v>
      </c>
      <c r="BL31" s="156">
        <v>0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0</v>
      </c>
      <c r="BT31" s="87">
        <v>0</v>
      </c>
      <c r="BU31" s="88">
        <f t="shared" si="39"/>
        <v>0</v>
      </c>
      <c r="BV31" s="613">
        <f t="shared" si="29"/>
        <v>1.7999999999999999E-2</v>
      </c>
      <c r="BW31" s="87">
        <v>0</v>
      </c>
      <c r="BX31" s="88">
        <f t="shared" si="40"/>
        <v>1.7999999999999999E-2</v>
      </c>
      <c r="BY31" s="90">
        <f t="shared" si="51"/>
        <v>0.20689655172413793</v>
      </c>
    </row>
    <row r="32" spans="2:81" ht="18" customHeight="1" thickBot="1" x14ac:dyDescent="0.3">
      <c r="B32" s="829"/>
      <c r="C32" s="893"/>
      <c r="D32" s="159" t="s">
        <v>32</v>
      </c>
      <c r="E32" s="160">
        <f t="shared" si="0"/>
        <v>115.24</v>
      </c>
      <c r="F32" s="161">
        <f t="shared" si="1"/>
        <v>38.036000000000001</v>
      </c>
      <c r="G32" s="108">
        <f t="shared" si="47"/>
        <v>0.33005900728913573</v>
      </c>
      <c r="H32" s="161">
        <f t="shared" si="3"/>
        <v>0</v>
      </c>
      <c r="I32" s="110">
        <f t="shared" si="4"/>
        <v>38.036000000000001</v>
      </c>
      <c r="J32" s="108">
        <f t="shared" si="48"/>
        <v>0.33005900728913573</v>
      </c>
      <c r="K32" s="110">
        <f t="shared" si="6"/>
        <v>25.113</v>
      </c>
      <c r="L32" s="110">
        <f t="shared" si="7"/>
        <v>63.149000000000001</v>
      </c>
      <c r="M32" s="108">
        <f t="shared" si="49"/>
        <v>0.54797813259284978</v>
      </c>
      <c r="N32" s="111">
        <f t="shared" si="9"/>
        <v>0</v>
      </c>
      <c r="O32" s="110">
        <f t="shared" si="32"/>
        <v>63.149000000000001</v>
      </c>
      <c r="P32" s="108">
        <f t="shared" si="50"/>
        <v>0.54797813259284978</v>
      </c>
      <c r="Q32" s="162">
        <f t="shared" si="10"/>
        <v>115.24</v>
      </c>
      <c r="R32" s="163">
        <v>0</v>
      </c>
      <c r="S32" s="629">
        <v>115.24</v>
      </c>
      <c r="T32" s="164">
        <f t="shared" si="11"/>
        <v>0</v>
      </c>
      <c r="U32" s="165">
        <v>0</v>
      </c>
      <c r="V32" s="166"/>
      <c r="W32" s="164">
        <f t="shared" si="12"/>
        <v>0</v>
      </c>
      <c r="X32" s="165">
        <v>0</v>
      </c>
      <c r="Y32" s="166"/>
      <c r="Z32" s="164">
        <f t="shared" si="13"/>
        <v>38.036000000000001</v>
      </c>
      <c r="AA32" s="165">
        <v>0</v>
      </c>
      <c r="AB32" s="156">
        <v>38.036000000000001</v>
      </c>
      <c r="AC32" s="158">
        <f t="shared" si="14"/>
        <v>38.036000000000001</v>
      </c>
      <c r="AD32" s="158">
        <v>0</v>
      </c>
      <c r="AE32" s="119">
        <f>T32+W32+Z32</f>
        <v>38.036000000000001</v>
      </c>
      <c r="AF32" s="158">
        <f t="shared" si="15"/>
        <v>0</v>
      </c>
      <c r="AG32" s="120">
        <v>0</v>
      </c>
      <c r="AH32" s="156"/>
      <c r="AI32" s="158">
        <f t="shared" si="16"/>
        <v>0</v>
      </c>
      <c r="AJ32" s="120">
        <v>0</v>
      </c>
      <c r="AK32" s="156">
        <v>0</v>
      </c>
      <c r="AL32" s="158">
        <f t="shared" si="17"/>
        <v>0</v>
      </c>
      <c r="AM32" s="120">
        <v>0</v>
      </c>
      <c r="AN32" s="156">
        <v>0</v>
      </c>
      <c r="AO32" s="158">
        <f t="shared" si="18"/>
        <v>0</v>
      </c>
      <c r="AP32" s="158">
        <v>0</v>
      </c>
      <c r="AQ32" s="119">
        <f t="shared" si="35"/>
        <v>0</v>
      </c>
      <c r="AR32" s="158">
        <f t="shared" ref="AR32:AR95" si="52">AS32+AT32</f>
        <v>38.036000000000001</v>
      </c>
      <c r="AS32" s="158">
        <v>0</v>
      </c>
      <c r="AT32" s="120">
        <f t="shared" si="36"/>
        <v>38.036000000000001</v>
      </c>
      <c r="AU32" s="158">
        <f t="shared" si="20"/>
        <v>0</v>
      </c>
      <c r="AV32" s="120">
        <v>0</v>
      </c>
      <c r="AW32" s="167">
        <v>0</v>
      </c>
      <c r="AX32" s="158">
        <f t="shared" si="21"/>
        <v>25.113</v>
      </c>
      <c r="AY32" s="120">
        <v>0</v>
      </c>
      <c r="AZ32" s="156">
        <v>25.113</v>
      </c>
      <c r="BA32" s="158">
        <f t="shared" si="22"/>
        <v>0</v>
      </c>
      <c r="BB32" s="120">
        <v>0</v>
      </c>
      <c r="BC32" s="156"/>
      <c r="BD32" s="158">
        <f t="shared" si="23"/>
        <v>25.113</v>
      </c>
      <c r="BE32" s="158">
        <v>0</v>
      </c>
      <c r="BF32" s="119">
        <f t="shared" si="37"/>
        <v>25.113</v>
      </c>
      <c r="BG32" s="158">
        <f t="shared" si="24"/>
        <v>63.149000000000001</v>
      </c>
      <c r="BH32" s="158">
        <v>0</v>
      </c>
      <c r="BI32" s="119">
        <f t="shared" si="46"/>
        <v>63.149000000000001</v>
      </c>
      <c r="BJ32" s="158">
        <f t="shared" si="25"/>
        <v>0</v>
      </c>
      <c r="BK32" s="120">
        <v>0</v>
      </c>
      <c r="BL32" s="166">
        <v>0</v>
      </c>
      <c r="BM32" s="158">
        <f t="shared" si="26"/>
        <v>0</v>
      </c>
      <c r="BN32" s="120">
        <v>0</v>
      </c>
      <c r="BO32" s="166"/>
      <c r="BP32" s="158">
        <f t="shared" si="27"/>
        <v>0</v>
      </c>
      <c r="BQ32" s="120">
        <v>0</v>
      </c>
      <c r="BR32" s="166"/>
      <c r="BS32" s="158">
        <f t="shared" si="28"/>
        <v>0</v>
      </c>
      <c r="BT32" s="158">
        <v>0</v>
      </c>
      <c r="BU32" s="119">
        <f t="shared" si="39"/>
        <v>0</v>
      </c>
      <c r="BV32" s="158">
        <f t="shared" si="29"/>
        <v>63.149000000000001</v>
      </c>
      <c r="BW32" s="158">
        <v>0</v>
      </c>
      <c r="BX32" s="120">
        <f t="shared" si="40"/>
        <v>63.149000000000001</v>
      </c>
      <c r="BY32" s="122">
        <f t="shared" si="51"/>
        <v>0.54797813259284978</v>
      </c>
    </row>
    <row r="33" spans="2:77" ht="23.25" customHeight="1" x14ac:dyDescent="0.25">
      <c r="B33" s="796" t="s">
        <v>64</v>
      </c>
      <c r="C33" s="901" t="s">
        <v>65</v>
      </c>
      <c r="D33" s="168" t="s">
        <v>34</v>
      </c>
      <c r="E33" s="169">
        <f t="shared" si="0"/>
        <v>51</v>
      </c>
      <c r="F33" s="125">
        <f t="shared" si="1"/>
        <v>0</v>
      </c>
      <c r="G33" s="126">
        <f t="shared" si="47"/>
        <v>0</v>
      </c>
      <c r="H33" s="127">
        <f t="shared" si="3"/>
        <v>0</v>
      </c>
      <c r="I33" s="127">
        <f t="shared" si="4"/>
        <v>38</v>
      </c>
      <c r="J33" s="126">
        <f t="shared" si="48"/>
        <v>0.74509803921568629</v>
      </c>
      <c r="K33" s="127">
        <f t="shared" si="6"/>
        <v>38</v>
      </c>
      <c r="L33" s="127">
        <f t="shared" si="7"/>
        <v>0</v>
      </c>
      <c r="M33" s="126">
        <f t="shared" si="49"/>
        <v>0</v>
      </c>
      <c r="N33" s="127">
        <f t="shared" si="9"/>
        <v>0</v>
      </c>
      <c r="O33" s="61">
        <v>69</v>
      </c>
      <c r="P33" s="170">
        <f>O33/E33</f>
        <v>1.3529411764705883</v>
      </c>
      <c r="Q33" s="129">
        <f t="shared" si="10"/>
        <v>51</v>
      </c>
      <c r="R33" s="130">
        <v>0</v>
      </c>
      <c r="S33" s="653">
        <v>51</v>
      </c>
      <c r="T33" s="131">
        <f t="shared" si="11"/>
        <v>3</v>
      </c>
      <c r="U33" s="132">
        <v>0</v>
      </c>
      <c r="V33" s="48">
        <v>3</v>
      </c>
      <c r="W33" s="131">
        <f t="shared" si="12"/>
        <v>3</v>
      </c>
      <c r="X33" s="132">
        <v>0</v>
      </c>
      <c r="Y33" s="48">
        <v>3</v>
      </c>
      <c r="Z33" s="131">
        <f t="shared" si="13"/>
        <v>0</v>
      </c>
      <c r="AA33" s="132">
        <v>0</v>
      </c>
      <c r="AB33" s="48">
        <v>0</v>
      </c>
      <c r="AC33" s="172">
        <f t="shared" si="14"/>
        <v>0</v>
      </c>
      <c r="AD33" s="172">
        <v>0</v>
      </c>
      <c r="AE33" s="173">
        <v>0</v>
      </c>
      <c r="AF33" s="174">
        <f t="shared" si="15"/>
        <v>7</v>
      </c>
      <c r="AG33" s="172">
        <v>0</v>
      </c>
      <c r="AH33" s="48">
        <v>7</v>
      </c>
      <c r="AI33" s="174">
        <f t="shared" si="16"/>
        <v>12</v>
      </c>
      <c r="AJ33" s="172">
        <v>0</v>
      </c>
      <c r="AK33" s="48">
        <v>12</v>
      </c>
      <c r="AL33" s="174">
        <f t="shared" si="17"/>
        <v>20</v>
      </c>
      <c r="AM33" s="172">
        <v>0</v>
      </c>
      <c r="AN33" s="48">
        <v>20</v>
      </c>
      <c r="AO33" s="174">
        <f>AP33+AQ33</f>
        <v>0</v>
      </c>
      <c r="AP33" s="172">
        <v>0</v>
      </c>
      <c r="AQ33" s="173">
        <v>0</v>
      </c>
      <c r="AR33" s="174">
        <f t="shared" si="52"/>
        <v>38</v>
      </c>
      <c r="AS33" s="175">
        <v>0</v>
      </c>
      <c r="AT33" s="172">
        <v>38</v>
      </c>
      <c r="AU33" s="174">
        <f t="shared" si="20"/>
        <v>30</v>
      </c>
      <c r="AV33" s="172">
        <v>0</v>
      </c>
      <c r="AW33" s="171">
        <v>30</v>
      </c>
      <c r="AX33" s="174">
        <f t="shared" si="21"/>
        <v>13</v>
      </c>
      <c r="AY33" s="172">
        <v>0</v>
      </c>
      <c r="AZ33" s="48">
        <v>13</v>
      </c>
      <c r="BA33" s="174">
        <f t="shared" si="22"/>
        <v>23</v>
      </c>
      <c r="BB33" s="172">
        <v>0</v>
      </c>
      <c r="BC33" s="48">
        <v>23</v>
      </c>
      <c r="BD33" s="174">
        <f t="shared" si="23"/>
        <v>38</v>
      </c>
      <c r="BE33" s="172">
        <v>0</v>
      </c>
      <c r="BF33" s="173">
        <v>38</v>
      </c>
      <c r="BG33" s="174">
        <f t="shared" si="24"/>
        <v>0</v>
      </c>
      <c r="BH33" s="175">
        <v>0</v>
      </c>
      <c r="BI33" s="172">
        <v>0</v>
      </c>
      <c r="BJ33" s="174">
        <f t="shared" si="25"/>
        <v>0</v>
      </c>
      <c r="BK33" s="172">
        <v>0</v>
      </c>
      <c r="BL33" s="655">
        <v>0</v>
      </c>
      <c r="BM33" s="174">
        <f t="shared" si="26"/>
        <v>0</v>
      </c>
      <c r="BN33" s="172">
        <v>0</v>
      </c>
      <c r="BO33" s="655">
        <v>0</v>
      </c>
      <c r="BP33" s="174">
        <f t="shared" si="27"/>
        <v>0</v>
      </c>
      <c r="BQ33" s="172">
        <v>0</v>
      </c>
      <c r="BR33" s="655">
        <v>0</v>
      </c>
      <c r="BS33" s="176">
        <f t="shared" si="28"/>
        <v>0</v>
      </c>
      <c r="BT33" s="137">
        <v>0</v>
      </c>
      <c r="BU33" s="136">
        <f>BL33+BO33+BR33</f>
        <v>0</v>
      </c>
      <c r="BV33" s="176">
        <f t="shared" si="29"/>
        <v>0</v>
      </c>
      <c r="BW33" s="135">
        <v>0</v>
      </c>
      <c r="BX33" s="137">
        <v>0</v>
      </c>
      <c r="BY33" s="177">
        <f t="shared" si="51"/>
        <v>0</v>
      </c>
    </row>
    <row r="34" spans="2:77" ht="17.25" customHeight="1" thickBot="1" x14ac:dyDescent="0.3">
      <c r="B34" s="807"/>
      <c r="C34" s="902"/>
      <c r="D34" s="56" t="s">
        <v>32</v>
      </c>
      <c r="E34" s="178">
        <f t="shared" si="0"/>
        <v>12974.609999999999</v>
      </c>
      <c r="F34" s="58">
        <f t="shared" si="1"/>
        <v>43.646999999999998</v>
      </c>
      <c r="G34" s="59">
        <f t="shared" si="47"/>
        <v>3.3640317512433904E-3</v>
      </c>
      <c r="H34" s="61">
        <f t="shared" si="3"/>
        <v>1638.1647600000001</v>
      </c>
      <c r="I34" s="61">
        <f t="shared" si="4"/>
        <v>1681.81176</v>
      </c>
      <c r="J34" s="59">
        <f t="shared" si="48"/>
        <v>0.12962329965987418</v>
      </c>
      <c r="K34" s="61">
        <f t="shared" si="6"/>
        <v>9660.3320581481476</v>
      </c>
      <c r="L34" s="61">
        <f t="shared" si="7"/>
        <v>11342.143818148148</v>
      </c>
      <c r="M34" s="59">
        <f t="shared" si="49"/>
        <v>0.87417994206748018</v>
      </c>
      <c r="N34" s="61">
        <f t="shared" si="9"/>
        <v>0</v>
      </c>
      <c r="O34" s="61">
        <f t="shared" si="32"/>
        <v>11342.143818148148</v>
      </c>
      <c r="P34" s="179">
        <f t="shared" si="50"/>
        <v>0.87417994206748018</v>
      </c>
      <c r="Q34" s="139">
        <f t="shared" si="10"/>
        <v>12974.609999999999</v>
      </c>
      <c r="R34" s="140">
        <v>0</v>
      </c>
      <c r="S34" s="651">
        <f>S36+S38+S40+S42</f>
        <v>12974.609999999999</v>
      </c>
      <c r="T34" s="142">
        <f t="shared" si="11"/>
        <v>24.686</v>
      </c>
      <c r="U34" s="143">
        <v>0</v>
      </c>
      <c r="V34" s="656">
        <f>V36+V38+V40+V42</f>
        <v>24.686</v>
      </c>
      <c r="W34" s="142">
        <f t="shared" si="12"/>
        <v>18.960999999999999</v>
      </c>
      <c r="X34" s="143">
        <v>0</v>
      </c>
      <c r="Y34" s="656">
        <f>Y36+Y38+Y40+Y42</f>
        <v>18.960999999999999</v>
      </c>
      <c r="Z34" s="142">
        <f t="shared" si="13"/>
        <v>0</v>
      </c>
      <c r="AA34" s="143">
        <v>0</v>
      </c>
      <c r="AB34" s="656">
        <f>AB36+AB38+AB40+AB42</f>
        <v>0</v>
      </c>
      <c r="AC34" s="181">
        <f t="shared" si="14"/>
        <v>43.646999999999998</v>
      </c>
      <c r="AD34" s="181">
        <v>0</v>
      </c>
      <c r="AE34" s="181">
        <f>AE36+AE38+AE40+AE42</f>
        <v>43.646999999999998</v>
      </c>
      <c r="AF34" s="182">
        <f t="shared" si="15"/>
        <v>173.72900000000001</v>
      </c>
      <c r="AG34" s="183">
        <v>0</v>
      </c>
      <c r="AH34" s="656">
        <f>AH36+AH38+AH40+AH42</f>
        <v>173.72900000000001</v>
      </c>
      <c r="AI34" s="182">
        <f t="shared" si="16"/>
        <v>333.91382999999996</v>
      </c>
      <c r="AJ34" s="181">
        <v>0</v>
      </c>
      <c r="AK34" s="146">
        <f>AK36+AK38+AK40+AK42</f>
        <v>333.91382999999996</v>
      </c>
      <c r="AL34" s="182">
        <f t="shared" si="17"/>
        <v>1130.5219300000001</v>
      </c>
      <c r="AM34" s="181">
        <v>0</v>
      </c>
      <c r="AN34" s="146">
        <f>AN36+AN38+AN40+AN42</f>
        <v>1130.5219300000001</v>
      </c>
      <c r="AO34" s="182">
        <f t="shared" si="18"/>
        <v>1638.1647600000001</v>
      </c>
      <c r="AP34" s="181">
        <v>0</v>
      </c>
      <c r="AQ34" s="181">
        <f>AQ36+AQ38+AQ40+AQ42</f>
        <v>1638.1647600000001</v>
      </c>
      <c r="AR34" s="182">
        <f t="shared" si="52"/>
        <v>1681.81176</v>
      </c>
      <c r="AS34" s="183">
        <v>0</v>
      </c>
      <c r="AT34" s="181">
        <f>AT36+AT38+AT40+AT42</f>
        <v>1681.81176</v>
      </c>
      <c r="AU34" s="182">
        <f t="shared" si="20"/>
        <v>4589.4204081481475</v>
      </c>
      <c r="AV34" s="181">
        <v>0</v>
      </c>
      <c r="AW34" s="184">
        <v>4589.4204081481475</v>
      </c>
      <c r="AX34" s="182">
        <f t="shared" si="21"/>
        <v>3545.1136499999998</v>
      </c>
      <c r="AY34" s="181">
        <v>0</v>
      </c>
      <c r="AZ34" s="146">
        <v>3545.1136499999998</v>
      </c>
      <c r="BA34" s="182">
        <f t="shared" si="22"/>
        <v>1525.7979999999998</v>
      </c>
      <c r="BB34" s="181">
        <v>0</v>
      </c>
      <c r="BC34" s="146">
        <f>BC36+BC38+BC40+BC42</f>
        <v>1525.7979999999998</v>
      </c>
      <c r="BD34" s="182">
        <f t="shared" si="23"/>
        <v>9660.3320581481476</v>
      </c>
      <c r="BE34" s="181">
        <v>0</v>
      </c>
      <c r="BF34" s="181">
        <f>BF36+BF38+BF40+BF42</f>
        <v>9660.3320581481476</v>
      </c>
      <c r="BG34" s="182">
        <f t="shared" si="24"/>
        <v>11342.143818148148</v>
      </c>
      <c r="BH34" s="183">
        <v>0</v>
      </c>
      <c r="BI34" s="181">
        <f>BI36+BI38+BI40+BI42</f>
        <v>11342.143818148148</v>
      </c>
      <c r="BJ34" s="182">
        <f t="shared" si="25"/>
        <v>0</v>
      </c>
      <c r="BK34" s="181">
        <v>0</v>
      </c>
      <c r="BL34" s="146">
        <f>BL36+BL38+BL40+BL42</f>
        <v>0</v>
      </c>
      <c r="BM34" s="182">
        <f t="shared" si="26"/>
        <v>0</v>
      </c>
      <c r="BN34" s="181">
        <v>0</v>
      </c>
      <c r="BO34" s="146">
        <f>BO36+BO38+BO40+BO42</f>
        <v>0</v>
      </c>
      <c r="BP34" s="182">
        <f t="shared" si="27"/>
        <v>0</v>
      </c>
      <c r="BQ34" s="181">
        <v>0</v>
      </c>
      <c r="BR34" s="146">
        <f>BR36+BR38+BR40+BR42</f>
        <v>0</v>
      </c>
      <c r="BS34" s="185">
        <f t="shared" si="28"/>
        <v>0</v>
      </c>
      <c r="BT34" s="145">
        <v>0</v>
      </c>
      <c r="BU34" s="145">
        <f>BU36+BU38+BU40+BU42</f>
        <v>0</v>
      </c>
      <c r="BV34" s="185">
        <f t="shared" si="29"/>
        <v>11342.143818148148</v>
      </c>
      <c r="BW34" s="144">
        <v>0</v>
      </c>
      <c r="BX34" s="145">
        <f>BX36+BX38+BX40+BX42</f>
        <v>11342.143818148148</v>
      </c>
      <c r="BY34" s="72">
        <f t="shared" si="51"/>
        <v>0.87417994206748018</v>
      </c>
    </row>
    <row r="35" spans="2:77" ht="15" customHeight="1" x14ac:dyDescent="0.25">
      <c r="B35" s="825" t="s">
        <v>66</v>
      </c>
      <c r="C35" s="894" t="s">
        <v>67</v>
      </c>
      <c r="D35" s="74" t="s">
        <v>36</v>
      </c>
      <c r="E35" s="186">
        <f t="shared" si="0"/>
        <v>10.243</v>
      </c>
      <c r="F35" s="75">
        <f t="shared" si="1"/>
        <v>1.4999999999999999E-2</v>
      </c>
      <c r="G35" s="76">
        <f t="shared" si="47"/>
        <v>1.4644147222493409E-3</v>
      </c>
      <c r="H35" s="78">
        <f t="shared" si="3"/>
        <v>0.877</v>
      </c>
      <c r="I35" s="78">
        <f t="shared" si="4"/>
        <v>0.89200000000000002</v>
      </c>
      <c r="J35" s="76">
        <f t="shared" si="48"/>
        <v>8.7083862149760813E-2</v>
      </c>
      <c r="K35" s="78">
        <f t="shared" si="6"/>
        <v>5.4195999999999982</v>
      </c>
      <c r="L35" s="78">
        <f t="shared" si="7"/>
        <v>6.3115999999999985</v>
      </c>
      <c r="M35" s="76">
        <f t="shared" si="49"/>
        <v>0.6161866640632625</v>
      </c>
      <c r="N35" s="78">
        <f t="shared" si="9"/>
        <v>0</v>
      </c>
      <c r="O35" s="78">
        <f t="shared" si="32"/>
        <v>6.3115999999999985</v>
      </c>
      <c r="P35" s="76">
        <f t="shared" si="50"/>
        <v>0.6161866640632625</v>
      </c>
      <c r="Q35" s="80">
        <f t="shared" si="10"/>
        <v>10.243</v>
      </c>
      <c r="R35" s="81">
        <v>0</v>
      </c>
      <c r="S35" s="624">
        <v>10.243</v>
      </c>
      <c r="T35" s="82">
        <f t="shared" si="11"/>
        <v>3.0000000000000001E-3</v>
      </c>
      <c r="U35" s="83">
        <v>0</v>
      </c>
      <c r="V35" s="84">
        <v>3.0000000000000001E-3</v>
      </c>
      <c r="W35" s="82">
        <f t="shared" si="12"/>
        <v>1.2E-2</v>
      </c>
      <c r="X35" s="83">
        <v>0</v>
      </c>
      <c r="Y35" s="84">
        <v>1.2E-2</v>
      </c>
      <c r="Z35" s="82">
        <f t="shared" si="13"/>
        <v>0</v>
      </c>
      <c r="AA35" s="83">
        <v>0</v>
      </c>
      <c r="AB35" s="84">
        <v>0</v>
      </c>
      <c r="AC35" s="187">
        <f t="shared" si="14"/>
        <v>1.4999999999999999E-2</v>
      </c>
      <c r="AD35" s="188"/>
      <c r="AE35" s="187">
        <f t="shared" ref="AE35:AE75" si="53">T35+W35+Z35</f>
        <v>1.4999999999999999E-2</v>
      </c>
      <c r="AF35" s="188">
        <f t="shared" si="15"/>
        <v>2E-3</v>
      </c>
      <c r="AG35" s="187">
        <v>0</v>
      </c>
      <c r="AH35" s="84">
        <v>2E-3</v>
      </c>
      <c r="AI35" s="188">
        <f t="shared" si="16"/>
        <v>2.1999999999999999E-2</v>
      </c>
      <c r="AJ35" s="187">
        <v>0</v>
      </c>
      <c r="AK35" s="48">
        <v>2.1999999999999999E-2</v>
      </c>
      <c r="AL35" s="188">
        <f t="shared" si="17"/>
        <v>0.85299999999999998</v>
      </c>
      <c r="AM35" s="187">
        <v>0</v>
      </c>
      <c r="AN35" s="48">
        <v>0.85299999999999998</v>
      </c>
      <c r="AO35" s="188">
        <f t="shared" si="18"/>
        <v>0.877</v>
      </c>
      <c r="AP35" s="188"/>
      <c r="AQ35" s="187">
        <f t="shared" ref="AQ35:AQ75" si="54">AF35+AI35+AL35</f>
        <v>0.877</v>
      </c>
      <c r="AR35" s="188">
        <f t="shared" si="52"/>
        <v>0.89200000000000002</v>
      </c>
      <c r="AS35" s="188"/>
      <c r="AT35" s="187">
        <f t="shared" ref="AT35:AT75" si="55">AC35+AO35</f>
        <v>0.89200000000000002</v>
      </c>
      <c r="AU35" s="188">
        <f t="shared" si="20"/>
        <v>2.998699999999999</v>
      </c>
      <c r="AV35" s="187">
        <v>0</v>
      </c>
      <c r="AW35" s="85">
        <v>2.998699999999999</v>
      </c>
      <c r="AX35" s="188">
        <f t="shared" si="21"/>
        <v>2.0698999999999996</v>
      </c>
      <c r="AY35" s="187">
        <v>0</v>
      </c>
      <c r="AZ35" s="48">
        <v>2.0698999999999996</v>
      </c>
      <c r="BA35" s="188">
        <f t="shared" si="22"/>
        <v>0.35099999999999998</v>
      </c>
      <c r="BB35" s="187">
        <v>0</v>
      </c>
      <c r="BC35" s="48">
        <v>0.35099999999999998</v>
      </c>
      <c r="BD35" s="188">
        <f t="shared" si="23"/>
        <v>5.4195999999999982</v>
      </c>
      <c r="BE35" s="188"/>
      <c r="BF35" s="187">
        <f t="shared" ref="BF35:BF75" si="56">AU35+AX35+BA35</f>
        <v>5.4195999999999982</v>
      </c>
      <c r="BG35" s="188">
        <f t="shared" si="24"/>
        <v>6.3115999999999985</v>
      </c>
      <c r="BH35" s="188"/>
      <c r="BI35" s="189">
        <f t="shared" ref="BI35:BI75" si="57">AR35+BD35</f>
        <v>6.3115999999999985</v>
      </c>
      <c r="BJ35" s="188">
        <f t="shared" si="25"/>
        <v>0</v>
      </c>
      <c r="BK35" s="187">
        <v>0</v>
      </c>
      <c r="BL35" s="48">
        <v>0</v>
      </c>
      <c r="BM35" s="188">
        <f t="shared" si="26"/>
        <v>0</v>
      </c>
      <c r="BN35" s="187">
        <v>0</v>
      </c>
      <c r="BO35" s="48">
        <v>0</v>
      </c>
      <c r="BP35" s="188">
        <f t="shared" si="27"/>
        <v>0</v>
      </c>
      <c r="BQ35" s="187">
        <v>0</v>
      </c>
      <c r="BR35" s="48">
        <v>0</v>
      </c>
      <c r="BS35" s="151">
        <f t="shared" si="28"/>
        <v>0</v>
      </c>
      <c r="BT35" s="151"/>
      <c r="BU35" s="152">
        <f t="shared" ref="BU35:BU75" si="58">BJ35+BM35+BP35</f>
        <v>0</v>
      </c>
      <c r="BV35" s="151">
        <f t="shared" si="29"/>
        <v>6.3115999999999985</v>
      </c>
      <c r="BW35" s="151"/>
      <c r="BX35" s="88">
        <f t="shared" ref="BX35:BX75" si="59">BG35+BS35</f>
        <v>6.3115999999999985</v>
      </c>
      <c r="BY35" s="90">
        <f t="shared" si="51"/>
        <v>0.6161866640632625</v>
      </c>
    </row>
    <row r="36" spans="2:77" ht="15" customHeight="1" x14ac:dyDescent="0.25">
      <c r="B36" s="826"/>
      <c r="C36" s="895"/>
      <c r="D36" s="74" t="s">
        <v>32</v>
      </c>
      <c r="E36" s="186">
        <f t="shared" si="0"/>
        <v>9942.6579999999994</v>
      </c>
      <c r="F36" s="75">
        <f t="shared" si="1"/>
        <v>32.930999999999997</v>
      </c>
      <c r="G36" s="76">
        <f t="shared" si="47"/>
        <v>3.3120921990880104E-3</v>
      </c>
      <c r="H36" s="78">
        <f t="shared" si="3"/>
        <v>619.78993000000003</v>
      </c>
      <c r="I36" s="78">
        <f t="shared" si="4"/>
        <v>652.72093000000007</v>
      </c>
      <c r="J36" s="76">
        <f t="shared" si="48"/>
        <v>6.5648534828413097E-2</v>
      </c>
      <c r="K36" s="78">
        <f t="shared" si="6"/>
        <v>7691.3506081481473</v>
      </c>
      <c r="L36" s="78">
        <f t="shared" si="7"/>
        <v>8344.0715381481477</v>
      </c>
      <c r="M36" s="76">
        <f t="shared" si="49"/>
        <v>0.83921940573115839</v>
      </c>
      <c r="N36" s="78">
        <f t="shared" si="9"/>
        <v>0</v>
      </c>
      <c r="O36" s="78">
        <f t="shared" si="32"/>
        <v>8344.0715381481477</v>
      </c>
      <c r="P36" s="76">
        <f t="shared" si="50"/>
        <v>0.83921940573115839</v>
      </c>
      <c r="Q36" s="91">
        <f t="shared" si="10"/>
        <v>9942.6579999999994</v>
      </c>
      <c r="R36" s="92">
        <v>0</v>
      </c>
      <c r="S36" s="625">
        <v>9942.6579999999994</v>
      </c>
      <c r="T36" s="93">
        <f t="shared" si="11"/>
        <v>13.97</v>
      </c>
      <c r="U36" s="94">
        <v>0</v>
      </c>
      <c r="V36" s="95">
        <v>13.97</v>
      </c>
      <c r="W36" s="93">
        <f t="shared" si="12"/>
        <v>18.960999999999999</v>
      </c>
      <c r="X36" s="94">
        <v>0</v>
      </c>
      <c r="Y36" s="95">
        <v>18.960999999999999</v>
      </c>
      <c r="Z36" s="93">
        <f t="shared" si="13"/>
        <v>0</v>
      </c>
      <c r="AA36" s="94">
        <v>0</v>
      </c>
      <c r="AB36" s="95">
        <v>0</v>
      </c>
      <c r="AC36" s="189">
        <f t="shared" si="14"/>
        <v>32.930999999999997</v>
      </c>
      <c r="AD36" s="190"/>
      <c r="AE36" s="189">
        <f t="shared" si="53"/>
        <v>32.930999999999997</v>
      </c>
      <c r="AF36" s="190">
        <f t="shared" si="15"/>
        <v>3.11</v>
      </c>
      <c r="AG36" s="189">
        <v>0</v>
      </c>
      <c r="AH36" s="95">
        <v>3.11</v>
      </c>
      <c r="AI36" s="190">
        <f t="shared" si="16"/>
        <v>49.827449999999999</v>
      </c>
      <c r="AJ36" s="189">
        <v>0</v>
      </c>
      <c r="AK36" s="95">
        <v>49.827449999999999</v>
      </c>
      <c r="AL36" s="190">
        <f t="shared" si="17"/>
        <v>566.85248000000001</v>
      </c>
      <c r="AM36" s="189">
        <v>0</v>
      </c>
      <c r="AN36" s="95">
        <v>566.85248000000001</v>
      </c>
      <c r="AO36" s="190">
        <f t="shared" si="18"/>
        <v>619.78993000000003</v>
      </c>
      <c r="AP36" s="190"/>
      <c r="AQ36" s="189">
        <f t="shared" si="54"/>
        <v>619.78993000000003</v>
      </c>
      <c r="AR36" s="190">
        <f t="shared" si="52"/>
        <v>652.72093000000007</v>
      </c>
      <c r="AS36" s="190"/>
      <c r="AT36" s="189">
        <f t="shared" si="55"/>
        <v>652.72093000000007</v>
      </c>
      <c r="AU36" s="190">
        <f t="shared" si="20"/>
        <v>4025.2974081481475</v>
      </c>
      <c r="AV36" s="189">
        <v>0</v>
      </c>
      <c r="AW36" s="96">
        <v>4025.2974081481475</v>
      </c>
      <c r="AX36" s="190">
        <f t="shared" si="21"/>
        <v>3365.0722000000001</v>
      </c>
      <c r="AY36" s="189">
        <v>0</v>
      </c>
      <c r="AZ36" s="95">
        <v>3365.0722000000001</v>
      </c>
      <c r="BA36" s="190">
        <f t="shared" si="22"/>
        <v>300.98099999999999</v>
      </c>
      <c r="BB36" s="189">
        <v>0</v>
      </c>
      <c r="BC36" s="95">
        <v>300.98099999999999</v>
      </c>
      <c r="BD36" s="190">
        <f t="shared" si="23"/>
        <v>7691.3506081481473</v>
      </c>
      <c r="BE36" s="190"/>
      <c r="BF36" s="189">
        <f t="shared" si="56"/>
        <v>7691.3506081481473</v>
      </c>
      <c r="BG36" s="190">
        <f t="shared" si="24"/>
        <v>8344.0715381481477</v>
      </c>
      <c r="BH36" s="190"/>
      <c r="BI36" s="189">
        <f t="shared" si="57"/>
        <v>8344.0715381481477</v>
      </c>
      <c r="BJ36" s="190">
        <f t="shared" si="25"/>
        <v>0</v>
      </c>
      <c r="BK36" s="189">
        <v>0</v>
      </c>
      <c r="BL36" s="95">
        <v>0</v>
      </c>
      <c r="BM36" s="190">
        <f t="shared" si="26"/>
        <v>0</v>
      </c>
      <c r="BN36" s="189">
        <v>0</v>
      </c>
      <c r="BO36" s="95">
        <v>0</v>
      </c>
      <c r="BP36" s="190">
        <f t="shared" si="27"/>
        <v>0</v>
      </c>
      <c r="BQ36" s="189">
        <v>0</v>
      </c>
      <c r="BR36" s="95">
        <v>0</v>
      </c>
      <c r="BS36" s="87">
        <f t="shared" si="28"/>
        <v>0</v>
      </c>
      <c r="BT36" s="87"/>
      <c r="BU36" s="88">
        <f t="shared" si="58"/>
        <v>0</v>
      </c>
      <c r="BV36" s="87">
        <f t="shared" si="29"/>
        <v>8344.0715381481477</v>
      </c>
      <c r="BW36" s="87"/>
      <c r="BX36" s="88">
        <f t="shared" si="59"/>
        <v>8344.0715381481477</v>
      </c>
      <c r="BY36" s="90">
        <f t="shared" si="51"/>
        <v>0.83921940573115839</v>
      </c>
    </row>
    <row r="37" spans="2:77" ht="23.25" customHeight="1" x14ac:dyDescent="0.25">
      <c r="B37" s="825" t="s">
        <v>68</v>
      </c>
      <c r="C37" s="903" t="s">
        <v>69</v>
      </c>
      <c r="D37" s="74" t="s">
        <v>36</v>
      </c>
      <c r="E37" s="186">
        <f t="shared" si="0"/>
        <v>0.30499999999999999</v>
      </c>
      <c r="F37" s="75">
        <f t="shared" si="1"/>
        <v>5.0000000000000001E-3</v>
      </c>
      <c r="G37" s="76">
        <f t="shared" si="47"/>
        <v>1.6393442622950821E-2</v>
      </c>
      <c r="H37" s="78">
        <f t="shared" si="3"/>
        <v>4.5999999999999999E-2</v>
      </c>
      <c r="I37" s="78">
        <f t="shared" si="4"/>
        <v>5.0999999999999997E-2</v>
      </c>
      <c r="J37" s="76">
        <f t="shared" si="48"/>
        <v>0.16721311475409836</v>
      </c>
      <c r="K37" s="78">
        <f t="shared" si="6"/>
        <v>6.5000000000000002E-2</v>
      </c>
      <c r="L37" s="78">
        <f t="shared" si="7"/>
        <v>0.11599999999999999</v>
      </c>
      <c r="M37" s="76">
        <f t="shared" si="49"/>
        <v>0.38032786885245901</v>
      </c>
      <c r="N37" s="78">
        <f t="shared" si="9"/>
        <v>0</v>
      </c>
      <c r="O37" s="78">
        <f t="shared" si="32"/>
        <v>0.11599999999999999</v>
      </c>
      <c r="P37" s="76">
        <f t="shared" si="50"/>
        <v>0.38032786885245901</v>
      </c>
      <c r="Q37" s="91">
        <f t="shared" si="10"/>
        <v>0.30499999999999999</v>
      </c>
      <c r="R37" s="92">
        <v>0</v>
      </c>
      <c r="S37" s="625">
        <v>0.30499999999999999</v>
      </c>
      <c r="T37" s="93">
        <f t="shared" si="11"/>
        <v>5.0000000000000001E-3</v>
      </c>
      <c r="U37" s="94">
        <v>0</v>
      </c>
      <c r="V37" s="95">
        <v>5.0000000000000001E-3</v>
      </c>
      <c r="W37" s="93">
        <f t="shared" si="12"/>
        <v>0</v>
      </c>
      <c r="X37" s="94">
        <v>0</v>
      </c>
      <c r="Y37" s="95"/>
      <c r="Z37" s="93">
        <f t="shared" si="13"/>
        <v>0</v>
      </c>
      <c r="AA37" s="94">
        <v>0</v>
      </c>
      <c r="AB37" s="95"/>
      <c r="AC37" s="189">
        <f t="shared" si="14"/>
        <v>5.0000000000000001E-3</v>
      </c>
      <c r="AD37" s="190"/>
      <c r="AE37" s="189">
        <f t="shared" si="53"/>
        <v>5.0000000000000001E-3</v>
      </c>
      <c r="AF37" s="190">
        <f t="shared" si="15"/>
        <v>0</v>
      </c>
      <c r="AG37" s="189">
        <v>0</v>
      </c>
      <c r="AH37" s="95"/>
      <c r="AI37" s="190">
        <f t="shared" si="16"/>
        <v>3.2000000000000001E-2</v>
      </c>
      <c r="AJ37" s="189">
        <v>0</v>
      </c>
      <c r="AK37" s="95">
        <v>3.2000000000000001E-2</v>
      </c>
      <c r="AL37" s="190">
        <f t="shared" si="17"/>
        <v>1.4E-2</v>
      </c>
      <c r="AM37" s="189">
        <v>0</v>
      </c>
      <c r="AN37" s="95">
        <v>1.4E-2</v>
      </c>
      <c r="AO37" s="190">
        <f t="shared" si="18"/>
        <v>4.5999999999999999E-2</v>
      </c>
      <c r="AP37" s="190"/>
      <c r="AQ37" s="189">
        <f t="shared" si="54"/>
        <v>4.5999999999999999E-2</v>
      </c>
      <c r="AR37" s="190">
        <f t="shared" si="52"/>
        <v>5.0999999999999997E-2</v>
      </c>
      <c r="AS37" s="190"/>
      <c r="AT37" s="189">
        <f t="shared" si="55"/>
        <v>5.0999999999999997E-2</v>
      </c>
      <c r="AU37" s="190">
        <f t="shared" si="20"/>
        <v>2.8000000000000001E-2</v>
      </c>
      <c r="AV37" s="189">
        <v>0</v>
      </c>
      <c r="AW37" s="96">
        <v>2.8000000000000001E-2</v>
      </c>
      <c r="AX37" s="190">
        <f t="shared" si="21"/>
        <v>1.2E-2</v>
      </c>
      <c r="AY37" s="189">
        <v>0</v>
      </c>
      <c r="AZ37" s="95">
        <v>1.2E-2</v>
      </c>
      <c r="BA37" s="190">
        <f t="shared" si="22"/>
        <v>2.5000000000000001E-2</v>
      </c>
      <c r="BB37" s="189">
        <v>0</v>
      </c>
      <c r="BC37" s="95">
        <v>2.5000000000000001E-2</v>
      </c>
      <c r="BD37" s="190">
        <f t="shared" si="23"/>
        <v>6.5000000000000002E-2</v>
      </c>
      <c r="BE37" s="190"/>
      <c r="BF37" s="189">
        <f t="shared" si="56"/>
        <v>6.5000000000000002E-2</v>
      </c>
      <c r="BG37" s="190">
        <f t="shared" si="24"/>
        <v>0.11599999999999999</v>
      </c>
      <c r="BH37" s="190"/>
      <c r="BI37" s="189">
        <f t="shared" si="57"/>
        <v>0.11599999999999999</v>
      </c>
      <c r="BJ37" s="190">
        <f t="shared" si="25"/>
        <v>0</v>
      </c>
      <c r="BK37" s="189">
        <v>0</v>
      </c>
      <c r="BL37" s="95">
        <v>0</v>
      </c>
      <c r="BM37" s="190">
        <f t="shared" si="26"/>
        <v>0</v>
      </c>
      <c r="BN37" s="189">
        <v>0</v>
      </c>
      <c r="BO37" s="95">
        <v>0</v>
      </c>
      <c r="BP37" s="190">
        <f t="shared" si="27"/>
        <v>0</v>
      </c>
      <c r="BQ37" s="189">
        <v>0</v>
      </c>
      <c r="BR37" s="95">
        <v>0</v>
      </c>
      <c r="BS37" s="87">
        <f t="shared" si="28"/>
        <v>0</v>
      </c>
      <c r="BT37" s="87"/>
      <c r="BU37" s="88">
        <f t="shared" si="58"/>
        <v>0</v>
      </c>
      <c r="BV37" s="87">
        <f t="shared" si="29"/>
        <v>0.11599999999999999</v>
      </c>
      <c r="BW37" s="87"/>
      <c r="BX37" s="88">
        <f t="shared" si="59"/>
        <v>0.11599999999999999</v>
      </c>
      <c r="BY37" s="90">
        <f t="shared" si="51"/>
        <v>0.38032786885245901</v>
      </c>
    </row>
    <row r="38" spans="2:77" ht="23.25" customHeight="1" x14ac:dyDescent="0.25">
      <c r="B38" s="826"/>
      <c r="C38" s="904"/>
      <c r="D38" s="74" t="s">
        <v>32</v>
      </c>
      <c r="E38" s="186">
        <f t="shared" si="0"/>
        <v>333.33</v>
      </c>
      <c r="F38" s="75">
        <f t="shared" si="1"/>
        <v>10.715999999999999</v>
      </c>
      <c r="G38" s="76">
        <f t="shared" si="47"/>
        <v>3.214832148321483E-2</v>
      </c>
      <c r="H38" s="78">
        <f t="shared" si="3"/>
        <v>66.417379999999994</v>
      </c>
      <c r="I38" s="78">
        <f t="shared" si="4"/>
        <v>77.133379999999988</v>
      </c>
      <c r="J38" s="76">
        <f t="shared" si="48"/>
        <v>0.23140245402454021</v>
      </c>
      <c r="K38" s="78">
        <f t="shared" si="6"/>
        <v>135.61745000000002</v>
      </c>
      <c r="L38" s="78">
        <f t="shared" si="7"/>
        <v>212.75083000000001</v>
      </c>
      <c r="M38" s="76">
        <f t="shared" si="49"/>
        <v>0.63825887258872593</v>
      </c>
      <c r="N38" s="78">
        <f t="shared" si="9"/>
        <v>0</v>
      </c>
      <c r="O38" s="78">
        <f t="shared" si="32"/>
        <v>212.75083000000001</v>
      </c>
      <c r="P38" s="76">
        <f t="shared" si="50"/>
        <v>0.63825887258872593</v>
      </c>
      <c r="Q38" s="91">
        <f t="shared" si="10"/>
        <v>333.33</v>
      </c>
      <c r="R38" s="92">
        <v>0</v>
      </c>
      <c r="S38" s="625">
        <v>333.33</v>
      </c>
      <c r="T38" s="93">
        <f t="shared" si="11"/>
        <v>10.715999999999999</v>
      </c>
      <c r="U38" s="94">
        <v>0</v>
      </c>
      <c r="V38" s="95">
        <v>10.715999999999999</v>
      </c>
      <c r="W38" s="93">
        <f t="shared" si="12"/>
        <v>0</v>
      </c>
      <c r="X38" s="94">
        <v>0</v>
      </c>
      <c r="Y38" s="95"/>
      <c r="Z38" s="93">
        <f t="shared" si="13"/>
        <v>0</v>
      </c>
      <c r="AA38" s="94">
        <v>0</v>
      </c>
      <c r="AB38" s="95"/>
      <c r="AC38" s="189">
        <f t="shared" si="14"/>
        <v>10.715999999999999</v>
      </c>
      <c r="AD38" s="190"/>
      <c r="AE38" s="189">
        <f t="shared" si="53"/>
        <v>10.715999999999999</v>
      </c>
      <c r="AF38" s="190">
        <f t="shared" si="15"/>
        <v>0</v>
      </c>
      <c r="AG38" s="189">
        <v>0</v>
      </c>
      <c r="AH38" s="95"/>
      <c r="AI38" s="190">
        <f t="shared" si="16"/>
        <v>40.193379999999998</v>
      </c>
      <c r="AJ38" s="189">
        <v>0</v>
      </c>
      <c r="AK38" s="95">
        <v>40.193379999999998</v>
      </c>
      <c r="AL38" s="190">
        <f t="shared" si="17"/>
        <v>26.224</v>
      </c>
      <c r="AM38" s="189">
        <v>0</v>
      </c>
      <c r="AN38" s="95">
        <v>26.224</v>
      </c>
      <c r="AO38" s="190">
        <f t="shared" si="18"/>
        <v>66.417379999999994</v>
      </c>
      <c r="AP38" s="190"/>
      <c r="AQ38" s="189">
        <f t="shared" si="54"/>
        <v>66.417379999999994</v>
      </c>
      <c r="AR38" s="190">
        <f t="shared" si="52"/>
        <v>77.133379999999988</v>
      </c>
      <c r="AS38" s="190"/>
      <c r="AT38" s="189">
        <f t="shared" si="55"/>
        <v>77.133379999999988</v>
      </c>
      <c r="AU38" s="190">
        <f t="shared" si="20"/>
        <v>39.71</v>
      </c>
      <c r="AV38" s="189">
        <v>0</v>
      </c>
      <c r="AW38" s="96">
        <v>39.71</v>
      </c>
      <c r="AX38" s="190">
        <f t="shared" si="21"/>
        <v>28.846450000000001</v>
      </c>
      <c r="AY38" s="189">
        <v>0</v>
      </c>
      <c r="AZ38" s="95">
        <v>28.846450000000001</v>
      </c>
      <c r="BA38" s="190">
        <f t="shared" si="22"/>
        <v>67.061000000000007</v>
      </c>
      <c r="BB38" s="189">
        <v>0</v>
      </c>
      <c r="BC38" s="95">
        <v>67.061000000000007</v>
      </c>
      <c r="BD38" s="190">
        <f t="shared" si="23"/>
        <v>135.61745000000002</v>
      </c>
      <c r="BE38" s="190"/>
      <c r="BF38" s="189">
        <f t="shared" si="56"/>
        <v>135.61745000000002</v>
      </c>
      <c r="BG38" s="190">
        <f t="shared" si="24"/>
        <v>212.75083000000001</v>
      </c>
      <c r="BH38" s="190"/>
      <c r="BI38" s="189">
        <f t="shared" si="57"/>
        <v>212.75083000000001</v>
      </c>
      <c r="BJ38" s="190">
        <f t="shared" si="25"/>
        <v>0</v>
      </c>
      <c r="BK38" s="189">
        <v>0</v>
      </c>
      <c r="BL38" s="95">
        <v>0</v>
      </c>
      <c r="BM38" s="190">
        <f t="shared" si="26"/>
        <v>0</v>
      </c>
      <c r="BN38" s="189">
        <v>0</v>
      </c>
      <c r="BO38" s="95">
        <v>0</v>
      </c>
      <c r="BP38" s="190">
        <f t="shared" si="27"/>
        <v>0</v>
      </c>
      <c r="BQ38" s="189">
        <v>0</v>
      </c>
      <c r="BR38" s="95">
        <v>0</v>
      </c>
      <c r="BS38" s="87">
        <f t="shared" si="28"/>
        <v>0</v>
      </c>
      <c r="BT38" s="87"/>
      <c r="BU38" s="88">
        <f t="shared" si="58"/>
        <v>0</v>
      </c>
      <c r="BV38" s="87">
        <f t="shared" si="29"/>
        <v>212.75083000000001</v>
      </c>
      <c r="BW38" s="87"/>
      <c r="BX38" s="88">
        <f t="shared" si="59"/>
        <v>212.75083000000001</v>
      </c>
      <c r="BY38" s="90">
        <f t="shared" si="51"/>
        <v>0.63825887258872593</v>
      </c>
    </row>
    <row r="39" spans="2:77" ht="15.75" customHeight="1" x14ac:dyDescent="0.25">
      <c r="B39" s="825" t="s">
        <v>70</v>
      </c>
      <c r="C39" s="894" t="s">
        <v>71</v>
      </c>
      <c r="D39" s="74" t="s">
        <v>52</v>
      </c>
      <c r="E39" s="186">
        <f t="shared" si="0"/>
        <v>5.5309999999999997</v>
      </c>
      <c r="F39" s="75">
        <f t="shared" si="1"/>
        <v>0</v>
      </c>
      <c r="G39" s="76">
        <f t="shared" si="47"/>
        <v>0</v>
      </c>
      <c r="H39" s="78">
        <f t="shared" si="3"/>
        <v>1.925</v>
      </c>
      <c r="I39" s="78">
        <f t="shared" si="4"/>
        <v>1.925</v>
      </c>
      <c r="J39" s="76">
        <f t="shared" si="48"/>
        <v>0.34803832941601881</v>
      </c>
      <c r="K39" s="78">
        <f t="shared" si="6"/>
        <v>3.37</v>
      </c>
      <c r="L39" s="78">
        <f t="shared" si="7"/>
        <v>5.2949999999999999</v>
      </c>
      <c r="M39" s="76">
        <f t="shared" si="49"/>
        <v>0.95733140480925694</v>
      </c>
      <c r="N39" s="78">
        <f t="shared" si="9"/>
        <v>0</v>
      </c>
      <c r="O39" s="78">
        <f t="shared" si="32"/>
        <v>5.2949999999999999</v>
      </c>
      <c r="P39" s="76">
        <f t="shared" si="50"/>
        <v>0.95733140480925694</v>
      </c>
      <c r="Q39" s="91">
        <f t="shared" si="10"/>
        <v>5.5309999999999997</v>
      </c>
      <c r="R39" s="92">
        <v>0</v>
      </c>
      <c r="S39" s="625">
        <v>5.5309999999999997</v>
      </c>
      <c r="T39" s="93">
        <f t="shared" si="11"/>
        <v>0</v>
      </c>
      <c r="U39" s="94">
        <v>0</v>
      </c>
      <c r="V39" s="95">
        <v>0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0</v>
      </c>
      <c r="AD39" s="190">
        <v>0</v>
      </c>
      <c r="AE39" s="189">
        <f t="shared" si="53"/>
        <v>0</v>
      </c>
      <c r="AF39" s="190">
        <f t="shared" si="15"/>
        <v>0.42399999999999999</v>
      </c>
      <c r="AG39" s="189">
        <v>0</v>
      </c>
      <c r="AH39" s="95">
        <v>0.42399999999999999</v>
      </c>
      <c r="AI39" s="190">
        <f t="shared" si="16"/>
        <v>0.60799999999999998</v>
      </c>
      <c r="AJ39" s="189">
        <v>0</v>
      </c>
      <c r="AK39" s="95">
        <v>0.60799999999999998</v>
      </c>
      <c r="AL39" s="190">
        <f t="shared" si="17"/>
        <v>0.89300000000000002</v>
      </c>
      <c r="AM39" s="189">
        <v>0</v>
      </c>
      <c r="AN39" s="95">
        <v>0.89300000000000002</v>
      </c>
      <c r="AO39" s="190">
        <f t="shared" si="18"/>
        <v>1.925</v>
      </c>
      <c r="AP39" s="190">
        <v>0</v>
      </c>
      <c r="AQ39" s="189">
        <f t="shared" si="54"/>
        <v>1.925</v>
      </c>
      <c r="AR39" s="190">
        <f t="shared" si="52"/>
        <v>1.925</v>
      </c>
      <c r="AS39" s="190">
        <v>0</v>
      </c>
      <c r="AT39" s="189">
        <f t="shared" si="55"/>
        <v>1.925</v>
      </c>
      <c r="AU39" s="190">
        <f t="shared" si="20"/>
        <v>1.0229999999999999</v>
      </c>
      <c r="AV39" s="189">
        <v>0</v>
      </c>
      <c r="AW39" s="96">
        <v>1.0229999999999999</v>
      </c>
      <c r="AX39" s="190">
        <f t="shared" si="21"/>
        <v>0.223</v>
      </c>
      <c r="AY39" s="189">
        <v>0</v>
      </c>
      <c r="AZ39" s="95">
        <v>0.223</v>
      </c>
      <c r="BA39" s="190">
        <f t="shared" si="22"/>
        <v>2.1240000000000001</v>
      </c>
      <c r="BB39" s="189">
        <v>0</v>
      </c>
      <c r="BC39" s="95">
        <v>2.1240000000000001</v>
      </c>
      <c r="BD39" s="190">
        <f t="shared" si="23"/>
        <v>3.37</v>
      </c>
      <c r="BE39" s="190">
        <v>0</v>
      </c>
      <c r="BF39" s="189">
        <f t="shared" si="56"/>
        <v>3.37</v>
      </c>
      <c r="BG39" s="190">
        <f t="shared" si="24"/>
        <v>5.2949999999999999</v>
      </c>
      <c r="BH39" s="190">
        <v>0</v>
      </c>
      <c r="BI39" s="189">
        <f t="shared" si="57"/>
        <v>5.2949999999999999</v>
      </c>
      <c r="BJ39" s="190">
        <f t="shared" si="25"/>
        <v>0</v>
      </c>
      <c r="BK39" s="189">
        <v>0</v>
      </c>
      <c r="BL39" s="95">
        <v>0</v>
      </c>
      <c r="BM39" s="190">
        <f t="shared" si="26"/>
        <v>0</v>
      </c>
      <c r="BN39" s="189">
        <v>0</v>
      </c>
      <c r="BO39" s="95">
        <v>0</v>
      </c>
      <c r="BP39" s="190">
        <f t="shared" si="27"/>
        <v>0</v>
      </c>
      <c r="BQ39" s="189">
        <v>0</v>
      </c>
      <c r="BR39" s="95">
        <v>0</v>
      </c>
      <c r="BS39" s="87">
        <f t="shared" si="28"/>
        <v>0</v>
      </c>
      <c r="BT39" s="87">
        <v>0</v>
      </c>
      <c r="BU39" s="88">
        <f t="shared" si="58"/>
        <v>0</v>
      </c>
      <c r="BV39" s="87">
        <f t="shared" si="29"/>
        <v>5.2949999999999999</v>
      </c>
      <c r="BW39" s="87">
        <v>0</v>
      </c>
      <c r="BX39" s="88">
        <f t="shared" si="59"/>
        <v>5.2949999999999999</v>
      </c>
      <c r="BY39" s="90">
        <f t="shared" si="51"/>
        <v>0.95733140480925694</v>
      </c>
    </row>
    <row r="40" spans="2:77" ht="15.75" customHeight="1" x14ac:dyDescent="0.25">
      <c r="B40" s="826"/>
      <c r="C40" s="895"/>
      <c r="D40" s="74" t="s">
        <v>32</v>
      </c>
      <c r="E40" s="186">
        <f t="shared" si="0"/>
        <v>2599.7220000000002</v>
      </c>
      <c r="F40" s="75">
        <f t="shared" si="1"/>
        <v>0</v>
      </c>
      <c r="G40" s="76">
        <f t="shared" si="47"/>
        <v>0</v>
      </c>
      <c r="H40" s="78">
        <f t="shared" si="3"/>
        <v>937.08245000000011</v>
      </c>
      <c r="I40" s="78">
        <f t="shared" si="4"/>
        <v>937.08245000000011</v>
      </c>
      <c r="J40" s="76">
        <f t="shared" si="48"/>
        <v>0.36045486786664116</v>
      </c>
      <c r="K40" s="78">
        <f t="shared" si="6"/>
        <v>1559.6769999999999</v>
      </c>
      <c r="L40" s="78">
        <f t="shared" si="7"/>
        <v>2496.75945</v>
      </c>
      <c r="M40" s="76">
        <f t="shared" si="49"/>
        <v>0.96039478451926774</v>
      </c>
      <c r="N40" s="78">
        <f t="shared" si="9"/>
        <v>0</v>
      </c>
      <c r="O40" s="78">
        <f t="shared" si="32"/>
        <v>2496.75945</v>
      </c>
      <c r="P40" s="76">
        <f t="shared" si="50"/>
        <v>0.96039478451926774</v>
      </c>
      <c r="Q40" s="91">
        <f t="shared" si="10"/>
        <v>2599.7220000000002</v>
      </c>
      <c r="R40" s="92">
        <v>0</v>
      </c>
      <c r="S40" s="625">
        <v>2599.7220000000002</v>
      </c>
      <c r="T40" s="93">
        <f t="shared" si="11"/>
        <v>0</v>
      </c>
      <c r="U40" s="94">
        <v>0</v>
      </c>
      <c r="V40" s="95">
        <v>0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0</v>
      </c>
      <c r="AD40" s="190">
        <v>0</v>
      </c>
      <c r="AE40" s="189">
        <f t="shared" si="53"/>
        <v>0</v>
      </c>
      <c r="AF40" s="190">
        <f t="shared" si="15"/>
        <v>170.619</v>
      </c>
      <c r="AG40" s="189">
        <v>0</v>
      </c>
      <c r="AH40" s="95">
        <v>170.619</v>
      </c>
      <c r="AI40" s="190">
        <f t="shared" si="16"/>
        <v>243.893</v>
      </c>
      <c r="AJ40" s="189">
        <v>0</v>
      </c>
      <c r="AK40" s="95">
        <v>243.893</v>
      </c>
      <c r="AL40" s="190">
        <f t="shared" si="17"/>
        <v>522.57045000000005</v>
      </c>
      <c r="AM40" s="189">
        <v>0</v>
      </c>
      <c r="AN40" s="95">
        <v>522.57045000000005</v>
      </c>
      <c r="AO40" s="190">
        <f t="shared" si="18"/>
        <v>937.08245000000011</v>
      </c>
      <c r="AP40" s="190">
        <v>0</v>
      </c>
      <c r="AQ40" s="189">
        <f t="shared" si="54"/>
        <v>937.08245000000011</v>
      </c>
      <c r="AR40" s="190">
        <f t="shared" si="52"/>
        <v>937.08245000000011</v>
      </c>
      <c r="AS40" s="190">
        <v>0</v>
      </c>
      <c r="AT40" s="189">
        <f t="shared" si="55"/>
        <v>937.08245000000011</v>
      </c>
      <c r="AU40" s="190">
        <f t="shared" si="20"/>
        <v>519.58199999999999</v>
      </c>
      <c r="AV40" s="189">
        <v>0</v>
      </c>
      <c r="AW40" s="96">
        <v>519.58199999999999</v>
      </c>
      <c r="AX40" s="190">
        <f t="shared" si="21"/>
        <v>138.74700000000001</v>
      </c>
      <c r="AY40" s="189">
        <v>0</v>
      </c>
      <c r="AZ40" s="95">
        <v>138.74700000000001</v>
      </c>
      <c r="BA40" s="190">
        <f t="shared" si="22"/>
        <v>901.34799999999996</v>
      </c>
      <c r="BB40" s="189">
        <v>0</v>
      </c>
      <c r="BC40" s="95">
        <v>901.34799999999996</v>
      </c>
      <c r="BD40" s="190">
        <f t="shared" si="23"/>
        <v>1559.6769999999999</v>
      </c>
      <c r="BE40" s="190">
        <v>0</v>
      </c>
      <c r="BF40" s="189">
        <f t="shared" si="56"/>
        <v>1559.6769999999999</v>
      </c>
      <c r="BG40" s="190">
        <f t="shared" si="24"/>
        <v>2496.75945</v>
      </c>
      <c r="BH40" s="190">
        <v>0</v>
      </c>
      <c r="BI40" s="189">
        <f t="shared" si="57"/>
        <v>2496.75945</v>
      </c>
      <c r="BJ40" s="190">
        <f t="shared" si="25"/>
        <v>0</v>
      </c>
      <c r="BK40" s="189">
        <v>0</v>
      </c>
      <c r="BL40" s="95">
        <v>0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</v>
      </c>
      <c r="BQ40" s="189">
        <v>0</v>
      </c>
      <c r="BR40" s="95">
        <v>0</v>
      </c>
      <c r="BS40" s="87">
        <f t="shared" si="28"/>
        <v>0</v>
      </c>
      <c r="BT40" s="87">
        <v>0</v>
      </c>
      <c r="BU40" s="88">
        <f t="shared" si="58"/>
        <v>0</v>
      </c>
      <c r="BV40" s="87">
        <f t="shared" si="29"/>
        <v>2496.75945</v>
      </c>
      <c r="BW40" s="87">
        <v>0</v>
      </c>
      <c r="BX40" s="88">
        <f t="shared" si="59"/>
        <v>2496.75945</v>
      </c>
      <c r="BY40" s="191">
        <f t="shared" si="51"/>
        <v>0.96039478451926774</v>
      </c>
    </row>
    <row r="41" spans="2:77" ht="15.75" customHeight="1" x14ac:dyDescent="0.25">
      <c r="B41" s="825" t="s">
        <v>72</v>
      </c>
      <c r="C41" s="896" t="s">
        <v>73</v>
      </c>
      <c r="D41" s="74" t="s">
        <v>57</v>
      </c>
      <c r="E41" s="186">
        <f t="shared" si="0"/>
        <v>8</v>
      </c>
      <c r="F41" s="75">
        <f t="shared" si="1"/>
        <v>0</v>
      </c>
      <c r="G41" s="76">
        <f t="shared" si="47"/>
        <v>0</v>
      </c>
      <c r="H41" s="78">
        <f t="shared" si="3"/>
        <v>1</v>
      </c>
      <c r="I41" s="78">
        <f t="shared" si="4"/>
        <v>1</v>
      </c>
      <c r="J41" s="76">
        <f t="shared" si="48"/>
        <v>0.125</v>
      </c>
      <c r="K41" s="78">
        <f t="shared" si="6"/>
        <v>6</v>
      </c>
      <c r="L41" s="78">
        <f t="shared" si="7"/>
        <v>7</v>
      </c>
      <c r="M41" s="76">
        <f t="shared" si="49"/>
        <v>0.875</v>
      </c>
      <c r="N41" s="78">
        <f t="shared" si="9"/>
        <v>0</v>
      </c>
      <c r="O41" s="78">
        <f t="shared" si="32"/>
        <v>7</v>
      </c>
      <c r="P41" s="76">
        <f t="shared" si="50"/>
        <v>0.875</v>
      </c>
      <c r="Q41" s="91">
        <f t="shared" si="10"/>
        <v>8</v>
      </c>
      <c r="R41" s="92">
        <v>0</v>
      </c>
      <c r="S41" s="630">
        <v>8</v>
      </c>
      <c r="T41" s="93">
        <f t="shared" si="11"/>
        <v>0</v>
      </c>
      <c r="U41" s="94">
        <v>0</v>
      </c>
      <c r="V41" s="192"/>
      <c r="W41" s="93">
        <f t="shared" si="12"/>
        <v>0</v>
      </c>
      <c r="X41" s="94">
        <v>0</v>
      </c>
      <c r="Y41" s="192"/>
      <c r="Z41" s="93">
        <f t="shared" si="13"/>
        <v>0</v>
      </c>
      <c r="AA41" s="94">
        <v>0</v>
      </c>
      <c r="AB41" s="192"/>
      <c r="AC41" s="189">
        <f t="shared" si="14"/>
        <v>0</v>
      </c>
      <c r="AD41" s="190"/>
      <c r="AE41" s="189">
        <f t="shared" si="53"/>
        <v>0</v>
      </c>
      <c r="AF41" s="190">
        <f t="shared" si="15"/>
        <v>0</v>
      </c>
      <c r="AG41" s="189">
        <v>0</v>
      </c>
      <c r="AH41" s="192"/>
      <c r="AI41" s="190">
        <f t="shared" si="16"/>
        <v>0</v>
      </c>
      <c r="AJ41" s="189">
        <v>0</v>
      </c>
      <c r="AK41" s="192">
        <v>0</v>
      </c>
      <c r="AL41" s="190">
        <f t="shared" si="17"/>
        <v>1</v>
      </c>
      <c r="AM41" s="189">
        <v>0</v>
      </c>
      <c r="AN41" s="192">
        <v>1</v>
      </c>
      <c r="AO41" s="190">
        <f t="shared" si="18"/>
        <v>1</v>
      </c>
      <c r="AP41" s="190"/>
      <c r="AQ41" s="189">
        <f t="shared" si="54"/>
        <v>1</v>
      </c>
      <c r="AR41" s="190">
        <f t="shared" si="52"/>
        <v>1</v>
      </c>
      <c r="AS41" s="190"/>
      <c r="AT41" s="189">
        <f t="shared" si="55"/>
        <v>1</v>
      </c>
      <c r="AU41" s="190">
        <f t="shared" si="20"/>
        <v>1</v>
      </c>
      <c r="AV41" s="189">
        <v>0</v>
      </c>
      <c r="AW41" s="97">
        <v>1</v>
      </c>
      <c r="AX41" s="190">
        <f t="shared" si="21"/>
        <v>2</v>
      </c>
      <c r="AY41" s="189">
        <v>0</v>
      </c>
      <c r="AZ41" s="192">
        <v>2</v>
      </c>
      <c r="BA41" s="190">
        <f t="shared" si="22"/>
        <v>3</v>
      </c>
      <c r="BB41" s="189">
        <v>0</v>
      </c>
      <c r="BC41" s="192">
        <v>3</v>
      </c>
      <c r="BD41" s="190">
        <f t="shared" si="23"/>
        <v>6</v>
      </c>
      <c r="BE41" s="190"/>
      <c r="BF41" s="189">
        <f t="shared" si="56"/>
        <v>6</v>
      </c>
      <c r="BG41" s="190">
        <f t="shared" si="24"/>
        <v>7</v>
      </c>
      <c r="BH41" s="190"/>
      <c r="BI41" s="189">
        <f t="shared" si="57"/>
        <v>7</v>
      </c>
      <c r="BJ41" s="190">
        <f t="shared" si="25"/>
        <v>0</v>
      </c>
      <c r="BK41" s="189">
        <v>0</v>
      </c>
      <c r="BL41" s="192">
        <v>0</v>
      </c>
      <c r="BM41" s="190">
        <f t="shared" si="26"/>
        <v>0</v>
      </c>
      <c r="BN41" s="189">
        <v>0</v>
      </c>
      <c r="BO41" s="192"/>
      <c r="BP41" s="190">
        <f t="shared" si="27"/>
        <v>0</v>
      </c>
      <c r="BQ41" s="189">
        <v>0</v>
      </c>
      <c r="BR41" s="192"/>
      <c r="BS41" s="87">
        <f t="shared" si="28"/>
        <v>0</v>
      </c>
      <c r="BT41" s="87"/>
      <c r="BU41" s="88">
        <f t="shared" si="58"/>
        <v>0</v>
      </c>
      <c r="BV41" s="87">
        <f t="shared" si="29"/>
        <v>7</v>
      </c>
      <c r="BW41" s="87"/>
      <c r="BX41" s="88">
        <f t="shared" si="59"/>
        <v>7</v>
      </c>
      <c r="BY41" s="193">
        <f t="shared" si="51"/>
        <v>0.875</v>
      </c>
    </row>
    <row r="42" spans="2:77" ht="15.75" customHeight="1" thickBot="1" x14ac:dyDescent="0.3">
      <c r="B42" s="829"/>
      <c r="C42" s="897"/>
      <c r="D42" s="617" t="s">
        <v>32</v>
      </c>
      <c r="E42" s="186">
        <f t="shared" si="0"/>
        <v>98.9</v>
      </c>
      <c r="F42" s="75">
        <f t="shared" si="1"/>
        <v>0</v>
      </c>
      <c r="G42" s="76">
        <f t="shared" si="47"/>
        <v>0</v>
      </c>
      <c r="H42" s="78">
        <f t="shared" si="3"/>
        <v>14.875</v>
      </c>
      <c r="I42" s="78">
        <f t="shared" si="4"/>
        <v>14.875</v>
      </c>
      <c r="J42" s="76">
        <f t="shared" si="48"/>
        <v>0.15040444893832153</v>
      </c>
      <c r="K42" s="78">
        <f t="shared" si="6"/>
        <v>273.68700000000001</v>
      </c>
      <c r="L42" s="78">
        <f t="shared" si="7"/>
        <v>288.56200000000001</v>
      </c>
      <c r="M42" s="76">
        <f t="shared" si="49"/>
        <v>2.9177148634984831</v>
      </c>
      <c r="N42" s="78">
        <f t="shared" si="9"/>
        <v>0</v>
      </c>
      <c r="O42" s="78">
        <f t="shared" si="32"/>
        <v>288.56200000000001</v>
      </c>
      <c r="P42" s="76">
        <f t="shared" si="50"/>
        <v>2.9177148634984831</v>
      </c>
      <c r="Q42" s="162">
        <f t="shared" si="10"/>
        <v>98.9</v>
      </c>
      <c r="R42" s="163">
        <v>0</v>
      </c>
      <c r="S42" s="631">
        <v>98.9</v>
      </c>
      <c r="T42" s="164">
        <f t="shared" si="11"/>
        <v>0</v>
      </c>
      <c r="U42" s="165">
        <v>0</v>
      </c>
      <c r="V42" s="195"/>
      <c r="W42" s="164">
        <f t="shared" si="12"/>
        <v>0</v>
      </c>
      <c r="X42" s="165">
        <v>0</v>
      </c>
      <c r="Y42" s="195"/>
      <c r="Z42" s="164">
        <f t="shared" si="13"/>
        <v>0</v>
      </c>
      <c r="AA42" s="165">
        <v>0</v>
      </c>
      <c r="AB42" s="195"/>
      <c r="AC42" s="197">
        <f t="shared" si="14"/>
        <v>0</v>
      </c>
      <c r="AD42" s="198"/>
      <c r="AE42" s="199">
        <f t="shared" si="53"/>
        <v>0</v>
      </c>
      <c r="AF42" s="198">
        <f t="shared" si="15"/>
        <v>0</v>
      </c>
      <c r="AG42" s="197"/>
      <c r="AH42" s="195"/>
      <c r="AI42" s="198">
        <f t="shared" si="16"/>
        <v>0</v>
      </c>
      <c r="AJ42" s="197"/>
      <c r="AK42" s="195">
        <v>0</v>
      </c>
      <c r="AL42" s="198">
        <f t="shared" si="17"/>
        <v>14.875</v>
      </c>
      <c r="AM42" s="197"/>
      <c r="AN42" s="195">
        <v>14.875</v>
      </c>
      <c r="AO42" s="198">
        <f t="shared" si="18"/>
        <v>14.875</v>
      </c>
      <c r="AP42" s="198"/>
      <c r="AQ42" s="189">
        <f t="shared" si="54"/>
        <v>14.875</v>
      </c>
      <c r="AR42" s="198">
        <f t="shared" si="52"/>
        <v>14.875</v>
      </c>
      <c r="AS42" s="198"/>
      <c r="AT42" s="199">
        <f t="shared" si="55"/>
        <v>14.875</v>
      </c>
      <c r="AU42" s="198">
        <f t="shared" si="20"/>
        <v>4.8310000000000004</v>
      </c>
      <c r="AV42" s="197"/>
      <c r="AW42" s="196">
        <v>4.8310000000000004</v>
      </c>
      <c r="AX42" s="198">
        <f t="shared" si="21"/>
        <v>12.448</v>
      </c>
      <c r="AY42" s="197"/>
      <c r="AZ42" s="195">
        <v>12.448</v>
      </c>
      <c r="BA42" s="198">
        <f t="shared" si="22"/>
        <v>256.40800000000002</v>
      </c>
      <c r="BB42" s="197"/>
      <c r="BC42" s="195">
        <v>256.40800000000002</v>
      </c>
      <c r="BD42" s="198">
        <f t="shared" si="23"/>
        <v>273.68700000000001</v>
      </c>
      <c r="BE42" s="198"/>
      <c r="BF42" s="199">
        <f t="shared" si="56"/>
        <v>273.68700000000001</v>
      </c>
      <c r="BG42" s="198">
        <f t="shared" si="24"/>
        <v>288.56200000000001</v>
      </c>
      <c r="BH42" s="198"/>
      <c r="BI42" s="197">
        <f t="shared" si="57"/>
        <v>288.56200000000001</v>
      </c>
      <c r="BJ42" s="198">
        <f t="shared" si="25"/>
        <v>0</v>
      </c>
      <c r="BK42" s="197"/>
      <c r="BL42" s="195">
        <v>0</v>
      </c>
      <c r="BM42" s="198">
        <f t="shared" si="26"/>
        <v>0</v>
      </c>
      <c r="BN42" s="197"/>
      <c r="BO42" s="195"/>
      <c r="BP42" s="198">
        <f t="shared" si="27"/>
        <v>0</v>
      </c>
      <c r="BQ42" s="197"/>
      <c r="BR42" s="195"/>
      <c r="BS42" s="200">
        <f t="shared" si="28"/>
        <v>0</v>
      </c>
      <c r="BT42" s="200"/>
      <c r="BU42" s="120">
        <f t="shared" si="58"/>
        <v>0</v>
      </c>
      <c r="BV42" s="200">
        <f t="shared" si="29"/>
        <v>288.56200000000001</v>
      </c>
      <c r="BW42" s="200"/>
      <c r="BX42" s="120">
        <f t="shared" si="59"/>
        <v>288.56200000000001</v>
      </c>
      <c r="BY42" s="122">
        <f t="shared" si="51"/>
        <v>2.9177148634984831</v>
      </c>
    </row>
    <row r="43" spans="2:77" ht="12" customHeight="1" x14ac:dyDescent="0.25">
      <c r="B43" s="796" t="s">
        <v>74</v>
      </c>
      <c r="C43" s="898" t="s">
        <v>75</v>
      </c>
      <c r="D43" s="616" t="s">
        <v>36</v>
      </c>
      <c r="E43" s="202">
        <f t="shared" si="0"/>
        <v>5.9939999999999998</v>
      </c>
      <c r="F43" s="39">
        <f t="shared" si="1"/>
        <v>0.23499999999999999</v>
      </c>
      <c r="G43" s="40">
        <f t="shared" si="47"/>
        <v>3.920587253920587E-2</v>
      </c>
      <c r="H43" s="42">
        <f t="shared" si="3"/>
        <v>0.64800000000000002</v>
      </c>
      <c r="I43" s="42">
        <f t="shared" si="4"/>
        <v>0.88300000000000001</v>
      </c>
      <c r="J43" s="40">
        <f t="shared" si="48"/>
        <v>0.14731398064731399</v>
      </c>
      <c r="K43" s="42">
        <f t="shared" si="6"/>
        <v>3.6930000000000001</v>
      </c>
      <c r="L43" s="42">
        <f t="shared" si="7"/>
        <v>4.5760000000000005</v>
      </c>
      <c r="M43" s="40">
        <f t="shared" si="49"/>
        <v>0.76343009676343021</v>
      </c>
      <c r="N43" s="42">
        <f t="shared" si="9"/>
        <v>0</v>
      </c>
      <c r="O43" s="42">
        <f t="shared" si="32"/>
        <v>4.5760000000000005</v>
      </c>
      <c r="P43" s="40">
        <f t="shared" si="50"/>
        <v>0.76343009676343021</v>
      </c>
      <c r="Q43" s="203">
        <f t="shared" si="10"/>
        <v>5.9939999999999998</v>
      </c>
      <c r="R43" s="45">
        <v>0</v>
      </c>
      <c r="S43" s="622">
        <v>5.9939999999999998</v>
      </c>
      <c r="T43" s="204">
        <f t="shared" si="11"/>
        <v>0</v>
      </c>
      <c r="U43" s="47">
        <v>0</v>
      </c>
      <c r="V43" s="48"/>
      <c r="W43" s="204">
        <f t="shared" si="12"/>
        <v>0</v>
      </c>
      <c r="X43" s="47">
        <v>0</v>
      </c>
      <c r="Y43" s="48"/>
      <c r="Z43" s="204">
        <f t="shared" si="13"/>
        <v>0.23499999999999999</v>
      </c>
      <c r="AA43" s="47">
        <v>0</v>
      </c>
      <c r="AB43" s="48">
        <v>0.23499999999999999</v>
      </c>
      <c r="AC43" s="205">
        <f t="shared" si="14"/>
        <v>0.23499999999999999</v>
      </c>
      <c r="AD43" s="206">
        <v>0</v>
      </c>
      <c r="AE43" s="207">
        <f t="shared" si="53"/>
        <v>0.23499999999999999</v>
      </c>
      <c r="AF43" s="205">
        <f t="shared" si="15"/>
        <v>0</v>
      </c>
      <c r="AG43" s="208">
        <v>0</v>
      </c>
      <c r="AH43" s="48"/>
      <c r="AI43" s="205">
        <f t="shared" si="16"/>
        <v>0</v>
      </c>
      <c r="AJ43" s="208">
        <v>0</v>
      </c>
      <c r="AK43" s="48">
        <v>0</v>
      </c>
      <c r="AL43" s="205">
        <f t="shared" si="17"/>
        <v>0.64800000000000002</v>
      </c>
      <c r="AM43" s="208">
        <v>0</v>
      </c>
      <c r="AN43" s="48">
        <v>0.64800000000000002</v>
      </c>
      <c r="AO43" s="205">
        <f t="shared" si="18"/>
        <v>0.64800000000000002</v>
      </c>
      <c r="AP43" s="206">
        <v>0</v>
      </c>
      <c r="AQ43" s="207">
        <f t="shared" si="54"/>
        <v>0.64800000000000002</v>
      </c>
      <c r="AR43" s="205">
        <f t="shared" si="52"/>
        <v>0.88300000000000001</v>
      </c>
      <c r="AS43" s="206">
        <v>0</v>
      </c>
      <c r="AT43" s="207">
        <f t="shared" si="55"/>
        <v>0.88300000000000001</v>
      </c>
      <c r="AU43" s="205">
        <f t="shared" si="20"/>
        <v>0</v>
      </c>
      <c r="AV43" s="208">
        <v>0</v>
      </c>
      <c r="AW43" s="49">
        <v>0</v>
      </c>
      <c r="AX43" s="205">
        <f t="shared" si="21"/>
        <v>1.298</v>
      </c>
      <c r="AY43" s="208">
        <v>0</v>
      </c>
      <c r="AZ43" s="48">
        <v>1.298</v>
      </c>
      <c r="BA43" s="205">
        <f t="shared" si="22"/>
        <v>2.395</v>
      </c>
      <c r="BB43" s="208">
        <v>0</v>
      </c>
      <c r="BC43" s="48">
        <v>2.395</v>
      </c>
      <c r="BD43" s="205">
        <f t="shared" si="23"/>
        <v>3.6930000000000001</v>
      </c>
      <c r="BE43" s="206">
        <v>0</v>
      </c>
      <c r="BF43" s="207">
        <f t="shared" si="56"/>
        <v>3.6930000000000001</v>
      </c>
      <c r="BG43" s="205">
        <f t="shared" si="24"/>
        <v>4.5760000000000005</v>
      </c>
      <c r="BH43" s="206">
        <v>0</v>
      </c>
      <c r="BI43" s="207">
        <f t="shared" si="57"/>
        <v>4.5760000000000005</v>
      </c>
      <c r="BJ43" s="205">
        <f t="shared" si="25"/>
        <v>0</v>
      </c>
      <c r="BK43" s="208">
        <v>0</v>
      </c>
      <c r="BL43" s="48">
        <v>0</v>
      </c>
      <c r="BM43" s="205">
        <f t="shared" si="26"/>
        <v>0</v>
      </c>
      <c r="BN43" s="208">
        <v>0</v>
      </c>
      <c r="BO43" s="48">
        <v>0</v>
      </c>
      <c r="BP43" s="205">
        <f t="shared" si="27"/>
        <v>0</v>
      </c>
      <c r="BQ43" s="208">
        <v>0</v>
      </c>
      <c r="BR43" s="48">
        <v>0</v>
      </c>
      <c r="BS43" s="209">
        <f t="shared" si="28"/>
        <v>0</v>
      </c>
      <c r="BT43" s="210">
        <v>0</v>
      </c>
      <c r="BU43" s="51">
        <f t="shared" si="58"/>
        <v>0</v>
      </c>
      <c r="BV43" s="209">
        <f t="shared" si="29"/>
        <v>4.5760000000000005</v>
      </c>
      <c r="BW43" s="210">
        <v>0</v>
      </c>
      <c r="BX43" s="51">
        <f t="shared" si="59"/>
        <v>4.5760000000000005</v>
      </c>
      <c r="BY43" s="54">
        <f t="shared" si="51"/>
        <v>0.76343009676343021</v>
      </c>
    </row>
    <row r="44" spans="2:77" ht="12" customHeight="1" x14ac:dyDescent="0.25">
      <c r="B44" s="832"/>
      <c r="C44" s="899"/>
      <c r="D44" s="74" t="s">
        <v>76</v>
      </c>
      <c r="E44" s="186">
        <f t="shared" si="0"/>
        <v>48</v>
      </c>
      <c r="F44" s="75">
        <f t="shared" si="1"/>
        <v>3</v>
      </c>
      <c r="G44" s="76">
        <f t="shared" si="47"/>
        <v>6.25E-2</v>
      </c>
      <c r="H44" s="78">
        <f t="shared" si="3"/>
        <v>5</v>
      </c>
      <c r="I44" s="78">
        <f t="shared" si="4"/>
        <v>8</v>
      </c>
      <c r="J44" s="76">
        <f t="shared" si="48"/>
        <v>0.16666666666666666</v>
      </c>
      <c r="K44" s="78">
        <f t="shared" si="6"/>
        <v>20</v>
      </c>
      <c r="L44" s="78">
        <f t="shared" si="7"/>
        <v>28</v>
      </c>
      <c r="M44" s="76">
        <f t="shared" si="49"/>
        <v>0.58333333333333337</v>
      </c>
      <c r="N44" s="78">
        <f t="shared" si="9"/>
        <v>0</v>
      </c>
      <c r="O44" s="78">
        <f t="shared" si="32"/>
        <v>28</v>
      </c>
      <c r="P44" s="76">
        <f t="shared" si="50"/>
        <v>0.58333333333333337</v>
      </c>
      <c r="Q44" s="211">
        <f t="shared" si="10"/>
        <v>48</v>
      </c>
      <c r="R44" s="92">
        <v>0</v>
      </c>
      <c r="S44" s="625">
        <v>48</v>
      </c>
      <c r="T44" s="212">
        <f t="shared" si="11"/>
        <v>0</v>
      </c>
      <c r="U44" s="94">
        <v>0</v>
      </c>
      <c r="V44" s="95"/>
      <c r="W44" s="212">
        <f t="shared" si="12"/>
        <v>0</v>
      </c>
      <c r="X44" s="94">
        <v>0</v>
      </c>
      <c r="Y44" s="95"/>
      <c r="Z44" s="212">
        <f t="shared" si="13"/>
        <v>3</v>
      </c>
      <c r="AA44" s="94">
        <v>0</v>
      </c>
      <c r="AB44" s="95">
        <v>3</v>
      </c>
      <c r="AC44" s="213">
        <f t="shared" si="14"/>
        <v>3</v>
      </c>
      <c r="AD44" s="190">
        <v>0</v>
      </c>
      <c r="AE44" s="189">
        <f t="shared" si="53"/>
        <v>3</v>
      </c>
      <c r="AF44" s="213">
        <f t="shared" si="15"/>
        <v>0</v>
      </c>
      <c r="AG44" s="189">
        <v>0</v>
      </c>
      <c r="AH44" s="95"/>
      <c r="AI44" s="213">
        <f t="shared" si="16"/>
        <v>0</v>
      </c>
      <c r="AJ44" s="189">
        <v>0</v>
      </c>
      <c r="AK44" s="95">
        <v>0</v>
      </c>
      <c r="AL44" s="213">
        <f t="shared" si="17"/>
        <v>5</v>
      </c>
      <c r="AM44" s="189">
        <v>0</v>
      </c>
      <c r="AN44" s="95">
        <v>5</v>
      </c>
      <c r="AO44" s="213">
        <f>AP44+AQ44</f>
        <v>5</v>
      </c>
      <c r="AP44" s="190">
        <v>0</v>
      </c>
      <c r="AQ44" s="189">
        <f t="shared" si="54"/>
        <v>5</v>
      </c>
      <c r="AR44" s="213">
        <f t="shared" si="52"/>
        <v>8</v>
      </c>
      <c r="AS44" s="190">
        <v>0</v>
      </c>
      <c r="AT44" s="189">
        <f t="shared" si="55"/>
        <v>8</v>
      </c>
      <c r="AU44" s="213">
        <f t="shared" si="20"/>
        <v>0</v>
      </c>
      <c r="AV44" s="189">
        <v>0</v>
      </c>
      <c r="AW44" s="96">
        <v>0</v>
      </c>
      <c r="AX44" s="213">
        <f t="shared" si="21"/>
        <v>7</v>
      </c>
      <c r="AY44" s="189">
        <v>0</v>
      </c>
      <c r="AZ44" s="95">
        <v>7</v>
      </c>
      <c r="BA44" s="213">
        <f t="shared" si="22"/>
        <v>13</v>
      </c>
      <c r="BB44" s="189">
        <v>0</v>
      </c>
      <c r="BC44" s="95">
        <v>13</v>
      </c>
      <c r="BD44" s="213">
        <f t="shared" si="23"/>
        <v>20</v>
      </c>
      <c r="BE44" s="190">
        <v>0</v>
      </c>
      <c r="BF44" s="189">
        <f t="shared" si="56"/>
        <v>20</v>
      </c>
      <c r="BG44" s="213">
        <f t="shared" si="24"/>
        <v>28</v>
      </c>
      <c r="BH44" s="190">
        <v>0</v>
      </c>
      <c r="BI44" s="189">
        <f t="shared" si="57"/>
        <v>28</v>
      </c>
      <c r="BJ44" s="213">
        <f t="shared" si="25"/>
        <v>0</v>
      </c>
      <c r="BK44" s="189">
        <v>0</v>
      </c>
      <c r="BL44" s="95">
        <v>0</v>
      </c>
      <c r="BM44" s="213">
        <f t="shared" si="26"/>
        <v>0</v>
      </c>
      <c r="BN44" s="189">
        <v>0</v>
      </c>
      <c r="BO44" s="95">
        <v>0</v>
      </c>
      <c r="BP44" s="213">
        <f t="shared" si="27"/>
        <v>0</v>
      </c>
      <c r="BQ44" s="189">
        <v>0</v>
      </c>
      <c r="BR44" s="95">
        <v>0</v>
      </c>
      <c r="BS44" s="86">
        <f t="shared" si="28"/>
        <v>0</v>
      </c>
      <c r="BT44" s="87">
        <v>0</v>
      </c>
      <c r="BU44" s="88">
        <f t="shared" si="58"/>
        <v>0</v>
      </c>
      <c r="BV44" s="86">
        <f t="shared" si="29"/>
        <v>28</v>
      </c>
      <c r="BW44" s="87">
        <v>0</v>
      </c>
      <c r="BX44" s="88">
        <f t="shared" si="59"/>
        <v>28</v>
      </c>
      <c r="BY44" s="90">
        <f t="shared" si="51"/>
        <v>0.58333333333333337</v>
      </c>
    </row>
    <row r="45" spans="2:77" ht="12" customHeight="1" thickBot="1" x14ac:dyDescent="0.3">
      <c r="B45" s="797"/>
      <c r="C45" s="900"/>
      <c r="D45" s="617" t="s">
        <v>32</v>
      </c>
      <c r="E45" s="214">
        <f t="shared" si="0"/>
        <v>8610.58</v>
      </c>
      <c r="F45" s="161">
        <f t="shared" si="1"/>
        <v>318.33499999999998</v>
      </c>
      <c r="G45" s="108">
        <f t="shared" si="47"/>
        <v>3.6970215711369034E-2</v>
      </c>
      <c r="H45" s="110">
        <f t="shared" si="3"/>
        <v>918.19500000000005</v>
      </c>
      <c r="I45" s="110">
        <f t="shared" si="4"/>
        <v>1236.53</v>
      </c>
      <c r="J45" s="108">
        <f t="shared" si="48"/>
        <v>0.14360588949873296</v>
      </c>
      <c r="K45" s="110">
        <f t="shared" si="6"/>
        <v>4696.0119999999997</v>
      </c>
      <c r="L45" s="110">
        <f t="shared" si="7"/>
        <v>5932.5419999999995</v>
      </c>
      <c r="M45" s="108">
        <f t="shared" si="49"/>
        <v>0.68898285597485875</v>
      </c>
      <c r="N45" s="110">
        <f t="shared" si="9"/>
        <v>0</v>
      </c>
      <c r="O45" s="110">
        <f t="shared" si="32"/>
        <v>5932.5419999999995</v>
      </c>
      <c r="P45" s="108">
        <f t="shared" si="50"/>
        <v>0.68898285597485875</v>
      </c>
      <c r="Q45" s="215">
        <f t="shared" si="10"/>
        <v>8610.58</v>
      </c>
      <c r="R45" s="163">
        <v>0</v>
      </c>
      <c r="S45" s="626">
        <v>8610.58</v>
      </c>
      <c r="T45" s="216">
        <f t="shared" si="11"/>
        <v>0</v>
      </c>
      <c r="U45" s="165">
        <v>0</v>
      </c>
      <c r="V45" s="99"/>
      <c r="W45" s="216">
        <f t="shared" si="12"/>
        <v>0</v>
      </c>
      <c r="X45" s="165">
        <v>0</v>
      </c>
      <c r="Y45" s="99"/>
      <c r="Z45" s="216">
        <f t="shared" si="13"/>
        <v>318.33499999999998</v>
      </c>
      <c r="AA45" s="165">
        <v>0</v>
      </c>
      <c r="AB45" s="99">
        <v>318.33499999999998</v>
      </c>
      <c r="AC45" s="217">
        <f t="shared" si="14"/>
        <v>318.33499999999998</v>
      </c>
      <c r="AD45" s="218">
        <v>0</v>
      </c>
      <c r="AE45" s="199">
        <f t="shared" si="53"/>
        <v>318.33499999999998</v>
      </c>
      <c r="AF45" s="217">
        <f t="shared" si="15"/>
        <v>0</v>
      </c>
      <c r="AG45" s="219">
        <v>0</v>
      </c>
      <c r="AH45" s="99"/>
      <c r="AI45" s="217">
        <f t="shared" si="16"/>
        <v>0</v>
      </c>
      <c r="AJ45" s="219">
        <v>0</v>
      </c>
      <c r="AK45" s="99"/>
      <c r="AL45" s="217">
        <f t="shared" si="17"/>
        <v>918.19500000000005</v>
      </c>
      <c r="AM45" s="219">
        <v>0</v>
      </c>
      <c r="AN45" s="99">
        <v>918.19500000000005</v>
      </c>
      <c r="AO45" s="217">
        <f t="shared" si="18"/>
        <v>918.19500000000005</v>
      </c>
      <c r="AP45" s="218">
        <v>0</v>
      </c>
      <c r="AQ45" s="199">
        <f t="shared" si="54"/>
        <v>918.19500000000005</v>
      </c>
      <c r="AR45" s="217">
        <f t="shared" si="52"/>
        <v>1236.53</v>
      </c>
      <c r="AS45" s="218">
        <v>0</v>
      </c>
      <c r="AT45" s="199">
        <f t="shared" si="55"/>
        <v>1236.53</v>
      </c>
      <c r="AU45" s="217">
        <f t="shared" si="20"/>
        <v>0</v>
      </c>
      <c r="AV45" s="219">
        <v>0</v>
      </c>
      <c r="AW45" s="100">
        <v>0</v>
      </c>
      <c r="AX45" s="217">
        <f t="shared" si="21"/>
        <v>1646.019</v>
      </c>
      <c r="AY45" s="219">
        <v>0</v>
      </c>
      <c r="AZ45" s="99">
        <v>1646.019</v>
      </c>
      <c r="BA45" s="217">
        <f t="shared" si="22"/>
        <v>3049.9929999999999</v>
      </c>
      <c r="BB45" s="219">
        <v>0</v>
      </c>
      <c r="BC45" s="99">
        <v>3049.9929999999999</v>
      </c>
      <c r="BD45" s="217">
        <f t="shared" si="23"/>
        <v>4696.0119999999997</v>
      </c>
      <c r="BE45" s="218">
        <v>0</v>
      </c>
      <c r="BF45" s="199">
        <f t="shared" si="56"/>
        <v>4696.0119999999997</v>
      </c>
      <c r="BG45" s="217">
        <f t="shared" si="24"/>
        <v>5932.5419999999995</v>
      </c>
      <c r="BH45" s="218">
        <v>0</v>
      </c>
      <c r="BI45" s="199">
        <f t="shared" si="57"/>
        <v>5932.5419999999995</v>
      </c>
      <c r="BJ45" s="217">
        <f t="shared" si="25"/>
        <v>0</v>
      </c>
      <c r="BK45" s="219">
        <v>0</v>
      </c>
      <c r="BL45" s="99">
        <v>0</v>
      </c>
      <c r="BM45" s="217">
        <f t="shared" si="26"/>
        <v>0</v>
      </c>
      <c r="BN45" s="219">
        <v>0</v>
      </c>
      <c r="BO45" s="99">
        <v>0</v>
      </c>
      <c r="BP45" s="217">
        <f t="shared" si="27"/>
        <v>0</v>
      </c>
      <c r="BQ45" s="219">
        <v>0</v>
      </c>
      <c r="BR45" s="99">
        <v>0</v>
      </c>
      <c r="BS45" s="220">
        <f t="shared" si="28"/>
        <v>0</v>
      </c>
      <c r="BT45" s="221">
        <v>0</v>
      </c>
      <c r="BU45" s="120">
        <f t="shared" si="58"/>
        <v>0</v>
      </c>
      <c r="BV45" s="220">
        <f t="shared" si="29"/>
        <v>5932.5419999999995</v>
      </c>
      <c r="BW45" s="221">
        <v>0</v>
      </c>
      <c r="BX45" s="119">
        <f t="shared" si="59"/>
        <v>5932.5419999999995</v>
      </c>
      <c r="BY45" s="122">
        <f t="shared" si="51"/>
        <v>0.68898285597485875</v>
      </c>
    </row>
    <row r="46" spans="2:77" ht="21" customHeight="1" x14ac:dyDescent="0.25">
      <c r="B46" s="796" t="s">
        <v>77</v>
      </c>
      <c r="C46" s="909" t="s">
        <v>78</v>
      </c>
      <c r="D46" s="616" t="s">
        <v>36</v>
      </c>
      <c r="E46" s="202">
        <f t="shared" si="0"/>
        <v>0</v>
      </c>
      <c r="F46" s="39">
        <f t="shared" si="1"/>
        <v>0</v>
      </c>
      <c r="G46" s="40"/>
      <c r="H46" s="42">
        <f t="shared" si="3"/>
        <v>0</v>
      </c>
      <c r="I46" s="42">
        <f t="shared" si="4"/>
        <v>0</v>
      </c>
      <c r="J46" s="40">
        <v>0</v>
      </c>
      <c r="K46" s="42">
        <f t="shared" si="6"/>
        <v>0.13500000000000001</v>
      </c>
      <c r="L46" s="42">
        <f t="shared" si="7"/>
        <v>0.13500000000000001</v>
      </c>
      <c r="M46" s="40">
        <v>0</v>
      </c>
      <c r="N46" s="42">
        <f t="shared" si="9"/>
        <v>0</v>
      </c>
      <c r="O46" s="42">
        <f t="shared" si="32"/>
        <v>0.13500000000000001</v>
      </c>
      <c r="P46" s="40"/>
      <c r="Q46" s="44">
        <f t="shared" si="10"/>
        <v>0</v>
      </c>
      <c r="R46" s="45">
        <v>0</v>
      </c>
      <c r="S46" s="622"/>
      <c r="T46" s="46">
        <f t="shared" si="11"/>
        <v>0</v>
      </c>
      <c r="U46" s="47">
        <v>0</v>
      </c>
      <c r="V46" s="48">
        <v>0</v>
      </c>
      <c r="W46" s="46">
        <f t="shared" si="12"/>
        <v>0</v>
      </c>
      <c r="X46" s="47">
        <v>0</v>
      </c>
      <c r="Y46" s="48">
        <v>0</v>
      </c>
      <c r="Z46" s="46">
        <f t="shared" si="13"/>
        <v>0</v>
      </c>
      <c r="AA46" s="47">
        <v>0</v>
      </c>
      <c r="AB46" s="48">
        <v>0</v>
      </c>
      <c r="AC46" s="222">
        <f t="shared" si="14"/>
        <v>0</v>
      </c>
      <c r="AD46" s="223">
        <v>0</v>
      </c>
      <c r="AE46" s="207">
        <f t="shared" si="53"/>
        <v>0</v>
      </c>
      <c r="AF46" s="222">
        <f t="shared" si="15"/>
        <v>0</v>
      </c>
      <c r="AG46" s="207">
        <v>0</v>
      </c>
      <c r="AH46" s="48">
        <v>0</v>
      </c>
      <c r="AI46" s="222">
        <f t="shared" si="16"/>
        <v>0</v>
      </c>
      <c r="AJ46" s="207">
        <v>0</v>
      </c>
      <c r="AK46" s="48">
        <v>0</v>
      </c>
      <c r="AL46" s="222">
        <f t="shared" si="17"/>
        <v>0</v>
      </c>
      <c r="AM46" s="207">
        <v>0</v>
      </c>
      <c r="AN46" s="48">
        <v>0</v>
      </c>
      <c r="AO46" s="222">
        <f t="shared" si="18"/>
        <v>0</v>
      </c>
      <c r="AP46" s="223">
        <v>0</v>
      </c>
      <c r="AQ46" s="207">
        <f t="shared" si="54"/>
        <v>0</v>
      </c>
      <c r="AR46" s="222">
        <f t="shared" si="52"/>
        <v>0</v>
      </c>
      <c r="AS46" s="223">
        <v>0</v>
      </c>
      <c r="AT46" s="207">
        <f t="shared" si="55"/>
        <v>0</v>
      </c>
      <c r="AU46" s="222">
        <f t="shared" si="20"/>
        <v>0</v>
      </c>
      <c r="AV46" s="207">
        <v>0</v>
      </c>
      <c r="AW46" s="49">
        <v>0</v>
      </c>
      <c r="AX46" s="222">
        <f t="shared" si="21"/>
        <v>0</v>
      </c>
      <c r="AY46" s="207">
        <v>0</v>
      </c>
      <c r="AZ46" s="48">
        <v>0</v>
      </c>
      <c r="BA46" s="222">
        <f t="shared" si="22"/>
        <v>0.13500000000000001</v>
      </c>
      <c r="BB46" s="207">
        <v>0</v>
      </c>
      <c r="BC46" s="48">
        <v>0.13500000000000001</v>
      </c>
      <c r="BD46" s="222">
        <f t="shared" si="23"/>
        <v>0.13500000000000001</v>
      </c>
      <c r="BE46" s="223">
        <v>0</v>
      </c>
      <c r="BF46" s="207">
        <f t="shared" si="56"/>
        <v>0.13500000000000001</v>
      </c>
      <c r="BG46" s="222">
        <f t="shared" si="24"/>
        <v>0.13500000000000001</v>
      </c>
      <c r="BH46" s="223">
        <v>0</v>
      </c>
      <c r="BI46" s="207">
        <f t="shared" si="57"/>
        <v>0.13500000000000001</v>
      </c>
      <c r="BJ46" s="222">
        <f t="shared" si="25"/>
        <v>0</v>
      </c>
      <c r="BK46" s="207">
        <v>0</v>
      </c>
      <c r="BL46" s="48">
        <v>0</v>
      </c>
      <c r="BM46" s="222">
        <f t="shared" si="26"/>
        <v>0</v>
      </c>
      <c r="BN46" s="207">
        <v>0</v>
      </c>
      <c r="BO46" s="48">
        <v>0</v>
      </c>
      <c r="BP46" s="222">
        <f t="shared" si="27"/>
        <v>0</v>
      </c>
      <c r="BQ46" s="207">
        <v>0</v>
      </c>
      <c r="BR46" s="48">
        <v>0</v>
      </c>
      <c r="BS46" s="224">
        <f t="shared" si="28"/>
        <v>0</v>
      </c>
      <c r="BT46" s="225">
        <v>0</v>
      </c>
      <c r="BU46" s="51">
        <f t="shared" si="58"/>
        <v>0</v>
      </c>
      <c r="BV46" s="224">
        <f t="shared" si="29"/>
        <v>0.13500000000000001</v>
      </c>
      <c r="BW46" s="225">
        <v>0</v>
      </c>
      <c r="BX46" s="51">
        <f t="shared" si="59"/>
        <v>0.13500000000000001</v>
      </c>
      <c r="BY46" s="193"/>
    </row>
    <row r="47" spans="2:77" ht="21" customHeight="1" thickBot="1" x14ac:dyDescent="0.3">
      <c r="B47" s="797"/>
      <c r="C47" s="910"/>
      <c r="D47" s="617" t="s">
        <v>32</v>
      </c>
      <c r="E47" s="214">
        <f t="shared" si="0"/>
        <v>0</v>
      </c>
      <c r="F47" s="161">
        <f t="shared" si="1"/>
        <v>0</v>
      </c>
      <c r="G47" s="108"/>
      <c r="H47" s="110">
        <f t="shared" si="3"/>
        <v>0</v>
      </c>
      <c r="I47" s="110">
        <f t="shared" si="4"/>
        <v>0</v>
      </c>
      <c r="J47" s="108">
        <v>0</v>
      </c>
      <c r="K47" s="110">
        <f t="shared" si="6"/>
        <v>174.86099999999999</v>
      </c>
      <c r="L47" s="110">
        <f t="shared" si="7"/>
        <v>174.86099999999999</v>
      </c>
      <c r="M47" s="108">
        <v>0</v>
      </c>
      <c r="N47" s="110">
        <f t="shared" si="9"/>
        <v>0</v>
      </c>
      <c r="O47" s="110">
        <f t="shared" si="32"/>
        <v>174.86099999999999</v>
      </c>
      <c r="P47" s="108"/>
      <c r="Q47" s="162">
        <f t="shared" si="10"/>
        <v>0</v>
      </c>
      <c r="R47" s="163">
        <v>0</v>
      </c>
      <c r="S47" s="626">
        <f>S46*748.57</f>
        <v>0</v>
      </c>
      <c r="T47" s="164">
        <f t="shared" si="11"/>
        <v>0</v>
      </c>
      <c r="U47" s="165">
        <v>0</v>
      </c>
      <c r="V47" s="99">
        <v>0</v>
      </c>
      <c r="W47" s="164">
        <f t="shared" si="12"/>
        <v>0</v>
      </c>
      <c r="X47" s="165">
        <v>0</v>
      </c>
      <c r="Y47" s="99">
        <v>0</v>
      </c>
      <c r="Z47" s="164">
        <f t="shared" si="13"/>
        <v>0</v>
      </c>
      <c r="AA47" s="165">
        <v>0</v>
      </c>
      <c r="AB47" s="99">
        <v>0</v>
      </c>
      <c r="AC47" s="226">
        <f t="shared" si="14"/>
        <v>0</v>
      </c>
      <c r="AD47" s="198">
        <v>0</v>
      </c>
      <c r="AE47" s="199">
        <f t="shared" si="53"/>
        <v>0</v>
      </c>
      <c r="AF47" s="226">
        <f t="shared" si="15"/>
        <v>0</v>
      </c>
      <c r="AG47" s="197">
        <v>0</v>
      </c>
      <c r="AH47" s="99">
        <v>0</v>
      </c>
      <c r="AI47" s="226">
        <f t="shared" si="16"/>
        <v>0</v>
      </c>
      <c r="AJ47" s="197">
        <v>0</v>
      </c>
      <c r="AK47" s="99">
        <v>0</v>
      </c>
      <c r="AL47" s="226">
        <f t="shared" si="17"/>
        <v>0</v>
      </c>
      <c r="AM47" s="197">
        <v>0</v>
      </c>
      <c r="AN47" s="99">
        <v>0</v>
      </c>
      <c r="AO47" s="226">
        <f t="shared" si="18"/>
        <v>0</v>
      </c>
      <c r="AP47" s="198">
        <v>0</v>
      </c>
      <c r="AQ47" s="199">
        <f t="shared" si="54"/>
        <v>0</v>
      </c>
      <c r="AR47" s="226">
        <f t="shared" si="52"/>
        <v>0</v>
      </c>
      <c r="AS47" s="198">
        <v>0</v>
      </c>
      <c r="AT47" s="197">
        <f t="shared" si="55"/>
        <v>0</v>
      </c>
      <c r="AU47" s="226">
        <f t="shared" si="20"/>
        <v>0</v>
      </c>
      <c r="AV47" s="197">
        <v>0</v>
      </c>
      <c r="AW47" s="100">
        <v>0</v>
      </c>
      <c r="AX47" s="226">
        <f t="shared" si="21"/>
        <v>0</v>
      </c>
      <c r="AY47" s="197">
        <v>0</v>
      </c>
      <c r="AZ47" s="99">
        <v>0</v>
      </c>
      <c r="BA47" s="226">
        <f t="shared" si="22"/>
        <v>174.86099999999999</v>
      </c>
      <c r="BB47" s="197">
        <v>0</v>
      </c>
      <c r="BC47" s="99">
        <v>174.86099999999999</v>
      </c>
      <c r="BD47" s="226">
        <f t="shared" si="23"/>
        <v>174.86099999999999</v>
      </c>
      <c r="BE47" s="198">
        <v>0</v>
      </c>
      <c r="BF47" s="199">
        <f t="shared" si="56"/>
        <v>174.86099999999999</v>
      </c>
      <c r="BG47" s="226">
        <f t="shared" si="24"/>
        <v>174.86099999999999</v>
      </c>
      <c r="BH47" s="198">
        <v>0</v>
      </c>
      <c r="BI47" s="197">
        <f t="shared" si="57"/>
        <v>174.86099999999999</v>
      </c>
      <c r="BJ47" s="226">
        <f t="shared" si="25"/>
        <v>0</v>
      </c>
      <c r="BK47" s="197">
        <v>0</v>
      </c>
      <c r="BL47" s="99">
        <v>0</v>
      </c>
      <c r="BM47" s="226">
        <f t="shared" si="26"/>
        <v>0</v>
      </c>
      <c r="BN47" s="197">
        <v>0</v>
      </c>
      <c r="BO47" s="99">
        <v>0</v>
      </c>
      <c r="BP47" s="226">
        <f t="shared" si="27"/>
        <v>0</v>
      </c>
      <c r="BQ47" s="197">
        <v>0</v>
      </c>
      <c r="BR47" s="99">
        <v>0</v>
      </c>
      <c r="BS47" s="227">
        <f t="shared" si="28"/>
        <v>0</v>
      </c>
      <c r="BT47" s="200">
        <v>0</v>
      </c>
      <c r="BU47" s="120">
        <f t="shared" si="58"/>
        <v>0</v>
      </c>
      <c r="BV47" s="227">
        <f t="shared" si="29"/>
        <v>174.86099999999999</v>
      </c>
      <c r="BW47" s="200">
        <v>0</v>
      </c>
      <c r="BX47" s="152">
        <f t="shared" si="59"/>
        <v>174.86099999999999</v>
      </c>
      <c r="BY47" s="228"/>
    </row>
    <row r="48" spans="2:77" ht="20.25" customHeight="1" x14ac:dyDescent="0.25">
      <c r="B48" s="796" t="s">
        <v>79</v>
      </c>
      <c r="C48" s="909" t="s">
        <v>80</v>
      </c>
      <c r="D48" s="618" t="s">
        <v>36</v>
      </c>
      <c r="E48" s="202">
        <f t="shared" si="0"/>
        <v>4.8000000000000001E-2</v>
      </c>
      <c r="F48" s="39">
        <f t="shared" si="1"/>
        <v>0.106</v>
      </c>
      <c r="G48" s="40">
        <f t="shared" si="47"/>
        <v>2.208333333333333</v>
      </c>
      <c r="H48" s="42">
        <f t="shared" si="3"/>
        <v>2.6000000000000002E-2</v>
      </c>
      <c r="I48" s="42">
        <f t="shared" si="4"/>
        <v>0.13200000000000001</v>
      </c>
      <c r="J48" s="40">
        <f t="shared" si="48"/>
        <v>2.75</v>
      </c>
      <c r="K48" s="42">
        <f t="shared" si="6"/>
        <v>1.7000000000000001E-2</v>
      </c>
      <c r="L48" s="42">
        <f t="shared" si="7"/>
        <v>0.14900000000000002</v>
      </c>
      <c r="M48" s="40">
        <f t="shared" si="49"/>
        <v>3.104166666666667</v>
      </c>
      <c r="N48" s="42">
        <f t="shared" si="9"/>
        <v>0</v>
      </c>
      <c r="O48" s="42">
        <f t="shared" si="32"/>
        <v>0.14900000000000002</v>
      </c>
      <c r="P48" s="40">
        <f t="shared" si="50"/>
        <v>3.104166666666667</v>
      </c>
      <c r="Q48" s="80">
        <f t="shared" si="10"/>
        <v>4.8000000000000001E-2</v>
      </c>
      <c r="R48" s="81">
        <v>0</v>
      </c>
      <c r="S48" s="624">
        <v>4.8000000000000001E-2</v>
      </c>
      <c r="T48" s="82">
        <f t="shared" si="11"/>
        <v>1E-3</v>
      </c>
      <c r="U48" s="83">
        <v>0</v>
      </c>
      <c r="V48" s="84">
        <v>1E-3</v>
      </c>
      <c r="W48" s="82">
        <f t="shared" si="12"/>
        <v>0.105</v>
      </c>
      <c r="X48" s="83">
        <v>0</v>
      </c>
      <c r="Y48" s="84">
        <v>0.105</v>
      </c>
      <c r="Z48" s="82">
        <f t="shared" si="13"/>
        <v>0</v>
      </c>
      <c r="AA48" s="83">
        <v>0</v>
      </c>
      <c r="AB48" s="84">
        <v>0</v>
      </c>
      <c r="AC48" s="222">
        <f t="shared" si="14"/>
        <v>0.106</v>
      </c>
      <c r="AD48" s="223">
        <v>0</v>
      </c>
      <c r="AE48" s="207">
        <f t="shared" si="53"/>
        <v>0.106</v>
      </c>
      <c r="AF48" s="222">
        <f t="shared" si="15"/>
        <v>8.9999999999999993E-3</v>
      </c>
      <c r="AG48" s="207">
        <v>0</v>
      </c>
      <c r="AH48" s="84">
        <v>8.9999999999999993E-3</v>
      </c>
      <c r="AI48" s="222">
        <f t="shared" si="16"/>
        <v>3.0000000000000001E-3</v>
      </c>
      <c r="AJ48" s="207">
        <v>0</v>
      </c>
      <c r="AK48" s="84">
        <v>3.0000000000000001E-3</v>
      </c>
      <c r="AL48" s="222">
        <f t="shared" si="17"/>
        <v>1.4E-2</v>
      </c>
      <c r="AM48" s="207">
        <v>0</v>
      </c>
      <c r="AN48" s="84">
        <v>1.4E-2</v>
      </c>
      <c r="AO48" s="222">
        <f t="shared" si="18"/>
        <v>2.6000000000000002E-2</v>
      </c>
      <c r="AP48" s="223">
        <v>0</v>
      </c>
      <c r="AQ48" s="207">
        <f t="shared" si="54"/>
        <v>2.6000000000000002E-2</v>
      </c>
      <c r="AR48" s="222">
        <f t="shared" si="52"/>
        <v>0.13200000000000001</v>
      </c>
      <c r="AS48" s="223">
        <v>0</v>
      </c>
      <c r="AT48" s="207">
        <f t="shared" si="55"/>
        <v>0.13200000000000001</v>
      </c>
      <c r="AU48" s="222">
        <f t="shared" si="20"/>
        <v>0</v>
      </c>
      <c r="AV48" s="207">
        <v>0</v>
      </c>
      <c r="AW48" s="85">
        <v>0</v>
      </c>
      <c r="AX48" s="222">
        <f t="shared" si="21"/>
        <v>1.0999999999999999E-2</v>
      </c>
      <c r="AY48" s="207">
        <v>0</v>
      </c>
      <c r="AZ48" s="84">
        <v>1.0999999999999999E-2</v>
      </c>
      <c r="BA48" s="222">
        <f t="shared" si="22"/>
        <v>6.0000000000000001E-3</v>
      </c>
      <c r="BB48" s="207">
        <v>0</v>
      </c>
      <c r="BC48" s="84">
        <v>6.0000000000000001E-3</v>
      </c>
      <c r="BD48" s="222">
        <f t="shared" si="23"/>
        <v>1.7000000000000001E-2</v>
      </c>
      <c r="BE48" s="223">
        <v>0</v>
      </c>
      <c r="BF48" s="207">
        <f t="shared" si="56"/>
        <v>1.7000000000000001E-2</v>
      </c>
      <c r="BG48" s="222">
        <f t="shared" si="24"/>
        <v>0.14900000000000002</v>
      </c>
      <c r="BH48" s="223">
        <v>0</v>
      </c>
      <c r="BI48" s="187">
        <f t="shared" si="57"/>
        <v>0.14900000000000002</v>
      </c>
      <c r="BJ48" s="222">
        <f t="shared" si="25"/>
        <v>0</v>
      </c>
      <c r="BK48" s="207">
        <v>0</v>
      </c>
      <c r="BL48" s="84">
        <v>0</v>
      </c>
      <c r="BM48" s="222">
        <f t="shared" si="26"/>
        <v>0</v>
      </c>
      <c r="BN48" s="207">
        <v>0</v>
      </c>
      <c r="BO48" s="84">
        <v>0</v>
      </c>
      <c r="BP48" s="222">
        <f t="shared" si="27"/>
        <v>0</v>
      </c>
      <c r="BQ48" s="207">
        <v>0</v>
      </c>
      <c r="BR48" s="84">
        <v>0</v>
      </c>
      <c r="BS48" s="224">
        <f t="shared" si="28"/>
        <v>0</v>
      </c>
      <c r="BT48" s="225">
        <v>0</v>
      </c>
      <c r="BU48" s="51">
        <f t="shared" si="58"/>
        <v>0</v>
      </c>
      <c r="BV48" s="224">
        <f t="shared" si="29"/>
        <v>0.14900000000000002</v>
      </c>
      <c r="BW48" s="225">
        <v>0</v>
      </c>
      <c r="BX48" s="51">
        <f t="shared" si="59"/>
        <v>0.14900000000000002</v>
      </c>
      <c r="BY48" s="54">
        <f t="shared" si="51"/>
        <v>3.104166666666667</v>
      </c>
    </row>
    <row r="49" spans="2:77" ht="20.25" customHeight="1" thickBot="1" x14ac:dyDescent="0.3">
      <c r="B49" s="797"/>
      <c r="C49" s="910"/>
      <c r="D49" s="617" t="s">
        <v>32</v>
      </c>
      <c r="E49" s="214">
        <f t="shared" si="0"/>
        <v>54.143999999999998</v>
      </c>
      <c r="F49" s="161">
        <f t="shared" si="1"/>
        <v>163.506</v>
      </c>
      <c r="G49" s="108">
        <f t="shared" si="47"/>
        <v>3.0198359929078014</v>
      </c>
      <c r="H49" s="110">
        <f t="shared" si="3"/>
        <v>30.718</v>
      </c>
      <c r="I49" s="110">
        <f t="shared" si="4"/>
        <v>194.22399999999999</v>
      </c>
      <c r="J49" s="108">
        <f t="shared" si="48"/>
        <v>3.5871749408983451</v>
      </c>
      <c r="K49" s="110">
        <f t="shared" si="6"/>
        <v>26.808</v>
      </c>
      <c r="L49" s="110">
        <f t="shared" si="7"/>
        <v>221.03199999999998</v>
      </c>
      <c r="M49" s="108">
        <f t="shared" si="49"/>
        <v>4.0822990543735225</v>
      </c>
      <c r="N49" s="110">
        <f t="shared" si="9"/>
        <v>0</v>
      </c>
      <c r="O49" s="110">
        <f t="shared" si="32"/>
        <v>221.03199999999998</v>
      </c>
      <c r="P49" s="108">
        <f t="shared" si="50"/>
        <v>4.0822990543735225</v>
      </c>
      <c r="Q49" s="230">
        <f t="shared" si="10"/>
        <v>54.143999999999998</v>
      </c>
      <c r="R49" s="231">
        <v>0</v>
      </c>
      <c r="S49" s="632">
        <f>S48*1128</f>
        <v>54.143999999999998</v>
      </c>
      <c r="T49" s="232">
        <f t="shared" si="11"/>
        <v>1.194</v>
      </c>
      <c r="U49" s="233">
        <v>0</v>
      </c>
      <c r="V49" s="234">
        <v>1.194</v>
      </c>
      <c r="W49" s="232">
        <f t="shared" si="12"/>
        <v>162.31200000000001</v>
      </c>
      <c r="X49" s="233">
        <v>0</v>
      </c>
      <c r="Y49" s="234">
        <v>162.31200000000001</v>
      </c>
      <c r="Z49" s="232">
        <f t="shared" si="13"/>
        <v>0</v>
      </c>
      <c r="AA49" s="233">
        <v>0</v>
      </c>
      <c r="AB49" s="234">
        <v>0</v>
      </c>
      <c r="AC49" s="226">
        <f t="shared" si="14"/>
        <v>163.506</v>
      </c>
      <c r="AD49" s="198">
        <v>0</v>
      </c>
      <c r="AE49" s="197">
        <f t="shared" si="53"/>
        <v>163.506</v>
      </c>
      <c r="AF49" s="226">
        <f t="shared" si="15"/>
        <v>19.276</v>
      </c>
      <c r="AG49" s="197">
        <v>0</v>
      </c>
      <c r="AH49" s="234">
        <v>19.276</v>
      </c>
      <c r="AI49" s="226">
        <f t="shared" si="16"/>
        <v>7.1870000000000003</v>
      </c>
      <c r="AJ49" s="197">
        <v>0</v>
      </c>
      <c r="AK49" s="234">
        <v>7.1870000000000003</v>
      </c>
      <c r="AL49" s="226">
        <f t="shared" si="17"/>
        <v>4.2549999999999999</v>
      </c>
      <c r="AM49" s="197">
        <v>0</v>
      </c>
      <c r="AN49" s="234">
        <v>4.2549999999999999</v>
      </c>
      <c r="AO49" s="226">
        <f t="shared" si="18"/>
        <v>30.718</v>
      </c>
      <c r="AP49" s="198">
        <v>0</v>
      </c>
      <c r="AQ49" s="197">
        <f t="shared" si="54"/>
        <v>30.718</v>
      </c>
      <c r="AR49" s="226">
        <f t="shared" si="52"/>
        <v>194.22399999999999</v>
      </c>
      <c r="AS49" s="198">
        <v>0</v>
      </c>
      <c r="AT49" s="199">
        <f t="shared" si="55"/>
        <v>194.22399999999999</v>
      </c>
      <c r="AU49" s="226">
        <f t="shared" si="20"/>
        <v>0</v>
      </c>
      <c r="AV49" s="197">
        <v>0</v>
      </c>
      <c r="AW49" s="235">
        <v>0</v>
      </c>
      <c r="AX49" s="226">
        <f t="shared" si="21"/>
        <v>17.95</v>
      </c>
      <c r="AY49" s="197">
        <v>0</v>
      </c>
      <c r="AZ49" s="234">
        <v>17.95</v>
      </c>
      <c r="BA49" s="226">
        <f t="shared" si="22"/>
        <v>8.8580000000000005</v>
      </c>
      <c r="BB49" s="197">
        <v>0</v>
      </c>
      <c r="BC49" s="234">
        <v>8.8580000000000005</v>
      </c>
      <c r="BD49" s="226">
        <f t="shared" si="23"/>
        <v>26.808</v>
      </c>
      <c r="BE49" s="198">
        <v>0</v>
      </c>
      <c r="BF49" s="197">
        <f t="shared" si="56"/>
        <v>26.808</v>
      </c>
      <c r="BG49" s="226">
        <f t="shared" si="24"/>
        <v>221.03199999999998</v>
      </c>
      <c r="BH49" s="198">
        <v>0</v>
      </c>
      <c r="BI49" s="199">
        <f t="shared" si="57"/>
        <v>221.03199999999998</v>
      </c>
      <c r="BJ49" s="226">
        <f t="shared" si="25"/>
        <v>0</v>
      </c>
      <c r="BK49" s="197">
        <v>0</v>
      </c>
      <c r="BL49" s="234">
        <v>0</v>
      </c>
      <c r="BM49" s="226">
        <f t="shared" si="26"/>
        <v>0</v>
      </c>
      <c r="BN49" s="197">
        <v>0</v>
      </c>
      <c r="BO49" s="234">
        <v>0</v>
      </c>
      <c r="BP49" s="226">
        <f t="shared" si="27"/>
        <v>0</v>
      </c>
      <c r="BQ49" s="197">
        <v>0</v>
      </c>
      <c r="BR49" s="234">
        <v>0</v>
      </c>
      <c r="BS49" s="227">
        <f t="shared" si="28"/>
        <v>0</v>
      </c>
      <c r="BT49" s="200">
        <v>0</v>
      </c>
      <c r="BU49" s="119">
        <f t="shared" si="58"/>
        <v>0</v>
      </c>
      <c r="BV49" s="227">
        <f t="shared" si="29"/>
        <v>221.03199999999998</v>
      </c>
      <c r="BW49" s="200">
        <v>0</v>
      </c>
      <c r="BX49" s="152">
        <f t="shared" si="59"/>
        <v>221.03199999999998</v>
      </c>
      <c r="BY49" s="122">
        <f t="shared" si="51"/>
        <v>4.0822990543735225</v>
      </c>
    </row>
    <row r="50" spans="2:77" ht="17.25" customHeight="1" x14ac:dyDescent="0.25">
      <c r="B50" s="821" t="s">
        <v>81</v>
      </c>
      <c r="C50" s="898" t="s">
        <v>82</v>
      </c>
      <c r="D50" s="618" t="s">
        <v>57</v>
      </c>
      <c r="E50" s="202">
        <f t="shared" si="0"/>
        <v>112</v>
      </c>
      <c r="F50" s="39">
        <f t="shared" si="1"/>
        <v>18</v>
      </c>
      <c r="G50" s="236">
        <f t="shared" si="47"/>
        <v>0.16071428571428573</v>
      </c>
      <c r="H50" s="237">
        <f t="shared" si="3"/>
        <v>1</v>
      </c>
      <c r="I50" s="237">
        <f t="shared" si="4"/>
        <v>19</v>
      </c>
      <c r="J50" s="236">
        <f t="shared" si="48"/>
        <v>0.16964285714285715</v>
      </c>
      <c r="K50" s="237">
        <f t="shared" si="6"/>
        <v>2</v>
      </c>
      <c r="L50" s="237">
        <f t="shared" si="7"/>
        <v>21</v>
      </c>
      <c r="M50" s="236">
        <f t="shared" si="49"/>
        <v>0.1875</v>
      </c>
      <c r="N50" s="237">
        <f t="shared" si="9"/>
        <v>0</v>
      </c>
      <c r="O50" s="237">
        <f t="shared" si="32"/>
        <v>21</v>
      </c>
      <c r="P50" s="236">
        <f t="shared" si="50"/>
        <v>0.1875</v>
      </c>
      <c r="Q50" s="44">
        <f t="shared" si="10"/>
        <v>112</v>
      </c>
      <c r="R50" s="45">
        <v>0</v>
      </c>
      <c r="S50" s="622">
        <v>112</v>
      </c>
      <c r="T50" s="46">
        <f t="shared" si="11"/>
        <v>13</v>
      </c>
      <c r="U50" s="47">
        <v>0</v>
      </c>
      <c r="V50" s="48">
        <v>13</v>
      </c>
      <c r="W50" s="46">
        <f t="shared" si="12"/>
        <v>0</v>
      </c>
      <c r="X50" s="47">
        <v>0</v>
      </c>
      <c r="Y50" s="48"/>
      <c r="Z50" s="46">
        <f t="shared" si="13"/>
        <v>5</v>
      </c>
      <c r="AA50" s="47">
        <v>0</v>
      </c>
      <c r="AB50" s="48">
        <v>5</v>
      </c>
      <c r="AC50" s="222">
        <f t="shared" si="14"/>
        <v>18</v>
      </c>
      <c r="AD50" s="223">
        <v>0</v>
      </c>
      <c r="AE50" s="207">
        <f t="shared" si="53"/>
        <v>18</v>
      </c>
      <c r="AF50" s="222">
        <f t="shared" si="15"/>
        <v>0</v>
      </c>
      <c r="AG50" s="207">
        <v>0</v>
      </c>
      <c r="AH50" s="48"/>
      <c r="AI50" s="222">
        <f t="shared" si="16"/>
        <v>0</v>
      </c>
      <c r="AJ50" s="207">
        <v>0</v>
      </c>
      <c r="AK50" s="48">
        <v>0</v>
      </c>
      <c r="AL50" s="222">
        <f t="shared" si="17"/>
        <v>1</v>
      </c>
      <c r="AM50" s="207">
        <v>0</v>
      </c>
      <c r="AN50" s="48">
        <v>1</v>
      </c>
      <c r="AO50" s="222">
        <f t="shared" si="18"/>
        <v>1</v>
      </c>
      <c r="AP50" s="223">
        <v>0</v>
      </c>
      <c r="AQ50" s="207">
        <f t="shared" si="54"/>
        <v>1</v>
      </c>
      <c r="AR50" s="222">
        <f t="shared" si="52"/>
        <v>19</v>
      </c>
      <c r="AS50" s="223">
        <v>0</v>
      </c>
      <c r="AT50" s="207">
        <f t="shared" si="55"/>
        <v>19</v>
      </c>
      <c r="AU50" s="222">
        <f t="shared" si="20"/>
        <v>0</v>
      </c>
      <c r="AV50" s="207">
        <v>0</v>
      </c>
      <c r="AW50" s="49">
        <v>0</v>
      </c>
      <c r="AX50" s="222">
        <f t="shared" si="21"/>
        <v>2</v>
      </c>
      <c r="AY50" s="207">
        <v>0</v>
      </c>
      <c r="AZ50" s="48">
        <v>2</v>
      </c>
      <c r="BA50" s="222">
        <f t="shared" si="22"/>
        <v>0</v>
      </c>
      <c r="BB50" s="207">
        <v>0</v>
      </c>
      <c r="BC50" s="48"/>
      <c r="BD50" s="222">
        <f t="shared" si="23"/>
        <v>2</v>
      </c>
      <c r="BE50" s="223">
        <v>0</v>
      </c>
      <c r="BF50" s="207">
        <f t="shared" si="56"/>
        <v>2</v>
      </c>
      <c r="BG50" s="222">
        <f t="shared" si="24"/>
        <v>21</v>
      </c>
      <c r="BH50" s="223">
        <v>0</v>
      </c>
      <c r="BI50" s="207">
        <f t="shared" si="57"/>
        <v>21</v>
      </c>
      <c r="BJ50" s="222">
        <f t="shared" si="25"/>
        <v>0</v>
      </c>
      <c r="BK50" s="207">
        <v>0</v>
      </c>
      <c r="BL50" s="48">
        <v>0</v>
      </c>
      <c r="BM50" s="222">
        <f t="shared" si="26"/>
        <v>0</v>
      </c>
      <c r="BN50" s="207">
        <v>0</v>
      </c>
      <c r="BO50" s="48">
        <v>0</v>
      </c>
      <c r="BP50" s="222">
        <f t="shared" si="27"/>
        <v>0</v>
      </c>
      <c r="BQ50" s="207">
        <v>0</v>
      </c>
      <c r="BR50" s="48">
        <v>0</v>
      </c>
      <c r="BS50" s="224">
        <f t="shared" si="28"/>
        <v>0</v>
      </c>
      <c r="BT50" s="225">
        <v>0</v>
      </c>
      <c r="BU50" s="51">
        <f t="shared" si="58"/>
        <v>0</v>
      </c>
      <c r="BV50" s="224">
        <f t="shared" si="29"/>
        <v>21</v>
      </c>
      <c r="BW50" s="225">
        <v>0</v>
      </c>
      <c r="BX50" s="51">
        <f t="shared" si="59"/>
        <v>21</v>
      </c>
      <c r="BY50" s="193">
        <f t="shared" si="51"/>
        <v>0.1875</v>
      </c>
    </row>
    <row r="51" spans="2:77" ht="17.25" customHeight="1" thickBot="1" x14ac:dyDescent="0.3">
      <c r="B51" s="822"/>
      <c r="C51" s="900"/>
      <c r="D51" s="619" t="s">
        <v>32</v>
      </c>
      <c r="E51" s="214">
        <f t="shared" si="0"/>
        <v>150.08000000000001</v>
      </c>
      <c r="F51" s="161">
        <f t="shared" si="1"/>
        <v>31.097999999999999</v>
      </c>
      <c r="G51" s="76">
        <f t="shared" si="47"/>
        <v>0.20720948827292107</v>
      </c>
      <c r="H51" s="239">
        <f t="shared" si="3"/>
        <v>1.4359999999999999</v>
      </c>
      <c r="I51" s="239">
        <f t="shared" si="4"/>
        <v>32.533999999999999</v>
      </c>
      <c r="J51" s="76">
        <f t="shared" si="48"/>
        <v>0.21677771855010658</v>
      </c>
      <c r="K51" s="239">
        <f t="shared" si="6"/>
        <v>2.3039999999999998</v>
      </c>
      <c r="L51" s="239">
        <f t="shared" si="7"/>
        <v>34.838000000000001</v>
      </c>
      <c r="M51" s="76">
        <f t="shared" si="49"/>
        <v>0.23212953091684432</v>
      </c>
      <c r="N51" s="239">
        <f t="shared" si="9"/>
        <v>0</v>
      </c>
      <c r="O51" s="239">
        <f t="shared" si="32"/>
        <v>34.838000000000001</v>
      </c>
      <c r="P51" s="76">
        <f t="shared" si="50"/>
        <v>0.23212953091684432</v>
      </c>
      <c r="Q51" s="162">
        <f t="shared" si="10"/>
        <v>150.08000000000001</v>
      </c>
      <c r="R51" s="163">
        <v>0</v>
      </c>
      <c r="S51" s="626">
        <f>S50*1.34</f>
        <v>150.08000000000001</v>
      </c>
      <c r="T51" s="164">
        <f t="shared" si="11"/>
        <v>26.864000000000001</v>
      </c>
      <c r="U51" s="165">
        <v>0</v>
      </c>
      <c r="V51" s="99">
        <v>26.864000000000001</v>
      </c>
      <c r="W51" s="164">
        <f t="shared" si="12"/>
        <v>0</v>
      </c>
      <c r="X51" s="165">
        <v>0</v>
      </c>
      <c r="Y51" s="99"/>
      <c r="Z51" s="164">
        <f t="shared" si="13"/>
        <v>4.234</v>
      </c>
      <c r="AA51" s="165">
        <v>0</v>
      </c>
      <c r="AB51" s="99">
        <v>4.234</v>
      </c>
      <c r="AC51" s="226">
        <f t="shared" si="14"/>
        <v>31.097999999999999</v>
      </c>
      <c r="AD51" s="198">
        <v>0</v>
      </c>
      <c r="AE51" s="197">
        <f t="shared" si="53"/>
        <v>31.097999999999999</v>
      </c>
      <c r="AF51" s="226">
        <f t="shared" si="15"/>
        <v>0</v>
      </c>
      <c r="AG51" s="197">
        <v>0</v>
      </c>
      <c r="AH51" s="99"/>
      <c r="AI51" s="226">
        <f t="shared" si="16"/>
        <v>0</v>
      </c>
      <c r="AJ51" s="197">
        <v>0</v>
      </c>
      <c r="AK51" s="99">
        <v>0</v>
      </c>
      <c r="AL51" s="226">
        <f t="shared" si="17"/>
        <v>1.4359999999999999</v>
      </c>
      <c r="AM51" s="197">
        <v>0</v>
      </c>
      <c r="AN51" s="99">
        <v>1.4359999999999999</v>
      </c>
      <c r="AO51" s="226">
        <f t="shared" si="18"/>
        <v>1.4359999999999999</v>
      </c>
      <c r="AP51" s="198">
        <v>0</v>
      </c>
      <c r="AQ51" s="197">
        <f t="shared" si="54"/>
        <v>1.4359999999999999</v>
      </c>
      <c r="AR51" s="226">
        <f t="shared" si="52"/>
        <v>32.533999999999999</v>
      </c>
      <c r="AS51" s="198">
        <v>0</v>
      </c>
      <c r="AT51" s="197">
        <f t="shared" si="55"/>
        <v>32.533999999999999</v>
      </c>
      <c r="AU51" s="226">
        <f t="shared" si="20"/>
        <v>0</v>
      </c>
      <c r="AV51" s="197">
        <v>0</v>
      </c>
      <c r="AW51" s="100">
        <v>0</v>
      </c>
      <c r="AX51" s="226">
        <f t="shared" si="21"/>
        <v>2.3039999999999998</v>
      </c>
      <c r="AY51" s="197">
        <v>0</v>
      </c>
      <c r="AZ51" s="99">
        <v>2.3039999999999998</v>
      </c>
      <c r="BA51" s="226">
        <f t="shared" si="22"/>
        <v>0</v>
      </c>
      <c r="BB51" s="197">
        <v>0</v>
      </c>
      <c r="BC51" s="99"/>
      <c r="BD51" s="226">
        <f t="shared" si="23"/>
        <v>2.3039999999999998</v>
      </c>
      <c r="BE51" s="198">
        <v>0</v>
      </c>
      <c r="BF51" s="197">
        <f t="shared" si="56"/>
        <v>2.3039999999999998</v>
      </c>
      <c r="BG51" s="226">
        <f t="shared" si="24"/>
        <v>34.838000000000001</v>
      </c>
      <c r="BH51" s="198">
        <v>0</v>
      </c>
      <c r="BI51" s="197">
        <f t="shared" si="57"/>
        <v>34.838000000000001</v>
      </c>
      <c r="BJ51" s="226">
        <f t="shared" si="25"/>
        <v>0</v>
      </c>
      <c r="BK51" s="197">
        <v>0</v>
      </c>
      <c r="BL51" s="99">
        <v>0</v>
      </c>
      <c r="BM51" s="226">
        <f t="shared" si="26"/>
        <v>0</v>
      </c>
      <c r="BN51" s="197">
        <v>0</v>
      </c>
      <c r="BO51" s="99">
        <v>0</v>
      </c>
      <c r="BP51" s="226">
        <f t="shared" si="27"/>
        <v>0</v>
      </c>
      <c r="BQ51" s="197">
        <v>0</v>
      </c>
      <c r="BR51" s="99">
        <v>0</v>
      </c>
      <c r="BS51" s="227">
        <f t="shared" si="28"/>
        <v>0</v>
      </c>
      <c r="BT51" s="200">
        <v>0</v>
      </c>
      <c r="BU51" s="119">
        <f t="shared" si="58"/>
        <v>0</v>
      </c>
      <c r="BV51" s="227">
        <f t="shared" si="29"/>
        <v>34.838000000000001</v>
      </c>
      <c r="BW51" s="200">
        <v>0</v>
      </c>
      <c r="BX51" s="152">
        <f t="shared" si="59"/>
        <v>34.838000000000001</v>
      </c>
      <c r="BY51" s="228">
        <f t="shared" si="51"/>
        <v>0.23212953091684432</v>
      </c>
    </row>
    <row r="52" spans="2:77" ht="22.2" customHeight="1" x14ac:dyDescent="0.25">
      <c r="B52" s="796" t="s">
        <v>83</v>
      </c>
      <c r="C52" s="905" t="s">
        <v>84</v>
      </c>
      <c r="D52" s="616" t="s">
        <v>57</v>
      </c>
      <c r="E52" s="202">
        <f t="shared" si="0"/>
        <v>0</v>
      </c>
      <c r="F52" s="39">
        <f t="shared" si="1"/>
        <v>0</v>
      </c>
      <c r="G52" s="40"/>
      <c r="H52" s="42">
        <f t="shared" si="3"/>
        <v>0</v>
      </c>
      <c r="I52" s="42">
        <f t="shared" si="4"/>
        <v>0</v>
      </c>
      <c r="J52" s="40"/>
      <c r="K52" s="42">
        <f t="shared" si="6"/>
        <v>0</v>
      </c>
      <c r="L52" s="42">
        <f t="shared" si="7"/>
        <v>0</v>
      </c>
      <c r="M52" s="40"/>
      <c r="N52" s="42">
        <f t="shared" si="9"/>
        <v>0</v>
      </c>
      <c r="O52" s="42">
        <f t="shared" si="32"/>
        <v>0</v>
      </c>
      <c r="P52" s="40"/>
      <c r="Q52" s="80">
        <f t="shared" si="10"/>
        <v>0</v>
      </c>
      <c r="R52" s="81">
        <v>0</v>
      </c>
      <c r="S52" s="624"/>
      <c r="T52" s="82">
        <f t="shared" si="11"/>
        <v>0</v>
      </c>
      <c r="U52" s="83">
        <v>0</v>
      </c>
      <c r="V52" s="84">
        <v>0</v>
      </c>
      <c r="W52" s="82">
        <f t="shared" si="12"/>
        <v>0</v>
      </c>
      <c r="X52" s="83">
        <v>0</v>
      </c>
      <c r="Y52" s="84">
        <v>0</v>
      </c>
      <c r="Z52" s="82">
        <f t="shared" si="13"/>
        <v>0</v>
      </c>
      <c r="AA52" s="83">
        <v>0</v>
      </c>
      <c r="AB52" s="84">
        <v>0</v>
      </c>
      <c r="AC52" s="222">
        <f t="shared" si="14"/>
        <v>0</v>
      </c>
      <c r="AD52" s="223">
        <v>0</v>
      </c>
      <c r="AE52" s="187">
        <f t="shared" si="53"/>
        <v>0</v>
      </c>
      <c r="AF52" s="222">
        <f t="shared" si="15"/>
        <v>0</v>
      </c>
      <c r="AG52" s="207">
        <v>0</v>
      </c>
      <c r="AH52" s="84">
        <v>0</v>
      </c>
      <c r="AI52" s="222">
        <f t="shared" si="16"/>
        <v>0</v>
      </c>
      <c r="AJ52" s="207">
        <v>0</v>
      </c>
      <c r="AK52" s="84">
        <v>0</v>
      </c>
      <c r="AL52" s="222">
        <f t="shared" si="17"/>
        <v>0</v>
      </c>
      <c r="AM52" s="207">
        <v>0</v>
      </c>
      <c r="AN52" s="84">
        <v>0</v>
      </c>
      <c r="AO52" s="222">
        <f t="shared" si="18"/>
        <v>0</v>
      </c>
      <c r="AP52" s="223">
        <v>0</v>
      </c>
      <c r="AQ52" s="187">
        <f t="shared" si="54"/>
        <v>0</v>
      </c>
      <c r="AR52" s="222">
        <f t="shared" si="52"/>
        <v>0</v>
      </c>
      <c r="AS52" s="223">
        <v>0</v>
      </c>
      <c r="AT52" s="187">
        <f t="shared" si="55"/>
        <v>0</v>
      </c>
      <c r="AU52" s="222">
        <f t="shared" si="20"/>
        <v>0</v>
      </c>
      <c r="AV52" s="207">
        <v>0</v>
      </c>
      <c r="AW52" s="85">
        <v>0</v>
      </c>
      <c r="AX52" s="222">
        <f t="shared" si="21"/>
        <v>0</v>
      </c>
      <c r="AY52" s="207">
        <v>0</v>
      </c>
      <c r="AZ52" s="84">
        <v>0</v>
      </c>
      <c r="BA52" s="222">
        <f t="shared" si="22"/>
        <v>0</v>
      </c>
      <c r="BB52" s="207">
        <v>0</v>
      </c>
      <c r="BC52" s="84">
        <v>0</v>
      </c>
      <c r="BD52" s="222">
        <f t="shared" si="23"/>
        <v>0</v>
      </c>
      <c r="BE52" s="223">
        <v>0</v>
      </c>
      <c r="BF52" s="187">
        <f t="shared" si="56"/>
        <v>0</v>
      </c>
      <c r="BG52" s="222">
        <f t="shared" si="24"/>
        <v>0</v>
      </c>
      <c r="BH52" s="223">
        <v>0</v>
      </c>
      <c r="BI52" s="187">
        <f t="shared" si="57"/>
        <v>0</v>
      </c>
      <c r="BJ52" s="222">
        <f t="shared" si="25"/>
        <v>0</v>
      </c>
      <c r="BK52" s="207">
        <v>0</v>
      </c>
      <c r="BL52" s="84">
        <v>0</v>
      </c>
      <c r="BM52" s="222">
        <f t="shared" si="26"/>
        <v>0</v>
      </c>
      <c r="BN52" s="207">
        <v>0</v>
      </c>
      <c r="BO52" s="84">
        <v>0</v>
      </c>
      <c r="BP52" s="222">
        <f t="shared" si="27"/>
        <v>0</v>
      </c>
      <c r="BQ52" s="207">
        <v>0</v>
      </c>
      <c r="BR52" s="84">
        <v>0</v>
      </c>
      <c r="BS52" s="224">
        <f t="shared" si="28"/>
        <v>0</v>
      </c>
      <c r="BT52" s="225">
        <v>0</v>
      </c>
      <c r="BU52" s="152">
        <f t="shared" si="58"/>
        <v>0</v>
      </c>
      <c r="BV52" s="224">
        <f t="shared" si="29"/>
        <v>0</v>
      </c>
      <c r="BW52" s="225">
        <v>0</v>
      </c>
      <c r="BX52" s="51">
        <f t="shared" si="59"/>
        <v>0</v>
      </c>
      <c r="BY52" s="54"/>
    </row>
    <row r="53" spans="2:77" ht="22.2" customHeight="1" thickBot="1" x14ac:dyDescent="0.3">
      <c r="B53" s="797"/>
      <c r="C53" s="906"/>
      <c r="D53" s="617" t="s">
        <v>32</v>
      </c>
      <c r="E53" s="214">
        <f t="shared" si="0"/>
        <v>0</v>
      </c>
      <c r="F53" s="161">
        <f t="shared" si="1"/>
        <v>0</v>
      </c>
      <c r="G53" s="108"/>
      <c r="H53" s="110">
        <f t="shared" si="3"/>
        <v>0</v>
      </c>
      <c r="I53" s="110">
        <f t="shared" si="4"/>
        <v>0</v>
      </c>
      <c r="J53" s="108"/>
      <c r="K53" s="110">
        <f t="shared" si="6"/>
        <v>0</v>
      </c>
      <c r="L53" s="110">
        <f t="shared" si="7"/>
        <v>0</v>
      </c>
      <c r="M53" s="108"/>
      <c r="N53" s="110">
        <f t="shared" si="9"/>
        <v>0</v>
      </c>
      <c r="O53" s="110">
        <f t="shared" si="32"/>
        <v>0</v>
      </c>
      <c r="P53" s="108"/>
      <c r="Q53" s="230">
        <f t="shared" si="10"/>
        <v>0</v>
      </c>
      <c r="R53" s="231">
        <v>0</v>
      </c>
      <c r="S53" s="632"/>
      <c r="T53" s="232">
        <f t="shared" si="11"/>
        <v>0</v>
      </c>
      <c r="U53" s="233">
        <v>0</v>
      </c>
      <c r="V53" s="234">
        <v>0</v>
      </c>
      <c r="W53" s="232">
        <f t="shared" si="12"/>
        <v>0</v>
      </c>
      <c r="X53" s="233">
        <v>0</v>
      </c>
      <c r="Y53" s="234">
        <v>0</v>
      </c>
      <c r="Z53" s="232">
        <f t="shared" si="13"/>
        <v>0</v>
      </c>
      <c r="AA53" s="233">
        <v>0</v>
      </c>
      <c r="AB53" s="234">
        <v>0</v>
      </c>
      <c r="AC53" s="226">
        <f t="shared" si="14"/>
        <v>0</v>
      </c>
      <c r="AD53" s="198">
        <v>0</v>
      </c>
      <c r="AE53" s="199">
        <f t="shared" si="53"/>
        <v>0</v>
      </c>
      <c r="AF53" s="226">
        <f t="shared" si="15"/>
        <v>0</v>
      </c>
      <c r="AG53" s="197">
        <v>0</v>
      </c>
      <c r="AH53" s="234">
        <v>0</v>
      </c>
      <c r="AI53" s="226">
        <f t="shared" si="16"/>
        <v>0</v>
      </c>
      <c r="AJ53" s="197">
        <v>0</v>
      </c>
      <c r="AK53" s="234">
        <v>0</v>
      </c>
      <c r="AL53" s="226">
        <f t="shared" si="17"/>
        <v>0</v>
      </c>
      <c r="AM53" s="197">
        <v>0</v>
      </c>
      <c r="AN53" s="234">
        <v>0</v>
      </c>
      <c r="AO53" s="226">
        <f t="shared" si="18"/>
        <v>0</v>
      </c>
      <c r="AP53" s="198">
        <v>0</v>
      </c>
      <c r="AQ53" s="199">
        <f t="shared" si="54"/>
        <v>0</v>
      </c>
      <c r="AR53" s="226">
        <f t="shared" si="52"/>
        <v>0</v>
      </c>
      <c r="AS53" s="198">
        <v>0</v>
      </c>
      <c r="AT53" s="199">
        <f t="shared" si="55"/>
        <v>0</v>
      </c>
      <c r="AU53" s="226">
        <f t="shared" si="20"/>
        <v>0</v>
      </c>
      <c r="AV53" s="197">
        <v>0</v>
      </c>
      <c r="AW53" s="235">
        <v>0</v>
      </c>
      <c r="AX53" s="226">
        <f t="shared" si="21"/>
        <v>0</v>
      </c>
      <c r="AY53" s="197">
        <v>0</v>
      </c>
      <c r="AZ53" s="234">
        <v>0</v>
      </c>
      <c r="BA53" s="226">
        <f t="shared" si="22"/>
        <v>0</v>
      </c>
      <c r="BB53" s="197">
        <v>0</v>
      </c>
      <c r="BC53" s="234">
        <v>0</v>
      </c>
      <c r="BD53" s="226">
        <f t="shared" si="23"/>
        <v>0</v>
      </c>
      <c r="BE53" s="198">
        <v>0</v>
      </c>
      <c r="BF53" s="199">
        <f t="shared" si="56"/>
        <v>0</v>
      </c>
      <c r="BG53" s="226">
        <f t="shared" si="24"/>
        <v>0</v>
      </c>
      <c r="BH53" s="198">
        <v>0</v>
      </c>
      <c r="BI53" s="199">
        <f t="shared" si="57"/>
        <v>0</v>
      </c>
      <c r="BJ53" s="226">
        <f t="shared" si="25"/>
        <v>0</v>
      </c>
      <c r="BK53" s="197">
        <v>0</v>
      </c>
      <c r="BL53" s="234">
        <v>0</v>
      </c>
      <c r="BM53" s="226">
        <f t="shared" si="26"/>
        <v>0</v>
      </c>
      <c r="BN53" s="197">
        <v>0</v>
      </c>
      <c r="BO53" s="234">
        <v>0</v>
      </c>
      <c r="BP53" s="226">
        <f t="shared" si="27"/>
        <v>0</v>
      </c>
      <c r="BQ53" s="197">
        <v>0</v>
      </c>
      <c r="BR53" s="234">
        <v>0</v>
      </c>
      <c r="BS53" s="227">
        <f t="shared" si="28"/>
        <v>0</v>
      </c>
      <c r="BT53" s="200">
        <v>0</v>
      </c>
      <c r="BU53" s="120">
        <f t="shared" si="58"/>
        <v>0</v>
      </c>
      <c r="BV53" s="227">
        <f t="shared" si="29"/>
        <v>0</v>
      </c>
      <c r="BW53" s="200">
        <v>0</v>
      </c>
      <c r="BX53" s="152">
        <f t="shared" si="59"/>
        <v>0</v>
      </c>
      <c r="BY53" s="122"/>
    </row>
    <row r="54" spans="2:77" ht="19.5" customHeight="1" x14ac:dyDescent="0.25">
      <c r="B54" s="796" t="s">
        <v>85</v>
      </c>
      <c r="C54" s="907" t="s">
        <v>86</v>
      </c>
      <c r="D54" s="618" t="s">
        <v>52</v>
      </c>
      <c r="E54" s="202">
        <f t="shared" si="0"/>
        <v>0.05</v>
      </c>
      <c r="F54" s="39">
        <f t="shared" si="1"/>
        <v>7.9000000000000001E-2</v>
      </c>
      <c r="G54" s="40">
        <f t="shared" ref="G54:G63" si="60">F54/E54</f>
        <v>1.5799999999999998</v>
      </c>
      <c r="H54" s="42">
        <f t="shared" si="3"/>
        <v>3.0000000000000001E-3</v>
      </c>
      <c r="I54" s="42">
        <f t="shared" si="4"/>
        <v>8.2000000000000003E-2</v>
      </c>
      <c r="J54" s="40">
        <f t="shared" ref="J54:J63" si="61">I54/E54</f>
        <v>1.64</v>
      </c>
      <c r="K54" s="42">
        <f t="shared" si="6"/>
        <v>1.4999999999999999E-2</v>
      </c>
      <c r="L54" s="42">
        <f t="shared" si="7"/>
        <v>9.7000000000000003E-2</v>
      </c>
      <c r="M54" s="40">
        <f t="shared" ref="M54:M63" si="62">L54/E54</f>
        <v>1.94</v>
      </c>
      <c r="N54" s="42">
        <f t="shared" si="9"/>
        <v>0</v>
      </c>
      <c r="O54" s="42">
        <f t="shared" si="32"/>
        <v>9.7000000000000003E-2</v>
      </c>
      <c r="P54" s="40">
        <f t="shared" ref="P54:P63" si="63">O54/E54</f>
        <v>1.94</v>
      </c>
      <c r="Q54" s="44">
        <f t="shared" si="10"/>
        <v>0.05</v>
      </c>
      <c r="R54" s="45">
        <v>0</v>
      </c>
      <c r="S54" s="622">
        <v>0.05</v>
      </c>
      <c r="T54" s="46">
        <f t="shared" si="11"/>
        <v>7.9000000000000001E-2</v>
      </c>
      <c r="U54" s="47">
        <v>0</v>
      </c>
      <c r="V54" s="48">
        <v>7.9000000000000001E-2</v>
      </c>
      <c r="W54" s="46">
        <f t="shared" si="12"/>
        <v>0</v>
      </c>
      <c r="X54" s="47">
        <v>0</v>
      </c>
      <c r="Y54" s="48"/>
      <c r="Z54" s="46">
        <f t="shared" si="13"/>
        <v>0</v>
      </c>
      <c r="AA54" s="47">
        <v>0</v>
      </c>
      <c r="AB54" s="48"/>
      <c r="AC54" s="222">
        <f t="shared" si="14"/>
        <v>7.9000000000000001E-2</v>
      </c>
      <c r="AD54" s="223">
        <v>0</v>
      </c>
      <c r="AE54" s="207">
        <f t="shared" si="53"/>
        <v>7.9000000000000001E-2</v>
      </c>
      <c r="AF54" s="222">
        <f t="shared" si="15"/>
        <v>0</v>
      </c>
      <c r="AG54" s="207">
        <v>0</v>
      </c>
      <c r="AH54" s="48"/>
      <c r="AI54" s="222">
        <f t="shared" si="16"/>
        <v>2E-3</v>
      </c>
      <c r="AJ54" s="207">
        <v>0</v>
      </c>
      <c r="AK54" s="48">
        <v>2E-3</v>
      </c>
      <c r="AL54" s="222">
        <f t="shared" si="17"/>
        <v>1E-3</v>
      </c>
      <c r="AM54" s="207">
        <v>0</v>
      </c>
      <c r="AN54" s="48">
        <v>1E-3</v>
      </c>
      <c r="AO54" s="222">
        <f t="shared" si="18"/>
        <v>3.0000000000000001E-3</v>
      </c>
      <c r="AP54" s="223">
        <v>0</v>
      </c>
      <c r="AQ54" s="207">
        <f t="shared" si="54"/>
        <v>3.0000000000000001E-3</v>
      </c>
      <c r="AR54" s="222">
        <f t="shared" si="52"/>
        <v>8.2000000000000003E-2</v>
      </c>
      <c r="AS54" s="223">
        <v>0</v>
      </c>
      <c r="AT54" s="207">
        <f t="shared" si="55"/>
        <v>8.2000000000000003E-2</v>
      </c>
      <c r="AU54" s="222">
        <f t="shared" si="20"/>
        <v>2E-3</v>
      </c>
      <c r="AV54" s="207">
        <v>0</v>
      </c>
      <c r="AW54" s="49">
        <v>2E-3</v>
      </c>
      <c r="AX54" s="222">
        <f t="shared" si="21"/>
        <v>1.0999999999999999E-2</v>
      </c>
      <c r="AY54" s="207">
        <v>0</v>
      </c>
      <c r="AZ54" s="48">
        <v>1.0999999999999999E-2</v>
      </c>
      <c r="BA54" s="222">
        <f t="shared" si="22"/>
        <v>2E-3</v>
      </c>
      <c r="BB54" s="207">
        <v>0</v>
      </c>
      <c r="BC54" s="48">
        <v>2E-3</v>
      </c>
      <c r="BD54" s="222">
        <f t="shared" si="23"/>
        <v>1.4999999999999999E-2</v>
      </c>
      <c r="BE54" s="223">
        <v>0</v>
      </c>
      <c r="BF54" s="207">
        <f t="shared" si="56"/>
        <v>1.4999999999999999E-2</v>
      </c>
      <c r="BG54" s="222">
        <f t="shared" si="24"/>
        <v>9.7000000000000003E-2</v>
      </c>
      <c r="BH54" s="223">
        <v>0</v>
      </c>
      <c r="BI54" s="207">
        <f t="shared" si="57"/>
        <v>9.7000000000000003E-2</v>
      </c>
      <c r="BJ54" s="222">
        <f t="shared" si="25"/>
        <v>0</v>
      </c>
      <c r="BK54" s="207">
        <v>0</v>
      </c>
      <c r="BL54" s="48">
        <v>0</v>
      </c>
      <c r="BM54" s="222">
        <f t="shared" si="26"/>
        <v>0</v>
      </c>
      <c r="BN54" s="207">
        <v>0</v>
      </c>
      <c r="BO54" s="48">
        <v>0</v>
      </c>
      <c r="BP54" s="222">
        <f t="shared" si="27"/>
        <v>0</v>
      </c>
      <c r="BQ54" s="207">
        <v>0</v>
      </c>
      <c r="BR54" s="48">
        <v>0</v>
      </c>
      <c r="BS54" s="224">
        <f t="shared" si="28"/>
        <v>0</v>
      </c>
      <c r="BT54" s="225">
        <v>0</v>
      </c>
      <c r="BU54" s="51">
        <f t="shared" si="58"/>
        <v>0</v>
      </c>
      <c r="BV54" s="224">
        <f t="shared" si="29"/>
        <v>9.7000000000000003E-2</v>
      </c>
      <c r="BW54" s="225">
        <v>0</v>
      </c>
      <c r="BX54" s="51">
        <f t="shared" si="59"/>
        <v>9.7000000000000003E-2</v>
      </c>
      <c r="BY54" s="193">
        <f t="shared" ref="BY54:BY63" si="64">BV54/Q54</f>
        <v>1.94</v>
      </c>
    </row>
    <row r="55" spans="2:77" ht="19.5" customHeight="1" thickBot="1" x14ac:dyDescent="0.3">
      <c r="B55" s="797"/>
      <c r="C55" s="908"/>
      <c r="D55" s="619" t="s">
        <v>32</v>
      </c>
      <c r="E55" s="214">
        <f t="shared" si="0"/>
        <v>47.2</v>
      </c>
      <c r="F55" s="161">
        <f t="shared" si="1"/>
        <v>14.052</v>
      </c>
      <c r="G55" s="108">
        <f t="shared" si="60"/>
        <v>0.29771186440677966</v>
      </c>
      <c r="H55" s="110">
        <f t="shared" si="3"/>
        <v>3.6260000000000003</v>
      </c>
      <c r="I55" s="110">
        <f t="shared" si="4"/>
        <v>17.678000000000001</v>
      </c>
      <c r="J55" s="108">
        <f t="shared" si="61"/>
        <v>0.37453389830508477</v>
      </c>
      <c r="K55" s="110">
        <f t="shared" si="6"/>
        <v>24.93</v>
      </c>
      <c r="L55" s="110">
        <f t="shared" si="7"/>
        <v>42.608000000000004</v>
      </c>
      <c r="M55" s="108">
        <f t="shared" si="62"/>
        <v>0.90271186440677964</v>
      </c>
      <c r="N55" s="110">
        <f t="shared" si="9"/>
        <v>0</v>
      </c>
      <c r="O55" s="110">
        <f t="shared" si="32"/>
        <v>42.608000000000004</v>
      </c>
      <c r="P55" s="108">
        <f t="shared" si="63"/>
        <v>0.90271186440677964</v>
      </c>
      <c r="Q55" s="162">
        <f t="shared" si="10"/>
        <v>47.2</v>
      </c>
      <c r="R55" s="163">
        <v>0</v>
      </c>
      <c r="S55" s="626">
        <f>S54*944</f>
        <v>47.2</v>
      </c>
      <c r="T55" s="164">
        <f t="shared" si="11"/>
        <v>14.052</v>
      </c>
      <c r="U55" s="165">
        <v>0</v>
      </c>
      <c r="V55" s="99">
        <v>14.052</v>
      </c>
      <c r="W55" s="164">
        <f t="shared" si="12"/>
        <v>0</v>
      </c>
      <c r="X55" s="165">
        <v>0</v>
      </c>
      <c r="Y55" s="99"/>
      <c r="Z55" s="164">
        <f t="shared" si="13"/>
        <v>0</v>
      </c>
      <c r="AA55" s="165">
        <v>0</v>
      </c>
      <c r="AB55" s="99"/>
      <c r="AC55" s="226">
        <f t="shared" si="14"/>
        <v>14.052</v>
      </c>
      <c r="AD55" s="198">
        <v>0</v>
      </c>
      <c r="AE55" s="197">
        <f t="shared" si="53"/>
        <v>14.052</v>
      </c>
      <c r="AF55" s="226">
        <f t="shared" si="15"/>
        <v>0</v>
      </c>
      <c r="AG55" s="197">
        <v>0</v>
      </c>
      <c r="AH55" s="99"/>
      <c r="AI55" s="226">
        <f t="shared" si="16"/>
        <v>2.266</v>
      </c>
      <c r="AJ55" s="197">
        <v>0</v>
      </c>
      <c r="AK55" s="99">
        <v>2.266</v>
      </c>
      <c r="AL55" s="226">
        <f t="shared" si="17"/>
        <v>1.36</v>
      </c>
      <c r="AM55" s="197">
        <v>0</v>
      </c>
      <c r="AN55" s="99">
        <v>1.36</v>
      </c>
      <c r="AO55" s="226">
        <f t="shared" si="18"/>
        <v>3.6260000000000003</v>
      </c>
      <c r="AP55" s="198">
        <v>0</v>
      </c>
      <c r="AQ55" s="197">
        <f t="shared" si="54"/>
        <v>3.6260000000000003</v>
      </c>
      <c r="AR55" s="226">
        <f t="shared" si="52"/>
        <v>17.678000000000001</v>
      </c>
      <c r="AS55" s="198">
        <v>0</v>
      </c>
      <c r="AT55" s="197">
        <f t="shared" si="55"/>
        <v>17.678000000000001</v>
      </c>
      <c r="AU55" s="226">
        <f t="shared" si="20"/>
        <v>3.8820000000000001</v>
      </c>
      <c r="AV55" s="197">
        <v>0</v>
      </c>
      <c r="AW55" s="100">
        <v>3.8820000000000001</v>
      </c>
      <c r="AX55" s="226">
        <f t="shared" si="21"/>
        <v>14.976000000000001</v>
      </c>
      <c r="AY55" s="197">
        <v>0</v>
      </c>
      <c r="AZ55" s="99">
        <v>14.976000000000001</v>
      </c>
      <c r="BA55" s="226">
        <f t="shared" si="22"/>
        <v>6.0720000000000001</v>
      </c>
      <c r="BB55" s="197">
        <v>0</v>
      </c>
      <c r="BC55" s="99">
        <v>6.0720000000000001</v>
      </c>
      <c r="BD55" s="226">
        <f t="shared" si="23"/>
        <v>24.93</v>
      </c>
      <c r="BE55" s="198">
        <v>0</v>
      </c>
      <c r="BF55" s="197">
        <f t="shared" si="56"/>
        <v>24.93</v>
      </c>
      <c r="BG55" s="226">
        <f t="shared" si="24"/>
        <v>42.608000000000004</v>
      </c>
      <c r="BH55" s="198">
        <v>0</v>
      </c>
      <c r="BI55" s="197">
        <f t="shared" si="57"/>
        <v>42.608000000000004</v>
      </c>
      <c r="BJ55" s="226">
        <f t="shared" si="25"/>
        <v>0</v>
      </c>
      <c r="BK55" s="197">
        <v>0</v>
      </c>
      <c r="BL55" s="99">
        <v>0</v>
      </c>
      <c r="BM55" s="226">
        <f t="shared" si="26"/>
        <v>0</v>
      </c>
      <c r="BN55" s="197">
        <v>0</v>
      </c>
      <c r="BO55" s="99">
        <v>0</v>
      </c>
      <c r="BP55" s="226">
        <f t="shared" si="27"/>
        <v>0</v>
      </c>
      <c r="BQ55" s="197">
        <v>0</v>
      </c>
      <c r="BR55" s="99">
        <v>0</v>
      </c>
      <c r="BS55" s="227">
        <f t="shared" si="28"/>
        <v>0</v>
      </c>
      <c r="BT55" s="200">
        <v>0</v>
      </c>
      <c r="BU55" s="119">
        <f t="shared" si="58"/>
        <v>0</v>
      </c>
      <c r="BV55" s="227">
        <f t="shared" si="29"/>
        <v>42.608000000000004</v>
      </c>
      <c r="BW55" s="200">
        <v>0</v>
      </c>
      <c r="BX55" s="152">
        <f t="shared" si="59"/>
        <v>42.608000000000004</v>
      </c>
      <c r="BY55" s="228">
        <f t="shared" si="64"/>
        <v>0.90271186440677964</v>
      </c>
    </row>
    <row r="56" spans="2:77" ht="19.5" customHeight="1" x14ac:dyDescent="0.25">
      <c r="B56" s="796" t="s">
        <v>87</v>
      </c>
      <c r="C56" s="907" t="s">
        <v>88</v>
      </c>
      <c r="D56" s="616" t="s">
        <v>57</v>
      </c>
      <c r="E56" s="202">
        <f t="shared" si="0"/>
        <v>100</v>
      </c>
      <c r="F56" s="240">
        <f t="shared" si="1"/>
        <v>58</v>
      </c>
      <c r="G56" s="40">
        <f t="shared" si="60"/>
        <v>0.57999999999999996</v>
      </c>
      <c r="H56" s="42">
        <f t="shared" si="3"/>
        <v>36</v>
      </c>
      <c r="I56" s="42">
        <f t="shared" si="4"/>
        <v>94</v>
      </c>
      <c r="J56" s="40">
        <f t="shared" si="61"/>
        <v>0.94</v>
      </c>
      <c r="K56" s="42">
        <f t="shared" si="6"/>
        <v>32</v>
      </c>
      <c r="L56" s="42">
        <f t="shared" si="7"/>
        <v>126</v>
      </c>
      <c r="M56" s="40">
        <f t="shared" si="62"/>
        <v>1.26</v>
      </c>
      <c r="N56" s="42">
        <f t="shared" si="9"/>
        <v>0</v>
      </c>
      <c r="O56" s="42">
        <f t="shared" si="32"/>
        <v>126</v>
      </c>
      <c r="P56" s="40">
        <f t="shared" si="63"/>
        <v>1.26</v>
      </c>
      <c r="Q56" s="44">
        <f t="shared" si="10"/>
        <v>100</v>
      </c>
      <c r="R56" s="45">
        <v>0</v>
      </c>
      <c r="S56" s="622">
        <v>100</v>
      </c>
      <c r="T56" s="46">
        <f t="shared" si="11"/>
        <v>20</v>
      </c>
      <c r="U56" s="47">
        <v>0</v>
      </c>
      <c r="V56" s="84">
        <v>20</v>
      </c>
      <c r="W56" s="46">
        <f t="shared" si="12"/>
        <v>25</v>
      </c>
      <c r="X56" s="47">
        <v>0</v>
      </c>
      <c r="Y56" s="84">
        <v>25</v>
      </c>
      <c r="Z56" s="46">
        <f t="shared" si="13"/>
        <v>13</v>
      </c>
      <c r="AA56" s="47">
        <v>0</v>
      </c>
      <c r="AB56" s="84">
        <v>13</v>
      </c>
      <c r="AC56" s="222">
        <f t="shared" si="14"/>
        <v>58</v>
      </c>
      <c r="AD56" s="223">
        <v>0</v>
      </c>
      <c r="AE56" s="187">
        <f t="shared" si="53"/>
        <v>58</v>
      </c>
      <c r="AF56" s="222">
        <f t="shared" si="15"/>
        <v>7</v>
      </c>
      <c r="AG56" s="207">
        <v>0</v>
      </c>
      <c r="AH56" s="84">
        <v>7</v>
      </c>
      <c r="AI56" s="222">
        <f t="shared" si="16"/>
        <v>3</v>
      </c>
      <c r="AJ56" s="207">
        <v>0</v>
      </c>
      <c r="AK56" s="84">
        <v>3</v>
      </c>
      <c r="AL56" s="222">
        <f t="shared" si="17"/>
        <v>26</v>
      </c>
      <c r="AM56" s="207">
        <v>0</v>
      </c>
      <c r="AN56" s="84">
        <v>26</v>
      </c>
      <c r="AO56" s="222">
        <f t="shared" si="18"/>
        <v>36</v>
      </c>
      <c r="AP56" s="223">
        <v>0</v>
      </c>
      <c r="AQ56" s="187">
        <f t="shared" si="54"/>
        <v>36</v>
      </c>
      <c r="AR56" s="222">
        <f t="shared" si="52"/>
        <v>94</v>
      </c>
      <c r="AS56" s="223">
        <v>0</v>
      </c>
      <c r="AT56" s="187">
        <f t="shared" si="55"/>
        <v>94</v>
      </c>
      <c r="AU56" s="222">
        <f t="shared" si="20"/>
        <v>14</v>
      </c>
      <c r="AV56" s="207">
        <v>0</v>
      </c>
      <c r="AW56" s="85">
        <v>14</v>
      </c>
      <c r="AX56" s="222">
        <f t="shared" si="21"/>
        <v>6</v>
      </c>
      <c r="AY56" s="207">
        <v>0</v>
      </c>
      <c r="AZ56" s="84">
        <v>6</v>
      </c>
      <c r="BA56" s="222">
        <f t="shared" si="22"/>
        <v>12</v>
      </c>
      <c r="BB56" s="207">
        <v>0</v>
      </c>
      <c r="BC56" s="84">
        <v>12</v>
      </c>
      <c r="BD56" s="222">
        <f t="shared" si="23"/>
        <v>32</v>
      </c>
      <c r="BE56" s="223">
        <v>0</v>
      </c>
      <c r="BF56" s="187">
        <f t="shared" si="56"/>
        <v>32</v>
      </c>
      <c r="BG56" s="222">
        <f t="shared" si="24"/>
        <v>126</v>
      </c>
      <c r="BH56" s="223">
        <v>0</v>
      </c>
      <c r="BI56" s="187">
        <f t="shared" si="57"/>
        <v>126</v>
      </c>
      <c r="BJ56" s="222">
        <f t="shared" si="25"/>
        <v>0</v>
      </c>
      <c r="BK56" s="207">
        <v>0</v>
      </c>
      <c r="BL56" s="84">
        <v>0</v>
      </c>
      <c r="BM56" s="222">
        <f t="shared" si="26"/>
        <v>0</v>
      </c>
      <c r="BN56" s="207">
        <v>0</v>
      </c>
      <c r="BO56" s="84">
        <v>0</v>
      </c>
      <c r="BP56" s="222">
        <f t="shared" si="27"/>
        <v>0</v>
      </c>
      <c r="BQ56" s="207">
        <v>0</v>
      </c>
      <c r="BR56" s="84">
        <v>0</v>
      </c>
      <c r="BS56" s="224">
        <f t="shared" si="28"/>
        <v>0</v>
      </c>
      <c r="BT56" s="225">
        <v>0</v>
      </c>
      <c r="BU56" s="152">
        <f t="shared" si="58"/>
        <v>0</v>
      </c>
      <c r="BV56" s="224">
        <f t="shared" si="29"/>
        <v>126</v>
      </c>
      <c r="BW56" s="225">
        <v>0</v>
      </c>
      <c r="BX56" s="51">
        <f t="shared" si="59"/>
        <v>126</v>
      </c>
      <c r="BY56" s="54">
        <f t="shared" si="64"/>
        <v>1.26</v>
      </c>
    </row>
    <row r="57" spans="2:77" ht="19.2" customHeight="1" thickBot="1" x14ac:dyDescent="0.3">
      <c r="B57" s="797"/>
      <c r="C57" s="908"/>
      <c r="D57" s="617" t="s">
        <v>32</v>
      </c>
      <c r="E57" s="214">
        <f t="shared" si="0"/>
        <v>206.8</v>
      </c>
      <c r="F57" s="161">
        <f t="shared" si="1"/>
        <v>274.27499999999998</v>
      </c>
      <c r="G57" s="108">
        <f t="shared" si="60"/>
        <v>1.3262814313346227</v>
      </c>
      <c r="H57" s="110">
        <f t="shared" si="3"/>
        <v>102.56699999999999</v>
      </c>
      <c r="I57" s="110">
        <f t="shared" si="4"/>
        <v>376.84199999999998</v>
      </c>
      <c r="J57" s="108">
        <f t="shared" si="61"/>
        <v>1.8222533849129592</v>
      </c>
      <c r="K57" s="110">
        <f t="shared" si="6"/>
        <v>130.37899999999999</v>
      </c>
      <c r="L57" s="110">
        <f t="shared" si="7"/>
        <v>507.221</v>
      </c>
      <c r="M57" s="108">
        <f t="shared" si="62"/>
        <v>2.4527127659574468</v>
      </c>
      <c r="N57" s="110">
        <f t="shared" si="9"/>
        <v>0</v>
      </c>
      <c r="O57" s="110">
        <f t="shared" si="32"/>
        <v>507.221</v>
      </c>
      <c r="P57" s="108">
        <f t="shared" si="63"/>
        <v>2.4527127659574468</v>
      </c>
      <c r="Q57" s="162">
        <f t="shared" si="10"/>
        <v>206.8</v>
      </c>
      <c r="R57" s="163">
        <v>0</v>
      </c>
      <c r="S57" s="626">
        <f>S56*2.068</f>
        <v>206.8</v>
      </c>
      <c r="T57" s="164">
        <f t="shared" si="11"/>
        <v>104.947</v>
      </c>
      <c r="U57" s="165">
        <v>0</v>
      </c>
      <c r="V57" s="234">
        <v>104.947</v>
      </c>
      <c r="W57" s="164">
        <f t="shared" si="12"/>
        <v>122.251</v>
      </c>
      <c r="X57" s="165">
        <v>0</v>
      </c>
      <c r="Y57" s="234">
        <v>122.251</v>
      </c>
      <c r="Z57" s="164">
        <f t="shared" si="13"/>
        <v>47.076999999999998</v>
      </c>
      <c r="AA57" s="165">
        <v>0</v>
      </c>
      <c r="AB57" s="234">
        <v>47.076999999999998</v>
      </c>
      <c r="AC57" s="226">
        <f t="shared" si="14"/>
        <v>274.27499999999998</v>
      </c>
      <c r="AD57" s="198">
        <v>0</v>
      </c>
      <c r="AE57" s="199">
        <f t="shared" si="53"/>
        <v>274.27499999999998</v>
      </c>
      <c r="AF57" s="226">
        <f t="shared" si="15"/>
        <v>27.068999999999999</v>
      </c>
      <c r="AG57" s="197">
        <v>0</v>
      </c>
      <c r="AH57" s="234">
        <v>27.068999999999999</v>
      </c>
      <c r="AI57" s="226">
        <f t="shared" si="16"/>
        <v>13.308</v>
      </c>
      <c r="AJ57" s="197">
        <v>0</v>
      </c>
      <c r="AK57" s="234">
        <v>13.308</v>
      </c>
      <c r="AL57" s="226">
        <f t="shared" si="17"/>
        <v>62.19</v>
      </c>
      <c r="AM57" s="197">
        <v>0</v>
      </c>
      <c r="AN57" s="234">
        <v>62.19</v>
      </c>
      <c r="AO57" s="226">
        <f t="shared" si="18"/>
        <v>102.56699999999999</v>
      </c>
      <c r="AP57" s="198">
        <v>0</v>
      </c>
      <c r="AQ57" s="199">
        <f t="shared" si="54"/>
        <v>102.56699999999999</v>
      </c>
      <c r="AR57" s="226">
        <f t="shared" si="52"/>
        <v>376.84199999999998</v>
      </c>
      <c r="AS57" s="198">
        <v>0</v>
      </c>
      <c r="AT57" s="199">
        <f t="shared" si="55"/>
        <v>376.84199999999998</v>
      </c>
      <c r="AU57" s="226">
        <f t="shared" si="20"/>
        <v>41.784999999999997</v>
      </c>
      <c r="AV57" s="197">
        <v>0</v>
      </c>
      <c r="AW57" s="235">
        <v>41.784999999999997</v>
      </c>
      <c r="AX57" s="226">
        <f t="shared" si="21"/>
        <v>18.359000000000002</v>
      </c>
      <c r="AY57" s="197">
        <v>0</v>
      </c>
      <c r="AZ57" s="234">
        <v>18.359000000000002</v>
      </c>
      <c r="BA57" s="226">
        <f t="shared" si="22"/>
        <v>70.234999999999999</v>
      </c>
      <c r="BB57" s="197">
        <v>0</v>
      </c>
      <c r="BC57" s="234">
        <v>70.234999999999999</v>
      </c>
      <c r="BD57" s="226">
        <f t="shared" si="23"/>
        <v>130.37899999999999</v>
      </c>
      <c r="BE57" s="198">
        <v>0</v>
      </c>
      <c r="BF57" s="199">
        <f t="shared" si="56"/>
        <v>130.37899999999999</v>
      </c>
      <c r="BG57" s="226">
        <f t="shared" si="24"/>
        <v>507.221</v>
      </c>
      <c r="BH57" s="198">
        <v>0</v>
      </c>
      <c r="BI57" s="199">
        <f t="shared" si="57"/>
        <v>507.221</v>
      </c>
      <c r="BJ57" s="226">
        <f t="shared" si="25"/>
        <v>0</v>
      </c>
      <c r="BK57" s="197">
        <v>0</v>
      </c>
      <c r="BL57" s="234">
        <v>0</v>
      </c>
      <c r="BM57" s="226">
        <f t="shared" si="26"/>
        <v>0</v>
      </c>
      <c r="BN57" s="197">
        <v>0</v>
      </c>
      <c r="BO57" s="234">
        <v>0</v>
      </c>
      <c r="BP57" s="226">
        <f t="shared" si="27"/>
        <v>0</v>
      </c>
      <c r="BQ57" s="197">
        <v>0</v>
      </c>
      <c r="BR57" s="234">
        <v>0</v>
      </c>
      <c r="BS57" s="227">
        <f t="shared" si="28"/>
        <v>0</v>
      </c>
      <c r="BT57" s="200">
        <v>0</v>
      </c>
      <c r="BU57" s="120">
        <f t="shared" si="58"/>
        <v>0</v>
      </c>
      <c r="BV57" s="227">
        <f t="shared" si="29"/>
        <v>507.221</v>
      </c>
      <c r="BW57" s="200">
        <v>0</v>
      </c>
      <c r="BX57" s="152">
        <f t="shared" si="59"/>
        <v>507.221</v>
      </c>
      <c r="BY57" s="122">
        <f t="shared" si="64"/>
        <v>2.4527127659574468</v>
      </c>
    </row>
    <row r="58" spans="2:77" ht="15.75" customHeight="1" x14ac:dyDescent="0.25">
      <c r="B58" s="796" t="s">
        <v>89</v>
      </c>
      <c r="C58" s="911" t="s">
        <v>90</v>
      </c>
      <c r="D58" s="616" t="s">
        <v>57</v>
      </c>
      <c r="E58" s="202">
        <f t="shared" si="0"/>
        <v>34</v>
      </c>
      <c r="F58" s="39">
        <f t="shared" si="1"/>
        <v>0</v>
      </c>
      <c r="G58" s="40">
        <f t="shared" si="60"/>
        <v>0</v>
      </c>
      <c r="H58" s="42">
        <f t="shared" si="3"/>
        <v>0</v>
      </c>
      <c r="I58" s="42">
        <f t="shared" si="4"/>
        <v>0</v>
      </c>
      <c r="J58" s="40">
        <f t="shared" si="61"/>
        <v>0</v>
      </c>
      <c r="K58" s="42">
        <f t="shared" si="6"/>
        <v>0</v>
      </c>
      <c r="L58" s="42">
        <f t="shared" si="7"/>
        <v>0</v>
      </c>
      <c r="M58" s="40">
        <f t="shared" si="62"/>
        <v>0</v>
      </c>
      <c r="N58" s="42">
        <f t="shared" si="9"/>
        <v>0</v>
      </c>
      <c r="O58" s="42">
        <f t="shared" si="32"/>
        <v>0</v>
      </c>
      <c r="P58" s="40">
        <f t="shared" si="63"/>
        <v>0</v>
      </c>
      <c r="Q58" s="44">
        <f t="shared" si="10"/>
        <v>34</v>
      </c>
      <c r="R58" s="45">
        <v>0</v>
      </c>
      <c r="S58" s="622">
        <v>34</v>
      </c>
      <c r="T58" s="46">
        <f t="shared" si="11"/>
        <v>0</v>
      </c>
      <c r="U58" s="47">
        <v>0</v>
      </c>
      <c r="V58" s="48"/>
      <c r="W58" s="46">
        <f t="shared" si="12"/>
        <v>0</v>
      </c>
      <c r="X58" s="47">
        <v>0</v>
      </c>
      <c r="Y58" s="48"/>
      <c r="Z58" s="46">
        <f t="shared" si="13"/>
        <v>0</v>
      </c>
      <c r="AA58" s="47">
        <v>0</v>
      </c>
      <c r="AB58" s="48"/>
      <c r="AC58" s="222">
        <f t="shared" si="14"/>
        <v>0</v>
      </c>
      <c r="AD58" s="223">
        <v>0</v>
      </c>
      <c r="AE58" s="207">
        <f t="shared" si="53"/>
        <v>0</v>
      </c>
      <c r="AF58" s="222">
        <f t="shared" si="15"/>
        <v>0</v>
      </c>
      <c r="AG58" s="207">
        <v>0</v>
      </c>
      <c r="AH58" s="48"/>
      <c r="AI58" s="222">
        <f t="shared" si="16"/>
        <v>0</v>
      </c>
      <c r="AJ58" s="207">
        <v>0</v>
      </c>
      <c r="AK58" s="48">
        <v>0</v>
      </c>
      <c r="AL58" s="222">
        <f t="shared" si="17"/>
        <v>0</v>
      </c>
      <c r="AM58" s="207">
        <v>0</v>
      </c>
      <c r="AN58" s="48">
        <v>0</v>
      </c>
      <c r="AO58" s="222">
        <f t="shared" si="18"/>
        <v>0</v>
      </c>
      <c r="AP58" s="223">
        <v>0</v>
      </c>
      <c r="AQ58" s="207">
        <f t="shared" si="54"/>
        <v>0</v>
      </c>
      <c r="AR58" s="222">
        <f t="shared" si="52"/>
        <v>0</v>
      </c>
      <c r="AS58" s="223">
        <v>0</v>
      </c>
      <c r="AT58" s="207">
        <f t="shared" si="55"/>
        <v>0</v>
      </c>
      <c r="AU58" s="222">
        <f t="shared" si="20"/>
        <v>0</v>
      </c>
      <c r="AV58" s="207">
        <v>0</v>
      </c>
      <c r="AW58" s="49">
        <v>0</v>
      </c>
      <c r="AX58" s="222">
        <f t="shared" si="21"/>
        <v>0</v>
      </c>
      <c r="AY58" s="207">
        <v>0</v>
      </c>
      <c r="AZ58" s="48">
        <v>0</v>
      </c>
      <c r="BA58" s="222">
        <f t="shared" si="22"/>
        <v>0</v>
      </c>
      <c r="BB58" s="207">
        <v>0</v>
      </c>
      <c r="BC58" s="48">
        <v>0</v>
      </c>
      <c r="BD58" s="222">
        <f t="shared" si="23"/>
        <v>0</v>
      </c>
      <c r="BE58" s="223">
        <v>0</v>
      </c>
      <c r="BF58" s="207">
        <f t="shared" si="56"/>
        <v>0</v>
      </c>
      <c r="BG58" s="222">
        <f t="shared" si="24"/>
        <v>0</v>
      </c>
      <c r="BH58" s="223">
        <v>0</v>
      </c>
      <c r="BI58" s="207">
        <f t="shared" si="57"/>
        <v>0</v>
      </c>
      <c r="BJ58" s="222">
        <f t="shared" si="25"/>
        <v>0</v>
      </c>
      <c r="BK58" s="207">
        <v>0</v>
      </c>
      <c r="BL58" s="48">
        <v>0</v>
      </c>
      <c r="BM58" s="222">
        <f t="shared" si="26"/>
        <v>0</v>
      </c>
      <c r="BN58" s="207">
        <v>0</v>
      </c>
      <c r="BO58" s="48">
        <v>0</v>
      </c>
      <c r="BP58" s="222">
        <f t="shared" si="27"/>
        <v>0</v>
      </c>
      <c r="BQ58" s="207">
        <v>0</v>
      </c>
      <c r="BR58" s="48">
        <v>0</v>
      </c>
      <c r="BS58" s="224">
        <f t="shared" si="28"/>
        <v>0</v>
      </c>
      <c r="BT58" s="225">
        <v>0</v>
      </c>
      <c r="BU58" s="51">
        <f t="shared" si="58"/>
        <v>0</v>
      </c>
      <c r="BV58" s="224">
        <f t="shared" si="29"/>
        <v>0</v>
      </c>
      <c r="BW58" s="225">
        <v>0</v>
      </c>
      <c r="BX58" s="51">
        <f t="shared" si="59"/>
        <v>0</v>
      </c>
      <c r="BY58" s="193">
        <f t="shared" si="64"/>
        <v>0</v>
      </c>
    </row>
    <row r="59" spans="2:77" ht="15.75" customHeight="1" thickBot="1" x14ac:dyDescent="0.3">
      <c r="B59" s="797"/>
      <c r="C59" s="912"/>
      <c r="D59" s="617" t="s">
        <v>32</v>
      </c>
      <c r="E59" s="214">
        <f t="shared" si="0"/>
        <v>654.16</v>
      </c>
      <c r="F59" s="161">
        <f t="shared" si="1"/>
        <v>0</v>
      </c>
      <c r="G59" s="108">
        <f t="shared" si="60"/>
        <v>0</v>
      </c>
      <c r="H59" s="110">
        <f t="shared" si="3"/>
        <v>0</v>
      </c>
      <c r="I59" s="110">
        <f t="shared" si="4"/>
        <v>0</v>
      </c>
      <c r="J59" s="108">
        <f t="shared" si="61"/>
        <v>0</v>
      </c>
      <c r="K59" s="110">
        <f t="shared" si="6"/>
        <v>0</v>
      </c>
      <c r="L59" s="110">
        <f t="shared" si="7"/>
        <v>0</v>
      </c>
      <c r="M59" s="108">
        <f t="shared" si="62"/>
        <v>0</v>
      </c>
      <c r="N59" s="110">
        <f t="shared" si="9"/>
        <v>0</v>
      </c>
      <c r="O59" s="110">
        <f t="shared" si="32"/>
        <v>0</v>
      </c>
      <c r="P59" s="108">
        <f t="shared" si="63"/>
        <v>0</v>
      </c>
      <c r="Q59" s="162">
        <f t="shared" si="10"/>
        <v>654.16</v>
      </c>
      <c r="R59" s="163">
        <v>0</v>
      </c>
      <c r="S59" s="626">
        <f>S58*19.24</f>
        <v>654.16</v>
      </c>
      <c r="T59" s="164">
        <f t="shared" si="11"/>
        <v>0</v>
      </c>
      <c r="U59" s="165">
        <v>0</v>
      </c>
      <c r="V59" s="99"/>
      <c r="W59" s="164">
        <f t="shared" si="12"/>
        <v>0</v>
      </c>
      <c r="X59" s="165">
        <v>0</v>
      </c>
      <c r="Y59" s="99"/>
      <c r="Z59" s="164">
        <f t="shared" si="13"/>
        <v>0</v>
      </c>
      <c r="AA59" s="165">
        <v>0</v>
      </c>
      <c r="AB59" s="99"/>
      <c r="AC59" s="226">
        <f t="shared" si="14"/>
        <v>0</v>
      </c>
      <c r="AD59" s="198">
        <v>0</v>
      </c>
      <c r="AE59" s="197">
        <f t="shared" si="53"/>
        <v>0</v>
      </c>
      <c r="AF59" s="226">
        <f t="shared" si="15"/>
        <v>0</v>
      </c>
      <c r="AG59" s="197">
        <v>0</v>
      </c>
      <c r="AH59" s="99"/>
      <c r="AI59" s="226">
        <f t="shared" si="16"/>
        <v>0</v>
      </c>
      <c r="AJ59" s="197">
        <v>0</v>
      </c>
      <c r="AK59" s="99">
        <v>0</v>
      </c>
      <c r="AL59" s="226">
        <f t="shared" si="17"/>
        <v>0</v>
      </c>
      <c r="AM59" s="197">
        <v>0</v>
      </c>
      <c r="AN59" s="99">
        <v>0</v>
      </c>
      <c r="AO59" s="226">
        <f t="shared" si="18"/>
        <v>0</v>
      </c>
      <c r="AP59" s="198">
        <v>0</v>
      </c>
      <c r="AQ59" s="197">
        <f t="shared" si="54"/>
        <v>0</v>
      </c>
      <c r="AR59" s="226">
        <f t="shared" si="52"/>
        <v>0</v>
      </c>
      <c r="AS59" s="198">
        <v>0</v>
      </c>
      <c r="AT59" s="197">
        <f t="shared" si="55"/>
        <v>0</v>
      </c>
      <c r="AU59" s="226">
        <f t="shared" si="20"/>
        <v>0</v>
      </c>
      <c r="AV59" s="197">
        <v>0</v>
      </c>
      <c r="AW59" s="100">
        <v>0</v>
      </c>
      <c r="AX59" s="226">
        <f t="shared" si="21"/>
        <v>0</v>
      </c>
      <c r="AY59" s="197">
        <v>0</v>
      </c>
      <c r="AZ59" s="99">
        <v>0</v>
      </c>
      <c r="BA59" s="226">
        <f t="shared" si="22"/>
        <v>0</v>
      </c>
      <c r="BB59" s="197">
        <v>0</v>
      </c>
      <c r="BC59" s="99">
        <v>0</v>
      </c>
      <c r="BD59" s="226">
        <f t="shared" si="23"/>
        <v>0</v>
      </c>
      <c r="BE59" s="198">
        <v>0</v>
      </c>
      <c r="BF59" s="197">
        <f t="shared" si="56"/>
        <v>0</v>
      </c>
      <c r="BG59" s="226">
        <f t="shared" si="24"/>
        <v>0</v>
      </c>
      <c r="BH59" s="198">
        <v>0</v>
      </c>
      <c r="BI59" s="197">
        <f t="shared" si="57"/>
        <v>0</v>
      </c>
      <c r="BJ59" s="226">
        <f t="shared" si="25"/>
        <v>0</v>
      </c>
      <c r="BK59" s="197">
        <v>0</v>
      </c>
      <c r="BL59" s="99">
        <v>0</v>
      </c>
      <c r="BM59" s="226">
        <f t="shared" si="26"/>
        <v>0</v>
      </c>
      <c r="BN59" s="197">
        <v>0</v>
      </c>
      <c r="BO59" s="99">
        <v>0</v>
      </c>
      <c r="BP59" s="226">
        <f t="shared" si="27"/>
        <v>0</v>
      </c>
      <c r="BQ59" s="197">
        <v>0</v>
      </c>
      <c r="BR59" s="99">
        <v>0</v>
      </c>
      <c r="BS59" s="227">
        <f t="shared" si="28"/>
        <v>0</v>
      </c>
      <c r="BT59" s="200">
        <v>0</v>
      </c>
      <c r="BU59" s="119">
        <f t="shared" si="58"/>
        <v>0</v>
      </c>
      <c r="BV59" s="227">
        <f t="shared" si="29"/>
        <v>0</v>
      </c>
      <c r="BW59" s="200">
        <v>0</v>
      </c>
      <c r="BX59" s="241">
        <f t="shared" si="59"/>
        <v>0</v>
      </c>
      <c r="BY59" s="228">
        <f t="shared" si="64"/>
        <v>0</v>
      </c>
    </row>
    <row r="60" spans="2:77" ht="15.75" customHeight="1" x14ac:dyDescent="0.25">
      <c r="B60" s="796" t="s">
        <v>91</v>
      </c>
      <c r="C60" s="907" t="s">
        <v>92</v>
      </c>
      <c r="D60" s="616" t="s">
        <v>57</v>
      </c>
      <c r="E60" s="202">
        <f t="shared" si="0"/>
        <v>723</v>
      </c>
      <c r="F60" s="39">
        <f t="shared" si="1"/>
        <v>226</v>
      </c>
      <c r="G60" s="40">
        <f t="shared" si="60"/>
        <v>0.31258644536652835</v>
      </c>
      <c r="H60" s="42">
        <f t="shared" si="3"/>
        <v>181</v>
      </c>
      <c r="I60" s="42">
        <f t="shared" si="4"/>
        <v>407</v>
      </c>
      <c r="J60" s="40">
        <f t="shared" si="61"/>
        <v>0.56293222683264177</v>
      </c>
      <c r="K60" s="42">
        <f t="shared" si="6"/>
        <v>218</v>
      </c>
      <c r="L60" s="42">
        <f t="shared" si="7"/>
        <v>625</v>
      </c>
      <c r="M60" s="40">
        <f t="shared" si="62"/>
        <v>0.86445366528354084</v>
      </c>
      <c r="N60" s="42">
        <f t="shared" si="9"/>
        <v>0</v>
      </c>
      <c r="O60" s="42">
        <f t="shared" si="32"/>
        <v>625</v>
      </c>
      <c r="P60" s="40">
        <f t="shared" si="63"/>
        <v>0.86445366528354084</v>
      </c>
      <c r="Q60" s="80">
        <f t="shared" si="10"/>
        <v>723</v>
      </c>
      <c r="R60" s="81">
        <v>0</v>
      </c>
      <c r="S60" s="624">
        <v>723</v>
      </c>
      <c r="T60" s="82">
        <f t="shared" si="11"/>
        <v>41</v>
      </c>
      <c r="U60" s="83">
        <v>0</v>
      </c>
      <c r="V60" s="84">
        <v>41</v>
      </c>
      <c r="W60" s="82">
        <f t="shared" si="12"/>
        <v>83</v>
      </c>
      <c r="X60" s="83">
        <v>0</v>
      </c>
      <c r="Y60" s="84">
        <v>83</v>
      </c>
      <c r="Z60" s="82">
        <f t="shared" si="13"/>
        <v>102</v>
      </c>
      <c r="AA60" s="83">
        <v>0</v>
      </c>
      <c r="AB60" s="84">
        <v>102</v>
      </c>
      <c r="AC60" s="223">
        <f t="shared" si="14"/>
        <v>226</v>
      </c>
      <c r="AD60" s="223">
        <v>0</v>
      </c>
      <c r="AE60" s="207">
        <f t="shared" si="53"/>
        <v>226</v>
      </c>
      <c r="AF60" s="223">
        <f t="shared" si="15"/>
        <v>24</v>
      </c>
      <c r="AG60" s="207">
        <v>0</v>
      </c>
      <c r="AH60" s="84">
        <v>24</v>
      </c>
      <c r="AI60" s="223">
        <f t="shared" si="16"/>
        <v>33</v>
      </c>
      <c r="AJ60" s="207">
        <v>0</v>
      </c>
      <c r="AK60" s="84">
        <v>33</v>
      </c>
      <c r="AL60" s="223">
        <f t="shared" si="17"/>
        <v>124</v>
      </c>
      <c r="AM60" s="207">
        <v>0</v>
      </c>
      <c r="AN60" s="84">
        <v>124</v>
      </c>
      <c r="AO60" s="223">
        <f t="shared" si="18"/>
        <v>181</v>
      </c>
      <c r="AP60" s="223">
        <v>0</v>
      </c>
      <c r="AQ60" s="207">
        <f t="shared" si="54"/>
        <v>181</v>
      </c>
      <c r="AR60" s="223">
        <f t="shared" si="52"/>
        <v>407</v>
      </c>
      <c r="AS60" s="223">
        <v>0</v>
      </c>
      <c r="AT60" s="207">
        <f t="shared" si="55"/>
        <v>407</v>
      </c>
      <c r="AU60" s="223">
        <f t="shared" si="20"/>
        <v>44</v>
      </c>
      <c r="AV60" s="207">
        <v>0</v>
      </c>
      <c r="AW60" s="85">
        <v>44</v>
      </c>
      <c r="AX60" s="223">
        <f t="shared" si="21"/>
        <v>94</v>
      </c>
      <c r="AY60" s="207">
        <v>0</v>
      </c>
      <c r="AZ60" s="84">
        <v>94</v>
      </c>
      <c r="BA60" s="223">
        <f t="shared" si="22"/>
        <v>80</v>
      </c>
      <c r="BB60" s="207">
        <v>0</v>
      </c>
      <c r="BC60" s="84">
        <v>80</v>
      </c>
      <c r="BD60" s="223">
        <f t="shared" si="23"/>
        <v>218</v>
      </c>
      <c r="BE60" s="223">
        <v>0</v>
      </c>
      <c r="BF60" s="207">
        <f t="shared" si="56"/>
        <v>218</v>
      </c>
      <c r="BG60" s="223">
        <f t="shared" si="24"/>
        <v>625</v>
      </c>
      <c r="BH60" s="223">
        <v>0</v>
      </c>
      <c r="BI60" s="207">
        <f t="shared" si="57"/>
        <v>625</v>
      </c>
      <c r="BJ60" s="223">
        <f t="shared" si="25"/>
        <v>0</v>
      </c>
      <c r="BK60" s="207">
        <v>0</v>
      </c>
      <c r="BL60" s="84">
        <v>0</v>
      </c>
      <c r="BM60" s="223">
        <f t="shared" si="26"/>
        <v>0</v>
      </c>
      <c r="BN60" s="207">
        <v>0</v>
      </c>
      <c r="BO60" s="84">
        <v>0</v>
      </c>
      <c r="BP60" s="223">
        <f t="shared" si="27"/>
        <v>0</v>
      </c>
      <c r="BQ60" s="207">
        <v>0</v>
      </c>
      <c r="BR60" s="84">
        <v>0</v>
      </c>
      <c r="BS60" s="225">
        <f t="shared" si="28"/>
        <v>0</v>
      </c>
      <c r="BT60" s="225">
        <v>0</v>
      </c>
      <c r="BU60" s="51">
        <f t="shared" si="58"/>
        <v>0</v>
      </c>
      <c r="BV60" s="225">
        <f t="shared" si="29"/>
        <v>625</v>
      </c>
      <c r="BW60" s="225">
        <v>0</v>
      </c>
      <c r="BX60" s="51">
        <f t="shared" si="59"/>
        <v>625</v>
      </c>
      <c r="BY60" s="54">
        <f t="shared" si="64"/>
        <v>0.86445366528354084</v>
      </c>
    </row>
    <row r="61" spans="2:77" ht="15.75" customHeight="1" thickBot="1" x14ac:dyDescent="0.3">
      <c r="B61" s="797"/>
      <c r="C61" s="908"/>
      <c r="D61" s="617" t="s">
        <v>32</v>
      </c>
      <c r="E61" s="214">
        <f t="shared" si="0"/>
        <v>672.39</v>
      </c>
      <c r="F61" s="161">
        <f t="shared" si="1"/>
        <v>244.29400000000001</v>
      </c>
      <c r="G61" s="108">
        <f t="shared" si="60"/>
        <v>0.36332188164606855</v>
      </c>
      <c r="H61" s="110">
        <f t="shared" si="3"/>
        <v>373.70400000000001</v>
      </c>
      <c r="I61" s="110">
        <f t="shared" si="4"/>
        <v>617.99800000000005</v>
      </c>
      <c r="J61" s="108">
        <f t="shared" si="61"/>
        <v>0.91910647094692077</v>
      </c>
      <c r="K61" s="110">
        <f t="shared" si="6"/>
        <v>140.97399999999999</v>
      </c>
      <c r="L61" s="110">
        <f t="shared" si="7"/>
        <v>758.97199999999998</v>
      </c>
      <c r="M61" s="108">
        <f t="shared" si="62"/>
        <v>1.1287675307485239</v>
      </c>
      <c r="N61" s="110">
        <f t="shared" si="9"/>
        <v>0</v>
      </c>
      <c r="O61" s="110">
        <f t="shared" si="32"/>
        <v>758.97199999999998</v>
      </c>
      <c r="P61" s="108">
        <f t="shared" si="63"/>
        <v>1.1287675307485239</v>
      </c>
      <c r="Q61" s="230">
        <f t="shared" si="10"/>
        <v>672.39</v>
      </c>
      <c r="R61" s="231">
        <v>0</v>
      </c>
      <c r="S61" s="632">
        <f>S60*0.93</f>
        <v>672.39</v>
      </c>
      <c r="T61" s="232">
        <f t="shared" si="11"/>
        <v>58.578000000000003</v>
      </c>
      <c r="U61" s="233">
        <v>0</v>
      </c>
      <c r="V61" s="234">
        <v>58.578000000000003</v>
      </c>
      <c r="W61" s="232">
        <f t="shared" si="12"/>
        <v>51.732999999999997</v>
      </c>
      <c r="X61" s="233">
        <v>0</v>
      </c>
      <c r="Y61" s="234">
        <v>51.732999999999997</v>
      </c>
      <c r="Z61" s="232">
        <f t="shared" si="13"/>
        <v>133.983</v>
      </c>
      <c r="AA61" s="233">
        <v>0</v>
      </c>
      <c r="AB61" s="234">
        <v>133.983</v>
      </c>
      <c r="AC61" s="198">
        <f t="shared" si="14"/>
        <v>244.29400000000001</v>
      </c>
      <c r="AD61" s="198">
        <v>0</v>
      </c>
      <c r="AE61" s="197">
        <f t="shared" si="53"/>
        <v>244.29400000000001</v>
      </c>
      <c r="AF61" s="198">
        <f t="shared" si="15"/>
        <v>22.782</v>
      </c>
      <c r="AG61" s="197">
        <v>0</v>
      </c>
      <c r="AH61" s="234">
        <v>22.782</v>
      </c>
      <c r="AI61" s="198">
        <f t="shared" si="16"/>
        <v>27.785</v>
      </c>
      <c r="AJ61" s="197">
        <v>0</v>
      </c>
      <c r="AK61" s="234">
        <v>27.785</v>
      </c>
      <c r="AL61" s="198">
        <f t="shared" si="17"/>
        <v>323.137</v>
      </c>
      <c r="AM61" s="197">
        <v>0</v>
      </c>
      <c r="AN61" s="234">
        <v>323.137</v>
      </c>
      <c r="AO61" s="198">
        <f t="shared" si="18"/>
        <v>373.70400000000001</v>
      </c>
      <c r="AP61" s="198">
        <v>0</v>
      </c>
      <c r="AQ61" s="197">
        <f t="shared" si="54"/>
        <v>373.70400000000001</v>
      </c>
      <c r="AR61" s="198">
        <f t="shared" si="52"/>
        <v>617.99800000000005</v>
      </c>
      <c r="AS61" s="198">
        <v>0</v>
      </c>
      <c r="AT61" s="197">
        <f t="shared" si="55"/>
        <v>617.99800000000005</v>
      </c>
      <c r="AU61" s="198">
        <f t="shared" si="20"/>
        <v>51.817999999999998</v>
      </c>
      <c r="AV61" s="197">
        <v>0</v>
      </c>
      <c r="AW61" s="235">
        <v>51.817999999999998</v>
      </c>
      <c r="AX61" s="198">
        <f t="shared" si="21"/>
        <v>47.808999999999997</v>
      </c>
      <c r="AY61" s="197">
        <v>0</v>
      </c>
      <c r="AZ61" s="234">
        <v>47.808999999999997</v>
      </c>
      <c r="BA61" s="198">
        <f t="shared" si="22"/>
        <v>41.347000000000001</v>
      </c>
      <c r="BB61" s="197">
        <v>0</v>
      </c>
      <c r="BC61" s="234">
        <v>41.347000000000001</v>
      </c>
      <c r="BD61" s="198">
        <f t="shared" si="23"/>
        <v>140.97399999999999</v>
      </c>
      <c r="BE61" s="198">
        <v>0</v>
      </c>
      <c r="BF61" s="197">
        <f t="shared" si="56"/>
        <v>140.97399999999999</v>
      </c>
      <c r="BG61" s="198">
        <f t="shared" si="24"/>
        <v>758.97199999999998</v>
      </c>
      <c r="BH61" s="198">
        <v>0</v>
      </c>
      <c r="BI61" s="197">
        <f t="shared" si="57"/>
        <v>758.97199999999998</v>
      </c>
      <c r="BJ61" s="198">
        <f t="shared" si="25"/>
        <v>0</v>
      </c>
      <c r="BK61" s="197">
        <v>0</v>
      </c>
      <c r="BL61" s="234">
        <v>0</v>
      </c>
      <c r="BM61" s="198">
        <f t="shared" si="26"/>
        <v>0</v>
      </c>
      <c r="BN61" s="197">
        <v>0</v>
      </c>
      <c r="BO61" s="234">
        <v>0</v>
      </c>
      <c r="BP61" s="198">
        <f t="shared" si="27"/>
        <v>0</v>
      </c>
      <c r="BQ61" s="197">
        <v>0</v>
      </c>
      <c r="BR61" s="234">
        <v>0</v>
      </c>
      <c r="BS61" s="200">
        <f t="shared" si="28"/>
        <v>0</v>
      </c>
      <c r="BT61" s="200">
        <v>0</v>
      </c>
      <c r="BU61" s="119">
        <f t="shared" si="58"/>
        <v>0</v>
      </c>
      <c r="BV61" s="200">
        <f t="shared" si="29"/>
        <v>758.97199999999998</v>
      </c>
      <c r="BW61" s="200">
        <v>0</v>
      </c>
      <c r="BX61" s="241">
        <f t="shared" si="59"/>
        <v>758.97199999999998</v>
      </c>
      <c r="BY61" s="122">
        <f t="shared" si="64"/>
        <v>1.1287675307485239</v>
      </c>
    </row>
    <row r="62" spans="2:77" ht="17.25" customHeight="1" x14ac:dyDescent="0.25">
      <c r="B62" s="796" t="s">
        <v>93</v>
      </c>
      <c r="C62" s="817" t="s">
        <v>94</v>
      </c>
      <c r="D62" s="616" t="s">
        <v>57</v>
      </c>
      <c r="E62" s="202">
        <f t="shared" si="0"/>
        <v>10</v>
      </c>
      <c r="F62" s="39">
        <f t="shared" si="1"/>
        <v>0</v>
      </c>
      <c r="G62" s="40">
        <f t="shared" si="60"/>
        <v>0</v>
      </c>
      <c r="H62" s="42">
        <f t="shared" si="3"/>
        <v>2</v>
      </c>
      <c r="I62" s="42">
        <f t="shared" si="4"/>
        <v>2</v>
      </c>
      <c r="J62" s="236">
        <f t="shared" si="61"/>
        <v>0.2</v>
      </c>
      <c r="K62" s="42">
        <f t="shared" si="6"/>
        <v>3</v>
      </c>
      <c r="L62" s="42">
        <f t="shared" si="7"/>
        <v>5</v>
      </c>
      <c r="M62" s="40">
        <f t="shared" si="62"/>
        <v>0.5</v>
      </c>
      <c r="N62" s="42">
        <f t="shared" si="9"/>
        <v>0</v>
      </c>
      <c r="O62" s="42">
        <f t="shared" si="32"/>
        <v>5</v>
      </c>
      <c r="P62" s="236">
        <f t="shared" si="63"/>
        <v>0.5</v>
      </c>
      <c r="Q62" s="44">
        <f t="shared" si="10"/>
        <v>10</v>
      </c>
      <c r="R62" s="45">
        <v>0</v>
      </c>
      <c r="S62" s="622">
        <v>10</v>
      </c>
      <c r="T62" s="46">
        <f t="shared" si="11"/>
        <v>0</v>
      </c>
      <c r="U62" s="47">
        <v>0</v>
      </c>
      <c r="V62" s="48"/>
      <c r="W62" s="46">
        <f t="shared" si="12"/>
        <v>0</v>
      </c>
      <c r="X62" s="47">
        <v>0</v>
      </c>
      <c r="Y62" s="48"/>
      <c r="Z62" s="46">
        <f t="shared" si="13"/>
        <v>0</v>
      </c>
      <c r="AA62" s="47">
        <v>0</v>
      </c>
      <c r="AB62" s="48"/>
      <c r="AC62" s="222">
        <f t="shared" si="14"/>
        <v>0</v>
      </c>
      <c r="AD62" s="223">
        <v>0</v>
      </c>
      <c r="AE62" s="207">
        <f t="shared" si="53"/>
        <v>0</v>
      </c>
      <c r="AF62" s="222">
        <f t="shared" si="15"/>
        <v>2</v>
      </c>
      <c r="AG62" s="207">
        <v>0</v>
      </c>
      <c r="AH62" s="48">
        <v>2</v>
      </c>
      <c r="AI62" s="222">
        <f t="shared" si="16"/>
        <v>0</v>
      </c>
      <c r="AJ62" s="207">
        <v>0</v>
      </c>
      <c r="AK62" s="48">
        <v>0</v>
      </c>
      <c r="AL62" s="222">
        <f t="shared" si="17"/>
        <v>0</v>
      </c>
      <c r="AM62" s="207">
        <v>0</v>
      </c>
      <c r="AN62" s="48">
        <v>0</v>
      </c>
      <c r="AO62" s="222">
        <f t="shared" si="18"/>
        <v>2</v>
      </c>
      <c r="AP62" s="223">
        <v>0</v>
      </c>
      <c r="AQ62" s="207">
        <f t="shared" si="54"/>
        <v>2</v>
      </c>
      <c r="AR62" s="222">
        <f t="shared" si="52"/>
        <v>2</v>
      </c>
      <c r="AS62" s="223">
        <v>0</v>
      </c>
      <c r="AT62" s="207">
        <f t="shared" si="55"/>
        <v>2</v>
      </c>
      <c r="AU62" s="222">
        <f t="shared" si="20"/>
        <v>0</v>
      </c>
      <c r="AV62" s="207">
        <v>0</v>
      </c>
      <c r="AW62" s="49">
        <v>0</v>
      </c>
      <c r="AX62" s="222">
        <f t="shared" si="21"/>
        <v>0</v>
      </c>
      <c r="AY62" s="207">
        <v>0</v>
      </c>
      <c r="AZ62" s="48">
        <v>0</v>
      </c>
      <c r="BA62" s="222">
        <f t="shared" si="22"/>
        <v>3</v>
      </c>
      <c r="BB62" s="207">
        <v>0</v>
      </c>
      <c r="BC62" s="48">
        <v>3</v>
      </c>
      <c r="BD62" s="222">
        <f t="shared" si="23"/>
        <v>3</v>
      </c>
      <c r="BE62" s="223">
        <v>0</v>
      </c>
      <c r="BF62" s="207">
        <f t="shared" si="56"/>
        <v>3</v>
      </c>
      <c r="BG62" s="222">
        <f t="shared" si="24"/>
        <v>5</v>
      </c>
      <c r="BH62" s="223">
        <v>0</v>
      </c>
      <c r="BI62" s="207">
        <f t="shared" si="57"/>
        <v>5</v>
      </c>
      <c r="BJ62" s="222">
        <f t="shared" si="25"/>
        <v>0</v>
      </c>
      <c r="BK62" s="207">
        <v>0</v>
      </c>
      <c r="BL62" s="48">
        <v>0</v>
      </c>
      <c r="BM62" s="222">
        <f t="shared" si="26"/>
        <v>0</v>
      </c>
      <c r="BN62" s="207">
        <v>0</v>
      </c>
      <c r="BO62" s="48">
        <v>0</v>
      </c>
      <c r="BP62" s="222">
        <f t="shared" si="27"/>
        <v>0</v>
      </c>
      <c r="BQ62" s="207">
        <v>0</v>
      </c>
      <c r="BR62" s="48">
        <v>0</v>
      </c>
      <c r="BS62" s="224">
        <f t="shared" si="28"/>
        <v>0</v>
      </c>
      <c r="BT62" s="225">
        <v>0</v>
      </c>
      <c r="BU62" s="51">
        <f t="shared" si="58"/>
        <v>0</v>
      </c>
      <c r="BV62" s="224">
        <f t="shared" si="29"/>
        <v>5</v>
      </c>
      <c r="BW62" s="225">
        <v>0</v>
      </c>
      <c r="BX62" s="51">
        <f t="shared" si="59"/>
        <v>5</v>
      </c>
      <c r="BY62" s="193">
        <f t="shared" si="64"/>
        <v>0.5</v>
      </c>
    </row>
    <row r="63" spans="2:77" ht="17.25" customHeight="1" thickBot="1" x14ac:dyDescent="0.3">
      <c r="B63" s="797"/>
      <c r="C63" s="818"/>
      <c r="D63" s="617" t="s">
        <v>32</v>
      </c>
      <c r="E63" s="214">
        <f t="shared" si="0"/>
        <v>14</v>
      </c>
      <c r="F63" s="161">
        <f t="shared" si="1"/>
        <v>0</v>
      </c>
      <c r="G63" s="108">
        <f t="shared" si="60"/>
        <v>0</v>
      </c>
      <c r="H63" s="110">
        <f t="shared" si="3"/>
        <v>3.0819999999999999</v>
      </c>
      <c r="I63" s="110">
        <f t="shared" si="4"/>
        <v>3.0819999999999999</v>
      </c>
      <c r="J63" s="76">
        <f t="shared" si="61"/>
        <v>0.22014285714285714</v>
      </c>
      <c r="K63" s="110">
        <f t="shared" si="6"/>
        <v>5.4459999999999997</v>
      </c>
      <c r="L63" s="110">
        <f t="shared" si="7"/>
        <v>8.5279999999999987</v>
      </c>
      <c r="M63" s="108">
        <f t="shared" si="62"/>
        <v>0.6091428571428571</v>
      </c>
      <c r="N63" s="110">
        <f t="shared" si="9"/>
        <v>0</v>
      </c>
      <c r="O63" s="110">
        <f t="shared" si="32"/>
        <v>8.5279999999999987</v>
      </c>
      <c r="P63" s="76">
        <f t="shared" si="63"/>
        <v>0.6091428571428571</v>
      </c>
      <c r="Q63" s="162">
        <f t="shared" si="10"/>
        <v>14</v>
      </c>
      <c r="R63" s="163">
        <v>0</v>
      </c>
      <c r="S63" s="626">
        <f>S62*1.4</f>
        <v>14</v>
      </c>
      <c r="T63" s="164">
        <f t="shared" si="11"/>
        <v>0</v>
      </c>
      <c r="U63" s="165">
        <v>0</v>
      </c>
      <c r="V63" s="99">
        <v>0</v>
      </c>
      <c r="W63" s="164">
        <f t="shared" si="12"/>
        <v>0</v>
      </c>
      <c r="X63" s="165">
        <v>0</v>
      </c>
      <c r="Y63" s="99">
        <v>0</v>
      </c>
      <c r="Z63" s="164">
        <f t="shared" si="13"/>
        <v>0</v>
      </c>
      <c r="AA63" s="165">
        <v>0</v>
      </c>
      <c r="AB63" s="99">
        <v>0</v>
      </c>
      <c r="AC63" s="226">
        <f t="shared" si="14"/>
        <v>0</v>
      </c>
      <c r="AD63" s="198">
        <v>0</v>
      </c>
      <c r="AE63" s="197">
        <f t="shared" si="53"/>
        <v>0</v>
      </c>
      <c r="AF63" s="226">
        <f t="shared" si="15"/>
        <v>3.0819999999999999</v>
      </c>
      <c r="AG63" s="197">
        <v>0</v>
      </c>
      <c r="AH63" s="99">
        <v>3.0819999999999999</v>
      </c>
      <c r="AI63" s="226">
        <f t="shared" si="16"/>
        <v>0</v>
      </c>
      <c r="AJ63" s="197">
        <v>0</v>
      </c>
      <c r="AK63" s="99">
        <v>0</v>
      </c>
      <c r="AL63" s="226">
        <f t="shared" si="17"/>
        <v>0</v>
      </c>
      <c r="AM63" s="197">
        <v>0</v>
      </c>
      <c r="AN63" s="99">
        <v>0</v>
      </c>
      <c r="AO63" s="226">
        <f t="shared" si="18"/>
        <v>3.0819999999999999</v>
      </c>
      <c r="AP63" s="198">
        <v>0</v>
      </c>
      <c r="AQ63" s="197">
        <f t="shared" si="54"/>
        <v>3.0819999999999999</v>
      </c>
      <c r="AR63" s="226">
        <f t="shared" si="52"/>
        <v>3.0819999999999999</v>
      </c>
      <c r="AS63" s="198">
        <v>0</v>
      </c>
      <c r="AT63" s="197">
        <f t="shared" si="55"/>
        <v>3.0819999999999999</v>
      </c>
      <c r="AU63" s="226">
        <f t="shared" si="20"/>
        <v>0</v>
      </c>
      <c r="AV63" s="197">
        <v>0</v>
      </c>
      <c r="AW63" s="100">
        <v>0</v>
      </c>
      <c r="AX63" s="226">
        <f t="shared" si="21"/>
        <v>0</v>
      </c>
      <c r="AY63" s="197">
        <v>0</v>
      </c>
      <c r="AZ63" s="99">
        <v>0</v>
      </c>
      <c r="BA63" s="226">
        <f t="shared" si="22"/>
        <v>5.4459999999999997</v>
      </c>
      <c r="BB63" s="197">
        <v>0</v>
      </c>
      <c r="BC63" s="99">
        <v>5.4459999999999997</v>
      </c>
      <c r="BD63" s="226">
        <f t="shared" si="23"/>
        <v>5.4459999999999997</v>
      </c>
      <c r="BE63" s="198">
        <v>0</v>
      </c>
      <c r="BF63" s="197">
        <f t="shared" si="56"/>
        <v>5.4459999999999997</v>
      </c>
      <c r="BG63" s="226">
        <f t="shared" si="24"/>
        <v>8.5279999999999987</v>
      </c>
      <c r="BH63" s="198">
        <v>0</v>
      </c>
      <c r="BI63" s="197">
        <f t="shared" si="57"/>
        <v>8.5279999999999987</v>
      </c>
      <c r="BJ63" s="226">
        <f t="shared" si="25"/>
        <v>0</v>
      </c>
      <c r="BK63" s="197">
        <v>0</v>
      </c>
      <c r="BL63" s="99">
        <v>0</v>
      </c>
      <c r="BM63" s="226">
        <f t="shared" si="26"/>
        <v>0</v>
      </c>
      <c r="BN63" s="197">
        <v>0</v>
      </c>
      <c r="BO63" s="99">
        <v>0</v>
      </c>
      <c r="BP63" s="226">
        <f t="shared" si="27"/>
        <v>0</v>
      </c>
      <c r="BQ63" s="197">
        <v>0</v>
      </c>
      <c r="BR63" s="99">
        <v>0</v>
      </c>
      <c r="BS63" s="227">
        <f t="shared" si="28"/>
        <v>0</v>
      </c>
      <c r="BT63" s="200">
        <v>0</v>
      </c>
      <c r="BU63" s="119">
        <f t="shared" si="58"/>
        <v>0</v>
      </c>
      <c r="BV63" s="227">
        <f t="shared" si="29"/>
        <v>8.5279999999999987</v>
      </c>
      <c r="BW63" s="200">
        <v>0</v>
      </c>
      <c r="BX63" s="152">
        <f t="shared" si="59"/>
        <v>8.5279999999999987</v>
      </c>
      <c r="BY63" s="228">
        <f t="shared" si="64"/>
        <v>0.6091428571428571</v>
      </c>
    </row>
    <row r="64" spans="2:77" ht="17.25" customHeight="1" x14ac:dyDescent="0.25">
      <c r="B64" s="796" t="s">
        <v>95</v>
      </c>
      <c r="C64" s="794" t="s">
        <v>96</v>
      </c>
      <c r="D64" s="618" t="s">
        <v>57</v>
      </c>
      <c r="E64" s="202">
        <f t="shared" si="0"/>
        <v>0</v>
      </c>
      <c r="F64" s="39">
        <f t="shared" si="1"/>
        <v>0</v>
      </c>
      <c r="G64" s="236"/>
      <c r="H64" s="237">
        <f t="shared" si="3"/>
        <v>0</v>
      </c>
      <c r="I64" s="237">
        <f t="shared" si="4"/>
        <v>0</v>
      </c>
      <c r="J64" s="40"/>
      <c r="K64" s="237">
        <f t="shared" si="6"/>
        <v>0</v>
      </c>
      <c r="L64" s="237">
        <f t="shared" si="7"/>
        <v>0</v>
      </c>
      <c r="M64" s="236"/>
      <c r="N64" s="237">
        <f t="shared" si="9"/>
        <v>0</v>
      </c>
      <c r="O64" s="237">
        <f t="shared" si="32"/>
        <v>0</v>
      </c>
      <c r="P64" s="40"/>
      <c r="Q64" s="44">
        <f t="shared" si="10"/>
        <v>0</v>
      </c>
      <c r="R64" s="45">
        <v>0</v>
      </c>
      <c r="S64" s="622"/>
      <c r="T64" s="46">
        <f t="shared" si="11"/>
        <v>0</v>
      </c>
      <c r="U64" s="47">
        <v>0</v>
      </c>
      <c r="V64" s="48">
        <v>0</v>
      </c>
      <c r="W64" s="46">
        <f t="shared" si="12"/>
        <v>0</v>
      </c>
      <c r="X64" s="47">
        <v>0</v>
      </c>
      <c r="Y64" s="48">
        <v>0</v>
      </c>
      <c r="Z64" s="46">
        <f t="shared" si="13"/>
        <v>0</v>
      </c>
      <c r="AA64" s="47">
        <v>0</v>
      </c>
      <c r="AB64" s="48">
        <v>0</v>
      </c>
      <c r="AC64" s="222">
        <f t="shared" si="14"/>
        <v>0</v>
      </c>
      <c r="AD64" s="223">
        <v>0</v>
      </c>
      <c r="AE64" s="187">
        <f t="shared" si="53"/>
        <v>0</v>
      </c>
      <c r="AF64" s="222">
        <f t="shared" si="15"/>
        <v>0</v>
      </c>
      <c r="AG64" s="207">
        <v>0</v>
      </c>
      <c r="AH64" s="48">
        <v>0</v>
      </c>
      <c r="AI64" s="222">
        <f t="shared" si="16"/>
        <v>0</v>
      </c>
      <c r="AJ64" s="207">
        <v>0</v>
      </c>
      <c r="AK64" s="48">
        <v>0</v>
      </c>
      <c r="AL64" s="222">
        <f t="shared" si="17"/>
        <v>0</v>
      </c>
      <c r="AM64" s="207">
        <v>0</v>
      </c>
      <c r="AN64" s="48">
        <v>0</v>
      </c>
      <c r="AO64" s="222">
        <f t="shared" si="18"/>
        <v>0</v>
      </c>
      <c r="AP64" s="223">
        <v>0</v>
      </c>
      <c r="AQ64" s="187">
        <f t="shared" si="54"/>
        <v>0</v>
      </c>
      <c r="AR64" s="222">
        <f t="shared" si="52"/>
        <v>0</v>
      </c>
      <c r="AS64" s="223">
        <v>0</v>
      </c>
      <c r="AT64" s="187">
        <f t="shared" si="55"/>
        <v>0</v>
      </c>
      <c r="AU64" s="222">
        <f t="shared" si="20"/>
        <v>0</v>
      </c>
      <c r="AV64" s="207">
        <v>0</v>
      </c>
      <c r="AW64" s="49">
        <v>0</v>
      </c>
      <c r="AX64" s="222">
        <f t="shared" si="21"/>
        <v>0</v>
      </c>
      <c r="AY64" s="207">
        <v>0</v>
      </c>
      <c r="AZ64" s="48">
        <v>0</v>
      </c>
      <c r="BA64" s="222">
        <f t="shared" si="22"/>
        <v>0</v>
      </c>
      <c r="BB64" s="207">
        <v>0</v>
      </c>
      <c r="BC64" s="48">
        <v>0</v>
      </c>
      <c r="BD64" s="222">
        <f t="shared" si="23"/>
        <v>0</v>
      </c>
      <c r="BE64" s="223">
        <v>0</v>
      </c>
      <c r="BF64" s="187">
        <f t="shared" si="56"/>
        <v>0</v>
      </c>
      <c r="BG64" s="222">
        <f t="shared" si="24"/>
        <v>0</v>
      </c>
      <c r="BH64" s="223">
        <v>0</v>
      </c>
      <c r="BI64" s="187">
        <f t="shared" si="57"/>
        <v>0</v>
      </c>
      <c r="BJ64" s="222">
        <f t="shared" si="25"/>
        <v>0</v>
      </c>
      <c r="BK64" s="207">
        <v>0</v>
      </c>
      <c r="BL64" s="48">
        <v>0</v>
      </c>
      <c r="BM64" s="222">
        <f t="shared" si="26"/>
        <v>0</v>
      </c>
      <c r="BN64" s="207">
        <v>0</v>
      </c>
      <c r="BO64" s="48">
        <v>0</v>
      </c>
      <c r="BP64" s="222">
        <f t="shared" si="27"/>
        <v>0</v>
      </c>
      <c r="BQ64" s="207">
        <v>0</v>
      </c>
      <c r="BR64" s="48">
        <v>0</v>
      </c>
      <c r="BS64" s="224">
        <f t="shared" si="28"/>
        <v>0</v>
      </c>
      <c r="BT64" s="225">
        <v>0</v>
      </c>
      <c r="BU64" s="152">
        <f t="shared" si="58"/>
        <v>0</v>
      </c>
      <c r="BV64" s="224">
        <f t="shared" si="29"/>
        <v>0</v>
      </c>
      <c r="BW64" s="225">
        <v>0</v>
      </c>
      <c r="BX64" s="51">
        <f t="shared" si="59"/>
        <v>0</v>
      </c>
      <c r="BY64" s="54"/>
    </row>
    <row r="65" spans="2:77" ht="17.25" customHeight="1" thickBot="1" x14ac:dyDescent="0.3">
      <c r="B65" s="797"/>
      <c r="C65" s="795"/>
      <c r="D65" s="619" t="s">
        <v>32</v>
      </c>
      <c r="E65" s="214">
        <f t="shared" si="0"/>
        <v>0</v>
      </c>
      <c r="F65" s="161">
        <f t="shared" si="1"/>
        <v>0</v>
      </c>
      <c r="G65" s="76"/>
      <c r="H65" s="239">
        <f t="shared" si="3"/>
        <v>0</v>
      </c>
      <c r="I65" s="239">
        <f t="shared" si="4"/>
        <v>0</v>
      </c>
      <c r="J65" s="108"/>
      <c r="K65" s="239">
        <f t="shared" si="6"/>
        <v>0</v>
      </c>
      <c r="L65" s="239">
        <f t="shared" si="7"/>
        <v>0</v>
      </c>
      <c r="M65" s="76"/>
      <c r="N65" s="239">
        <f t="shared" si="9"/>
        <v>0</v>
      </c>
      <c r="O65" s="239">
        <f t="shared" si="32"/>
        <v>0</v>
      </c>
      <c r="P65" s="108"/>
      <c r="Q65" s="162">
        <f t="shared" si="10"/>
        <v>0</v>
      </c>
      <c r="R65" s="163">
        <v>0</v>
      </c>
      <c r="S65" s="626">
        <v>0</v>
      </c>
      <c r="T65" s="164">
        <f t="shared" si="11"/>
        <v>0</v>
      </c>
      <c r="U65" s="165">
        <v>0</v>
      </c>
      <c r="V65" s="99">
        <v>0</v>
      </c>
      <c r="W65" s="164">
        <f t="shared" si="12"/>
        <v>0</v>
      </c>
      <c r="X65" s="165">
        <v>0</v>
      </c>
      <c r="Y65" s="99">
        <v>0</v>
      </c>
      <c r="Z65" s="164">
        <f t="shared" si="13"/>
        <v>0</v>
      </c>
      <c r="AA65" s="165">
        <v>0</v>
      </c>
      <c r="AB65" s="99">
        <v>0</v>
      </c>
      <c r="AC65" s="226">
        <f t="shared" si="14"/>
        <v>0</v>
      </c>
      <c r="AD65" s="198">
        <v>0</v>
      </c>
      <c r="AE65" s="199">
        <f t="shared" si="53"/>
        <v>0</v>
      </c>
      <c r="AF65" s="226">
        <f t="shared" si="15"/>
        <v>0</v>
      </c>
      <c r="AG65" s="197">
        <v>0</v>
      </c>
      <c r="AH65" s="99">
        <v>0</v>
      </c>
      <c r="AI65" s="226">
        <f t="shared" si="16"/>
        <v>0</v>
      </c>
      <c r="AJ65" s="197">
        <v>0</v>
      </c>
      <c r="AK65" s="99">
        <v>0</v>
      </c>
      <c r="AL65" s="226">
        <f t="shared" si="17"/>
        <v>0</v>
      </c>
      <c r="AM65" s="197">
        <v>0</v>
      </c>
      <c r="AN65" s="99">
        <v>0</v>
      </c>
      <c r="AO65" s="226">
        <f t="shared" si="18"/>
        <v>0</v>
      </c>
      <c r="AP65" s="198">
        <v>0</v>
      </c>
      <c r="AQ65" s="199">
        <f t="shared" si="54"/>
        <v>0</v>
      </c>
      <c r="AR65" s="226">
        <f t="shared" si="52"/>
        <v>0</v>
      </c>
      <c r="AS65" s="198">
        <v>0</v>
      </c>
      <c r="AT65" s="199">
        <f t="shared" si="55"/>
        <v>0</v>
      </c>
      <c r="AU65" s="226">
        <f t="shared" si="20"/>
        <v>0</v>
      </c>
      <c r="AV65" s="197">
        <v>0</v>
      </c>
      <c r="AW65" s="100">
        <v>0</v>
      </c>
      <c r="AX65" s="226">
        <f t="shared" si="21"/>
        <v>0</v>
      </c>
      <c r="AY65" s="197">
        <v>0</v>
      </c>
      <c r="AZ65" s="99">
        <v>0</v>
      </c>
      <c r="BA65" s="226">
        <f t="shared" si="22"/>
        <v>0</v>
      </c>
      <c r="BB65" s="197">
        <v>0</v>
      </c>
      <c r="BC65" s="99">
        <v>0</v>
      </c>
      <c r="BD65" s="226">
        <f t="shared" si="23"/>
        <v>0</v>
      </c>
      <c r="BE65" s="198">
        <v>0</v>
      </c>
      <c r="BF65" s="199">
        <f t="shared" si="56"/>
        <v>0</v>
      </c>
      <c r="BG65" s="226">
        <f t="shared" si="24"/>
        <v>0</v>
      </c>
      <c r="BH65" s="198">
        <v>0</v>
      </c>
      <c r="BI65" s="199">
        <f t="shared" si="57"/>
        <v>0</v>
      </c>
      <c r="BJ65" s="226">
        <f t="shared" si="25"/>
        <v>0</v>
      </c>
      <c r="BK65" s="197">
        <v>0</v>
      </c>
      <c r="BL65" s="99">
        <v>0</v>
      </c>
      <c r="BM65" s="226">
        <f t="shared" si="26"/>
        <v>0</v>
      </c>
      <c r="BN65" s="197">
        <v>0</v>
      </c>
      <c r="BO65" s="99">
        <v>0</v>
      </c>
      <c r="BP65" s="226">
        <f t="shared" si="27"/>
        <v>0</v>
      </c>
      <c r="BQ65" s="197">
        <v>0</v>
      </c>
      <c r="BR65" s="99">
        <v>0</v>
      </c>
      <c r="BS65" s="227">
        <f t="shared" si="28"/>
        <v>0</v>
      </c>
      <c r="BT65" s="200">
        <v>0</v>
      </c>
      <c r="BU65" s="120">
        <f t="shared" si="58"/>
        <v>0</v>
      </c>
      <c r="BV65" s="227">
        <f t="shared" si="29"/>
        <v>0</v>
      </c>
      <c r="BW65" s="200">
        <v>0</v>
      </c>
      <c r="BX65" s="152">
        <f t="shared" si="59"/>
        <v>0</v>
      </c>
      <c r="BY65" s="122"/>
    </row>
    <row r="66" spans="2:77" ht="17.25" customHeight="1" x14ac:dyDescent="0.25">
      <c r="B66" s="796" t="s">
        <v>97</v>
      </c>
      <c r="C66" s="800" t="s">
        <v>98</v>
      </c>
      <c r="D66" s="616" t="s">
        <v>99</v>
      </c>
      <c r="E66" s="186">
        <f t="shared" si="0"/>
        <v>0</v>
      </c>
      <c r="F66" s="240">
        <f t="shared" si="1"/>
        <v>0</v>
      </c>
      <c r="G66" s="40"/>
      <c r="H66" s="42">
        <f t="shared" si="3"/>
        <v>0</v>
      </c>
      <c r="I66" s="42">
        <f t="shared" si="4"/>
        <v>0</v>
      </c>
      <c r="J66" s="40"/>
      <c r="K66" s="42">
        <f t="shared" si="6"/>
        <v>0</v>
      </c>
      <c r="L66" s="42">
        <f t="shared" si="7"/>
        <v>0</v>
      </c>
      <c r="M66" s="40"/>
      <c r="N66" s="42">
        <f t="shared" si="9"/>
        <v>0</v>
      </c>
      <c r="O66" s="42">
        <f t="shared" si="32"/>
        <v>0</v>
      </c>
      <c r="P66" s="236"/>
      <c r="Q66" s="80">
        <f t="shared" si="10"/>
        <v>0</v>
      </c>
      <c r="R66" s="81">
        <v>0</v>
      </c>
      <c r="S66" s="624"/>
      <c r="T66" s="82">
        <f t="shared" si="11"/>
        <v>0</v>
      </c>
      <c r="U66" s="83">
        <v>0</v>
      </c>
      <c r="V66" s="84">
        <v>0</v>
      </c>
      <c r="W66" s="82">
        <f t="shared" si="12"/>
        <v>0</v>
      </c>
      <c r="X66" s="83">
        <v>0</v>
      </c>
      <c r="Y66" s="84">
        <v>0</v>
      </c>
      <c r="Z66" s="82">
        <f t="shared" si="13"/>
        <v>0</v>
      </c>
      <c r="AA66" s="83">
        <v>0</v>
      </c>
      <c r="AB66" s="84">
        <v>0</v>
      </c>
      <c r="AC66" s="222">
        <f t="shared" si="14"/>
        <v>0</v>
      </c>
      <c r="AD66" s="223">
        <v>0</v>
      </c>
      <c r="AE66" s="207">
        <f t="shared" si="53"/>
        <v>0</v>
      </c>
      <c r="AF66" s="222">
        <f t="shared" si="15"/>
        <v>0</v>
      </c>
      <c r="AG66" s="207">
        <v>0</v>
      </c>
      <c r="AH66" s="84">
        <v>0</v>
      </c>
      <c r="AI66" s="222">
        <f t="shared" si="16"/>
        <v>0</v>
      </c>
      <c r="AJ66" s="207">
        <v>0</v>
      </c>
      <c r="AK66" s="84">
        <v>0</v>
      </c>
      <c r="AL66" s="222">
        <f t="shared" si="17"/>
        <v>0</v>
      </c>
      <c r="AM66" s="207">
        <v>0</v>
      </c>
      <c r="AN66" s="84">
        <v>0</v>
      </c>
      <c r="AO66" s="222">
        <f t="shared" si="18"/>
        <v>0</v>
      </c>
      <c r="AP66" s="223">
        <v>0</v>
      </c>
      <c r="AQ66" s="207">
        <f t="shared" si="54"/>
        <v>0</v>
      </c>
      <c r="AR66" s="222">
        <f t="shared" si="52"/>
        <v>0</v>
      </c>
      <c r="AS66" s="223">
        <v>0</v>
      </c>
      <c r="AT66" s="207">
        <f t="shared" si="55"/>
        <v>0</v>
      </c>
      <c r="AU66" s="222">
        <f t="shared" si="20"/>
        <v>0</v>
      </c>
      <c r="AV66" s="207">
        <v>0</v>
      </c>
      <c r="AW66" s="85">
        <v>0</v>
      </c>
      <c r="AX66" s="222">
        <f t="shared" si="21"/>
        <v>0</v>
      </c>
      <c r="AY66" s="207">
        <v>0</v>
      </c>
      <c r="AZ66" s="84"/>
      <c r="BA66" s="222">
        <f t="shared" si="22"/>
        <v>0</v>
      </c>
      <c r="BB66" s="207">
        <v>0</v>
      </c>
      <c r="BC66" s="84"/>
      <c r="BD66" s="222">
        <f t="shared" si="23"/>
        <v>0</v>
      </c>
      <c r="BE66" s="223">
        <v>0</v>
      </c>
      <c r="BF66" s="207">
        <f t="shared" si="56"/>
        <v>0</v>
      </c>
      <c r="BG66" s="222">
        <f t="shared" si="24"/>
        <v>0</v>
      </c>
      <c r="BH66" s="223">
        <v>0</v>
      </c>
      <c r="BI66" s="207">
        <f t="shared" si="57"/>
        <v>0</v>
      </c>
      <c r="BJ66" s="222">
        <f t="shared" si="25"/>
        <v>0</v>
      </c>
      <c r="BK66" s="207">
        <v>0</v>
      </c>
      <c r="BL66" s="84">
        <v>0</v>
      </c>
      <c r="BM66" s="222">
        <f t="shared" si="26"/>
        <v>0</v>
      </c>
      <c r="BN66" s="207">
        <v>0</v>
      </c>
      <c r="BO66" s="84">
        <v>0</v>
      </c>
      <c r="BP66" s="222">
        <f t="shared" si="27"/>
        <v>0</v>
      </c>
      <c r="BQ66" s="207">
        <v>0</v>
      </c>
      <c r="BR66" s="84">
        <v>0</v>
      </c>
      <c r="BS66" s="224">
        <f t="shared" si="28"/>
        <v>0</v>
      </c>
      <c r="BT66" s="225">
        <v>0</v>
      </c>
      <c r="BU66" s="51">
        <f t="shared" si="58"/>
        <v>0</v>
      </c>
      <c r="BV66" s="224">
        <f t="shared" si="29"/>
        <v>0</v>
      </c>
      <c r="BW66" s="225">
        <v>0</v>
      </c>
      <c r="BX66" s="51">
        <f t="shared" si="59"/>
        <v>0</v>
      </c>
      <c r="BY66" s="193"/>
    </row>
    <row r="67" spans="2:77" ht="16.95" customHeight="1" thickBot="1" x14ac:dyDescent="0.3">
      <c r="B67" s="797"/>
      <c r="C67" s="801"/>
      <c r="D67" s="617" t="s">
        <v>32</v>
      </c>
      <c r="E67" s="214">
        <f t="shared" si="0"/>
        <v>0</v>
      </c>
      <c r="F67" s="161">
        <f t="shared" si="1"/>
        <v>0</v>
      </c>
      <c r="G67" s="108"/>
      <c r="H67" s="110">
        <f t="shared" si="3"/>
        <v>0</v>
      </c>
      <c r="I67" s="110">
        <f t="shared" si="4"/>
        <v>0</v>
      </c>
      <c r="J67" s="108"/>
      <c r="K67" s="110">
        <f t="shared" si="6"/>
        <v>0</v>
      </c>
      <c r="L67" s="110">
        <f t="shared" si="7"/>
        <v>0</v>
      </c>
      <c r="M67" s="108"/>
      <c r="N67" s="110">
        <f t="shared" si="9"/>
        <v>0</v>
      </c>
      <c r="O67" s="110">
        <f t="shared" si="32"/>
        <v>0</v>
      </c>
      <c r="P67" s="76"/>
      <c r="Q67" s="230">
        <f t="shared" si="10"/>
        <v>0</v>
      </c>
      <c r="R67" s="231">
        <v>0</v>
      </c>
      <c r="S67" s="632">
        <v>0</v>
      </c>
      <c r="T67" s="232">
        <f t="shared" si="11"/>
        <v>0</v>
      </c>
      <c r="U67" s="233">
        <v>0</v>
      </c>
      <c r="V67" s="234">
        <v>0</v>
      </c>
      <c r="W67" s="232">
        <f t="shared" si="12"/>
        <v>0</v>
      </c>
      <c r="X67" s="233">
        <v>0</v>
      </c>
      <c r="Y67" s="234">
        <v>0</v>
      </c>
      <c r="Z67" s="232">
        <f t="shared" si="13"/>
        <v>0</v>
      </c>
      <c r="AA67" s="233">
        <v>0</v>
      </c>
      <c r="AB67" s="234">
        <v>0</v>
      </c>
      <c r="AC67" s="226">
        <f t="shared" si="14"/>
        <v>0</v>
      </c>
      <c r="AD67" s="198">
        <v>0</v>
      </c>
      <c r="AE67" s="197">
        <f t="shared" si="53"/>
        <v>0</v>
      </c>
      <c r="AF67" s="226">
        <f t="shared" si="15"/>
        <v>0</v>
      </c>
      <c r="AG67" s="197">
        <v>0</v>
      </c>
      <c r="AH67" s="234">
        <v>0</v>
      </c>
      <c r="AI67" s="226">
        <f t="shared" si="16"/>
        <v>0</v>
      </c>
      <c r="AJ67" s="197">
        <v>0</v>
      </c>
      <c r="AK67" s="234">
        <v>0</v>
      </c>
      <c r="AL67" s="226">
        <f t="shared" si="17"/>
        <v>0</v>
      </c>
      <c r="AM67" s="197">
        <v>0</v>
      </c>
      <c r="AN67" s="234">
        <v>0</v>
      </c>
      <c r="AO67" s="226">
        <f t="shared" si="18"/>
        <v>0</v>
      </c>
      <c r="AP67" s="198">
        <v>0</v>
      </c>
      <c r="AQ67" s="197">
        <f t="shared" si="54"/>
        <v>0</v>
      </c>
      <c r="AR67" s="226">
        <f t="shared" si="52"/>
        <v>0</v>
      </c>
      <c r="AS67" s="198">
        <v>0</v>
      </c>
      <c r="AT67" s="197">
        <f t="shared" si="55"/>
        <v>0</v>
      </c>
      <c r="AU67" s="226">
        <f t="shared" si="20"/>
        <v>0</v>
      </c>
      <c r="AV67" s="197">
        <v>0</v>
      </c>
      <c r="AW67" s="235">
        <v>0</v>
      </c>
      <c r="AX67" s="226">
        <f t="shared" si="21"/>
        <v>0</v>
      </c>
      <c r="AY67" s="197">
        <v>0</v>
      </c>
      <c r="AZ67" s="234"/>
      <c r="BA67" s="226">
        <f t="shared" si="22"/>
        <v>0</v>
      </c>
      <c r="BB67" s="197">
        <v>0</v>
      </c>
      <c r="BC67" s="234"/>
      <c r="BD67" s="226">
        <f t="shared" si="23"/>
        <v>0</v>
      </c>
      <c r="BE67" s="198">
        <v>0</v>
      </c>
      <c r="BF67" s="197">
        <f t="shared" si="56"/>
        <v>0</v>
      </c>
      <c r="BG67" s="226">
        <f t="shared" si="24"/>
        <v>0</v>
      </c>
      <c r="BH67" s="198">
        <v>0</v>
      </c>
      <c r="BI67" s="197">
        <f t="shared" si="57"/>
        <v>0</v>
      </c>
      <c r="BJ67" s="226">
        <f t="shared" si="25"/>
        <v>0</v>
      </c>
      <c r="BK67" s="197">
        <v>0</v>
      </c>
      <c r="BL67" s="234">
        <v>0</v>
      </c>
      <c r="BM67" s="226">
        <f t="shared" si="26"/>
        <v>0</v>
      </c>
      <c r="BN67" s="197">
        <v>0</v>
      </c>
      <c r="BO67" s="234">
        <v>0</v>
      </c>
      <c r="BP67" s="226">
        <f t="shared" si="27"/>
        <v>0</v>
      </c>
      <c r="BQ67" s="197">
        <v>0</v>
      </c>
      <c r="BR67" s="234">
        <v>0</v>
      </c>
      <c r="BS67" s="227">
        <f t="shared" si="28"/>
        <v>0</v>
      </c>
      <c r="BT67" s="200">
        <v>0</v>
      </c>
      <c r="BU67" s="119">
        <f t="shared" si="58"/>
        <v>0</v>
      </c>
      <c r="BV67" s="227">
        <f t="shared" si="29"/>
        <v>0</v>
      </c>
      <c r="BW67" s="200">
        <v>0</v>
      </c>
      <c r="BX67" s="152">
        <f t="shared" si="59"/>
        <v>0</v>
      </c>
      <c r="BY67" s="228"/>
    </row>
    <row r="68" spans="2:77" ht="20.25" customHeight="1" x14ac:dyDescent="0.25">
      <c r="B68" s="796" t="s">
        <v>100</v>
      </c>
      <c r="C68" s="794" t="s">
        <v>101</v>
      </c>
      <c r="D68" s="616" t="s">
        <v>57</v>
      </c>
      <c r="E68" s="202">
        <f t="shared" si="0"/>
        <v>96</v>
      </c>
      <c r="F68" s="39">
        <f t="shared" si="1"/>
        <v>1</v>
      </c>
      <c r="G68" s="236">
        <f>F68/E68</f>
        <v>1.0416666666666666E-2</v>
      </c>
      <c r="H68" s="237">
        <f t="shared" si="3"/>
        <v>10</v>
      </c>
      <c r="I68" s="237">
        <f t="shared" si="4"/>
        <v>11</v>
      </c>
      <c r="J68" s="236">
        <f>I68/E68</f>
        <v>0.11458333333333333</v>
      </c>
      <c r="K68" s="237">
        <f t="shared" si="6"/>
        <v>23</v>
      </c>
      <c r="L68" s="237">
        <f t="shared" si="7"/>
        <v>34</v>
      </c>
      <c r="M68" s="236">
        <f>L68/E68</f>
        <v>0.35416666666666669</v>
      </c>
      <c r="N68" s="237">
        <f t="shared" si="9"/>
        <v>0</v>
      </c>
      <c r="O68" s="237">
        <f t="shared" si="32"/>
        <v>34</v>
      </c>
      <c r="P68" s="40">
        <f>O68/E68</f>
        <v>0.35416666666666669</v>
      </c>
      <c r="Q68" s="44">
        <f t="shared" si="10"/>
        <v>96</v>
      </c>
      <c r="R68" s="45">
        <v>0</v>
      </c>
      <c r="S68" s="622">
        <v>96</v>
      </c>
      <c r="T68" s="46">
        <f t="shared" si="11"/>
        <v>0</v>
      </c>
      <c r="U68" s="47">
        <v>0</v>
      </c>
      <c r="V68" s="48"/>
      <c r="W68" s="46">
        <f t="shared" si="12"/>
        <v>0</v>
      </c>
      <c r="X68" s="47">
        <v>0</v>
      </c>
      <c r="Y68" s="48"/>
      <c r="Z68" s="46">
        <f t="shared" si="13"/>
        <v>1</v>
      </c>
      <c r="AA68" s="47">
        <v>0</v>
      </c>
      <c r="AB68" s="48">
        <v>1</v>
      </c>
      <c r="AC68" s="222">
        <f t="shared" si="14"/>
        <v>1</v>
      </c>
      <c r="AD68" s="223">
        <v>0</v>
      </c>
      <c r="AE68" s="187">
        <f t="shared" si="53"/>
        <v>1</v>
      </c>
      <c r="AF68" s="222">
        <f t="shared" si="15"/>
        <v>4</v>
      </c>
      <c r="AG68" s="207">
        <v>0</v>
      </c>
      <c r="AH68" s="48">
        <v>4</v>
      </c>
      <c r="AI68" s="222">
        <f t="shared" si="16"/>
        <v>0</v>
      </c>
      <c r="AJ68" s="207">
        <v>0</v>
      </c>
      <c r="AK68" s="48">
        <v>0</v>
      </c>
      <c r="AL68" s="222">
        <f t="shared" si="17"/>
        <v>6</v>
      </c>
      <c r="AM68" s="207">
        <v>0</v>
      </c>
      <c r="AN68" s="48">
        <v>6</v>
      </c>
      <c r="AO68" s="222">
        <f t="shared" si="18"/>
        <v>10</v>
      </c>
      <c r="AP68" s="223">
        <v>0</v>
      </c>
      <c r="AQ68" s="187">
        <f t="shared" si="54"/>
        <v>10</v>
      </c>
      <c r="AR68" s="222">
        <f t="shared" si="52"/>
        <v>11</v>
      </c>
      <c r="AS68" s="223">
        <v>0</v>
      </c>
      <c r="AT68" s="187">
        <f t="shared" si="55"/>
        <v>11</v>
      </c>
      <c r="AU68" s="222">
        <f t="shared" si="20"/>
        <v>1</v>
      </c>
      <c r="AV68" s="207">
        <v>0</v>
      </c>
      <c r="AW68" s="49">
        <v>1</v>
      </c>
      <c r="AX68" s="222">
        <f t="shared" si="21"/>
        <v>5</v>
      </c>
      <c r="AY68" s="207">
        <v>0</v>
      </c>
      <c r="AZ68" s="48">
        <v>5</v>
      </c>
      <c r="BA68" s="222">
        <f t="shared" si="22"/>
        <v>17</v>
      </c>
      <c r="BB68" s="207">
        <v>0</v>
      </c>
      <c r="BC68" s="48">
        <v>17</v>
      </c>
      <c r="BD68" s="222">
        <f t="shared" si="23"/>
        <v>23</v>
      </c>
      <c r="BE68" s="223">
        <v>0</v>
      </c>
      <c r="BF68" s="187">
        <f t="shared" si="56"/>
        <v>23</v>
      </c>
      <c r="BG68" s="222">
        <f t="shared" si="24"/>
        <v>34</v>
      </c>
      <c r="BH68" s="223">
        <v>0</v>
      </c>
      <c r="BI68" s="187">
        <f t="shared" si="57"/>
        <v>34</v>
      </c>
      <c r="BJ68" s="222">
        <f t="shared" si="25"/>
        <v>0</v>
      </c>
      <c r="BK68" s="207">
        <v>0</v>
      </c>
      <c r="BL68" s="48">
        <v>0</v>
      </c>
      <c r="BM68" s="222">
        <f t="shared" si="26"/>
        <v>0</v>
      </c>
      <c r="BN68" s="207">
        <v>0</v>
      </c>
      <c r="BO68" s="48">
        <v>0</v>
      </c>
      <c r="BP68" s="222">
        <f t="shared" si="27"/>
        <v>0</v>
      </c>
      <c r="BQ68" s="207">
        <v>0</v>
      </c>
      <c r="BR68" s="48">
        <v>0</v>
      </c>
      <c r="BS68" s="224">
        <f t="shared" si="28"/>
        <v>0</v>
      </c>
      <c r="BT68" s="225">
        <v>0</v>
      </c>
      <c r="BU68" s="152">
        <f t="shared" si="58"/>
        <v>0</v>
      </c>
      <c r="BV68" s="224">
        <f t="shared" si="29"/>
        <v>34</v>
      </c>
      <c r="BW68" s="225">
        <v>0</v>
      </c>
      <c r="BX68" s="51">
        <f t="shared" si="59"/>
        <v>34</v>
      </c>
      <c r="BY68" s="54">
        <f>BV68/Q68</f>
        <v>0.35416666666666669</v>
      </c>
    </row>
    <row r="69" spans="2:77" ht="20.25" customHeight="1" thickBot="1" x14ac:dyDescent="0.3">
      <c r="B69" s="797"/>
      <c r="C69" s="795"/>
      <c r="D69" s="617" t="s">
        <v>32</v>
      </c>
      <c r="E69" s="214">
        <f t="shared" si="0"/>
        <v>480</v>
      </c>
      <c r="F69" s="161">
        <f t="shared" si="1"/>
        <v>5.7060000000000004</v>
      </c>
      <c r="G69" s="76">
        <f>F69/E69</f>
        <v>1.18875E-2</v>
      </c>
      <c r="H69" s="239">
        <f t="shared" si="3"/>
        <v>207.899</v>
      </c>
      <c r="I69" s="239">
        <f t="shared" si="4"/>
        <v>213.60499999999999</v>
      </c>
      <c r="J69" s="76">
        <f>I69/E69</f>
        <v>0.44501041666666663</v>
      </c>
      <c r="K69" s="239">
        <f t="shared" si="6"/>
        <v>283.27300000000002</v>
      </c>
      <c r="L69" s="239">
        <f t="shared" si="7"/>
        <v>496.87800000000004</v>
      </c>
      <c r="M69" s="76">
        <f>L69/E69</f>
        <v>1.0351625</v>
      </c>
      <c r="N69" s="239">
        <f t="shared" si="9"/>
        <v>0</v>
      </c>
      <c r="O69" s="239">
        <f t="shared" si="32"/>
        <v>496.87800000000004</v>
      </c>
      <c r="P69" s="108">
        <f>O69/E69</f>
        <v>1.0351625</v>
      </c>
      <c r="Q69" s="162">
        <f t="shared" si="10"/>
        <v>480</v>
      </c>
      <c r="R69" s="163">
        <v>0</v>
      </c>
      <c r="S69" s="626">
        <f>S68*5</f>
        <v>480</v>
      </c>
      <c r="T69" s="164">
        <f t="shared" si="11"/>
        <v>0</v>
      </c>
      <c r="U69" s="165">
        <v>0</v>
      </c>
      <c r="V69" s="99"/>
      <c r="W69" s="164">
        <f t="shared" si="12"/>
        <v>0</v>
      </c>
      <c r="X69" s="165">
        <v>0</v>
      </c>
      <c r="Y69" s="99"/>
      <c r="Z69" s="164">
        <f t="shared" si="13"/>
        <v>5.7060000000000004</v>
      </c>
      <c r="AA69" s="165">
        <v>0</v>
      </c>
      <c r="AB69" s="99">
        <v>5.7060000000000004</v>
      </c>
      <c r="AC69" s="226">
        <f t="shared" si="14"/>
        <v>5.7060000000000004</v>
      </c>
      <c r="AD69" s="198">
        <v>0</v>
      </c>
      <c r="AE69" s="199">
        <f t="shared" si="53"/>
        <v>5.7060000000000004</v>
      </c>
      <c r="AF69" s="226">
        <f t="shared" si="15"/>
        <v>30.658999999999999</v>
      </c>
      <c r="AG69" s="197">
        <v>0</v>
      </c>
      <c r="AH69" s="99">
        <v>30.658999999999999</v>
      </c>
      <c r="AI69" s="226">
        <f t="shared" si="16"/>
        <v>0</v>
      </c>
      <c r="AJ69" s="197">
        <v>0</v>
      </c>
      <c r="AK69" s="99">
        <v>0</v>
      </c>
      <c r="AL69" s="226">
        <f t="shared" si="17"/>
        <v>177.24</v>
      </c>
      <c r="AM69" s="197">
        <v>0</v>
      </c>
      <c r="AN69" s="99">
        <v>177.24</v>
      </c>
      <c r="AO69" s="226">
        <f t="shared" si="18"/>
        <v>207.899</v>
      </c>
      <c r="AP69" s="198">
        <v>0</v>
      </c>
      <c r="AQ69" s="199">
        <f t="shared" si="54"/>
        <v>207.899</v>
      </c>
      <c r="AR69" s="226">
        <f t="shared" si="52"/>
        <v>213.60499999999999</v>
      </c>
      <c r="AS69" s="198">
        <v>0</v>
      </c>
      <c r="AT69" s="199">
        <f t="shared" si="55"/>
        <v>213.60499999999999</v>
      </c>
      <c r="AU69" s="226">
        <f t="shared" si="20"/>
        <v>1.7669999999999999</v>
      </c>
      <c r="AV69" s="197">
        <v>0</v>
      </c>
      <c r="AW69" s="100">
        <v>1.7669999999999999</v>
      </c>
      <c r="AX69" s="226">
        <f t="shared" si="21"/>
        <v>70.435000000000002</v>
      </c>
      <c r="AY69" s="197">
        <v>0</v>
      </c>
      <c r="AZ69" s="99">
        <v>70.435000000000002</v>
      </c>
      <c r="BA69" s="226">
        <f t="shared" si="22"/>
        <v>211.071</v>
      </c>
      <c r="BB69" s="197">
        <v>0</v>
      </c>
      <c r="BC69" s="99">
        <v>211.071</v>
      </c>
      <c r="BD69" s="226">
        <f t="shared" si="23"/>
        <v>283.27300000000002</v>
      </c>
      <c r="BE69" s="198">
        <v>0</v>
      </c>
      <c r="BF69" s="199">
        <f t="shared" si="56"/>
        <v>283.27300000000002</v>
      </c>
      <c r="BG69" s="226">
        <f t="shared" si="24"/>
        <v>496.87800000000004</v>
      </c>
      <c r="BH69" s="198">
        <v>0</v>
      </c>
      <c r="BI69" s="199">
        <f t="shared" si="57"/>
        <v>496.87800000000004</v>
      </c>
      <c r="BJ69" s="226">
        <f t="shared" si="25"/>
        <v>0</v>
      </c>
      <c r="BK69" s="197">
        <v>0</v>
      </c>
      <c r="BL69" s="99">
        <v>0</v>
      </c>
      <c r="BM69" s="226">
        <f t="shared" si="26"/>
        <v>0</v>
      </c>
      <c r="BN69" s="197">
        <v>0</v>
      </c>
      <c r="BO69" s="99">
        <v>0</v>
      </c>
      <c r="BP69" s="226">
        <f t="shared" si="27"/>
        <v>0</v>
      </c>
      <c r="BQ69" s="197">
        <v>0</v>
      </c>
      <c r="BR69" s="99">
        <v>0</v>
      </c>
      <c r="BS69" s="227">
        <f t="shared" si="28"/>
        <v>0</v>
      </c>
      <c r="BT69" s="200">
        <v>0</v>
      </c>
      <c r="BU69" s="120">
        <f t="shared" si="58"/>
        <v>0</v>
      </c>
      <c r="BV69" s="227">
        <f t="shared" si="29"/>
        <v>496.87800000000004</v>
      </c>
      <c r="BW69" s="200">
        <v>0</v>
      </c>
      <c r="BX69" s="152">
        <f t="shared" si="59"/>
        <v>496.87800000000004</v>
      </c>
      <c r="BY69" s="122">
        <f>BV69/Q69</f>
        <v>1.0351625</v>
      </c>
    </row>
    <row r="70" spans="2:77" ht="17.25" customHeight="1" x14ac:dyDescent="0.25">
      <c r="B70" s="796" t="s">
        <v>102</v>
      </c>
      <c r="C70" s="800" t="s">
        <v>103</v>
      </c>
      <c r="D70" s="616" t="s">
        <v>104</v>
      </c>
      <c r="E70" s="186">
        <f t="shared" ref="E70:E102" si="65">Q70</f>
        <v>0</v>
      </c>
      <c r="F70" s="240">
        <f t="shared" ref="F70:F102" si="66">AC70</f>
        <v>0.1283</v>
      </c>
      <c r="G70" s="40"/>
      <c r="H70" s="42">
        <f t="shared" ref="H70:H102" si="67">AO70</f>
        <v>2E-3</v>
      </c>
      <c r="I70" s="42">
        <f t="shared" ref="I70:I102" si="68">AR70</f>
        <v>0.1303</v>
      </c>
      <c r="J70" s="40"/>
      <c r="K70" s="42">
        <f t="shared" ref="K70:K102" si="69">BD70</f>
        <v>0</v>
      </c>
      <c r="L70" s="42">
        <f t="shared" ref="L70:L102" si="70">BG70</f>
        <v>0.1303</v>
      </c>
      <c r="M70" s="40">
        <v>0</v>
      </c>
      <c r="N70" s="42">
        <f t="shared" ref="N70:N102" si="71">BS70</f>
        <v>0</v>
      </c>
      <c r="O70" s="42">
        <f t="shared" si="32"/>
        <v>0.1303</v>
      </c>
      <c r="P70" s="40"/>
      <c r="Q70" s="80">
        <f t="shared" ref="Q70:Q102" si="72">R70+S70</f>
        <v>0</v>
      </c>
      <c r="R70" s="81">
        <v>0</v>
      </c>
      <c r="S70" s="624"/>
      <c r="T70" s="82">
        <f t="shared" ref="T70:T102" si="73">U70+V70</f>
        <v>8.3000000000000001E-3</v>
      </c>
      <c r="U70" s="83">
        <v>0</v>
      </c>
      <c r="V70" s="48">
        <v>8.3000000000000001E-3</v>
      </c>
      <c r="W70" s="82">
        <f t="shared" ref="W70:W102" si="74">X70+Y70</f>
        <v>0.105</v>
      </c>
      <c r="X70" s="83">
        <v>0</v>
      </c>
      <c r="Y70" s="48">
        <v>0.105</v>
      </c>
      <c r="Z70" s="82">
        <f t="shared" ref="Z70:Z102" si="75">AA70+AB70</f>
        <v>1.4999999999999999E-2</v>
      </c>
      <c r="AA70" s="83">
        <v>0</v>
      </c>
      <c r="AB70" s="48">
        <v>1.4999999999999999E-2</v>
      </c>
      <c r="AC70" s="222">
        <f t="shared" ref="AC70:AC102" si="76">AD70+AE70</f>
        <v>0.1283</v>
      </c>
      <c r="AD70" s="223">
        <v>0</v>
      </c>
      <c r="AE70" s="207">
        <f t="shared" si="53"/>
        <v>0.1283</v>
      </c>
      <c r="AF70" s="222">
        <f t="shared" ref="AF70:AF102" si="77">AG70+AH70</f>
        <v>2E-3</v>
      </c>
      <c r="AG70" s="207">
        <v>0</v>
      </c>
      <c r="AH70" s="48">
        <v>2E-3</v>
      </c>
      <c r="AI70" s="222">
        <f t="shared" ref="AI70:AI102" si="78">AJ70+AK70</f>
        <v>0</v>
      </c>
      <c r="AJ70" s="207">
        <v>0</v>
      </c>
      <c r="AK70" s="48">
        <v>0</v>
      </c>
      <c r="AL70" s="222">
        <f t="shared" ref="AL70:AL102" si="79">AM70+AN70</f>
        <v>0</v>
      </c>
      <c r="AM70" s="207">
        <v>0</v>
      </c>
      <c r="AN70" s="48">
        <v>0</v>
      </c>
      <c r="AO70" s="222">
        <f t="shared" ref="AO70:AO102" si="80">AP70+AQ70</f>
        <v>2E-3</v>
      </c>
      <c r="AP70" s="223">
        <v>0</v>
      </c>
      <c r="AQ70" s="207">
        <f t="shared" si="54"/>
        <v>2E-3</v>
      </c>
      <c r="AR70" s="222">
        <f t="shared" si="52"/>
        <v>0.1303</v>
      </c>
      <c r="AS70" s="223">
        <v>0</v>
      </c>
      <c r="AT70" s="207">
        <f t="shared" si="55"/>
        <v>0.1303</v>
      </c>
      <c r="AU70" s="222">
        <f t="shared" ref="AU70:AU102" si="81">AV70+AW70</f>
        <v>0</v>
      </c>
      <c r="AV70" s="207">
        <v>0</v>
      </c>
      <c r="AW70" s="49">
        <v>0</v>
      </c>
      <c r="AX70" s="222">
        <f t="shared" ref="AX70:AX102" si="82">AY70+AZ70</f>
        <v>0</v>
      </c>
      <c r="AY70" s="207">
        <v>0</v>
      </c>
      <c r="AZ70" s="48">
        <v>0</v>
      </c>
      <c r="BA70" s="222">
        <f t="shared" ref="BA70:BA102" si="83">BB70+BC70</f>
        <v>0</v>
      </c>
      <c r="BB70" s="207">
        <v>0</v>
      </c>
      <c r="BC70" s="48">
        <v>0</v>
      </c>
      <c r="BD70" s="222">
        <f t="shared" ref="BD70:BD102" si="84">BE70+BF70</f>
        <v>0</v>
      </c>
      <c r="BE70" s="223">
        <v>0</v>
      </c>
      <c r="BF70" s="207">
        <f t="shared" si="56"/>
        <v>0</v>
      </c>
      <c r="BG70" s="222">
        <f t="shared" ref="BG70:BG102" si="85">BH70+BI70</f>
        <v>0.1303</v>
      </c>
      <c r="BH70" s="223">
        <v>0</v>
      </c>
      <c r="BI70" s="207">
        <f t="shared" si="57"/>
        <v>0.1303</v>
      </c>
      <c r="BJ70" s="222">
        <f t="shared" ref="BJ70:BJ102" si="86">BK70+BL70</f>
        <v>0</v>
      </c>
      <c r="BK70" s="207">
        <v>0</v>
      </c>
      <c r="BL70" s="48">
        <v>0</v>
      </c>
      <c r="BM70" s="222">
        <f t="shared" ref="BM70:BM102" si="87">BN70+BO70</f>
        <v>0</v>
      </c>
      <c r="BN70" s="207">
        <v>0</v>
      </c>
      <c r="BO70" s="48">
        <v>0</v>
      </c>
      <c r="BP70" s="222">
        <f t="shared" ref="BP70:BP102" si="88">BQ70+BR70</f>
        <v>0</v>
      </c>
      <c r="BQ70" s="207">
        <v>0</v>
      </c>
      <c r="BR70" s="48">
        <v>0</v>
      </c>
      <c r="BS70" s="224">
        <f t="shared" ref="BS70:BS102" si="89">BT70+BU70</f>
        <v>0</v>
      </c>
      <c r="BT70" s="225">
        <v>0</v>
      </c>
      <c r="BU70" s="51">
        <f t="shared" si="58"/>
        <v>0</v>
      </c>
      <c r="BV70" s="224">
        <f t="shared" ref="BV70:BV102" si="90">BW70+BX70</f>
        <v>0.1303</v>
      </c>
      <c r="BW70" s="225">
        <v>0</v>
      </c>
      <c r="BX70" s="51">
        <f t="shared" si="59"/>
        <v>0.1303</v>
      </c>
      <c r="BY70" s="193" t="e">
        <f>BV70/Q70</f>
        <v>#DIV/0!</v>
      </c>
    </row>
    <row r="71" spans="2:77" ht="16.95" customHeight="1" thickBot="1" x14ac:dyDescent="0.3">
      <c r="B71" s="797"/>
      <c r="C71" s="801"/>
      <c r="D71" s="617" t="s">
        <v>32</v>
      </c>
      <c r="E71" s="214">
        <f t="shared" si="65"/>
        <v>0</v>
      </c>
      <c r="F71" s="161">
        <f t="shared" si="66"/>
        <v>235.012</v>
      </c>
      <c r="G71" s="108"/>
      <c r="H71" s="110">
        <f t="shared" si="67"/>
        <v>4.1029999999999998</v>
      </c>
      <c r="I71" s="110">
        <f t="shared" si="68"/>
        <v>239.11500000000001</v>
      </c>
      <c r="J71" s="108"/>
      <c r="K71" s="110">
        <f t="shared" si="69"/>
        <v>0</v>
      </c>
      <c r="L71" s="110">
        <f t="shared" si="70"/>
        <v>239.11500000000001</v>
      </c>
      <c r="M71" s="108">
        <v>0</v>
      </c>
      <c r="N71" s="110">
        <f t="shared" si="71"/>
        <v>0</v>
      </c>
      <c r="O71" s="110">
        <f t="shared" ref="O71:O102" si="91">BV71</f>
        <v>239.11500000000001</v>
      </c>
      <c r="P71" s="108"/>
      <c r="Q71" s="230">
        <f t="shared" si="72"/>
        <v>0</v>
      </c>
      <c r="R71" s="231">
        <v>0</v>
      </c>
      <c r="S71" s="632">
        <f>S70*6.1745</f>
        <v>0</v>
      </c>
      <c r="T71" s="232">
        <f t="shared" si="73"/>
        <v>25.291</v>
      </c>
      <c r="U71" s="233">
        <v>0</v>
      </c>
      <c r="V71" s="99">
        <v>25.291</v>
      </c>
      <c r="W71" s="232">
        <f t="shared" si="74"/>
        <v>102.27</v>
      </c>
      <c r="X71" s="233">
        <v>0</v>
      </c>
      <c r="Y71" s="99">
        <v>102.27</v>
      </c>
      <c r="Z71" s="232">
        <f t="shared" si="75"/>
        <v>107.45099999999999</v>
      </c>
      <c r="AA71" s="233">
        <v>0</v>
      </c>
      <c r="AB71" s="99">
        <v>107.45099999999999</v>
      </c>
      <c r="AC71" s="198">
        <f t="shared" si="76"/>
        <v>235.012</v>
      </c>
      <c r="AD71" s="198">
        <v>0</v>
      </c>
      <c r="AE71" s="197">
        <f t="shared" si="53"/>
        <v>235.012</v>
      </c>
      <c r="AF71" s="198">
        <f t="shared" si="77"/>
        <v>4.1029999999999998</v>
      </c>
      <c r="AG71" s="197">
        <v>0</v>
      </c>
      <c r="AH71" s="99">
        <v>4.1029999999999998</v>
      </c>
      <c r="AI71" s="198">
        <f t="shared" si="78"/>
        <v>0</v>
      </c>
      <c r="AJ71" s="197">
        <v>0</v>
      </c>
      <c r="AK71" s="99">
        <v>0</v>
      </c>
      <c r="AL71" s="198">
        <f t="shared" si="79"/>
        <v>0</v>
      </c>
      <c r="AM71" s="197">
        <v>0</v>
      </c>
      <c r="AN71" s="99">
        <v>0</v>
      </c>
      <c r="AO71" s="198">
        <f t="shared" si="80"/>
        <v>4.1029999999999998</v>
      </c>
      <c r="AP71" s="198">
        <v>0</v>
      </c>
      <c r="AQ71" s="197">
        <f t="shared" si="54"/>
        <v>4.1029999999999998</v>
      </c>
      <c r="AR71" s="198">
        <f t="shared" si="52"/>
        <v>239.11500000000001</v>
      </c>
      <c r="AS71" s="198">
        <v>0</v>
      </c>
      <c r="AT71" s="197">
        <f t="shared" si="55"/>
        <v>239.11500000000001</v>
      </c>
      <c r="AU71" s="198">
        <f t="shared" si="81"/>
        <v>0</v>
      </c>
      <c r="AV71" s="197">
        <v>0</v>
      </c>
      <c r="AW71" s="100">
        <v>0</v>
      </c>
      <c r="AX71" s="198">
        <f t="shared" si="82"/>
        <v>0</v>
      </c>
      <c r="AY71" s="197">
        <v>0</v>
      </c>
      <c r="AZ71" s="99">
        <v>0</v>
      </c>
      <c r="BA71" s="198">
        <f t="shared" si="83"/>
        <v>0</v>
      </c>
      <c r="BB71" s="197">
        <v>0</v>
      </c>
      <c r="BC71" s="99">
        <v>0</v>
      </c>
      <c r="BD71" s="198">
        <f t="shared" si="84"/>
        <v>0</v>
      </c>
      <c r="BE71" s="198">
        <v>0</v>
      </c>
      <c r="BF71" s="197">
        <f t="shared" si="56"/>
        <v>0</v>
      </c>
      <c r="BG71" s="198">
        <f t="shared" si="85"/>
        <v>239.11500000000001</v>
      </c>
      <c r="BH71" s="198">
        <v>0</v>
      </c>
      <c r="BI71" s="197">
        <f t="shared" si="57"/>
        <v>239.11500000000001</v>
      </c>
      <c r="BJ71" s="198">
        <f t="shared" si="86"/>
        <v>0</v>
      </c>
      <c r="BK71" s="197">
        <v>0</v>
      </c>
      <c r="BL71" s="99">
        <v>0</v>
      </c>
      <c r="BM71" s="198">
        <f t="shared" si="87"/>
        <v>0</v>
      </c>
      <c r="BN71" s="197">
        <v>0</v>
      </c>
      <c r="BO71" s="99">
        <v>0</v>
      </c>
      <c r="BP71" s="198">
        <f t="shared" si="88"/>
        <v>0</v>
      </c>
      <c r="BQ71" s="197">
        <v>0</v>
      </c>
      <c r="BR71" s="99">
        <v>0</v>
      </c>
      <c r="BS71" s="200">
        <f t="shared" si="89"/>
        <v>0</v>
      </c>
      <c r="BT71" s="200">
        <v>0</v>
      </c>
      <c r="BU71" s="119">
        <f t="shared" si="58"/>
        <v>0</v>
      </c>
      <c r="BV71" s="200">
        <f t="shared" si="90"/>
        <v>239.11500000000001</v>
      </c>
      <c r="BW71" s="200">
        <v>0</v>
      </c>
      <c r="BX71" s="152">
        <f t="shared" si="59"/>
        <v>239.11500000000001</v>
      </c>
      <c r="BY71" s="228" t="e">
        <f>BV71/Q71</f>
        <v>#DIV/0!</v>
      </c>
    </row>
    <row r="72" spans="2:77" ht="17.25" customHeight="1" x14ac:dyDescent="0.25">
      <c r="B72" s="796" t="s">
        <v>105</v>
      </c>
      <c r="C72" s="800" t="s">
        <v>106</v>
      </c>
      <c r="D72" s="618" t="s">
        <v>99</v>
      </c>
      <c r="E72" s="202">
        <f t="shared" si="65"/>
        <v>0.14499999999999999</v>
      </c>
      <c r="F72" s="42">
        <f t="shared" si="66"/>
        <v>0</v>
      </c>
      <c r="G72" s="40">
        <v>0</v>
      </c>
      <c r="H72" s="42">
        <f t="shared" si="67"/>
        <v>1.0999999999999999E-2</v>
      </c>
      <c r="I72" s="42">
        <f t="shared" si="68"/>
        <v>1.0999999999999999E-2</v>
      </c>
      <c r="J72" s="242">
        <v>0</v>
      </c>
      <c r="K72" s="42">
        <f t="shared" si="69"/>
        <v>0</v>
      </c>
      <c r="L72" s="42">
        <f t="shared" si="70"/>
        <v>1.0999999999999999E-2</v>
      </c>
      <c r="M72" s="40">
        <v>0</v>
      </c>
      <c r="N72" s="42">
        <f t="shared" si="71"/>
        <v>0</v>
      </c>
      <c r="O72" s="42">
        <f t="shared" si="91"/>
        <v>1.0999999999999999E-2</v>
      </c>
      <c r="P72" s="242">
        <v>0</v>
      </c>
      <c r="Q72" s="44">
        <f t="shared" si="72"/>
        <v>0.14499999999999999</v>
      </c>
      <c r="R72" s="45">
        <v>0</v>
      </c>
      <c r="S72" s="622">
        <v>0.14499999999999999</v>
      </c>
      <c r="T72" s="46">
        <f t="shared" si="73"/>
        <v>0</v>
      </c>
      <c r="U72" s="47">
        <v>0</v>
      </c>
      <c r="V72" s="48"/>
      <c r="W72" s="46">
        <f t="shared" si="74"/>
        <v>0</v>
      </c>
      <c r="X72" s="47">
        <v>0</v>
      </c>
      <c r="Y72" s="48"/>
      <c r="Z72" s="46">
        <f t="shared" si="75"/>
        <v>0</v>
      </c>
      <c r="AA72" s="47">
        <v>0</v>
      </c>
      <c r="AB72" s="48"/>
      <c r="AC72" s="188">
        <f t="shared" si="76"/>
        <v>0</v>
      </c>
      <c r="AD72" s="188">
        <v>0</v>
      </c>
      <c r="AE72" s="187">
        <f t="shared" si="53"/>
        <v>0</v>
      </c>
      <c r="AF72" s="188">
        <f t="shared" si="77"/>
        <v>3.0000000000000001E-3</v>
      </c>
      <c r="AG72" s="187">
        <v>0</v>
      </c>
      <c r="AH72" s="48">
        <v>3.0000000000000001E-3</v>
      </c>
      <c r="AI72" s="188">
        <f t="shared" si="78"/>
        <v>0</v>
      </c>
      <c r="AJ72" s="187">
        <v>0</v>
      </c>
      <c r="AK72" s="48">
        <v>0</v>
      </c>
      <c r="AL72" s="188">
        <f t="shared" si="79"/>
        <v>8.0000000000000002E-3</v>
      </c>
      <c r="AM72" s="187">
        <v>0</v>
      </c>
      <c r="AN72" s="48">
        <v>8.0000000000000002E-3</v>
      </c>
      <c r="AO72" s="188">
        <f t="shared" si="80"/>
        <v>1.0999999999999999E-2</v>
      </c>
      <c r="AP72" s="188">
        <v>0</v>
      </c>
      <c r="AQ72" s="187">
        <f t="shared" si="54"/>
        <v>1.0999999999999999E-2</v>
      </c>
      <c r="AR72" s="188">
        <f t="shared" si="52"/>
        <v>1.0999999999999999E-2</v>
      </c>
      <c r="AS72" s="188">
        <v>0</v>
      </c>
      <c r="AT72" s="187">
        <f t="shared" si="55"/>
        <v>1.0999999999999999E-2</v>
      </c>
      <c r="AU72" s="188">
        <f t="shared" si="81"/>
        <v>0</v>
      </c>
      <c r="AV72" s="187">
        <v>0</v>
      </c>
      <c r="AW72" s="49">
        <v>0</v>
      </c>
      <c r="AX72" s="188">
        <f t="shared" si="82"/>
        <v>0</v>
      </c>
      <c r="AY72" s="187">
        <v>0</v>
      </c>
      <c r="AZ72" s="48">
        <v>0</v>
      </c>
      <c r="BA72" s="188">
        <f t="shared" si="83"/>
        <v>0</v>
      </c>
      <c r="BB72" s="187">
        <v>0</v>
      </c>
      <c r="BC72" s="48">
        <v>0</v>
      </c>
      <c r="BD72" s="188">
        <f t="shared" si="84"/>
        <v>0</v>
      </c>
      <c r="BE72" s="188">
        <v>0</v>
      </c>
      <c r="BF72" s="187">
        <f t="shared" si="56"/>
        <v>0</v>
      </c>
      <c r="BG72" s="188">
        <f t="shared" si="85"/>
        <v>1.0999999999999999E-2</v>
      </c>
      <c r="BH72" s="188">
        <v>0</v>
      </c>
      <c r="BI72" s="207">
        <f t="shared" si="57"/>
        <v>1.0999999999999999E-2</v>
      </c>
      <c r="BJ72" s="188">
        <f t="shared" si="86"/>
        <v>0</v>
      </c>
      <c r="BK72" s="187">
        <v>0</v>
      </c>
      <c r="BL72" s="48">
        <v>0</v>
      </c>
      <c r="BM72" s="188">
        <f t="shared" si="87"/>
        <v>0</v>
      </c>
      <c r="BN72" s="187">
        <v>0</v>
      </c>
      <c r="BO72" s="48">
        <v>0</v>
      </c>
      <c r="BP72" s="188">
        <f t="shared" si="88"/>
        <v>0</v>
      </c>
      <c r="BQ72" s="187">
        <v>0</v>
      </c>
      <c r="BR72" s="48">
        <v>0</v>
      </c>
      <c r="BS72" s="151">
        <f t="shared" si="89"/>
        <v>0</v>
      </c>
      <c r="BT72" s="151">
        <v>0</v>
      </c>
      <c r="BU72" s="152">
        <f t="shared" si="58"/>
        <v>0</v>
      </c>
      <c r="BV72" s="151">
        <f t="shared" si="90"/>
        <v>1.0999999999999999E-2</v>
      </c>
      <c r="BW72" s="151">
        <v>0</v>
      </c>
      <c r="BX72" s="51">
        <f t="shared" si="59"/>
        <v>1.0999999999999999E-2</v>
      </c>
      <c r="BY72" s="54">
        <v>0</v>
      </c>
    </row>
    <row r="73" spans="2:77" ht="16.95" customHeight="1" thickBot="1" x14ac:dyDescent="0.3">
      <c r="B73" s="797"/>
      <c r="C73" s="801"/>
      <c r="D73" s="617" t="s">
        <v>32</v>
      </c>
      <c r="E73" s="186">
        <f t="shared" si="65"/>
        <v>86.743205000000003</v>
      </c>
      <c r="F73" s="240">
        <f t="shared" si="66"/>
        <v>0</v>
      </c>
      <c r="G73" s="243">
        <v>0</v>
      </c>
      <c r="H73" s="244">
        <f t="shared" si="67"/>
        <v>14.457000000000001</v>
      </c>
      <c r="I73" s="244">
        <f t="shared" si="68"/>
        <v>14.457000000000001</v>
      </c>
      <c r="J73" s="243">
        <v>0</v>
      </c>
      <c r="K73" s="244">
        <f t="shared" si="69"/>
        <v>0</v>
      </c>
      <c r="L73" s="244">
        <f t="shared" si="70"/>
        <v>14.457000000000001</v>
      </c>
      <c r="M73" s="243">
        <v>0</v>
      </c>
      <c r="N73" s="244">
        <f t="shared" si="71"/>
        <v>0</v>
      </c>
      <c r="O73" s="244">
        <f t="shared" si="91"/>
        <v>14.457000000000001</v>
      </c>
      <c r="P73" s="243">
        <v>0</v>
      </c>
      <c r="Q73" s="162">
        <f t="shared" si="72"/>
        <v>86.743205000000003</v>
      </c>
      <c r="R73" s="163">
        <v>0</v>
      </c>
      <c r="S73" s="626">
        <f>S72*598.229</f>
        <v>86.743205000000003</v>
      </c>
      <c r="T73" s="164">
        <f t="shared" si="73"/>
        <v>0</v>
      </c>
      <c r="U73" s="165">
        <v>0</v>
      </c>
      <c r="V73" s="99"/>
      <c r="W73" s="164">
        <f t="shared" si="74"/>
        <v>0</v>
      </c>
      <c r="X73" s="165">
        <v>0</v>
      </c>
      <c r="Y73" s="99"/>
      <c r="Z73" s="164">
        <f t="shared" si="75"/>
        <v>0</v>
      </c>
      <c r="AA73" s="165">
        <v>0</v>
      </c>
      <c r="AB73" s="99"/>
      <c r="AC73" s="198">
        <f t="shared" si="76"/>
        <v>0</v>
      </c>
      <c r="AD73" s="198">
        <v>0</v>
      </c>
      <c r="AE73" s="197">
        <f t="shared" si="53"/>
        <v>0</v>
      </c>
      <c r="AF73" s="198">
        <f t="shared" si="77"/>
        <v>6.2960000000000003</v>
      </c>
      <c r="AG73" s="197">
        <v>0</v>
      </c>
      <c r="AH73" s="99">
        <v>6.2960000000000003</v>
      </c>
      <c r="AI73" s="198">
        <f t="shared" si="78"/>
        <v>0</v>
      </c>
      <c r="AJ73" s="197">
        <v>0</v>
      </c>
      <c r="AK73" s="99">
        <v>0</v>
      </c>
      <c r="AL73" s="198">
        <f t="shared" si="79"/>
        <v>8.1609999999999996</v>
      </c>
      <c r="AM73" s="197">
        <v>0</v>
      </c>
      <c r="AN73" s="99">
        <v>8.1609999999999996</v>
      </c>
      <c r="AO73" s="198">
        <f t="shared" si="80"/>
        <v>14.457000000000001</v>
      </c>
      <c r="AP73" s="198">
        <v>0</v>
      </c>
      <c r="AQ73" s="197">
        <f t="shared" si="54"/>
        <v>14.457000000000001</v>
      </c>
      <c r="AR73" s="198">
        <f t="shared" si="52"/>
        <v>14.457000000000001</v>
      </c>
      <c r="AS73" s="198">
        <v>0</v>
      </c>
      <c r="AT73" s="197">
        <f t="shared" si="55"/>
        <v>14.457000000000001</v>
      </c>
      <c r="AU73" s="198">
        <f t="shared" si="81"/>
        <v>0</v>
      </c>
      <c r="AV73" s="197">
        <v>0</v>
      </c>
      <c r="AW73" s="100">
        <v>0</v>
      </c>
      <c r="AX73" s="198">
        <f t="shared" si="82"/>
        <v>0</v>
      </c>
      <c r="AY73" s="197">
        <v>0</v>
      </c>
      <c r="AZ73" s="99">
        <v>0</v>
      </c>
      <c r="BA73" s="198">
        <f t="shared" si="83"/>
        <v>0</v>
      </c>
      <c r="BB73" s="197">
        <v>0</v>
      </c>
      <c r="BC73" s="99">
        <v>0</v>
      </c>
      <c r="BD73" s="198">
        <f t="shared" si="84"/>
        <v>0</v>
      </c>
      <c r="BE73" s="198">
        <v>0</v>
      </c>
      <c r="BF73" s="197">
        <f t="shared" si="56"/>
        <v>0</v>
      </c>
      <c r="BG73" s="198">
        <f t="shared" si="85"/>
        <v>14.457000000000001</v>
      </c>
      <c r="BH73" s="198">
        <v>0</v>
      </c>
      <c r="BI73" s="197">
        <f t="shared" si="57"/>
        <v>14.457000000000001</v>
      </c>
      <c r="BJ73" s="198">
        <f t="shared" si="86"/>
        <v>0</v>
      </c>
      <c r="BK73" s="197">
        <v>0</v>
      </c>
      <c r="BL73" s="99">
        <v>0</v>
      </c>
      <c r="BM73" s="198">
        <f t="shared" si="87"/>
        <v>0</v>
      </c>
      <c r="BN73" s="197">
        <v>0</v>
      </c>
      <c r="BO73" s="99">
        <v>0</v>
      </c>
      <c r="BP73" s="198">
        <f t="shared" si="88"/>
        <v>0</v>
      </c>
      <c r="BQ73" s="197">
        <v>0</v>
      </c>
      <c r="BR73" s="99">
        <v>0</v>
      </c>
      <c r="BS73" s="200">
        <f t="shared" si="89"/>
        <v>0</v>
      </c>
      <c r="BT73" s="200">
        <v>0</v>
      </c>
      <c r="BU73" s="119">
        <f t="shared" si="58"/>
        <v>0</v>
      </c>
      <c r="BV73" s="200">
        <f t="shared" si="90"/>
        <v>14.457000000000001</v>
      </c>
      <c r="BW73" s="200">
        <v>0</v>
      </c>
      <c r="BX73" s="241">
        <f t="shared" si="59"/>
        <v>14.457000000000001</v>
      </c>
      <c r="BY73" s="122">
        <v>0</v>
      </c>
    </row>
    <row r="74" spans="2:77" ht="17.25" customHeight="1" x14ac:dyDescent="0.25">
      <c r="B74" s="796" t="s">
        <v>107</v>
      </c>
      <c r="C74" s="814" t="s">
        <v>108</v>
      </c>
      <c r="D74" s="245" t="s">
        <v>57</v>
      </c>
      <c r="E74" s="202">
        <f t="shared" si="65"/>
        <v>181</v>
      </c>
      <c r="F74" s="42">
        <f t="shared" si="66"/>
        <v>223</v>
      </c>
      <c r="G74" s="246">
        <f t="shared" ref="G74:G97" si="92">F74/E74</f>
        <v>1.2320441988950277</v>
      </c>
      <c r="H74" s="237">
        <f t="shared" si="67"/>
        <v>43</v>
      </c>
      <c r="I74" s="237">
        <f t="shared" si="68"/>
        <v>266</v>
      </c>
      <c r="J74" s="247">
        <f t="shared" ref="J74:J97" si="93">I74/E74</f>
        <v>1.4696132596685083</v>
      </c>
      <c r="K74" s="237">
        <f t="shared" si="69"/>
        <v>31</v>
      </c>
      <c r="L74" s="237">
        <f t="shared" si="70"/>
        <v>297</v>
      </c>
      <c r="M74" s="246">
        <f t="shared" ref="M74:M97" si="94">L74/E74</f>
        <v>1.6408839779005524</v>
      </c>
      <c r="N74" s="237">
        <f t="shared" si="71"/>
        <v>0</v>
      </c>
      <c r="O74" s="237">
        <f t="shared" si="91"/>
        <v>297</v>
      </c>
      <c r="P74" s="247">
        <f t="shared" ref="P74:P97" si="95">O74/E74</f>
        <v>1.6408839779005524</v>
      </c>
      <c r="Q74" s="248">
        <f t="shared" si="72"/>
        <v>181</v>
      </c>
      <c r="R74" s="249">
        <v>0</v>
      </c>
      <c r="S74" s="624">
        <v>181</v>
      </c>
      <c r="T74" s="250">
        <f t="shared" si="73"/>
        <v>48</v>
      </c>
      <c r="U74" s="251">
        <v>0</v>
      </c>
      <c r="V74" s="84">
        <v>48</v>
      </c>
      <c r="W74" s="250">
        <f t="shared" si="74"/>
        <v>148</v>
      </c>
      <c r="X74" s="251">
        <v>0</v>
      </c>
      <c r="Y74" s="84">
        <v>148</v>
      </c>
      <c r="Z74" s="250">
        <f t="shared" si="75"/>
        <v>27</v>
      </c>
      <c r="AA74" s="251">
        <v>0</v>
      </c>
      <c r="AB74" s="84">
        <v>27</v>
      </c>
      <c r="AC74" s="253">
        <f t="shared" si="76"/>
        <v>223</v>
      </c>
      <c r="AD74" s="253">
        <v>0</v>
      </c>
      <c r="AE74" s="254">
        <f t="shared" si="53"/>
        <v>223</v>
      </c>
      <c r="AF74" s="253">
        <f t="shared" si="77"/>
        <v>6</v>
      </c>
      <c r="AG74" s="254">
        <v>0</v>
      </c>
      <c r="AH74" s="84">
        <v>6</v>
      </c>
      <c r="AI74" s="253">
        <f t="shared" si="78"/>
        <v>0</v>
      </c>
      <c r="AJ74" s="254">
        <v>0</v>
      </c>
      <c r="AK74" s="84">
        <v>0</v>
      </c>
      <c r="AL74" s="253">
        <f t="shared" si="79"/>
        <v>37</v>
      </c>
      <c r="AM74" s="254">
        <v>0</v>
      </c>
      <c r="AN74" s="84">
        <v>37</v>
      </c>
      <c r="AO74" s="253">
        <f t="shared" si="80"/>
        <v>43</v>
      </c>
      <c r="AP74" s="253">
        <v>0</v>
      </c>
      <c r="AQ74" s="254">
        <f t="shared" si="54"/>
        <v>43</v>
      </c>
      <c r="AR74" s="253">
        <f t="shared" si="52"/>
        <v>266</v>
      </c>
      <c r="AS74" s="253">
        <v>0</v>
      </c>
      <c r="AT74" s="254">
        <f t="shared" si="55"/>
        <v>266</v>
      </c>
      <c r="AU74" s="253">
        <f t="shared" si="81"/>
        <v>0</v>
      </c>
      <c r="AV74" s="254">
        <v>0</v>
      </c>
      <c r="AW74" s="252">
        <v>0</v>
      </c>
      <c r="AX74" s="253">
        <f t="shared" si="82"/>
        <v>8</v>
      </c>
      <c r="AY74" s="254">
        <v>0</v>
      </c>
      <c r="AZ74" s="84">
        <v>8</v>
      </c>
      <c r="BA74" s="253">
        <f t="shared" si="83"/>
        <v>23</v>
      </c>
      <c r="BB74" s="254"/>
      <c r="BC74" s="84">
        <v>23</v>
      </c>
      <c r="BD74" s="253">
        <f t="shared" si="84"/>
        <v>31</v>
      </c>
      <c r="BE74" s="253">
        <v>0</v>
      </c>
      <c r="BF74" s="254">
        <f t="shared" si="56"/>
        <v>31</v>
      </c>
      <c r="BG74" s="253">
        <f t="shared" si="85"/>
        <v>297</v>
      </c>
      <c r="BH74" s="253">
        <v>0</v>
      </c>
      <c r="BI74" s="254">
        <f t="shared" si="57"/>
        <v>297</v>
      </c>
      <c r="BJ74" s="253">
        <f t="shared" si="86"/>
        <v>0</v>
      </c>
      <c r="BK74" s="254"/>
      <c r="BL74" s="84">
        <v>0</v>
      </c>
      <c r="BM74" s="253">
        <f t="shared" si="87"/>
        <v>0</v>
      </c>
      <c r="BN74" s="254"/>
      <c r="BO74" s="84">
        <v>0</v>
      </c>
      <c r="BP74" s="253">
        <f t="shared" si="88"/>
        <v>0</v>
      </c>
      <c r="BQ74" s="254"/>
      <c r="BR74" s="84">
        <v>0</v>
      </c>
      <c r="BS74" s="253">
        <f t="shared" si="89"/>
        <v>0</v>
      </c>
      <c r="BT74" s="255"/>
      <c r="BU74" s="152">
        <f t="shared" si="58"/>
        <v>0</v>
      </c>
      <c r="BV74" s="255">
        <f t="shared" si="90"/>
        <v>297</v>
      </c>
      <c r="BW74" s="255">
        <v>0</v>
      </c>
      <c r="BX74" s="256">
        <f t="shared" si="59"/>
        <v>297</v>
      </c>
      <c r="BY74" s="257">
        <f t="shared" ref="BY74:BY98" si="96">BV74/Q74</f>
        <v>1.6408839779005524</v>
      </c>
    </row>
    <row r="75" spans="2:77" ht="17.25" customHeight="1" thickBot="1" x14ac:dyDescent="0.3">
      <c r="B75" s="797"/>
      <c r="C75" s="815"/>
      <c r="D75" s="159" t="s">
        <v>32</v>
      </c>
      <c r="E75" s="186">
        <f t="shared" si="65"/>
        <v>76.02</v>
      </c>
      <c r="F75" s="240">
        <f t="shared" si="66"/>
        <v>93.38000000000001</v>
      </c>
      <c r="G75" s="246">
        <f t="shared" si="92"/>
        <v>1.2283609576427257</v>
      </c>
      <c r="H75" s="237">
        <f t="shared" si="67"/>
        <v>24.024000000000001</v>
      </c>
      <c r="I75" s="237">
        <f t="shared" si="68"/>
        <v>117.40400000000001</v>
      </c>
      <c r="J75" s="246">
        <f t="shared" si="93"/>
        <v>1.5443830570902397</v>
      </c>
      <c r="K75" s="237">
        <f t="shared" si="69"/>
        <v>16.22</v>
      </c>
      <c r="L75" s="237">
        <f t="shared" si="70"/>
        <v>133.62400000000002</v>
      </c>
      <c r="M75" s="246">
        <f t="shared" si="94"/>
        <v>1.7577479610628786</v>
      </c>
      <c r="N75" s="237">
        <f t="shared" si="71"/>
        <v>0</v>
      </c>
      <c r="O75" s="237">
        <f t="shared" si="91"/>
        <v>133.62400000000002</v>
      </c>
      <c r="P75" s="246">
        <f t="shared" si="95"/>
        <v>1.7577479610628786</v>
      </c>
      <c r="Q75" s="258">
        <f t="shared" si="72"/>
        <v>76.02</v>
      </c>
      <c r="R75" s="259">
        <v>0</v>
      </c>
      <c r="S75" s="632">
        <f>S74*0.42</f>
        <v>76.02</v>
      </c>
      <c r="T75" s="260">
        <f t="shared" si="73"/>
        <v>18.245000000000001</v>
      </c>
      <c r="U75" s="261">
        <v>0</v>
      </c>
      <c r="V75" s="234">
        <v>18.245000000000001</v>
      </c>
      <c r="W75" s="260">
        <f t="shared" si="74"/>
        <v>66.295000000000002</v>
      </c>
      <c r="X75" s="261">
        <v>0</v>
      </c>
      <c r="Y75" s="234">
        <v>66.295000000000002</v>
      </c>
      <c r="Z75" s="260">
        <f t="shared" si="75"/>
        <v>8.84</v>
      </c>
      <c r="AA75" s="261">
        <v>0</v>
      </c>
      <c r="AB75" s="234">
        <v>8.84</v>
      </c>
      <c r="AC75" s="263">
        <f t="shared" si="76"/>
        <v>93.38000000000001</v>
      </c>
      <c r="AD75" s="263">
        <v>0</v>
      </c>
      <c r="AE75" s="264">
        <f t="shared" si="53"/>
        <v>93.38000000000001</v>
      </c>
      <c r="AF75" s="263">
        <f t="shared" si="77"/>
        <v>7.0720000000000001</v>
      </c>
      <c r="AG75" s="264">
        <v>0</v>
      </c>
      <c r="AH75" s="234">
        <v>7.0720000000000001</v>
      </c>
      <c r="AI75" s="263">
        <f t="shared" si="78"/>
        <v>0</v>
      </c>
      <c r="AJ75" s="264">
        <v>0</v>
      </c>
      <c r="AK75" s="234">
        <v>0</v>
      </c>
      <c r="AL75" s="263">
        <f t="shared" si="79"/>
        <v>16.952000000000002</v>
      </c>
      <c r="AM75" s="264">
        <v>0</v>
      </c>
      <c r="AN75" s="234">
        <v>16.952000000000002</v>
      </c>
      <c r="AO75" s="263">
        <f t="shared" si="80"/>
        <v>24.024000000000001</v>
      </c>
      <c r="AP75" s="263">
        <v>0</v>
      </c>
      <c r="AQ75" s="264">
        <f t="shared" si="54"/>
        <v>24.024000000000001</v>
      </c>
      <c r="AR75" s="263">
        <f t="shared" si="52"/>
        <v>117.40400000000001</v>
      </c>
      <c r="AS75" s="263">
        <v>0</v>
      </c>
      <c r="AT75" s="264">
        <f t="shared" si="55"/>
        <v>117.40400000000001</v>
      </c>
      <c r="AU75" s="263">
        <f t="shared" si="81"/>
        <v>0</v>
      </c>
      <c r="AV75" s="264">
        <v>0</v>
      </c>
      <c r="AW75" s="262">
        <v>0</v>
      </c>
      <c r="AX75" s="263">
        <f t="shared" si="82"/>
        <v>8.0649999999999995</v>
      </c>
      <c r="AY75" s="264">
        <v>0</v>
      </c>
      <c r="AZ75" s="234">
        <v>8.0649999999999995</v>
      </c>
      <c r="BA75" s="263">
        <f t="shared" si="83"/>
        <v>8.1549999999999994</v>
      </c>
      <c r="BB75" s="265"/>
      <c r="BC75" s="234">
        <v>8.1549999999999994</v>
      </c>
      <c r="BD75" s="263">
        <f t="shared" si="84"/>
        <v>16.22</v>
      </c>
      <c r="BE75" s="263">
        <v>0</v>
      </c>
      <c r="BF75" s="264">
        <f t="shared" si="56"/>
        <v>16.22</v>
      </c>
      <c r="BG75" s="263">
        <f t="shared" si="85"/>
        <v>133.62400000000002</v>
      </c>
      <c r="BH75" s="263">
        <v>0</v>
      </c>
      <c r="BI75" s="266">
        <f t="shared" si="57"/>
        <v>133.62400000000002</v>
      </c>
      <c r="BJ75" s="263">
        <f t="shared" si="86"/>
        <v>0</v>
      </c>
      <c r="BK75" s="265"/>
      <c r="BL75" s="234">
        <v>0</v>
      </c>
      <c r="BM75" s="263">
        <f t="shared" si="87"/>
        <v>0</v>
      </c>
      <c r="BN75" s="265"/>
      <c r="BO75" s="234">
        <v>0</v>
      </c>
      <c r="BP75" s="263">
        <f t="shared" si="88"/>
        <v>0</v>
      </c>
      <c r="BQ75" s="265"/>
      <c r="BR75" s="234">
        <v>0</v>
      </c>
      <c r="BS75" s="263">
        <f t="shared" si="89"/>
        <v>0</v>
      </c>
      <c r="BT75" s="267"/>
      <c r="BU75" s="119">
        <f t="shared" si="58"/>
        <v>0</v>
      </c>
      <c r="BV75" s="268">
        <f t="shared" si="90"/>
        <v>133.62400000000002</v>
      </c>
      <c r="BW75" s="268">
        <v>0</v>
      </c>
      <c r="BX75" s="269">
        <f t="shared" si="59"/>
        <v>133.62400000000002</v>
      </c>
      <c r="BY75" s="270">
        <f t="shared" si="96"/>
        <v>1.7577479610628786</v>
      </c>
    </row>
    <row r="76" spans="2:77" ht="19.5" customHeight="1" thickBot="1" x14ac:dyDescent="0.3">
      <c r="B76" s="271" t="s">
        <v>109</v>
      </c>
      <c r="C76" s="272" t="s">
        <v>110</v>
      </c>
      <c r="D76" s="273" t="s">
        <v>32</v>
      </c>
      <c r="E76" s="274">
        <f t="shared" si="65"/>
        <v>5455.2</v>
      </c>
      <c r="F76" s="275">
        <f t="shared" si="66"/>
        <v>2011.7469000000001</v>
      </c>
      <c r="G76" s="23">
        <f t="shared" si="92"/>
        <v>0.36877601187857462</v>
      </c>
      <c r="H76" s="276">
        <f t="shared" si="67"/>
        <v>1367.3134500000001</v>
      </c>
      <c r="I76" s="276">
        <f t="shared" si="68"/>
        <v>3379.0603500000002</v>
      </c>
      <c r="J76" s="23">
        <f t="shared" si="93"/>
        <v>0.61942006709194908</v>
      </c>
      <c r="K76" s="276">
        <f t="shared" si="69"/>
        <v>2119.20291</v>
      </c>
      <c r="L76" s="276">
        <f t="shared" si="70"/>
        <v>5498.2632599999997</v>
      </c>
      <c r="M76" s="23">
        <f t="shared" si="94"/>
        <v>1.0078939837219534</v>
      </c>
      <c r="N76" s="276">
        <f t="shared" si="71"/>
        <v>0</v>
      </c>
      <c r="O76" s="276">
        <f t="shared" si="91"/>
        <v>5498.2632599999997</v>
      </c>
      <c r="P76" s="23">
        <f t="shared" si="95"/>
        <v>1.0078939837219534</v>
      </c>
      <c r="Q76" s="277">
        <f t="shared" si="72"/>
        <v>5455.2</v>
      </c>
      <c r="R76" s="278">
        <f>R78+R88+R90</f>
        <v>0</v>
      </c>
      <c r="S76" s="633">
        <f>S78+S88+S90</f>
        <v>5455.2</v>
      </c>
      <c r="T76" s="279">
        <f t="shared" si="73"/>
        <v>913.66600000000005</v>
      </c>
      <c r="U76" s="280">
        <f>U78+U88+U90</f>
        <v>0</v>
      </c>
      <c r="V76" s="281">
        <f>V78+V88+V90</f>
        <v>913.66600000000005</v>
      </c>
      <c r="W76" s="279">
        <f t="shared" si="74"/>
        <v>482.971</v>
      </c>
      <c r="X76" s="280">
        <f>X78+X88+X90</f>
        <v>0</v>
      </c>
      <c r="Y76" s="281">
        <f>Y78+Y88+Y90</f>
        <v>482.971</v>
      </c>
      <c r="Z76" s="279">
        <f t="shared" si="75"/>
        <v>615.10990000000004</v>
      </c>
      <c r="AA76" s="280">
        <f>AA78+AA88+AA90</f>
        <v>0</v>
      </c>
      <c r="AB76" s="281">
        <f>AB78+AB88+AB90</f>
        <v>615.10990000000004</v>
      </c>
      <c r="AC76" s="283">
        <f t="shared" si="76"/>
        <v>2011.7469000000001</v>
      </c>
      <c r="AD76" s="284">
        <f>AD78+AD88+AD90</f>
        <v>0</v>
      </c>
      <c r="AE76" s="285">
        <f>(AE78+AE88+AE90)</f>
        <v>2011.7469000000001</v>
      </c>
      <c r="AF76" s="283">
        <f t="shared" si="77"/>
        <v>348.96699999999998</v>
      </c>
      <c r="AG76" s="284">
        <f>AG78+AG88+AG90</f>
        <v>0</v>
      </c>
      <c r="AH76" s="281">
        <f>AH78+AH88+AH90</f>
        <v>348.96699999999998</v>
      </c>
      <c r="AI76" s="283">
        <f t="shared" si="78"/>
        <v>312.15645000000001</v>
      </c>
      <c r="AJ76" s="284">
        <f>AJ78+AJ88+AJ90</f>
        <v>0</v>
      </c>
      <c r="AK76" s="281">
        <f>AK78+AK88+AK90</f>
        <v>312.15645000000001</v>
      </c>
      <c r="AL76" s="283">
        <f t="shared" si="79"/>
        <v>706.19</v>
      </c>
      <c r="AM76" s="284">
        <f>AM78+AM88+AM90</f>
        <v>0</v>
      </c>
      <c r="AN76" s="281">
        <f>AN78+AN88+AN90</f>
        <v>706.19</v>
      </c>
      <c r="AO76" s="283">
        <f t="shared" si="80"/>
        <v>1367.3134500000001</v>
      </c>
      <c r="AP76" s="284">
        <f>AP78+AP88+AP90</f>
        <v>0</v>
      </c>
      <c r="AQ76" s="285">
        <f>(AQ78+AQ88+AQ90)</f>
        <v>1367.3134500000001</v>
      </c>
      <c r="AR76" s="283">
        <f t="shared" si="52"/>
        <v>3379.0603500000002</v>
      </c>
      <c r="AS76" s="284">
        <f>AS78+AS88+AS90</f>
        <v>0</v>
      </c>
      <c r="AT76" s="286">
        <f>(AT78+AT88+AT90)</f>
        <v>3379.0603500000002</v>
      </c>
      <c r="AU76" s="283">
        <f t="shared" si="81"/>
        <v>610.34400000000005</v>
      </c>
      <c r="AV76" s="284">
        <f>AV78+AV88+AV90</f>
        <v>0</v>
      </c>
      <c r="AW76" s="282">
        <v>610.34400000000005</v>
      </c>
      <c r="AX76" s="283">
        <f t="shared" si="82"/>
        <v>767.26634999999999</v>
      </c>
      <c r="AY76" s="284">
        <f>AY78+AY88+AY90</f>
        <v>0</v>
      </c>
      <c r="AZ76" s="281">
        <v>767.26634999999999</v>
      </c>
      <c r="BA76" s="283">
        <f t="shared" si="83"/>
        <v>741.59256000000005</v>
      </c>
      <c r="BB76" s="284">
        <f>BB78+BB88+BB90</f>
        <v>0</v>
      </c>
      <c r="BC76" s="281">
        <f>BC78+BC88+BC90</f>
        <v>741.59256000000005</v>
      </c>
      <c r="BD76" s="283">
        <f t="shared" si="84"/>
        <v>2119.20291</v>
      </c>
      <c r="BE76" s="284">
        <f>BE78+BE88+BE90</f>
        <v>0</v>
      </c>
      <c r="BF76" s="285">
        <f>(BF78+BF88+BF90)</f>
        <v>2119.20291</v>
      </c>
      <c r="BG76" s="283">
        <f t="shared" si="85"/>
        <v>5498.2632599999997</v>
      </c>
      <c r="BH76" s="283">
        <f>BH78+BH88+BH90</f>
        <v>0</v>
      </c>
      <c r="BI76" s="284">
        <f>(BI78+BI88+BI90)</f>
        <v>5498.2632599999997</v>
      </c>
      <c r="BJ76" s="283">
        <f t="shared" si="86"/>
        <v>0</v>
      </c>
      <c r="BK76" s="284">
        <f>BK78+BK88+BK90</f>
        <v>0</v>
      </c>
      <c r="BL76" s="281">
        <f>BL78+BL88+BL90</f>
        <v>0</v>
      </c>
      <c r="BM76" s="283">
        <f t="shared" si="87"/>
        <v>0</v>
      </c>
      <c r="BN76" s="284">
        <f>BN78+BN88+BN90</f>
        <v>0</v>
      </c>
      <c r="BO76" s="281">
        <f>BO78+BO88+BO90</f>
        <v>0</v>
      </c>
      <c r="BP76" s="283">
        <f t="shared" si="88"/>
        <v>0</v>
      </c>
      <c r="BQ76" s="284">
        <f>BQ78+BQ88+BQ90</f>
        <v>0</v>
      </c>
      <c r="BR76" s="281">
        <f>BR78+BR88+BR90</f>
        <v>0</v>
      </c>
      <c r="BS76" s="287">
        <f t="shared" si="89"/>
        <v>0</v>
      </c>
      <c r="BT76" s="288">
        <f>BT78+BT88+BT90</f>
        <v>0</v>
      </c>
      <c r="BU76" s="289">
        <f>(BU78+BU88+BU90)</f>
        <v>0</v>
      </c>
      <c r="BV76" s="287">
        <f t="shared" si="90"/>
        <v>5498.2632599999997</v>
      </c>
      <c r="BW76" s="288">
        <f>BW78+BW88+BW90</f>
        <v>0</v>
      </c>
      <c r="BX76" s="288">
        <f>(BX78+BX88+BX90)</f>
        <v>5498.2632599999997</v>
      </c>
      <c r="BY76" s="290">
        <f t="shared" si="96"/>
        <v>1.0078939837219534</v>
      </c>
    </row>
    <row r="77" spans="2:77" ht="18" customHeight="1" x14ac:dyDescent="0.25">
      <c r="B77" s="810" t="s">
        <v>111</v>
      </c>
      <c r="C77" s="812" t="s">
        <v>112</v>
      </c>
      <c r="D77" s="291" t="s">
        <v>52</v>
      </c>
      <c r="E77" s="178">
        <f t="shared" si="65"/>
        <v>2.0099999999999998</v>
      </c>
      <c r="F77" s="292">
        <f t="shared" si="66"/>
        <v>0.56800000000000006</v>
      </c>
      <c r="G77" s="126">
        <f t="shared" si="92"/>
        <v>0.28258706467661698</v>
      </c>
      <c r="H77" s="127">
        <f t="shared" si="67"/>
        <v>0.35899999999999999</v>
      </c>
      <c r="I77" s="127">
        <f t="shared" si="68"/>
        <v>0.92700000000000005</v>
      </c>
      <c r="J77" s="126">
        <f t="shared" si="93"/>
        <v>0.46119402985074637</v>
      </c>
      <c r="K77" s="127">
        <f t="shared" si="69"/>
        <v>0.53500000000000003</v>
      </c>
      <c r="L77" s="127">
        <f t="shared" si="70"/>
        <v>1.462</v>
      </c>
      <c r="M77" s="126">
        <f t="shared" si="94"/>
        <v>0.7273631840796021</v>
      </c>
      <c r="N77" s="127">
        <f t="shared" si="71"/>
        <v>0</v>
      </c>
      <c r="O77" s="127">
        <f t="shared" si="91"/>
        <v>1.462</v>
      </c>
      <c r="P77" s="126">
        <f t="shared" si="95"/>
        <v>0.7273631840796021</v>
      </c>
      <c r="Q77" s="293">
        <f t="shared" si="72"/>
        <v>2.0099999999999998</v>
      </c>
      <c r="R77" s="294">
        <f>R79+R81+R83+R85</f>
        <v>0</v>
      </c>
      <c r="S77" s="634">
        <f>S79+S81+S83+S85</f>
        <v>2.0099999999999998</v>
      </c>
      <c r="T77" s="295">
        <f t="shared" si="73"/>
        <v>0.27500000000000002</v>
      </c>
      <c r="U77" s="296">
        <f>U79+U81+U83+U85</f>
        <v>0</v>
      </c>
      <c r="V77" s="297">
        <f>V79+V81+V83+V85</f>
        <v>0.27500000000000002</v>
      </c>
      <c r="W77" s="295">
        <f t="shared" si="74"/>
        <v>0.107</v>
      </c>
      <c r="X77" s="296">
        <f>X79+X81+X83+X85</f>
        <v>0</v>
      </c>
      <c r="Y77" s="297">
        <f>Y79+Y81+Y83+Y85</f>
        <v>0.107</v>
      </c>
      <c r="Z77" s="295">
        <f t="shared" si="75"/>
        <v>0.186</v>
      </c>
      <c r="AA77" s="296">
        <f>AA79+AA81+AA83+AA85</f>
        <v>0</v>
      </c>
      <c r="AB77" s="297">
        <f>AB79+AB81+AB83+AB85</f>
        <v>0.186</v>
      </c>
      <c r="AC77" s="175">
        <f t="shared" si="76"/>
        <v>0.56800000000000006</v>
      </c>
      <c r="AD77" s="299">
        <f>AD79+AD81+AD83+AD85</f>
        <v>0</v>
      </c>
      <c r="AE77" s="172">
        <f>AE79+AE81+AE83+AE85</f>
        <v>0.56800000000000006</v>
      </c>
      <c r="AF77" s="175">
        <f t="shared" si="77"/>
        <v>0.125</v>
      </c>
      <c r="AG77" s="300">
        <f>AG79+AG81+AG83+AG85</f>
        <v>0</v>
      </c>
      <c r="AH77" s="297">
        <f>AH79+AH81+AH83+AH85</f>
        <v>0.125</v>
      </c>
      <c r="AI77" s="175">
        <f t="shared" si="78"/>
        <v>0.104</v>
      </c>
      <c r="AJ77" s="300">
        <f>AJ79+AJ81+AJ83+AJ85</f>
        <v>0</v>
      </c>
      <c r="AK77" s="297">
        <f>AK79+AK81+AK83+AK85</f>
        <v>0.104</v>
      </c>
      <c r="AL77" s="175">
        <f t="shared" si="79"/>
        <v>0.13</v>
      </c>
      <c r="AM77" s="300">
        <f>AM79+AM81+AM83+AM85</f>
        <v>0</v>
      </c>
      <c r="AN77" s="297">
        <f>AN79+AN81+AN83+AN85</f>
        <v>0.13</v>
      </c>
      <c r="AO77" s="175">
        <f t="shared" si="80"/>
        <v>0.35899999999999999</v>
      </c>
      <c r="AP77" s="299">
        <f>AP79+AP81+AP83+AP85</f>
        <v>0</v>
      </c>
      <c r="AQ77" s="172">
        <f>AQ79+AQ81+AQ83+AQ85</f>
        <v>0.35899999999999999</v>
      </c>
      <c r="AR77" s="175">
        <f t="shared" si="52"/>
        <v>0.92700000000000005</v>
      </c>
      <c r="AS77" s="299">
        <f>AS79+AS81+AS83+AS85</f>
        <v>0</v>
      </c>
      <c r="AT77" s="172">
        <f>AT79+AT81+AT83+AT85</f>
        <v>0.92700000000000005</v>
      </c>
      <c r="AU77" s="175">
        <f t="shared" si="81"/>
        <v>7.5999999999999998E-2</v>
      </c>
      <c r="AV77" s="300">
        <f>AV79+AV81+AV83+AV85</f>
        <v>0</v>
      </c>
      <c r="AW77" s="298">
        <v>7.5999999999999998E-2</v>
      </c>
      <c r="AX77" s="175">
        <f t="shared" si="82"/>
        <v>0.17199999999999999</v>
      </c>
      <c r="AY77" s="300">
        <f>AY79+AY81+AY83+AY85</f>
        <v>0</v>
      </c>
      <c r="AZ77" s="297">
        <v>0.17199999999999999</v>
      </c>
      <c r="BA77" s="175">
        <f t="shared" si="83"/>
        <v>0.28700000000000003</v>
      </c>
      <c r="BB77" s="300">
        <f>BB79+BB81+BB83+BB85</f>
        <v>0</v>
      </c>
      <c r="BC77" s="297">
        <f>BC79+BC81+BC83+BC85</f>
        <v>0.28700000000000003</v>
      </c>
      <c r="BD77" s="175">
        <f t="shared" si="84"/>
        <v>0.53500000000000003</v>
      </c>
      <c r="BE77" s="299">
        <f>BE79+BE81+BE83+BE85</f>
        <v>0</v>
      </c>
      <c r="BF77" s="172">
        <f>BF79+BF81+BF83+BF85</f>
        <v>0.53500000000000003</v>
      </c>
      <c r="BG77" s="175">
        <f t="shared" si="85"/>
        <v>1.462</v>
      </c>
      <c r="BH77" s="299">
        <f>BH79+BH81+BH83+BH85</f>
        <v>0</v>
      </c>
      <c r="BI77" s="172">
        <f>BI79+BI81+BI83+BI85</f>
        <v>1.462</v>
      </c>
      <c r="BJ77" s="175">
        <f t="shared" si="86"/>
        <v>0</v>
      </c>
      <c r="BK77" s="300">
        <f>BK79+BK81+BK83+BK85</f>
        <v>0</v>
      </c>
      <c r="BL77" s="297">
        <f>BL79+BL81+BL83+BL85</f>
        <v>0</v>
      </c>
      <c r="BM77" s="175">
        <f t="shared" si="87"/>
        <v>0</v>
      </c>
      <c r="BN77" s="300">
        <f>BN79+BN81+BN83+BN85</f>
        <v>0</v>
      </c>
      <c r="BO77" s="297">
        <f>BO79+BO81+BO83+BO85</f>
        <v>0</v>
      </c>
      <c r="BP77" s="175">
        <f t="shared" si="88"/>
        <v>0</v>
      </c>
      <c r="BQ77" s="300">
        <f>BQ79+BQ81+BQ83+BQ85</f>
        <v>0</v>
      </c>
      <c r="BR77" s="297">
        <f>BR79+BR81+BR83+BR85</f>
        <v>0</v>
      </c>
      <c r="BS77" s="135">
        <f t="shared" si="89"/>
        <v>0</v>
      </c>
      <c r="BT77" s="301">
        <f>BT79+BT81+BT83+BT85</f>
        <v>0</v>
      </c>
      <c r="BU77" s="137">
        <f>BU79+BU81+BU83+BU85</f>
        <v>0</v>
      </c>
      <c r="BV77" s="135">
        <f t="shared" si="90"/>
        <v>1.462</v>
      </c>
      <c r="BW77" s="301">
        <f>BW79+BW81+BW83+BW85</f>
        <v>0</v>
      </c>
      <c r="BX77" s="137">
        <f>BX79+BX81+BX83+BX85</f>
        <v>1.462</v>
      </c>
      <c r="BY77" s="177">
        <f t="shared" si="96"/>
        <v>0.7273631840796021</v>
      </c>
    </row>
    <row r="78" spans="2:77" ht="18" customHeight="1" x14ac:dyDescent="0.25">
      <c r="B78" s="811"/>
      <c r="C78" s="813"/>
      <c r="D78" s="56" t="s">
        <v>32</v>
      </c>
      <c r="E78" s="178">
        <f t="shared" si="65"/>
        <v>2730.2</v>
      </c>
      <c r="F78" s="58">
        <f t="shared" si="66"/>
        <v>854.38689999999997</v>
      </c>
      <c r="G78" s="59">
        <f t="shared" si="92"/>
        <v>0.31293930847556956</v>
      </c>
      <c r="H78" s="61">
        <f t="shared" si="67"/>
        <v>552.61545000000001</v>
      </c>
      <c r="I78" s="61">
        <f t="shared" si="68"/>
        <v>1407.00235</v>
      </c>
      <c r="J78" s="59">
        <f t="shared" si="93"/>
        <v>0.51534772177862431</v>
      </c>
      <c r="K78" s="61">
        <f t="shared" si="69"/>
        <v>797.51872000000003</v>
      </c>
      <c r="L78" s="61">
        <f t="shared" si="70"/>
        <v>2204.5210699999998</v>
      </c>
      <c r="M78" s="59">
        <f t="shared" si="94"/>
        <v>0.80745772104607716</v>
      </c>
      <c r="N78" s="61">
        <f t="shared" si="71"/>
        <v>0</v>
      </c>
      <c r="O78" s="61">
        <f t="shared" si="91"/>
        <v>2204.5210699999998</v>
      </c>
      <c r="P78" s="59">
        <f t="shared" si="95"/>
        <v>0.80745772104607716</v>
      </c>
      <c r="Q78" s="139">
        <f t="shared" si="72"/>
        <v>2730.2</v>
      </c>
      <c r="R78" s="302">
        <f>R80+R82+R84+R86</f>
        <v>0</v>
      </c>
      <c r="S78" s="635">
        <f>S80+S82+S84+S86</f>
        <v>2730.2</v>
      </c>
      <c r="T78" s="142">
        <f t="shared" si="73"/>
        <v>402.70100000000002</v>
      </c>
      <c r="U78" s="303">
        <f>U80+U82+U84+U86</f>
        <v>0</v>
      </c>
      <c r="V78" s="304">
        <f>V80+V82+V84+V86</f>
        <v>402.70100000000002</v>
      </c>
      <c r="W78" s="142">
        <f t="shared" si="74"/>
        <v>152.268</v>
      </c>
      <c r="X78" s="303">
        <f>X80+X82+X84+X86</f>
        <v>0</v>
      </c>
      <c r="Y78" s="304">
        <f>Y80+Y82+Y84+Y86</f>
        <v>152.268</v>
      </c>
      <c r="Z78" s="142">
        <f t="shared" si="75"/>
        <v>299.41790000000003</v>
      </c>
      <c r="AA78" s="303">
        <f>AA80+AA82+AA84+AA86</f>
        <v>0</v>
      </c>
      <c r="AB78" s="304">
        <f>AB80+AB82+AB84+AB86</f>
        <v>299.41790000000003</v>
      </c>
      <c r="AC78" s="183">
        <f t="shared" si="76"/>
        <v>854.38689999999997</v>
      </c>
      <c r="AD78" s="306">
        <f>AD80+AD82+AD84+AD86</f>
        <v>0</v>
      </c>
      <c r="AE78" s="307">
        <f>AE80+AE82+AE84+AE86</f>
        <v>854.38689999999997</v>
      </c>
      <c r="AF78" s="183">
        <f t="shared" si="77"/>
        <v>199.73700000000002</v>
      </c>
      <c r="AG78" s="308">
        <f>AG80+AG82+AG84+AG86</f>
        <v>0</v>
      </c>
      <c r="AH78" s="304">
        <f>AH80+AH82+AH84+AH86</f>
        <v>199.73700000000002</v>
      </c>
      <c r="AI78" s="183">
        <f t="shared" si="78"/>
        <v>158.36545000000001</v>
      </c>
      <c r="AJ78" s="308">
        <f>AJ80+AJ82+AJ84+AJ86</f>
        <v>0</v>
      </c>
      <c r="AK78" s="304">
        <f>AK80+AK82+AK84+AK86</f>
        <v>158.36545000000001</v>
      </c>
      <c r="AL78" s="183">
        <f t="shared" si="79"/>
        <v>194.51299999999998</v>
      </c>
      <c r="AM78" s="308">
        <f>AM80+AM82+AM84+AM86</f>
        <v>0</v>
      </c>
      <c r="AN78" s="304">
        <f>AN80+AN82+AN84+AN86</f>
        <v>194.51299999999998</v>
      </c>
      <c r="AO78" s="183">
        <f t="shared" si="80"/>
        <v>552.61545000000001</v>
      </c>
      <c r="AP78" s="306">
        <f>AP80+AP82+AP84+AP86</f>
        <v>0</v>
      </c>
      <c r="AQ78" s="307">
        <f>AQ80+AQ82+AQ84+AQ86</f>
        <v>552.61545000000001</v>
      </c>
      <c r="AR78" s="183">
        <f t="shared" si="52"/>
        <v>1407.00235</v>
      </c>
      <c r="AS78" s="306">
        <f>AS80+AS82+AS84+AS86</f>
        <v>0</v>
      </c>
      <c r="AT78" s="181">
        <f>AT80+AT82+AT84+AT86</f>
        <v>1407.00235</v>
      </c>
      <c r="AU78" s="183">
        <f t="shared" si="81"/>
        <v>113.672</v>
      </c>
      <c r="AV78" s="308">
        <f>AV80+AV82+AV84+AV86</f>
        <v>0</v>
      </c>
      <c r="AW78" s="305">
        <v>113.672</v>
      </c>
      <c r="AX78" s="183">
        <f t="shared" si="82"/>
        <v>258.52699999999999</v>
      </c>
      <c r="AY78" s="308">
        <f>AY80+AY82+AY84+AY86</f>
        <v>0</v>
      </c>
      <c r="AZ78" s="304">
        <v>258.52699999999999</v>
      </c>
      <c r="BA78" s="183">
        <f t="shared" si="83"/>
        <v>425.31971999999996</v>
      </c>
      <c r="BB78" s="308">
        <f>BB80+BB82+BB84+BB86</f>
        <v>0</v>
      </c>
      <c r="BC78" s="304">
        <f>BC80+BC82+BC84+BC86</f>
        <v>425.31971999999996</v>
      </c>
      <c r="BD78" s="183">
        <f t="shared" si="84"/>
        <v>797.51872000000003</v>
      </c>
      <c r="BE78" s="306">
        <f>BE80+BE82+BE84+BE86</f>
        <v>0</v>
      </c>
      <c r="BF78" s="307">
        <f>BF80+BF82+BF84+BF86</f>
        <v>797.51872000000003</v>
      </c>
      <c r="BG78" s="183">
        <f t="shared" si="85"/>
        <v>2204.5210699999998</v>
      </c>
      <c r="BH78" s="306">
        <f>BH80+BH82+BH84+BH86</f>
        <v>0</v>
      </c>
      <c r="BI78" s="181">
        <f>BI80+BI82+BI84+BI86</f>
        <v>2204.5210699999998</v>
      </c>
      <c r="BJ78" s="183">
        <f t="shared" si="86"/>
        <v>0</v>
      </c>
      <c r="BK78" s="308">
        <f>BK80+BK82+BK84+BK86</f>
        <v>0</v>
      </c>
      <c r="BL78" s="304">
        <f>BL80+BL82+BL84+BL86</f>
        <v>0</v>
      </c>
      <c r="BM78" s="183">
        <f t="shared" si="87"/>
        <v>0</v>
      </c>
      <c r="BN78" s="308">
        <f>BN80+BN82+BN84+BN86</f>
        <v>0</v>
      </c>
      <c r="BO78" s="304">
        <f>BO80+BO82+BO84+BO86</f>
        <v>0</v>
      </c>
      <c r="BP78" s="183">
        <f t="shared" si="88"/>
        <v>0</v>
      </c>
      <c r="BQ78" s="308">
        <f>BQ80+BQ82+BQ84+BQ86</f>
        <v>0</v>
      </c>
      <c r="BR78" s="304">
        <f>BR80+BR82+BR84+BR86</f>
        <v>0</v>
      </c>
      <c r="BS78" s="144">
        <f t="shared" si="89"/>
        <v>0</v>
      </c>
      <c r="BT78" s="309">
        <f>BT80+BT82+BT84+BT86</f>
        <v>0</v>
      </c>
      <c r="BU78" s="310">
        <f>BU80+BU82+BU84+BU86</f>
        <v>0</v>
      </c>
      <c r="BV78" s="144">
        <f t="shared" si="90"/>
        <v>2204.5210699999998</v>
      </c>
      <c r="BW78" s="309">
        <f>BW80+BW82+BW84+BW86</f>
        <v>0</v>
      </c>
      <c r="BX78" s="145">
        <f>BX80+BX82+BX84+BX86</f>
        <v>2204.5210699999998</v>
      </c>
      <c r="BY78" s="72">
        <f t="shared" si="96"/>
        <v>0.80745772104607716</v>
      </c>
    </row>
    <row r="79" spans="2:77" ht="18" customHeight="1" x14ac:dyDescent="0.25">
      <c r="B79" s="806" t="s">
        <v>113</v>
      </c>
      <c r="C79" s="808" t="s">
        <v>114</v>
      </c>
      <c r="D79" s="74" t="s">
        <v>115</v>
      </c>
      <c r="E79" s="186">
        <f t="shared" si="65"/>
        <v>0.26</v>
      </c>
      <c r="F79" s="75">
        <f t="shared" si="66"/>
        <v>6.8000000000000005E-2</v>
      </c>
      <c r="G79" s="76">
        <f t="shared" si="92"/>
        <v>0.26153846153846155</v>
      </c>
      <c r="H79" s="78">
        <f t="shared" si="67"/>
        <v>7.1000000000000008E-2</v>
      </c>
      <c r="I79" s="78">
        <f t="shared" si="68"/>
        <v>0.13900000000000001</v>
      </c>
      <c r="J79" s="76">
        <f t="shared" si="93"/>
        <v>0.5346153846153846</v>
      </c>
      <c r="K79" s="78">
        <f t="shared" si="69"/>
        <v>5.6999999999999995E-2</v>
      </c>
      <c r="L79" s="78">
        <f t="shared" si="70"/>
        <v>0.19600000000000001</v>
      </c>
      <c r="M79" s="76">
        <f t="shared" si="94"/>
        <v>0.75384615384615383</v>
      </c>
      <c r="N79" s="78">
        <f t="shared" si="71"/>
        <v>0</v>
      </c>
      <c r="O79" s="78">
        <f t="shared" si="91"/>
        <v>0.19600000000000001</v>
      </c>
      <c r="P79" s="76">
        <f t="shared" si="95"/>
        <v>0.75384615384615383</v>
      </c>
      <c r="Q79" s="91">
        <f t="shared" si="72"/>
        <v>0.26</v>
      </c>
      <c r="R79" s="311">
        <v>0</v>
      </c>
      <c r="S79" s="625">
        <v>0.26</v>
      </c>
      <c r="T79" s="93">
        <f t="shared" si="73"/>
        <v>1.2999999999999999E-2</v>
      </c>
      <c r="U79" s="312">
        <v>0</v>
      </c>
      <c r="V79" s="95">
        <v>1.2999999999999999E-2</v>
      </c>
      <c r="W79" s="93">
        <f t="shared" si="74"/>
        <v>1.4E-2</v>
      </c>
      <c r="X79" s="312">
        <v>0</v>
      </c>
      <c r="Y79" s="95">
        <v>1.4E-2</v>
      </c>
      <c r="Z79" s="93">
        <f t="shared" si="75"/>
        <v>4.1000000000000002E-2</v>
      </c>
      <c r="AA79" s="312">
        <v>0</v>
      </c>
      <c r="AB79" s="95">
        <v>4.1000000000000002E-2</v>
      </c>
      <c r="AC79" s="190">
        <f t="shared" si="76"/>
        <v>6.8000000000000005E-2</v>
      </c>
      <c r="AD79" s="313">
        <v>0</v>
      </c>
      <c r="AE79" s="189">
        <f t="shared" ref="AE79:AE90" si="97">T79+W79+Z79</f>
        <v>6.8000000000000005E-2</v>
      </c>
      <c r="AF79" s="190">
        <f t="shared" si="77"/>
        <v>2.7E-2</v>
      </c>
      <c r="AG79" s="314">
        <v>0</v>
      </c>
      <c r="AH79" s="95">
        <v>2.7E-2</v>
      </c>
      <c r="AI79" s="190">
        <f t="shared" si="78"/>
        <v>0.02</v>
      </c>
      <c r="AJ79" s="314">
        <v>0</v>
      </c>
      <c r="AK79" s="95">
        <v>0.02</v>
      </c>
      <c r="AL79" s="190">
        <f t="shared" si="79"/>
        <v>2.4E-2</v>
      </c>
      <c r="AM79" s="314">
        <v>0</v>
      </c>
      <c r="AN79" s="95">
        <v>2.4E-2</v>
      </c>
      <c r="AO79" s="190">
        <f t="shared" si="80"/>
        <v>7.1000000000000008E-2</v>
      </c>
      <c r="AP79" s="313">
        <v>0</v>
      </c>
      <c r="AQ79" s="189">
        <f t="shared" ref="AQ79:AQ90" si="98">AF79+AI79+AL79</f>
        <v>7.1000000000000008E-2</v>
      </c>
      <c r="AR79" s="190">
        <f t="shared" si="52"/>
        <v>0.13900000000000001</v>
      </c>
      <c r="AS79" s="313">
        <v>0</v>
      </c>
      <c r="AT79" s="189">
        <f t="shared" ref="AT79:AT90" si="99">AC79+AO79</f>
        <v>0.13900000000000001</v>
      </c>
      <c r="AU79" s="190">
        <f t="shared" si="81"/>
        <v>0.03</v>
      </c>
      <c r="AV79" s="314">
        <v>0</v>
      </c>
      <c r="AW79" s="96">
        <v>0.03</v>
      </c>
      <c r="AX79" s="190">
        <f t="shared" si="82"/>
        <v>1.4999999999999999E-2</v>
      </c>
      <c r="AY79" s="314">
        <v>0</v>
      </c>
      <c r="AZ79" s="95">
        <v>1.4999999999999999E-2</v>
      </c>
      <c r="BA79" s="190">
        <f t="shared" si="83"/>
        <v>1.2E-2</v>
      </c>
      <c r="BB79" s="314">
        <v>0</v>
      </c>
      <c r="BC79" s="95">
        <v>1.2E-2</v>
      </c>
      <c r="BD79" s="190">
        <f t="shared" si="84"/>
        <v>5.6999999999999995E-2</v>
      </c>
      <c r="BE79" s="313">
        <v>0</v>
      </c>
      <c r="BF79" s="189">
        <f t="shared" ref="BF79:BF90" si="100">AU79+AX79+BA79</f>
        <v>5.6999999999999995E-2</v>
      </c>
      <c r="BG79" s="190">
        <f t="shared" si="85"/>
        <v>0.19600000000000001</v>
      </c>
      <c r="BH79" s="313">
        <v>0</v>
      </c>
      <c r="BI79" s="189">
        <f t="shared" ref="BI79:BI90" si="101">AR79+BD79</f>
        <v>0.19600000000000001</v>
      </c>
      <c r="BJ79" s="190">
        <f t="shared" si="86"/>
        <v>0</v>
      </c>
      <c r="BK79" s="314">
        <v>0</v>
      </c>
      <c r="BL79" s="95">
        <v>0</v>
      </c>
      <c r="BM79" s="190">
        <f t="shared" si="87"/>
        <v>0</v>
      </c>
      <c r="BN79" s="314">
        <v>0</v>
      </c>
      <c r="BO79" s="95">
        <v>0</v>
      </c>
      <c r="BP79" s="190">
        <f t="shared" si="88"/>
        <v>0</v>
      </c>
      <c r="BQ79" s="314">
        <v>0</v>
      </c>
      <c r="BR79" s="95">
        <v>0</v>
      </c>
      <c r="BS79" s="87">
        <f t="shared" si="89"/>
        <v>0</v>
      </c>
      <c r="BT79" s="315">
        <v>0</v>
      </c>
      <c r="BU79" s="88">
        <f t="shared" ref="BU79:BU90" si="102">BJ79+BM79+BP79</f>
        <v>0</v>
      </c>
      <c r="BV79" s="87">
        <f t="shared" si="90"/>
        <v>0.19600000000000001</v>
      </c>
      <c r="BW79" s="315">
        <v>0</v>
      </c>
      <c r="BX79" s="88">
        <f t="shared" ref="BX79:BX90" si="103">BG79+BS79</f>
        <v>0.19600000000000001</v>
      </c>
      <c r="BY79" s="90">
        <f t="shared" si="96"/>
        <v>0.75384615384615383</v>
      </c>
    </row>
    <row r="80" spans="2:77" ht="18" customHeight="1" x14ac:dyDescent="0.25">
      <c r="B80" s="807"/>
      <c r="C80" s="809"/>
      <c r="D80" s="74" t="s">
        <v>32</v>
      </c>
      <c r="E80" s="186">
        <f t="shared" si="65"/>
        <v>578.5</v>
      </c>
      <c r="F80" s="75">
        <f t="shared" si="66"/>
        <v>127.59545</v>
      </c>
      <c r="G80" s="76">
        <f t="shared" si="92"/>
        <v>0.22056257562662057</v>
      </c>
      <c r="H80" s="78">
        <f t="shared" si="67"/>
        <v>103.807</v>
      </c>
      <c r="I80" s="78">
        <f t="shared" si="68"/>
        <v>231.40244999999999</v>
      </c>
      <c r="J80" s="76">
        <f t="shared" si="93"/>
        <v>0.40000423509075195</v>
      </c>
      <c r="K80" s="78">
        <f t="shared" si="69"/>
        <v>100.75627</v>
      </c>
      <c r="L80" s="78">
        <f t="shared" si="70"/>
        <v>332.15872000000002</v>
      </c>
      <c r="M80" s="76">
        <f t="shared" si="94"/>
        <v>0.57417237683664657</v>
      </c>
      <c r="N80" s="78">
        <f t="shared" si="71"/>
        <v>0</v>
      </c>
      <c r="O80" s="78">
        <f t="shared" si="91"/>
        <v>332.15872000000002</v>
      </c>
      <c r="P80" s="76">
        <f t="shared" si="95"/>
        <v>0.57417237683664657</v>
      </c>
      <c r="Q80" s="91">
        <f t="shared" si="72"/>
        <v>578.5</v>
      </c>
      <c r="R80" s="311">
        <v>0</v>
      </c>
      <c r="S80" s="625">
        <f>S79*2225</f>
        <v>578.5</v>
      </c>
      <c r="T80" s="93">
        <f t="shared" si="73"/>
        <v>35.89</v>
      </c>
      <c r="U80" s="312">
        <v>0</v>
      </c>
      <c r="V80" s="95">
        <v>35.89</v>
      </c>
      <c r="W80" s="93">
        <f t="shared" si="74"/>
        <v>23.666</v>
      </c>
      <c r="X80" s="312">
        <v>0</v>
      </c>
      <c r="Y80" s="95">
        <v>23.666</v>
      </c>
      <c r="Z80" s="93">
        <f t="shared" si="75"/>
        <v>68.039450000000002</v>
      </c>
      <c r="AA80" s="312">
        <v>0</v>
      </c>
      <c r="AB80" s="95">
        <v>68.039450000000002</v>
      </c>
      <c r="AC80" s="190">
        <f t="shared" si="76"/>
        <v>127.59545</v>
      </c>
      <c r="AD80" s="313">
        <v>0</v>
      </c>
      <c r="AE80" s="189">
        <f t="shared" si="97"/>
        <v>127.59545</v>
      </c>
      <c r="AF80" s="190">
        <f t="shared" si="77"/>
        <v>37.491</v>
      </c>
      <c r="AG80" s="314">
        <v>0</v>
      </c>
      <c r="AH80" s="95">
        <v>37.491</v>
      </c>
      <c r="AI80" s="190">
        <f t="shared" si="78"/>
        <v>30.138000000000002</v>
      </c>
      <c r="AJ80" s="314">
        <v>0</v>
      </c>
      <c r="AK80" s="95">
        <v>30.138000000000002</v>
      </c>
      <c r="AL80" s="190">
        <f t="shared" si="79"/>
        <v>36.177999999999997</v>
      </c>
      <c r="AM80" s="314">
        <v>0</v>
      </c>
      <c r="AN80" s="95">
        <v>36.177999999999997</v>
      </c>
      <c r="AO80" s="190">
        <f t="shared" si="80"/>
        <v>103.807</v>
      </c>
      <c r="AP80" s="313">
        <v>0</v>
      </c>
      <c r="AQ80" s="189">
        <f t="shared" si="98"/>
        <v>103.807</v>
      </c>
      <c r="AR80" s="190">
        <f t="shared" si="52"/>
        <v>231.40244999999999</v>
      </c>
      <c r="AS80" s="313">
        <v>0</v>
      </c>
      <c r="AT80" s="189">
        <f t="shared" si="99"/>
        <v>231.40244999999999</v>
      </c>
      <c r="AU80" s="190">
        <f t="shared" si="81"/>
        <v>48.4</v>
      </c>
      <c r="AV80" s="314">
        <v>0</v>
      </c>
      <c r="AW80" s="96">
        <v>48.4</v>
      </c>
      <c r="AX80" s="190">
        <f t="shared" si="82"/>
        <v>29.553999999999998</v>
      </c>
      <c r="AY80" s="314">
        <v>0</v>
      </c>
      <c r="AZ80" s="95">
        <v>29.553999999999998</v>
      </c>
      <c r="BA80" s="190">
        <f t="shared" si="83"/>
        <v>22.80227</v>
      </c>
      <c r="BB80" s="314">
        <v>0</v>
      </c>
      <c r="BC80" s="95">
        <v>22.80227</v>
      </c>
      <c r="BD80" s="190">
        <f t="shared" si="84"/>
        <v>100.75627</v>
      </c>
      <c r="BE80" s="313">
        <v>0</v>
      </c>
      <c r="BF80" s="189">
        <f t="shared" si="100"/>
        <v>100.75627</v>
      </c>
      <c r="BG80" s="190">
        <f t="shared" si="85"/>
        <v>332.15872000000002</v>
      </c>
      <c r="BH80" s="313">
        <v>0</v>
      </c>
      <c r="BI80" s="189">
        <f t="shared" si="101"/>
        <v>332.15872000000002</v>
      </c>
      <c r="BJ80" s="190">
        <f t="shared" si="86"/>
        <v>0</v>
      </c>
      <c r="BK80" s="314">
        <v>0</v>
      </c>
      <c r="BL80" s="95">
        <v>0</v>
      </c>
      <c r="BM80" s="190">
        <f t="shared" si="87"/>
        <v>0</v>
      </c>
      <c r="BN80" s="314">
        <v>0</v>
      </c>
      <c r="BO80" s="95">
        <v>0</v>
      </c>
      <c r="BP80" s="190">
        <f t="shared" si="88"/>
        <v>0</v>
      </c>
      <c r="BQ80" s="314">
        <v>0</v>
      </c>
      <c r="BR80" s="95">
        <v>0</v>
      </c>
      <c r="BS80" s="87">
        <f t="shared" si="89"/>
        <v>0</v>
      </c>
      <c r="BT80" s="315">
        <v>0</v>
      </c>
      <c r="BU80" s="88">
        <f t="shared" si="102"/>
        <v>0</v>
      </c>
      <c r="BV80" s="87">
        <f t="shared" si="90"/>
        <v>332.15872000000002</v>
      </c>
      <c r="BW80" s="315">
        <v>0</v>
      </c>
      <c r="BX80" s="88">
        <f t="shared" si="103"/>
        <v>332.15872000000002</v>
      </c>
      <c r="BY80" s="90">
        <f t="shared" si="96"/>
        <v>0.57417237683664657</v>
      </c>
    </row>
    <row r="81" spans="2:77" ht="18" customHeight="1" x14ac:dyDescent="0.25">
      <c r="B81" s="806" t="s">
        <v>116</v>
      </c>
      <c r="C81" s="808" t="s">
        <v>117</v>
      </c>
      <c r="D81" s="74" t="s">
        <v>52</v>
      </c>
      <c r="E81" s="186">
        <f t="shared" si="65"/>
        <v>0.3</v>
      </c>
      <c r="F81" s="75">
        <f t="shared" si="66"/>
        <v>7.3000000000000009E-2</v>
      </c>
      <c r="G81" s="76">
        <f t="shared" si="92"/>
        <v>0.24333333333333337</v>
      </c>
      <c r="H81" s="78">
        <f t="shared" si="67"/>
        <v>6.2E-2</v>
      </c>
      <c r="I81" s="78">
        <f t="shared" si="68"/>
        <v>0.13500000000000001</v>
      </c>
      <c r="J81" s="76">
        <f t="shared" si="93"/>
        <v>0.45000000000000007</v>
      </c>
      <c r="K81" s="78">
        <f t="shared" si="69"/>
        <v>0.16299999999999998</v>
      </c>
      <c r="L81" s="78">
        <f t="shared" si="70"/>
        <v>0.29799999999999999</v>
      </c>
      <c r="M81" s="76">
        <f t="shared" si="94"/>
        <v>0.99333333333333329</v>
      </c>
      <c r="N81" s="78">
        <f t="shared" si="71"/>
        <v>0</v>
      </c>
      <c r="O81" s="78">
        <f t="shared" si="91"/>
        <v>0.29799999999999999</v>
      </c>
      <c r="P81" s="76">
        <f t="shared" si="95"/>
        <v>0.99333333333333329</v>
      </c>
      <c r="Q81" s="91">
        <f t="shared" si="72"/>
        <v>0.3</v>
      </c>
      <c r="R81" s="311">
        <v>0</v>
      </c>
      <c r="S81" s="625">
        <v>0.3</v>
      </c>
      <c r="T81" s="93">
        <f t="shared" si="73"/>
        <v>8.0000000000000002E-3</v>
      </c>
      <c r="U81" s="312">
        <v>0</v>
      </c>
      <c r="V81" s="95">
        <v>8.0000000000000002E-3</v>
      </c>
      <c r="W81" s="93">
        <f t="shared" si="74"/>
        <v>2.4E-2</v>
      </c>
      <c r="X81" s="312">
        <v>0</v>
      </c>
      <c r="Y81" s="95">
        <v>2.4E-2</v>
      </c>
      <c r="Z81" s="93">
        <f t="shared" si="75"/>
        <v>4.1000000000000002E-2</v>
      </c>
      <c r="AA81" s="312">
        <v>0</v>
      </c>
      <c r="AB81" s="95">
        <v>4.1000000000000002E-2</v>
      </c>
      <c r="AC81" s="190">
        <f t="shared" si="76"/>
        <v>7.3000000000000009E-2</v>
      </c>
      <c r="AD81" s="313">
        <v>0</v>
      </c>
      <c r="AE81" s="189">
        <f t="shared" si="97"/>
        <v>7.3000000000000009E-2</v>
      </c>
      <c r="AF81" s="190">
        <f t="shared" si="77"/>
        <v>2.1999999999999999E-2</v>
      </c>
      <c r="AG81" s="314">
        <v>0</v>
      </c>
      <c r="AH81" s="95">
        <v>2.1999999999999999E-2</v>
      </c>
      <c r="AI81" s="190">
        <f t="shared" si="78"/>
        <v>2.1999999999999999E-2</v>
      </c>
      <c r="AJ81" s="314">
        <v>0</v>
      </c>
      <c r="AK81" s="95">
        <v>2.1999999999999999E-2</v>
      </c>
      <c r="AL81" s="190">
        <f t="shared" si="79"/>
        <v>1.7999999999999999E-2</v>
      </c>
      <c r="AM81" s="314">
        <v>0</v>
      </c>
      <c r="AN81" s="95">
        <v>1.7999999999999999E-2</v>
      </c>
      <c r="AO81" s="190">
        <f t="shared" si="80"/>
        <v>6.2E-2</v>
      </c>
      <c r="AP81" s="313">
        <v>0</v>
      </c>
      <c r="AQ81" s="189">
        <f t="shared" si="98"/>
        <v>6.2E-2</v>
      </c>
      <c r="AR81" s="190">
        <f t="shared" si="52"/>
        <v>0.13500000000000001</v>
      </c>
      <c r="AS81" s="313">
        <v>0</v>
      </c>
      <c r="AT81" s="189">
        <f t="shared" si="99"/>
        <v>0.13500000000000001</v>
      </c>
      <c r="AU81" s="190">
        <f t="shared" si="81"/>
        <v>1.9E-2</v>
      </c>
      <c r="AV81" s="314">
        <v>0</v>
      </c>
      <c r="AW81" s="96">
        <v>1.9E-2</v>
      </c>
      <c r="AX81" s="190">
        <f t="shared" si="82"/>
        <v>7.0999999999999994E-2</v>
      </c>
      <c r="AY81" s="314">
        <v>0</v>
      </c>
      <c r="AZ81" s="95">
        <v>7.0999999999999994E-2</v>
      </c>
      <c r="BA81" s="190">
        <f t="shared" si="83"/>
        <v>7.2999999999999995E-2</v>
      </c>
      <c r="BB81" s="314">
        <v>0</v>
      </c>
      <c r="BC81" s="95">
        <v>7.2999999999999995E-2</v>
      </c>
      <c r="BD81" s="190">
        <f t="shared" si="84"/>
        <v>0.16299999999999998</v>
      </c>
      <c r="BE81" s="313">
        <v>0</v>
      </c>
      <c r="BF81" s="189">
        <f t="shared" si="100"/>
        <v>0.16299999999999998</v>
      </c>
      <c r="BG81" s="190">
        <f t="shared" si="85"/>
        <v>0.29799999999999999</v>
      </c>
      <c r="BH81" s="313">
        <v>0</v>
      </c>
      <c r="BI81" s="189">
        <f t="shared" si="101"/>
        <v>0.29799999999999999</v>
      </c>
      <c r="BJ81" s="190">
        <f t="shared" si="86"/>
        <v>0</v>
      </c>
      <c r="BK81" s="314">
        <v>0</v>
      </c>
      <c r="BL81" s="95">
        <v>0</v>
      </c>
      <c r="BM81" s="190">
        <f t="shared" si="87"/>
        <v>0</v>
      </c>
      <c r="BN81" s="314">
        <v>0</v>
      </c>
      <c r="BO81" s="95">
        <v>0</v>
      </c>
      <c r="BP81" s="190">
        <f t="shared" si="88"/>
        <v>0</v>
      </c>
      <c r="BQ81" s="314">
        <v>0</v>
      </c>
      <c r="BR81" s="95">
        <v>0</v>
      </c>
      <c r="BS81" s="87">
        <f t="shared" si="89"/>
        <v>0</v>
      </c>
      <c r="BT81" s="315">
        <v>0</v>
      </c>
      <c r="BU81" s="88">
        <f t="shared" si="102"/>
        <v>0</v>
      </c>
      <c r="BV81" s="87">
        <f t="shared" si="90"/>
        <v>0.29799999999999999</v>
      </c>
      <c r="BW81" s="315">
        <v>0</v>
      </c>
      <c r="BX81" s="88">
        <f t="shared" si="103"/>
        <v>0.29799999999999999</v>
      </c>
      <c r="BY81" s="90">
        <f t="shared" si="96"/>
        <v>0.99333333333333329</v>
      </c>
    </row>
    <row r="82" spans="2:77" ht="18" customHeight="1" x14ac:dyDescent="0.25">
      <c r="B82" s="807"/>
      <c r="C82" s="809"/>
      <c r="D82" s="74" t="s">
        <v>32</v>
      </c>
      <c r="E82" s="186">
        <f t="shared" si="65"/>
        <v>376.8</v>
      </c>
      <c r="F82" s="75">
        <f t="shared" si="66"/>
        <v>114.78800000000001</v>
      </c>
      <c r="G82" s="76">
        <f t="shared" si="92"/>
        <v>0.30463906581740979</v>
      </c>
      <c r="H82" s="78">
        <f t="shared" si="67"/>
        <v>83.629000000000005</v>
      </c>
      <c r="I82" s="78">
        <f t="shared" si="68"/>
        <v>198.41700000000003</v>
      </c>
      <c r="J82" s="76">
        <f t="shared" si="93"/>
        <v>0.52658439490445863</v>
      </c>
      <c r="K82" s="78">
        <f t="shared" si="69"/>
        <v>230.42545000000001</v>
      </c>
      <c r="L82" s="78">
        <f t="shared" si="70"/>
        <v>428.84245000000004</v>
      </c>
      <c r="M82" s="76">
        <f t="shared" si="94"/>
        <v>1.1381169055201699</v>
      </c>
      <c r="N82" s="78">
        <f t="shared" si="71"/>
        <v>0</v>
      </c>
      <c r="O82" s="78">
        <f t="shared" si="91"/>
        <v>428.84245000000004</v>
      </c>
      <c r="P82" s="76">
        <f t="shared" si="95"/>
        <v>1.1381169055201699</v>
      </c>
      <c r="Q82" s="91">
        <f t="shared" si="72"/>
        <v>376.8</v>
      </c>
      <c r="R82" s="311">
        <v>0</v>
      </c>
      <c r="S82" s="625">
        <f>S81*1256</f>
        <v>376.8</v>
      </c>
      <c r="T82" s="93">
        <f t="shared" si="73"/>
        <v>9.65</v>
      </c>
      <c r="U82" s="312">
        <v>0</v>
      </c>
      <c r="V82" s="95">
        <v>9.65</v>
      </c>
      <c r="W82" s="93">
        <f t="shared" si="74"/>
        <v>29.027000000000001</v>
      </c>
      <c r="X82" s="312">
        <v>0</v>
      </c>
      <c r="Y82" s="95">
        <v>29.027000000000001</v>
      </c>
      <c r="Z82" s="93">
        <f t="shared" si="75"/>
        <v>76.111000000000004</v>
      </c>
      <c r="AA82" s="312">
        <v>0</v>
      </c>
      <c r="AB82" s="95">
        <v>76.111000000000004</v>
      </c>
      <c r="AC82" s="190">
        <f t="shared" si="76"/>
        <v>114.78800000000001</v>
      </c>
      <c r="AD82" s="313">
        <v>0</v>
      </c>
      <c r="AE82" s="189">
        <f t="shared" si="97"/>
        <v>114.78800000000001</v>
      </c>
      <c r="AF82" s="190">
        <f t="shared" si="77"/>
        <v>38.073</v>
      </c>
      <c r="AG82" s="314">
        <v>0</v>
      </c>
      <c r="AH82" s="95">
        <v>38.073</v>
      </c>
      <c r="AI82" s="190">
        <f t="shared" si="78"/>
        <v>24.315000000000001</v>
      </c>
      <c r="AJ82" s="314">
        <v>0</v>
      </c>
      <c r="AK82" s="95">
        <v>24.315000000000001</v>
      </c>
      <c r="AL82" s="190">
        <f t="shared" si="79"/>
        <v>21.241</v>
      </c>
      <c r="AM82" s="314">
        <v>0</v>
      </c>
      <c r="AN82" s="95">
        <v>21.241</v>
      </c>
      <c r="AO82" s="190">
        <f t="shared" si="80"/>
        <v>83.629000000000005</v>
      </c>
      <c r="AP82" s="313">
        <v>0</v>
      </c>
      <c r="AQ82" s="189">
        <f t="shared" si="98"/>
        <v>83.629000000000005</v>
      </c>
      <c r="AR82" s="190">
        <f t="shared" si="52"/>
        <v>198.41700000000003</v>
      </c>
      <c r="AS82" s="313">
        <v>0</v>
      </c>
      <c r="AT82" s="189">
        <f t="shared" si="99"/>
        <v>198.41700000000003</v>
      </c>
      <c r="AU82" s="190">
        <f t="shared" si="81"/>
        <v>24.562000000000001</v>
      </c>
      <c r="AV82" s="314">
        <v>0</v>
      </c>
      <c r="AW82" s="96">
        <v>24.562000000000001</v>
      </c>
      <c r="AX82" s="190">
        <f t="shared" si="82"/>
        <v>95.915999999999997</v>
      </c>
      <c r="AY82" s="314">
        <v>0</v>
      </c>
      <c r="AZ82" s="95">
        <v>95.915999999999997</v>
      </c>
      <c r="BA82" s="190">
        <f t="shared" si="83"/>
        <v>109.94745</v>
      </c>
      <c r="BB82" s="314">
        <v>0</v>
      </c>
      <c r="BC82" s="95">
        <v>109.94745</v>
      </c>
      <c r="BD82" s="190">
        <f t="shared" si="84"/>
        <v>230.42545000000001</v>
      </c>
      <c r="BE82" s="313">
        <v>0</v>
      </c>
      <c r="BF82" s="189">
        <f t="shared" si="100"/>
        <v>230.42545000000001</v>
      </c>
      <c r="BG82" s="190">
        <f t="shared" si="85"/>
        <v>428.84245000000004</v>
      </c>
      <c r="BH82" s="313">
        <v>0</v>
      </c>
      <c r="BI82" s="189">
        <f t="shared" si="101"/>
        <v>428.84245000000004</v>
      </c>
      <c r="BJ82" s="190">
        <f t="shared" si="86"/>
        <v>0</v>
      </c>
      <c r="BK82" s="314">
        <v>0</v>
      </c>
      <c r="BL82" s="95">
        <v>0</v>
      </c>
      <c r="BM82" s="190">
        <f t="shared" si="87"/>
        <v>0</v>
      </c>
      <c r="BN82" s="314">
        <v>0</v>
      </c>
      <c r="BO82" s="95">
        <v>0</v>
      </c>
      <c r="BP82" s="190">
        <f t="shared" si="88"/>
        <v>0</v>
      </c>
      <c r="BQ82" s="314">
        <v>0</v>
      </c>
      <c r="BR82" s="95">
        <v>0</v>
      </c>
      <c r="BS82" s="87">
        <f t="shared" si="89"/>
        <v>0</v>
      </c>
      <c r="BT82" s="315">
        <v>0</v>
      </c>
      <c r="BU82" s="88">
        <f t="shared" si="102"/>
        <v>0</v>
      </c>
      <c r="BV82" s="87">
        <f t="shared" si="90"/>
        <v>428.84245000000004</v>
      </c>
      <c r="BW82" s="315">
        <v>0</v>
      </c>
      <c r="BX82" s="88">
        <f t="shared" si="103"/>
        <v>428.84245000000004</v>
      </c>
      <c r="BY82" s="90">
        <f t="shared" si="96"/>
        <v>1.1381169055201699</v>
      </c>
    </row>
    <row r="83" spans="2:77" ht="15.75" customHeight="1" x14ac:dyDescent="0.25">
      <c r="B83" s="806" t="s">
        <v>118</v>
      </c>
      <c r="C83" s="808" t="s">
        <v>119</v>
      </c>
      <c r="D83" s="74" t="s">
        <v>52</v>
      </c>
      <c r="E83" s="186">
        <f t="shared" si="65"/>
        <v>0.75</v>
      </c>
      <c r="F83" s="75">
        <f t="shared" si="66"/>
        <v>0.254</v>
      </c>
      <c r="G83" s="76">
        <f t="shared" si="92"/>
        <v>0.33866666666666667</v>
      </c>
      <c r="H83" s="78">
        <f t="shared" si="67"/>
        <v>0.14100000000000001</v>
      </c>
      <c r="I83" s="78">
        <f t="shared" si="68"/>
        <v>0.39500000000000002</v>
      </c>
      <c r="J83" s="76">
        <f t="shared" si="93"/>
        <v>0.52666666666666673</v>
      </c>
      <c r="K83" s="78">
        <f t="shared" si="69"/>
        <v>0.16</v>
      </c>
      <c r="L83" s="78">
        <f t="shared" si="70"/>
        <v>0.55500000000000005</v>
      </c>
      <c r="M83" s="76">
        <f t="shared" si="94"/>
        <v>0.7400000000000001</v>
      </c>
      <c r="N83" s="78">
        <f t="shared" si="71"/>
        <v>0</v>
      </c>
      <c r="O83" s="78">
        <f t="shared" si="91"/>
        <v>0.55500000000000005</v>
      </c>
      <c r="P83" s="76">
        <f t="shared" si="95"/>
        <v>0.7400000000000001</v>
      </c>
      <c r="Q83" s="91">
        <f t="shared" si="72"/>
        <v>0.75</v>
      </c>
      <c r="R83" s="311">
        <v>0</v>
      </c>
      <c r="S83" s="625">
        <v>0.75</v>
      </c>
      <c r="T83" s="93">
        <f t="shared" si="73"/>
        <v>0.158</v>
      </c>
      <c r="U83" s="312">
        <v>0</v>
      </c>
      <c r="V83" s="95">
        <v>0.158</v>
      </c>
      <c r="W83" s="93">
        <f t="shared" si="74"/>
        <v>2.1999999999999999E-2</v>
      </c>
      <c r="X83" s="312">
        <v>0</v>
      </c>
      <c r="Y83" s="95">
        <v>2.1999999999999999E-2</v>
      </c>
      <c r="Z83" s="93">
        <f t="shared" si="75"/>
        <v>7.3999999999999996E-2</v>
      </c>
      <c r="AA83" s="312">
        <v>0</v>
      </c>
      <c r="AB83" s="95">
        <v>7.3999999999999996E-2</v>
      </c>
      <c r="AC83" s="190">
        <f t="shared" si="76"/>
        <v>0.254</v>
      </c>
      <c r="AD83" s="313">
        <v>0</v>
      </c>
      <c r="AE83" s="189">
        <f t="shared" si="97"/>
        <v>0.254</v>
      </c>
      <c r="AF83" s="190">
        <f t="shared" si="77"/>
        <v>4.2999999999999997E-2</v>
      </c>
      <c r="AG83" s="314">
        <v>0</v>
      </c>
      <c r="AH83" s="95">
        <v>4.2999999999999997E-2</v>
      </c>
      <c r="AI83" s="190">
        <f t="shared" si="78"/>
        <v>3.5000000000000003E-2</v>
      </c>
      <c r="AJ83" s="314">
        <v>0</v>
      </c>
      <c r="AK83" s="95">
        <v>3.5000000000000003E-2</v>
      </c>
      <c r="AL83" s="190">
        <f t="shared" si="79"/>
        <v>6.3E-2</v>
      </c>
      <c r="AM83" s="314">
        <v>0</v>
      </c>
      <c r="AN83" s="95">
        <v>6.3E-2</v>
      </c>
      <c r="AO83" s="190">
        <f t="shared" si="80"/>
        <v>0.14100000000000001</v>
      </c>
      <c r="AP83" s="313">
        <v>0</v>
      </c>
      <c r="AQ83" s="189">
        <f t="shared" si="98"/>
        <v>0.14100000000000001</v>
      </c>
      <c r="AR83" s="190">
        <f t="shared" si="52"/>
        <v>0.39500000000000002</v>
      </c>
      <c r="AS83" s="313">
        <v>0</v>
      </c>
      <c r="AT83" s="189">
        <f t="shared" si="99"/>
        <v>0.39500000000000002</v>
      </c>
      <c r="AU83" s="190">
        <f t="shared" si="81"/>
        <v>1.4999999999999999E-2</v>
      </c>
      <c r="AV83" s="314">
        <v>0</v>
      </c>
      <c r="AW83" s="96">
        <v>1.4999999999999999E-2</v>
      </c>
      <c r="AX83" s="190">
        <f t="shared" si="82"/>
        <v>0.04</v>
      </c>
      <c r="AY83" s="314">
        <v>0</v>
      </c>
      <c r="AZ83" s="95">
        <v>0.04</v>
      </c>
      <c r="BA83" s="190">
        <f t="shared" si="83"/>
        <v>0.105</v>
      </c>
      <c r="BB83" s="314">
        <v>0</v>
      </c>
      <c r="BC83" s="95">
        <v>0.105</v>
      </c>
      <c r="BD83" s="190">
        <f t="shared" si="84"/>
        <v>0.16</v>
      </c>
      <c r="BE83" s="313">
        <v>0</v>
      </c>
      <c r="BF83" s="189">
        <f t="shared" si="100"/>
        <v>0.16</v>
      </c>
      <c r="BG83" s="190">
        <f t="shared" si="85"/>
        <v>0.55500000000000005</v>
      </c>
      <c r="BH83" s="313">
        <v>0</v>
      </c>
      <c r="BI83" s="189">
        <f t="shared" si="101"/>
        <v>0.55500000000000005</v>
      </c>
      <c r="BJ83" s="190">
        <f t="shared" si="86"/>
        <v>0</v>
      </c>
      <c r="BK83" s="314">
        <v>0</v>
      </c>
      <c r="BL83" s="95">
        <v>0</v>
      </c>
      <c r="BM83" s="190">
        <f t="shared" si="87"/>
        <v>0</v>
      </c>
      <c r="BN83" s="314">
        <v>0</v>
      </c>
      <c r="BO83" s="95">
        <v>0</v>
      </c>
      <c r="BP83" s="190">
        <f t="shared" si="88"/>
        <v>0</v>
      </c>
      <c r="BQ83" s="314">
        <v>0</v>
      </c>
      <c r="BR83" s="95"/>
      <c r="BS83" s="87">
        <f t="shared" si="89"/>
        <v>0</v>
      </c>
      <c r="BT83" s="315">
        <v>0</v>
      </c>
      <c r="BU83" s="88">
        <f t="shared" si="102"/>
        <v>0</v>
      </c>
      <c r="BV83" s="87">
        <f t="shared" si="90"/>
        <v>0.55500000000000005</v>
      </c>
      <c r="BW83" s="315">
        <v>0</v>
      </c>
      <c r="BX83" s="88">
        <f t="shared" si="103"/>
        <v>0.55500000000000005</v>
      </c>
      <c r="BY83" s="90">
        <f t="shared" si="96"/>
        <v>0.7400000000000001</v>
      </c>
    </row>
    <row r="84" spans="2:77" ht="15.75" customHeight="1" x14ac:dyDescent="0.25">
      <c r="B84" s="807"/>
      <c r="C84" s="809"/>
      <c r="D84" s="74" t="s">
        <v>32</v>
      </c>
      <c r="E84" s="186">
        <f t="shared" si="65"/>
        <v>930</v>
      </c>
      <c r="F84" s="75">
        <f t="shared" si="66"/>
        <v>363.34399999999999</v>
      </c>
      <c r="G84" s="76">
        <f t="shared" si="92"/>
        <v>0.39069247311827954</v>
      </c>
      <c r="H84" s="78">
        <f t="shared" si="67"/>
        <v>198.66399999999999</v>
      </c>
      <c r="I84" s="78">
        <f t="shared" si="68"/>
        <v>562.00800000000004</v>
      </c>
      <c r="J84" s="76">
        <f t="shared" si="93"/>
        <v>0.60430967741935493</v>
      </c>
      <c r="K84" s="78">
        <f t="shared" si="69"/>
        <v>231.25799999999998</v>
      </c>
      <c r="L84" s="78">
        <f t="shared" si="70"/>
        <v>793.26600000000008</v>
      </c>
      <c r="M84" s="76">
        <f t="shared" si="94"/>
        <v>0.85297419354838722</v>
      </c>
      <c r="N84" s="78">
        <f t="shared" si="71"/>
        <v>0</v>
      </c>
      <c r="O84" s="78">
        <f t="shared" si="91"/>
        <v>793.26600000000008</v>
      </c>
      <c r="P84" s="76">
        <f t="shared" si="95"/>
        <v>0.85297419354838722</v>
      </c>
      <c r="Q84" s="91">
        <f t="shared" si="72"/>
        <v>930</v>
      </c>
      <c r="R84" s="92">
        <v>0</v>
      </c>
      <c r="S84" s="625">
        <f>S83*1240</f>
        <v>930</v>
      </c>
      <c r="T84" s="93">
        <f t="shared" si="73"/>
        <v>224.417</v>
      </c>
      <c r="U84" s="94">
        <v>0</v>
      </c>
      <c r="V84" s="95">
        <v>224.417</v>
      </c>
      <c r="W84" s="93">
        <f t="shared" si="74"/>
        <v>30.943999999999999</v>
      </c>
      <c r="X84" s="94">
        <v>0</v>
      </c>
      <c r="Y84" s="95">
        <v>30.943999999999999</v>
      </c>
      <c r="Z84" s="93">
        <f t="shared" si="75"/>
        <v>107.983</v>
      </c>
      <c r="AA84" s="94">
        <v>0</v>
      </c>
      <c r="AB84" s="95">
        <v>107.983</v>
      </c>
      <c r="AC84" s="190">
        <f t="shared" si="76"/>
        <v>363.34399999999999</v>
      </c>
      <c r="AD84" s="190">
        <v>0</v>
      </c>
      <c r="AE84" s="189">
        <f t="shared" si="97"/>
        <v>363.34399999999999</v>
      </c>
      <c r="AF84" s="190">
        <f t="shared" si="77"/>
        <v>59.281999999999996</v>
      </c>
      <c r="AG84" s="189">
        <v>0</v>
      </c>
      <c r="AH84" s="95">
        <v>59.281999999999996</v>
      </c>
      <c r="AI84" s="190">
        <f t="shared" si="78"/>
        <v>50.701000000000001</v>
      </c>
      <c r="AJ84" s="189">
        <v>0</v>
      </c>
      <c r="AK84" s="95">
        <v>50.701000000000001</v>
      </c>
      <c r="AL84" s="190">
        <f t="shared" si="79"/>
        <v>88.680999999999997</v>
      </c>
      <c r="AM84" s="189">
        <v>0</v>
      </c>
      <c r="AN84" s="95">
        <v>88.680999999999997</v>
      </c>
      <c r="AO84" s="190">
        <f t="shared" si="80"/>
        <v>198.66399999999999</v>
      </c>
      <c r="AP84" s="190">
        <v>0</v>
      </c>
      <c r="AQ84" s="189">
        <f t="shared" si="98"/>
        <v>198.66399999999999</v>
      </c>
      <c r="AR84" s="190">
        <f t="shared" si="52"/>
        <v>562.00800000000004</v>
      </c>
      <c r="AS84" s="190">
        <v>0</v>
      </c>
      <c r="AT84" s="189">
        <f t="shared" si="99"/>
        <v>562.00800000000004</v>
      </c>
      <c r="AU84" s="190">
        <f t="shared" si="81"/>
        <v>20.231999999999999</v>
      </c>
      <c r="AV84" s="189">
        <v>0</v>
      </c>
      <c r="AW84" s="96">
        <v>20.231999999999999</v>
      </c>
      <c r="AX84" s="190">
        <f t="shared" si="82"/>
        <v>64.465999999999994</v>
      </c>
      <c r="AY84" s="189">
        <v>0</v>
      </c>
      <c r="AZ84" s="95">
        <v>64.465999999999994</v>
      </c>
      <c r="BA84" s="190">
        <f t="shared" si="83"/>
        <v>146.56</v>
      </c>
      <c r="BB84" s="189">
        <v>0</v>
      </c>
      <c r="BC84" s="95">
        <v>146.56</v>
      </c>
      <c r="BD84" s="190">
        <f t="shared" si="84"/>
        <v>231.25799999999998</v>
      </c>
      <c r="BE84" s="190">
        <v>0</v>
      </c>
      <c r="BF84" s="189">
        <f t="shared" si="100"/>
        <v>231.25799999999998</v>
      </c>
      <c r="BG84" s="190">
        <f t="shared" si="85"/>
        <v>793.26600000000008</v>
      </c>
      <c r="BH84" s="190">
        <v>0</v>
      </c>
      <c r="BI84" s="189">
        <f t="shared" si="101"/>
        <v>793.26600000000008</v>
      </c>
      <c r="BJ84" s="190">
        <f t="shared" si="86"/>
        <v>0</v>
      </c>
      <c r="BK84" s="189">
        <v>0</v>
      </c>
      <c r="BL84" s="95">
        <v>0</v>
      </c>
      <c r="BM84" s="190">
        <f t="shared" si="87"/>
        <v>0</v>
      </c>
      <c r="BN84" s="189">
        <v>0</v>
      </c>
      <c r="BO84" s="95">
        <v>0</v>
      </c>
      <c r="BP84" s="190">
        <f t="shared" si="88"/>
        <v>0</v>
      </c>
      <c r="BQ84" s="189">
        <v>0</v>
      </c>
      <c r="BR84" s="95">
        <v>0</v>
      </c>
      <c r="BS84" s="87">
        <f t="shared" si="89"/>
        <v>0</v>
      </c>
      <c r="BT84" s="87">
        <v>0</v>
      </c>
      <c r="BU84" s="88">
        <f t="shared" si="102"/>
        <v>0</v>
      </c>
      <c r="BV84" s="87">
        <f t="shared" si="90"/>
        <v>793.26600000000008</v>
      </c>
      <c r="BW84" s="87">
        <v>0</v>
      </c>
      <c r="BX84" s="88">
        <f t="shared" si="103"/>
        <v>793.26600000000008</v>
      </c>
      <c r="BY84" s="90">
        <f t="shared" si="96"/>
        <v>0.85297419354838722</v>
      </c>
    </row>
    <row r="85" spans="2:77" ht="13.8" x14ac:dyDescent="0.25">
      <c r="B85" s="806" t="s">
        <v>120</v>
      </c>
      <c r="C85" s="808" t="s">
        <v>121</v>
      </c>
      <c r="D85" s="74" t="s">
        <v>52</v>
      </c>
      <c r="E85" s="186">
        <f t="shared" si="65"/>
        <v>0.7</v>
      </c>
      <c r="F85" s="75">
        <f t="shared" si="66"/>
        <v>0.17300000000000001</v>
      </c>
      <c r="G85" s="76">
        <f t="shared" si="92"/>
        <v>0.24714285714285719</v>
      </c>
      <c r="H85" s="78">
        <f t="shared" si="67"/>
        <v>8.4999999999999992E-2</v>
      </c>
      <c r="I85" s="78">
        <f t="shared" si="68"/>
        <v>0.25800000000000001</v>
      </c>
      <c r="J85" s="76">
        <f t="shared" si="93"/>
        <v>0.36857142857142861</v>
      </c>
      <c r="K85" s="78">
        <f t="shared" si="69"/>
        <v>0.155</v>
      </c>
      <c r="L85" s="78">
        <f t="shared" si="70"/>
        <v>0.41300000000000003</v>
      </c>
      <c r="M85" s="76">
        <f t="shared" si="94"/>
        <v>0.59000000000000008</v>
      </c>
      <c r="N85" s="78">
        <f t="shared" si="71"/>
        <v>0</v>
      </c>
      <c r="O85" s="78">
        <f t="shared" si="91"/>
        <v>0.41300000000000003</v>
      </c>
      <c r="P85" s="76">
        <f t="shared" si="95"/>
        <v>0.59000000000000008</v>
      </c>
      <c r="Q85" s="91">
        <f t="shared" si="72"/>
        <v>0.7</v>
      </c>
      <c r="R85" s="92">
        <v>0</v>
      </c>
      <c r="S85" s="625">
        <v>0.7</v>
      </c>
      <c r="T85" s="93">
        <f t="shared" si="73"/>
        <v>9.6000000000000002E-2</v>
      </c>
      <c r="U85" s="94">
        <v>0</v>
      </c>
      <c r="V85" s="95">
        <v>9.6000000000000002E-2</v>
      </c>
      <c r="W85" s="93">
        <f t="shared" si="74"/>
        <v>4.7E-2</v>
      </c>
      <c r="X85" s="94">
        <v>0</v>
      </c>
      <c r="Y85" s="95">
        <v>4.7E-2</v>
      </c>
      <c r="Z85" s="93">
        <f t="shared" si="75"/>
        <v>0.03</v>
      </c>
      <c r="AA85" s="94">
        <v>0</v>
      </c>
      <c r="AB85" s="95">
        <v>0.03</v>
      </c>
      <c r="AC85" s="190">
        <f t="shared" si="76"/>
        <v>0.17300000000000001</v>
      </c>
      <c r="AD85" s="190">
        <v>0</v>
      </c>
      <c r="AE85" s="189">
        <f t="shared" si="97"/>
        <v>0.17300000000000001</v>
      </c>
      <c r="AF85" s="190">
        <f t="shared" si="77"/>
        <v>3.3000000000000002E-2</v>
      </c>
      <c r="AG85" s="189">
        <v>0</v>
      </c>
      <c r="AH85" s="95">
        <v>3.3000000000000002E-2</v>
      </c>
      <c r="AI85" s="190">
        <f t="shared" si="78"/>
        <v>2.7E-2</v>
      </c>
      <c r="AJ85" s="189">
        <v>0</v>
      </c>
      <c r="AK85" s="95">
        <v>2.7E-2</v>
      </c>
      <c r="AL85" s="190">
        <f t="shared" si="79"/>
        <v>2.5000000000000001E-2</v>
      </c>
      <c r="AM85" s="189">
        <v>0</v>
      </c>
      <c r="AN85" s="95">
        <v>2.5000000000000001E-2</v>
      </c>
      <c r="AO85" s="190">
        <f t="shared" si="80"/>
        <v>8.4999999999999992E-2</v>
      </c>
      <c r="AP85" s="190">
        <v>0</v>
      </c>
      <c r="AQ85" s="189">
        <f t="shared" si="98"/>
        <v>8.4999999999999992E-2</v>
      </c>
      <c r="AR85" s="190">
        <f t="shared" si="52"/>
        <v>0.25800000000000001</v>
      </c>
      <c r="AS85" s="190">
        <v>0</v>
      </c>
      <c r="AT85" s="189">
        <f t="shared" si="99"/>
        <v>0.25800000000000001</v>
      </c>
      <c r="AU85" s="190">
        <f t="shared" si="81"/>
        <v>1.2E-2</v>
      </c>
      <c r="AV85" s="189">
        <v>0</v>
      </c>
      <c r="AW85" s="96">
        <v>1.2E-2</v>
      </c>
      <c r="AX85" s="190">
        <f t="shared" si="82"/>
        <v>4.5999999999999999E-2</v>
      </c>
      <c r="AY85" s="189">
        <v>0</v>
      </c>
      <c r="AZ85" s="95">
        <v>4.5999999999999999E-2</v>
      </c>
      <c r="BA85" s="190">
        <f t="shared" si="83"/>
        <v>9.7000000000000003E-2</v>
      </c>
      <c r="BB85" s="189">
        <v>0</v>
      </c>
      <c r="BC85" s="95">
        <v>9.7000000000000003E-2</v>
      </c>
      <c r="BD85" s="190">
        <f t="shared" si="84"/>
        <v>0.155</v>
      </c>
      <c r="BE85" s="190">
        <v>0</v>
      </c>
      <c r="BF85" s="189">
        <f t="shared" si="100"/>
        <v>0.155</v>
      </c>
      <c r="BG85" s="190">
        <f t="shared" si="85"/>
        <v>0.41300000000000003</v>
      </c>
      <c r="BH85" s="190">
        <v>0</v>
      </c>
      <c r="BI85" s="189">
        <f t="shared" si="101"/>
        <v>0.41300000000000003</v>
      </c>
      <c r="BJ85" s="190">
        <f t="shared" si="86"/>
        <v>0</v>
      </c>
      <c r="BK85" s="189">
        <v>0</v>
      </c>
      <c r="BL85" s="95">
        <v>0</v>
      </c>
      <c r="BM85" s="190">
        <f t="shared" si="87"/>
        <v>0</v>
      </c>
      <c r="BN85" s="189">
        <v>0</v>
      </c>
      <c r="BO85" s="95">
        <v>0</v>
      </c>
      <c r="BP85" s="190">
        <f t="shared" si="88"/>
        <v>0</v>
      </c>
      <c r="BQ85" s="189">
        <v>0</v>
      </c>
      <c r="BR85" s="95">
        <v>0</v>
      </c>
      <c r="BS85" s="87">
        <f t="shared" si="89"/>
        <v>0</v>
      </c>
      <c r="BT85" s="87">
        <v>0</v>
      </c>
      <c r="BU85" s="88">
        <f t="shared" si="102"/>
        <v>0</v>
      </c>
      <c r="BV85" s="87">
        <f t="shared" si="90"/>
        <v>0.41300000000000003</v>
      </c>
      <c r="BW85" s="87">
        <v>0</v>
      </c>
      <c r="BX85" s="88">
        <f t="shared" si="103"/>
        <v>0.41300000000000003</v>
      </c>
      <c r="BY85" s="90">
        <f t="shared" si="96"/>
        <v>0.59000000000000008</v>
      </c>
    </row>
    <row r="86" spans="2:77" ht="15.75" customHeight="1" thickBot="1" x14ac:dyDescent="0.3">
      <c r="B86" s="807"/>
      <c r="C86" s="795"/>
      <c r="D86" s="617" t="s">
        <v>32</v>
      </c>
      <c r="E86" s="316">
        <f t="shared" si="65"/>
        <v>844.9</v>
      </c>
      <c r="F86" s="107">
        <f t="shared" si="66"/>
        <v>248.65944999999999</v>
      </c>
      <c r="G86" s="108">
        <f t="shared" si="92"/>
        <v>0.29430636761746953</v>
      </c>
      <c r="H86" s="110">
        <f t="shared" si="67"/>
        <v>166.51544999999999</v>
      </c>
      <c r="I86" s="110">
        <f t="shared" si="68"/>
        <v>415.17489999999998</v>
      </c>
      <c r="J86" s="108">
        <f t="shared" si="93"/>
        <v>0.4913893951946976</v>
      </c>
      <c r="K86" s="110">
        <f t="shared" si="69"/>
        <v>235.07899999999998</v>
      </c>
      <c r="L86" s="110">
        <f t="shared" si="70"/>
        <v>650.25389999999993</v>
      </c>
      <c r="M86" s="108">
        <f t="shared" si="94"/>
        <v>0.76962232216830384</v>
      </c>
      <c r="N86" s="110">
        <f t="shared" si="71"/>
        <v>0</v>
      </c>
      <c r="O86" s="110">
        <f t="shared" si="91"/>
        <v>650.25389999999993</v>
      </c>
      <c r="P86" s="108">
        <f t="shared" si="95"/>
        <v>0.76962232216830384</v>
      </c>
      <c r="Q86" s="230">
        <f t="shared" si="72"/>
        <v>844.9</v>
      </c>
      <c r="R86" s="231">
        <v>0</v>
      </c>
      <c r="S86" s="632">
        <f>S85*1207</f>
        <v>844.9</v>
      </c>
      <c r="T86" s="232">
        <f t="shared" si="73"/>
        <v>132.744</v>
      </c>
      <c r="U86" s="233">
        <v>0</v>
      </c>
      <c r="V86" s="234">
        <v>132.744</v>
      </c>
      <c r="W86" s="232">
        <f t="shared" si="74"/>
        <v>68.631</v>
      </c>
      <c r="X86" s="233">
        <v>0</v>
      </c>
      <c r="Y86" s="234">
        <v>68.631</v>
      </c>
      <c r="Z86" s="232">
        <f t="shared" si="75"/>
        <v>47.28445</v>
      </c>
      <c r="AA86" s="233">
        <v>0</v>
      </c>
      <c r="AB86" s="234">
        <v>47.28445</v>
      </c>
      <c r="AC86" s="198">
        <f t="shared" si="76"/>
        <v>248.65944999999999</v>
      </c>
      <c r="AD86" s="198">
        <v>0</v>
      </c>
      <c r="AE86" s="197">
        <f t="shared" si="97"/>
        <v>248.65944999999999</v>
      </c>
      <c r="AF86" s="198">
        <f t="shared" si="77"/>
        <v>64.891000000000005</v>
      </c>
      <c r="AG86" s="197">
        <v>0</v>
      </c>
      <c r="AH86" s="234">
        <v>64.891000000000005</v>
      </c>
      <c r="AI86" s="198">
        <f t="shared" si="78"/>
        <v>53.211449999999999</v>
      </c>
      <c r="AJ86" s="197">
        <v>0</v>
      </c>
      <c r="AK86" s="234">
        <v>53.211449999999999</v>
      </c>
      <c r="AL86" s="198">
        <f t="shared" si="79"/>
        <v>48.412999999999997</v>
      </c>
      <c r="AM86" s="197">
        <v>0</v>
      </c>
      <c r="AN86" s="234">
        <v>48.412999999999997</v>
      </c>
      <c r="AO86" s="198">
        <f t="shared" si="80"/>
        <v>166.51544999999999</v>
      </c>
      <c r="AP86" s="198">
        <v>0</v>
      </c>
      <c r="AQ86" s="197">
        <f t="shared" si="98"/>
        <v>166.51544999999999</v>
      </c>
      <c r="AR86" s="198">
        <f t="shared" si="52"/>
        <v>415.17489999999998</v>
      </c>
      <c r="AS86" s="198">
        <v>0</v>
      </c>
      <c r="AT86" s="197">
        <f t="shared" si="99"/>
        <v>415.17489999999998</v>
      </c>
      <c r="AU86" s="198">
        <f t="shared" si="81"/>
        <v>20.478000000000002</v>
      </c>
      <c r="AV86" s="197">
        <v>0</v>
      </c>
      <c r="AW86" s="235">
        <v>20.478000000000002</v>
      </c>
      <c r="AX86" s="198">
        <f t="shared" si="82"/>
        <v>68.590999999999994</v>
      </c>
      <c r="AY86" s="197">
        <v>0</v>
      </c>
      <c r="AZ86" s="234">
        <v>68.590999999999994</v>
      </c>
      <c r="BA86" s="198">
        <f t="shared" si="83"/>
        <v>146.01</v>
      </c>
      <c r="BB86" s="197">
        <v>0</v>
      </c>
      <c r="BC86" s="234">
        <v>146.01</v>
      </c>
      <c r="BD86" s="198">
        <f t="shared" si="84"/>
        <v>235.07899999999998</v>
      </c>
      <c r="BE86" s="198">
        <v>0</v>
      </c>
      <c r="BF86" s="197">
        <f t="shared" si="100"/>
        <v>235.07899999999998</v>
      </c>
      <c r="BG86" s="198">
        <f t="shared" si="85"/>
        <v>650.25389999999993</v>
      </c>
      <c r="BH86" s="198">
        <v>0</v>
      </c>
      <c r="BI86" s="197">
        <f t="shared" si="101"/>
        <v>650.25389999999993</v>
      </c>
      <c r="BJ86" s="198">
        <f t="shared" si="86"/>
        <v>0</v>
      </c>
      <c r="BK86" s="197">
        <v>0</v>
      </c>
      <c r="BL86" s="234">
        <v>0</v>
      </c>
      <c r="BM86" s="198">
        <f t="shared" si="87"/>
        <v>0</v>
      </c>
      <c r="BN86" s="197">
        <v>0</v>
      </c>
      <c r="BO86" s="234">
        <v>0</v>
      </c>
      <c r="BP86" s="198">
        <f t="shared" si="88"/>
        <v>0</v>
      </c>
      <c r="BQ86" s="197">
        <v>0</v>
      </c>
      <c r="BR86" s="234">
        <v>0</v>
      </c>
      <c r="BS86" s="200">
        <f t="shared" si="89"/>
        <v>0</v>
      </c>
      <c r="BT86" s="200">
        <v>0</v>
      </c>
      <c r="BU86" s="119">
        <f t="shared" si="102"/>
        <v>0</v>
      </c>
      <c r="BV86" s="200">
        <f t="shared" si="90"/>
        <v>650.25389999999993</v>
      </c>
      <c r="BW86" s="200">
        <v>0</v>
      </c>
      <c r="BX86" s="119">
        <f t="shared" si="103"/>
        <v>650.25389999999993</v>
      </c>
      <c r="BY86" s="122">
        <f t="shared" si="96"/>
        <v>0.76962232216830384</v>
      </c>
    </row>
    <row r="87" spans="2:77" ht="13.8" x14ac:dyDescent="0.25">
      <c r="B87" s="796" t="s">
        <v>122</v>
      </c>
      <c r="C87" s="794" t="s">
        <v>123</v>
      </c>
      <c r="D87" s="618" t="s">
        <v>57</v>
      </c>
      <c r="E87" s="202">
        <f t="shared" si="65"/>
        <v>110</v>
      </c>
      <c r="F87" s="39">
        <f t="shared" si="66"/>
        <v>15</v>
      </c>
      <c r="G87" s="40">
        <f t="shared" si="92"/>
        <v>0.13636363636363635</v>
      </c>
      <c r="H87" s="237">
        <f t="shared" si="67"/>
        <v>14</v>
      </c>
      <c r="I87" s="237">
        <f t="shared" si="68"/>
        <v>29</v>
      </c>
      <c r="J87" s="40">
        <f t="shared" si="93"/>
        <v>0.26363636363636361</v>
      </c>
      <c r="K87" s="237">
        <f t="shared" si="69"/>
        <v>26</v>
      </c>
      <c r="L87" s="237">
        <f t="shared" si="70"/>
        <v>55</v>
      </c>
      <c r="M87" s="40">
        <f t="shared" si="94"/>
        <v>0.5</v>
      </c>
      <c r="N87" s="237">
        <f t="shared" si="71"/>
        <v>0</v>
      </c>
      <c r="O87" s="237">
        <f t="shared" si="91"/>
        <v>55</v>
      </c>
      <c r="P87" s="40">
        <f t="shared" si="95"/>
        <v>0.5</v>
      </c>
      <c r="Q87" s="44">
        <f t="shared" si="72"/>
        <v>110</v>
      </c>
      <c r="R87" s="45">
        <v>0</v>
      </c>
      <c r="S87" s="622">
        <v>110</v>
      </c>
      <c r="T87" s="46">
        <f t="shared" si="73"/>
        <v>8</v>
      </c>
      <c r="U87" s="47">
        <v>0</v>
      </c>
      <c r="V87" s="48">
        <v>8</v>
      </c>
      <c r="W87" s="46">
        <f t="shared" si="74"/>
        <v>0</v>
      </c>
      <c r="X87" s="47">
        <v>0</v>
      </c>
      <c r="Y87" s="48"/>
      <c r="Z87" s="46">
        <f t="shared" si="75"/>
        <v>7</v>
      </c>
      <c r="AA87" s="47">
        <v>0</v>
      </c>
      <c r="AB87" s="48">
        <v>7</v>
      </c>
      <c r="AC87" s="188">
        <f t="shared" si="76"/>
        <v>15</v>
      </c>
      <c r="AD87" s="188">
        <v>0</v>
      </c>
      <c r="AE87" s="207">
        <f t="shared" si="97"/>
        <v>15</v>
      </c>
      <c r="AF87" s="188">
        <f t="shared" si="77"/>
        <v>3</v>
      </c>
      <c r="AG87" s="187">
        <v>0</v>
      </c>
      <c r="AH87" s="48">
        <v>3</v>
      </c>
      <c r="AI87" s="188">
        <f t="shared" si="78"/>
        <v>4</v>
      </c>
      <c r="AJ87" s="187">
        <v>0</v>
      </c>
      <c r="AK87" s="48">
        <v>4</v>
      </c>
      <c r="AL87" s="188">
        <f t="shared" si="79"/>
        <v>7</v>
      </c>
      <c r="AM87" s="187">
        <v>0</v>
      </c>
      <c r="AN87" s="48">
        <v>7</v>
      </c>
      <c r="AO87" s="188">
        <f t="shared" si="80"/>
        <v>14</v>
      </c>
      <c r="AP87" s="188">
        <v>0</v>
      </c>
      <c r="AQ87" s="207">
        <f t="shared" si="98"/>
        <v>14</v>
      </c>
      <c r="AR87" s="188">
        <f t="shared" si="52"/>
        <v>29</v>
      </c>
      <c r="AS87" s="188">
        <v>0</v>
      </c>
      <c r="AT87" s="207">
        <f t="shared" si="99"/>
        <v>29</v>
      </c>
      <c r="AU87" s="188">
        <f t="shared" si="81"/>
        <v>1</v>
      </c>
      <c r="AV87" s="187">
        <v>0</v>
      </c>
      <c r="AW87" s="49">
        <v>1</v>
      </c>
      <c r="AX87" s="188">
        <f t="shared" si="82"/>
        <v>2</v>
      </c>
      <c r="AY87" s="187">
        <v>0</v>
      </c>
      <c r="AZ87" s="48">
        <v>2</v>
      </c>
      <c r="BA87" s="188">
        <f t="shared" si="83"/>
        <v>23</v>
      </c>
      <c r="BB87" s="187">
        <v>0</v>
      </c>
      <c r="BC87" s="48">
        <v>23</v>
      </c>
      <c r="BD87" s="188">
        <f t="shared" si="84"/>
        <v>26</v>
      </c>
      <c r="BE87" s="188">
        <v>0</v>
      </c>
      <c r="BF87" s="207">
        <f t="shared" si="100"/>
        <v>26</v>
      </c>
      <c r="BG87" s="188">
        <f t="shared" si="85"/>
        <v>55</v>
      </c>
      <c r="BH87" s="188">
        <v>0</v>
      </c>
      <c r="BI87" s="187">
        <f t="shared" si="101"/>
        <v>55</v>
      </c>
      <c r="BJ87" s="188">
        <f t="shared" si="86"/>
        <v>0</v>
      </c>
      <c r="BK87" s="187">
        <v>0</v>
      </c>
      <c r="BL87" s="48">
        <v>0</v>
      </c>
      <c r="BM87" s="188">
        <f t="shared" si="87"/>
        <v>0</v>
      </c>
      <c r="BN87" s="187">
        <v>0</v>
      </c>
      <c r="BO87" s="48">
        <v>0</v>
      </c>
      <c r="BP87" s="188">
        <f t="shared" si="88"/>
        <v>0</v>
      </c>
      <c r="BQ87" s="187">
        <v>0</v>
      </c>
      <c r="BR87" s="48">
        <v>0</v>
      </c>
      <c r="BS87" s="151">
        <f t="shared" si="89"/>
        <v>0</v>
      </c>
      <c r="BT87" s="151">
        <v>0</v>
      </c>
      <c r="BU87" s="51">
        <f t="shared" si="102"/>
        <v>0</v>
      </c>
      <c r="BV87" s="151">
        <f t="shared" si="90"/>
        <v>55</v>
      </c>
      <c r="BW87" s="151">
        <v>0</v>
      </c>
      <c r="BX87" s="51">
        <f t="shared" si="103"/>
        <v>55</v>
      </c>
      <c r="BY87" s="54">
        <f t="shared" si="96"/>
        <v>0.5</v>
      </c>
    </row>
    <row r="88" spans="2:77" ht="12.75" customHeight="1" thickBot="1" x14ac:dyDescent="0.3">
      <c r="B88" s="797"/>
      <c r="C88" s="795"/>
      <c r="D88" s="619" t="s">
        <v>32</v>
      </c>
      <c r="E88" s="214">
        <f t="shared" si="65"/>
        <v>275</v>
      </c>
      <c r="F88" s="161">
        <f t="shared" si="66"/>
        <v>48.069000000000003</v>
      </c>
      <c r="G88" s="108">
        <f t="shared" si="92"/>
        <v>0.17479636363636364</v>
      </c>
      <c r="H88" s="239">
        <f t="shared" si="67"/>
        <v>40.93</v>
      </c>
      <c r="I88" s="239">
        <f t="shared" si="68"/>
        <v>88.998999999999995</v>
      </c>
      <c r="J88" s="108">
        <f t="shared" si="93"/>
        <v>0.32363272727272724</v>
      </c>
      <c r="K88" s="239">
        <f t="shared" si="69"/>
        <v>95.739739999999998</v>
      </c>
      <c r="L88" s="239">
        <f t="shared" si="70"/>
        <v>184.73874000000001</v>
      </c>
      <c r="M88" s="108">
        <f t="shared" si="94"/>
        <v>0.6717772363636364</v>
      </c>
      <c r="N88" s="239">
        <f t="shared" si="71"/>
        <v>0</v>
      </c>
      <c r="O88" s="239">
        <f t="shared" si="91"/>
        <v>184.73874000000001</v>
      </c>
      <c r="P88" s="108">
        <f t="shared" si="95"/>
        <v>0.6717772363636364</v>
      </c>
      <c r="Q88" s="162">
        <f t="shared" si="72"/>
        <v>275</v>
      </c>
      <c r="R88" s="163">
        <v>0</v>
      </c>
      <c r="S88" s="626">
        <f>S87*2.5</f>
        <v>275</v>
      </c>
      <c r="T88" s="164">
        <f t="shared" si="73"/>
        <v>28.611999999999998</v>
      </c>
      <c r="U88" s="165">
        <v>0</v>
      </c>
      <c r="V88" s="99">
        <v>28.611999999999998</v>
      </c>
      <c r="W88" s="164">
        <f t="shared" si="74"/>
        <v>0</v>
      </c>
      <c r="X88" s="165">
        <v>0</v>
      </c>
      <c r="Y88" s="99"/>
      <c r="Z88" s="164">
        <f t="shared" si="75"/>
        <v>19.457000000000001</v>
      </c>
      <c r="AA88" s="165">
        <v>0</v>
      </c>
      <c r="AB88" s="99">
        <v>19.457000000000001</v>
      </c>
      <c r="AC88" s="198">
        <f t="shared" si="76"/>
        <v>48.069000000000003</v>
      </c>
      <c r="AD88" s="198">
        <v>0</v>
      </c>
      <c r="AE88" s="197">
        <f t="shared" si="97"/>
        <v>48.069000000000003</v>
      </c>
      <c r="AF88" s="198">
        <f t="shared" si="77"/>
        <v>10.361000000000001</v>
      </c>
      <c r="AG88" s="197">
        <v>0</v>
      </c>
      <c r="AH88" s="99">
        <v>10.361000000000001</v>
      </c>
      <c r="AI88" s="198">
        <f t="shared" si="78"/>
        <v>12.17</v>
      </c>
      <c r="AJ88" s="197">
        <v>0</v>
      </c>
      <c r="AK88" s="99">
        <v>12.17</v>
      </c>
      <c r="AL88" s="198">
        <f t="shared" si="79"/>
        <v>18.399000000000001</v>
      </c>
      <c r="AM88" s="197">
        <v>0</v>
      </c>
      <c r="AN88" s="99">
        <v>18.399000000000001</v>
      </c>
      <c r="AO88" s="198">
        <f t="shared" si="80"/>
        <v>40.93</v>
      </c>
      <c r="AP88" s="198">
        <v>0</v>
      </c>
      <c r="AQ88" s="197">
        <f t="shared" si="98"/>
        <v>40.93</v>
      </c>
      <c r="AR88" s="198">
        <f t="shared" si="52"/>
        <v>88.998999999999995</v>
      </c>
      <c r="AS88" s="198">
        <v>0</v>
      </c>
      <c r="AT88" s="187">
        <f t="shared" si="99"/>
        <v>88.998999999999995</v>
      </c>
      <c r="AU88" s="198">
        <f t="shared" si="81"/>
        <v>2.1339999999999999</v>
      </c>
      <c r="AV88" s="197">
        <v>0</v>
      </c>
      <c r="AW88" s="100">
        <v>2.1339999999999999</v>
      </c>
      <c r="AX88" s="198">
        <f t="shared" si="82"/>
        <v>4.16235</v>
      </c>
      <c r="AY88" s="197">
        <v>0</v>
      </c>
      <c r="AZ88" s="99">
        <v>4.16235</v>
      </c>
      <c r="BA88" s="198">
        <f t="shared" si="83"/>
        <v>89.443389999999994</v>
      </c>
      <c r="BB88" s="197">
        <v>0</v>
      </c>
      <c r="BC88" s="99">
        <v>89.443389999999994</v>
      </c>
      <c r="BD88" s="198">
        <f t="shared" si="84"/>
        <v>95.739739999999998</v>
      </c>
      <c r="BE88" s="198">
        <v>0</v>
      </c>
      <c r="BF88" s="197">
        <f t="shared" si="100"/>
        <v>95.739739999999998</v>
      </c>
      <c r="BG88" s="198">
        <f t="shared" si="85"/>
        <v>184.73874000000001</v>
      </c>
      <c r="BH88" s="198">
        <v>0</v>
      </c>
      <c r="BI88" s="199">
        <f t="shared" si="101"/>
        <v>184.73874000000001</v>
      </c>
      <c r="BJ88" s="198">
        <f t="shared" si="86"/>
        <v>0</v>
      </c>
      <c r="BK88" s="197">
        <v>0</v>
      </c>
      <c r="BL88" s="99">
        <v>0</v>
      </c>
      <c r="BM88" s="198">
        <f t="shared" si="87"/>
        <v>0</v>
      </c>
      <c r="BN88" s="197">
        <v>0</v>
      </c>
      <c r="BO88" s="99">
        <v>0</v>
      </c>
      <c r="BP88" s="198">
        <f t="shared" si="88"/>
        <v>0</v>
      </c>
      <c r="BQ88" s="197">
        <v>0</v>
      </c>
      <c r="BR88" s="99">
        <v>0</v>
      </c>
      <c r="BS88" s="200">
        <f t="shared" si="89"/>
        <v>0</v>
      </c>
      <c r="BT88" s="200">
        <v>0</v>
      </c>
      <c r="BU88" s="119">
        <f t="shared" si="102"/>
        <v>0</v>
      </c>
      <c r="BV88" s="200">
        <f t="shared" si="90"/>
        <v>184.73874000000001</v>
      </c>
      <c r="BW88" s="200">
        <v>0</v>
      </c>
      <c r="BX88" s="152">
        <f t="shared" si="103"/>
        <v>184.73874000000001</v>
      </c>
      <c r="BY88" s="122">
        <f t="shared" si="96"/>
        <v>0.6717772363636364</v>
      </c>
    </row>
    <row r="89" spans="2:77" ht="16.5" customHeight="1" x14ac:dyDescent="0.25">
      <c r="B89" s="796" t="s">
        <v>124</v>
      </c>
      <c r="C89" s="800" t="s">
        <v>125</v>
      </c>
      <c r="D89" s="616" t="s">
        <v>57</v>
      </c>
      <c r="E89" s="186">
        <f t="shared" si="65"/>
        <v>2500</v>
      </c>
      <c r="F89" s="240">
        <f t="shared" si="66"/>
        <v>1013</v>
      </c>
      <c r="G89" s="40">
        <f t="shared" si="92"/>
        <v>0.4052</v>
      </c>
      <c r="H89" s="42">
        <f t="shared" si="67"/>
        <v>663</v>
      </c>
      <c r="I89" s="42">
        <f t="shared" si="68"/>
        <v>1676</v>
      </c>
      <c r="J89" s="40">
        <f t="shared" si="93"/>
        <v>0.6704</v>
      </c>
      <c r="K89" s="42">
        <f t="shared" si="69"/>
        <v>1097</v>
      </c>
      <c r="L89" s="42">
        <f t="shared" si="70"/>
        <v>2773</v>
      </c>
      <c r="M89" s="40">
        <f t="shared" si="94"/>
        <v>1.1092</v>
      </c>
      <c r="N89" s="42">
        <f t="shared" si="71"/>
        <v>0</v>
      </c>
      <c r="O89" s="42">
        <f t="shared" si="91"/>
        <v>2773</v>
      </c>
      <c r="P89" s="40">
        <f t="shared" si="95"/>
        <v>1.1092</v>
      </c>
      <c r="Q89" s="44">
        <f t="shared" si="72"/>
        <v>2500</v>
      </c>
      <c r="R89" s="45">
        <v>0</v>
      </c>
      <c r="S89" s="622">
        <v>2500</v>
      </c>
      <c r="T89" s="46">
        <f t="shared" si="73"/>
        <v>448</v>
      </c>
      <c r="U89" s="47">
        <v>0</v>
      </c>
      <c r="V89" s="48">
        <v>448</v>
      </c>
      <c r="W89" s="46">
        <f t="shared" si="74"/>
        <v>248</v>
      </c>
      <c r="X89" s="47">
        <v>0</v>
      </c>
      <c r="Y89" s="48">
        <v>248</v>
      </c>
      <c r="Z89" s="46">
        <f t="shared" si="75"/>
        <v>317</v>
      </c>
      <c r="AA89" s="47">
        <v>0</v>
      </c>
      <c r="AB89" s="48">
        <v>317</v>
      </c>
      <c r="AC89" s="223">
        <f t="shared" si="76"/>
        <v>1013</v>
      </c>
      <c r="AD89" s="223">
        <v>0</v>
      </c>
      <c r="AE89" s="207">
        <f t="shared" si="97"/>
        <v>1013</v>
      </c>
      <c r="AF89" s="223">
        <f t="shared" si="77"/>
        <v>155</v>
      </c>
      <c r="AG89" s="207">
        <v>0</v>
      </c>
      <c r="AH89" s="48">
        <v>155</v>
      </c>
      <c r="AI89" s="223">
        <f t="shared" si="78"/>
        <v>150</v>
      </c>
      <c r="AJ89" s="207">
        <v>0</v>
      </c>
      <c r="AK89" s="48">
        <v>150</v>
      </c>
      <c r="AL89" s="223">
        <f t="shared" si="79"/>
        <v>358</v>
      </c>
      <c r="AM89" s="207">
        <v>0</v>
      </c>
      <c r="AN89" s="48">
        <v>358</v>
      </c>
      <c r="AO89" s="223">
        <f t="shared" si="80"/>
        <v>663</v>
      </c>
      <c r="AP89" s="223">
        <v>0</v>
      </c>
      <c r="AQ89" s="207">
        <f t="shared" si="98"/>
        <v>663</v>
      </c>
      <c r="AR89" s="223">
        <f t="shared" si="52"/>
        <v>1676</v>
      </c>
      <c r="AS89" s="223">
        <v>0</v>
      </c>
      <c r="AT89" s="207">
        <f t="shared" si="99"/>
        <v>1676</v>
      </c>
      <c r="AU89" s="223">
        <f t="shared" si="81"/>
        <v>394</v>
      </c>
      <c r="AV89" s="207">
        <v>0</v>
      </c>
      <c r="AW89" s="49">
        <v>394</v>
      </c>
      <c r="AX89" s="223">
        <f t="shared" si="82"/>
        <v>522</v>
      </c>
      <c r="AY89" s="207">
        <v>0</v>
      </c>
      <c r="AZ89" s="48">
        <v>522</v>
      </c>
      <c r="BA89" s="223">
        <f t="shared" si="83"/>
        <v>181</v>
      </c>
      <c r="BB89" s="207">
        <v>0</v>
      </c>
      <c r="BC89" s="48">
        <v>181</v>
      </c>
      <c r="BD89" s="223">
        <f t="shared" si="84"/>
        <v>1097</v>
      </c>
      <c r="BE89" s="223">
        <v>0</v>
      </c>
      <c r="BF89" s="207">
        <f t="shared" si="100"/>
        <v>1097</v>
      </c>
      <c r="BG89" s="223">
        <f t="shared" si="85"/>
        <v>2773</v>
      </c>
      <c r="BH89" s="223">
        <v>0</v>
      </c>
      <c r="BI89" s="207">
        <f t="shared" si="101"/>
        <v>2773</v>
      </c>
      <c r="BJ89" s="223">
        <f t="shared" si="86"/>
        <v>0</v>
      </c>
      <c r="BK89" s="207">
        <v>0</v>
      </c>
      <c r="BL89" s="48">
        <v>0</v>
      </c>
      <c r="BM89" s="223">
        <f t="shared" si="87"/>
        <v>0</v>
      </c>
      <c r="BN89" s="207">
        <v>0</v>
      </c>
      <c r="BO89" s="48">
        <v>0</v>
      </c>
      <c r="BP89" s="223">
        <f t="shared" si="88"/>
        <v>0</v>
      </c>
      <c r="BQ89" s="207">
        <v>0</v>
      </c>
      <c r="BR89" s="48">
        <v>0</v>
      </c>
      <c r="BS89" s="225">
        <f t="shared" si="89"/>
        <v>0</v>
      </c>
      <c r="BT89" s="225">
        <v>0</v>
      </c>
      <c r="BU89" s="51">
        <f t="shared" si="102"/>
        <v>0</v>
      </c>
      <c r="BV89" s="225">
        <f t="shared" si="90"/>
        <v>2773</v>
      </c>
      <c r="BW89" s="225">
        <v>0</v>
      </c>
      <c r="BX89" s="51">
        <f t="shared" si="103"/>
        <v>2773</v>
      </c>
      <c r="BY89" s="54">
        <f t="shared" si="96"/>
        <v>1.1092</v>
      </c>
    </row>
    <row r="90" spans="2:77" ht="16.5" customHeight="1" thickBot="1" x14ac:dyDescent="0.3">
      <c r="B90" s="797"/>
      <c r="C90" s="801"/>
      <c r="D90" s="617" t="s">
        <v>32</v>
      </c>
      <c r="E90" s="316">
        <f t="shared" si="65"/>
        <v>2450</v>
      </c>
      <c r="F90" s="107">
        <f t="shared" si="66"/>
        <v>1109.2910000000002</v>
      </c>
      <c r="G90" s="108">
        <f t="shared" si="92"/>
        <v>0.45277183673469396</v>
      </c>
      <c r="H90" s="110">
        <f t="shared" si="67"/>
        <v>773.76800000000003</v>
      </c>
      <c r="I90" s="110">
        <f t="shared" si="68"/>
        <v>1883.0590000000002</v>
      </c>
      <c r="J90" s="108">
        <f t="shared" si="93"/>
        <v>0.76859551020408168</v>
      </c>
      <c r="K90" s="110">
        <f t="shared" si="69"/>
        <v>1225.94445</v>
      </c>
      <c r="L90" s="110">
        <f t="shared" si="70"/>
        <v>3109.0034500000002</v>
      </c>
      <c r="M90" s="108">
        <f t="shared" si="94"/>
        <v>1.2689810000000001</v>
      </c>
      <c r="N90" s="110">
        <f t="shared" si="71"/>
        <v>0</v>
      </c>
      <c r="O90" s="110">
        <f t="shared" si="91"/>
        <v>3109.0034500000002</v>
      </c>
      <c r="P90" s="108">
        <f t="shared" si="95"/>
        <v>1.2689810000000001</v>
      </c>
      <c r="Q90" s="162">
        <f t="shared" si="72"/>
        <v>2450</v>
      </c>
      <c r="R90" s="163">
        <v>0</v>
      </c>
      <c r="S90" s="626">
        <f>(S89*0.98)</f>
        <v>2450</v>
      </c>
      <c r="T90" s="164">
        <f t="shared" si="73"/>
        <v>482.35300000000001</v>
      </c>
      <c r="U90" s="165">
        <v>0</v>
      </c>
      <c r="V90" s="99">
        <v>482.35300000000001</v>
      </c>
      <c r="W90" s="164">
        <f t="shared" si="74"/>
        <v>330.70299999999997</v>
      </c>
      <c r="X90" s="165">
        <v>0</v>
      </c>
      <c r="Y90" s="99">
        <v>330.70299999999997</v>
      </c>
      <c r="Z90" s="164">
        <f t="shared" si="75"/>
        <v>296.23500000000001</v>
      </c>
      <c r="AA90" s="165">
        <v>0</v>
      </c>
      <c r="AB90" s="99">
        <v>296.23500000000001</v>
      </c>
      <c r="AC90" s="198">
        <f t="shared" si="76"/>
        <v>1109.2910000000002</v>
      </c>
      <c r="AD90" s="198">
        <v>0</v>
      </c>
      <c r="AE90" s="197">
        <f t="shared" si="97"/>
        <v>1109.2910000000002</v>
      </c>
      <c r="AF90" s="198">
        <f t="shared" si="77"/>
        <v>138.869</v>
      </c>
      <c r="AG90" s="197">
        <v>0</v>
      </c>
      <c r="AH90" s="99">
        <v>138.869</v>
      </c>
      <c r="AI90" s="198">
        <f t="shared" si="78"/>
        <v>141.62100000000001</v>
      </c>
      <c r="AJ90" s="197">
        <v>0</v>
      </c>
      <c r="AK90" s="99">
        <v>141.62100000000001</v>
      </c>
      <c r="AL90" s="198">
        <f t="shared" si="79"/>
        <v>493.27800000000002</v>
      </c>
      <c r="AM90" s="197">
        <v>0</v>
      </c>
      <c r="AN90" s="99">
        <v>493.27800000000002</v>
      </c>
      <c r="AO90" s="198">
        <f t="shared" si="80"/>
        <v>773.76800000000003</v>
      </c>
      <c r="AP90" s="198">
        <v>0</v>
      </c>
      <c r="AQ90" s="197">
        <f t="shared" si="98"/>
        <v>773.76800000000003</v>
      </c>
      <c r="AR90" s="198">
        <f t="shared" si="52"/>
        <v>1883.0590000000002</v>
      </c>
      <c r="AS90" s="198">
        <v>0</v>
      </c>
      <c r="AT90" s="219">
        <f t="shared" si="99"/>
        <v>1883.0590000000002</v>
      </c>
      <c r="AU90" s="198">
        <f t="shared" si="81"/>
        <v>494.53800000000001</v>
      </c>
      <c r="AV90" s="197">
        <v>0</v>
      </c>
      <c r="AW90" s="100">
        <v>494.53800000000001</v>
      </c>
      <c r="AX90" s="198">
        <f t="shared" si="82"/>
        <v>504.577</v>
      </c>
      <c r="AY90" s="197">
        <v>0</v>
      </c>
      <c r="AZ90" s="99">
        <v>504.577</v>
      </c>
      <c r="BA90" s="198">
        <f t="shared" si="83"/>
        <v>226.82945000000001</v>
      </c>
      <c r="BB90" s="197">
        <v>0</v>
      </c>
      <c r="BC90" s="99">
        <v>226.82945000000001</v>
      </c>
      <c r="BD90" s="198">
        <f t="shared" si="84"/>
        <v>1225.94445</v>
      </c>
      <c r="BE90" s="198">
        <v>0</v>
      </c>
      <c r="BF90" s="197">
        <f t="shared" si="100"/>
        <v>1225.94445</v>
      </c>
      <c r="BG90" s="198">
        <f t="shared" si="85"/>
        <v>3109.0034500000002</v>
      </c>
      <c r="BH90" s="198">
        <v>0</v>
      </c>
      <c r="BI90" s="197">
        <f t="shared" si="101"/>
        <v>3109.0034500000002</v>
      </c>
      <c r="BJ90" s="198">
        <f t="shared" si="86"/>
        <v>0</v>
      </c>
      <c r="BK90" s="197">
        <v>0</v>
      </c>
      <c r="BL90" s="99">
        <v>0</v>
      </c>
      <c r="BM90" s="198">
        <f t="shared" si="87"/>
        <v>0</v>
      </c>
      <c r="BN90" s="197">
        <v>0</v>
      </c>
      <c r="BO90" s="99">
        <v>0</v>
      </c>
      <c r="BP90" s="198">
        <f t="shared" si="88"/>
        <v>0</v>
      </c>
      <c r="BQ90" s="197">
        <v>0</v>
      </c>
      <c r="BR90" s="99">
        <v>0</v>
      </c>
      <c r="BS90" s="200">
        <f t="shared" si="89"/>
        <v>0</v>
      </c>
      <c r="BT90" s="200">
        <v>0</v>
      </c>
      <c r="BU90" s="119">
        <f t="shared" si="102"/>
        <v>0</v>
      </c>
      <c r="BV90" s="200">
        <f t="shared" si="90"/>
        <v>3109.0034500000002</v>
      </c>
      <c r="BW90" s="200">
        <v>0</v>
      </c>
      <c r="BX90" s="152">
        <f t="shared" si="103"/>
        <v>3109.0034500000002</v>
      </c>
      <c r="BY90" s="122">
        <f t="shared" si="96"/>
        <v>1.2689810000000001</v>
      </c>
    </row>
    <row r="91" spans="2:77" ht="18" customHeight="1" thickBot="1" x14ac:dyDescent="0.3">
      <c r="B91" s="317" t="s">
        <v>126</v>
      </c>
      <c r="C91" s="318" t="s">
        <v>127</v>
      </c>
      <c r="D91" s="319" t="s">
        <v>32</v>
      </c>
      <c r="E91" s="274">
        <f t="shared" si="65"/>
        <v>3007</v>
      </c>
      <c r="F91" s="275">
        <f t="shared" si="66"/>
        <v>1388.982</v>
      </c>
      <c r="G91" s="320">
        <f t="shared" si="92"/>
        <v>0.46191619554373131</v>
      </c>
      <c r="H91" s="321">
        <f t="shared" si="67"/>
        <v>668.1394499999999</v>
      </c>
      <c r="I91" s="321">
        <f t="shared" si="68"/>
        <v>2057.1214500000001</v>
      </c>
      <c r="J91" s="320">
        <f t="shared" si="93"/>
        <v>0.68411089125374125</v>
      </c>
      <c r="K91" s="321">
        <f t="shared" si="69"/>
        <v>826.28542999999991</v>
      </c>
      <c r="L91" s="321">
        <f t="shared" si="70"/>
        <v>2883.40688</v>
      </c>
      <c r="M91" s="320">
        <f t="shared" si="94"/>
        <v>0.95889819753907546</v>
      </c>
      <c r="N91" s="321">
        <f t="shared" si="71"/>
        <v>0</v>
      </c>
      <c r="O91" s="321">
        <f t="shared" si="91"/>
        <v>2883.40688</v>
      </c>
      <c r="P91" s="320">
        <f t="shared" si="95"/>
        <v>0.95889819753907546</v>
      </c>
      <c r="Q91" s="277">
        <f t="shared" si="72"/>
        <v>3007</v>
      </c>
      <c r="R91" s="278">
        <f>R93+R95+R97</f>
        <v>0</v>
      </c>
      <c r="S91" s="633">
        <f>S93+S95+S97</f>
        <v>3007</v>
      </c>
      <c r="T91" s="279">
        <f t="shared" si="73"/>
        <v>566.43899999999996</v>
      </c>
      <c r="U91" s="280">
        <f>U93+U95+U97</f>
        <v>0</v>
      </c>
      <c r="V91" s="281">
        <f>V93+V95+V97</f>
        <v>566.43899999999996</v>
      </c>
      <c r="W91" s="279">
        <f t="shared" si="74"/>
        <v>407.88200000000001</v>
      </c>
      <c r="X91" s="280">
        <f>X93+X95+X97</f>
        <v>0</v>
      </c>
      <c r="Y91" s="281">
        <f>Y93+Y95+Y97</f>
        <v>407.88200000000001</v>
      </c>
      <c r="Z91" s="279">
        <f t="shared" si="75"/>
        <v>414.661</v>
      </c>
      <c r="AA91" s="280">
        <f>AA93+AA95+AA97</f>
        <v>0</v>
      </c>
      <c r="AB91" s="281">
        <f>AB93+AB95+AB97</f>
        <v>414.661</v>
      </c>
      <c r="AC91" s="322">
        <f t="shared" si="76"/>
        <v>1388.982</v>
      </c>
      <c r="AD91" s="285">
        <f>AD93+AD95+AD97</f>
        <v>0</v>
      </c>
      <c r="AE91" s="286">
        <f>AE93+AE95+AE97</f>
        <v>1388.982</v>
      </c>
      <c r="AF91" s="322">
        <f t="shared" si="77"/>
        <v>98.757000000000005</v>
      </c>
      <c r="AG91" s="285">
        <f>AG93+AG95+AG97</f>
        <v>0</v>
      </c>
      <c r="AH91" s="281">
        <f>AH93+AH95+AH97</f>
        <v>98.757000000000005</v>
      </c>
      <c r="AI91" s="322">
        <f t="shared" si="78"/>
        <v>346.01544999999999</v>
      </c>
      <c r="AJ91" s="285">
        <f>AJ93+AJ95+AJ97</f>
        <v>0</v>
      </c>
      <c r="AK91" s="281">
        <f>AK93+AK95+AK97</f>
        <v>346.01544999999999</v>
      </c>
      <c r="AL91" s="322">
        <f t="shared" si="79"/>
        <v>223.36699999999999</v>
      </c>
      <c r="AM91" s="285">
        <f>AM93+AM95+AM97</f>
        <v>0</v>
      </c>
      <c r="AN91" s="281">
        <f>AN93+AN95+AN97</f>
        <v>223.36699999999999</v>
      </c>
      <c r="AO91" s="322">
        <f t="shared" si="80"/>
        <v>668.1394499999999</v>
      </c>
      <c r="AP91" s="285">
        <f>AP93+AP95+AP97</f>
        <v>0</v>
      </c>
      <c r="AQ91" s="286">
        <f>AQ93+AQ95+AQ97</f>
        <v>668.1394499999999</v>
      </c>
      <c r="AR91" s="322">
        <f t="shared" si="52"/>
        <v>2057.1214500000001</v>
      </c>
      <c r="AS91" s="285">
        <f>AS93+AS95+AS97</f>
        <v>0</v>
      </c>
      <c r="AT91" s="286">
        <f>AT93+AT95+AT97</f>
        <v>2057.1214500000001</v>
      </c>
      <c r="AU91" s="322">
        <f t="shared" si="81"/>
        <v>217.21648999999999</v>
      </c>
      <c r="AV91" s="285">
        <f>AV93+AV95+AV97</f>
        <v>0</v>
      </c>
      <c r="AW91" s="282">
        <v>217.21648999999999</v>
      </c>
      <c r="AX91" s="322">
        <f t="shared" si="82"/>
        <v>239.43548999999999</v>
      </c>
      <c r="AY91" s="285">
        <f>AY93+AY95+AY97</f>
        <v>0</v>
      </c>
      <c r="AZ91" s="281">
        <v>239.43548999999999</v>
      </c>
      <c r="BA91" s="322">
        <f t="shared" si="83"/>
        <v>369.63345000000004</v>
      </c>
      <c r="BB91" s="285">
        <f>BB93+BB95+BB97</f>
        <v>0</v>
      </c>
      <c r="BC91" s="281">
        <f>BC93+BC95+BC97</f>
        <v>369.63345000000004</v>
      </c>
      <c r="BD91" s="322">
        <f t="shared" si="84"/>
        <v>826.28542999999991</v>
      </c>
      <c r="BE91" s="285">
        <f>BE93+BE95+BE97</f>
        <v>0</v>
      </c>
      <c r="BF91" s="286">
        <f>BF93+BF95+BF97</f>
        <v>826.28542999999991</v>
      </c>
      <c r="BG91" s="322">
        <f t="shared" si="85"/>
        <v>2883.40688</v>
      </c>
      <c r="BH91" s="322">
        <f>BH93+BH95+BH97</f>
        <v>0</v>
      </c>
      <c r="BI91" s="286">
        <f>BI93+BI95+BI97</f>
        <v>2883.40688</v>
      </c>
      <c r="BJ91" s="322">
        <f t="shared" si="86"/>
        <v>0</v>
      </c>
      <c r="BK91" s="285">
        <f>BK93+BK95+BK97</f>
        <v>0</v>
      </c>
      <c r="BL91" s="281">
        <f>BL93+BL95+BL97</f>
        <v>0</v>
      </c>
      <c r="BM91" s="322">
        <f t="shared" si="87"/>
        <v>0</v>
      </c>
      <c r="BN91" s="285">
        <f>BN93+BN95+BN97</f>
        <v>0</v>
      </c>
      <c r="BO91" s="281">
        <f>BO93+BO95+BO97</f>
        <v>0</v>
      </c>
      <c r="BP91" s="322">
        <f t="shared" si="88"/>
        <v>0</v>
      </c>
      <c r="BQ91" s="285">
        <f>BQ93+BQ95+BQ97</f>
        <v>0</v>
      </c>
      <c r="BR91" s="281">
        <f>BR93+BR95+BR97</f>
        <v>0</v>
      </c>
      <c r="BS91" s="323">
        <f t="shared" si="89"/>
        <v>0</v>
      </c>
      <c r="BT91" s="289">
        <f>BT93+BT95+BT97</f>
        <v>0</v>
      </c>
      <c r="BU91" s="324">
        <f>BU93+BU95+BU97</f>
        <v>0</v>
      </c>
      <c r="BV91" s="323">
        <f t="shared" si="90"/>
        <v>2883.40688</v>
      </c>
      <c r="BW91" s="289">
        <f>BW93+BW95+BW97</f>
        <v>0</v>
      </c>
      <c r="BX91" s="324">
        <f>BX93+BX95+BX97</f>
        <v>2883.40688</v>
      </c>
      <c r="BY91" s="290">
        <f t="shared" si="96"/>
        <v>0.95889819753907546</v>
      </c>
    </row>
    <row r="92" spans="2:77" ht="18" customHeight="1" x14ac:dyDescent="0.25">
      <c r="B92" s="802" t="s">
        <v>128</v>
      </c>
      <c r="C92" s="794" t="s">
        <v>129</v>
      </c>
      <c r="D92" s="616" t="s">
        <v>52</v>
      </c>
      <c r="E92" s="202">
        <f t="shared" si="65"/>
        <v>0.5</v>
      </c>
      <c r="F92" s="39">
        <f t="shared" si="66"/>
        <v>0.32100000000000001</v>
      </c>
      <c r="G92" s="40">
        <f t="shared" si="92"/>
        <v>0.64200000000000002</v>
      </c>
      <c r="H92" s="42">
        <f t="shared" si="67"/>
        <v>0.12</v>
      </c>
      <c r="I92" s="42">
        <f t="shared" si="68"/>
        <v>0.441</v>
      </c>
      <c r="J92" s="40">
        <f t="shared" si="93"/>
        <v>0.88200000000000001</v>
      </c>
      <c r="K92" s="42">
        <f t="shared" si="69"/>
        <v>0.312</v>
      </c>
      <c r="L92" s="42">
        <f t="shared" si="70"/>
        <v>0.753</v>
      </c>
      <c r="M92" s="40">
        <f t="shared" si="94"/>
        <v>1.506</v>
      </c>
      <c r="N92" s="42">
        <f t="shared" si="71"/>
        <v>0</v>
      </c>
      <c r="O92" s="42">
        <f t="shared" si="91"/>
        <v>0.753</v>
      </c>
      <c r="P92" s="40">
        <f t="shared" si="95"/>
        <v>1.506</v>
      </c>
      <c r="Q92" s="80">
        <f t="shared" si="72"/>
        <v>0.5</v>
      </c>
      <c r="R92" s="81">
        <v>0</v>
      </c>
      <c r="S92" s="624">
        <v>0.5</v>
      </c>
      <c r="T92" s="82">
        <f t="shared" si="73"/>
        <v>0.06</v>
      </c>
      <c r="U92" s="83">
        <v>0</v>
      </c>
      <c r="V92" s="84">
        <v>0.06</v>
      </c>
      <c r="W92" s="82">
        <f t="shared" si="74"/>
        <v>0.17</v>
      </c>
      <c r="X92" s="83">
        <v>0</v>
      </c>
      <c r="Y92" s="84">
        <v>0.17</v>
      </c>
      <c r="Z92" s="82">
        <f t="shared" si="75"/>
        <v>9.0999999999999998E-2</v>
      </c>
      <c r="AA92" s="83">
        <v>0</v>
      </c>
      <c r="AB92" s="84">
        <v>9.0999999999999998E-2</v>
      </c>
      <c r="AC92" s="223">
        <f t="shared" si="76"/>
        <v>0.32100000000000001</v>
      </c>
      <c r="AD92" s="223">
        <v>0</v>
      </c>
      <c r="AE92" s="207">
        <f t="shared" ref="AE92:AE97" si="104">T92+W92+Z92</f>
        <v>0.32100000000000001</v>
      </c>
      <c r="AF92" s="223">
        <f t="shared" si="77"/>
        <v>0.05</v>
      </c>
      <c r="AG92" s="207">
        <v>0</v>
      </c>
      <c r="AH92" s="84">
        <v>0.05</v>
      </c>
      <c r="AI92" s="223">
        <f t="shared" si="78"/>
        <v>0.04</v>
      </c>
      <c r="AJ92" s="207">
        <v>0</v>
      </c>
      <c r="AK92" s="84">
        <v>0.04</v>
      </c>
      <c r="AL92" s="223">
        <f t="shared" si="79"/>
        <v>0.03</v>
      </c>
      <c r="AM92" s="207">
        <v>0</v>
      </c>
      <c r="AN92" s="84">
        <v>0.03</v>
      </c>
      <c r="AO92" s="223">
        <f t="shared" si="80"/>
        <v>0.12</v>
      </c>
      <c r="AP92" s="223">
        <v>0</v>
      </c>
      <c r="AQ92" s="207">
        <f t="shared" ref="AQ92:AQ97" si="105">AF92+AI92+AL92</f>
        <v>0.12</v>
      </c>
      <c r="AR92" s="223">
        <f t="shared" si="52"/>
        <v>0.441</v>
      </c>
      <c r="AS92" s="223">
        <v>0</v>
      </c>
      <c r="AT92" s="207">
        <f t="shared" ref="AT92:AT97" si="106">AC92+AO92</f>
        <v>0.441</v>
      </c>
      <c r="AU92" s="223">
        <f t="shared" si="81"/>
        <v>9.2999999999999999E-2</v>
      </c>
      <c r="AV92" s="207">
        <v>0</v>
      </c>
      <c r="AW92" s="85">
        <v>9.2999999999999999E-2</v>
      </c>
      <c r="AX92" s="223">
        <f t="shared" si="82"/>
        <v>0.155</v>
      </c>
      <c r="AY92" s="207">
        <v>0</v>
      </c>
      <c r="AZ92" s="84">
        <v>0.155</v>
      </c>
      <c r="BA92" s="223">
        <f t="shared" si="83"/>
        <v>6.4000000000000001E-2</v>
      </c>
      <c r="BB92" s="207">
        <v>0</v>
      </c>
      <c r="BC92" s="84">
        <v>6.4000000000000001E-2</v>
      </c>
      <c r="BD92" s="223">
        <f t="shared" si="84"/>
        <v>0.312</v>
      </c>
      <c r="BE92" s="223">
        <v>0</v>
      </c>
      <c r="BF92" s="207">
        <f t="shared" ref="BF92:BF97" si="107">AU92+AX92+BA92</f>
        <v>0.312</v>
      </c>
      <c r="BG92" s="223">
        <f t="shared" si="85"/>
        <v>0.753</v>
      </c>
      <c r="BH92" s="223">
        <v>0</v>
      </c>
      <c r="BI92" s="207">
        <f t="shared" ref="BI92:BI97" si="108">AR92+BD92</f>
        <v>0.753</v>
      </c>
      <c r="BJ92" s="223">
        <f t="shared" si="86"/>
        <v>0</v>
      </c>
      <c r="BK92" s="207">
        <v>0</v>
      </c>
      <c r="BL92" s="84">
        <v>0</v>
      </c>
      <c r="BM92" s="223">
        <f t="shared" si="87"/>
        <v>0</v>
      </c>
      <c r="BN92" s="207">
        <v>0</v>
      </c>
      <c r="BO92" s="84">
        <v>0</v>
      </c>
      <c r="BP92" s="223">
        <f t="shared" si="88"/>
        <v>0</v>
      </c>
      <c r="BQ92" s="207">
        <v>0</v>
      </c>
      <c r="BR92" s="84">
        <v>0</v>
      </c>
      <c r="BS92" s="225">
        <f t="shared" si="89"/>
        <v>0</v>
      </c>
      <c r="BT92" s="225">
        <v>0</v>
      </c>
      <c r="BU92" s="51">
        <f t="shared" ref="BU92:BU97" si="109">BJ92+BM92+BP92</f>
        <v>0</v>
      </c>
      <c r="BV92" s="225">
        <f t="shared" si="90"/>
        <v>0.753</v>
      </c>
      <c r="BW92" s="225">
        <v>0</v>
      </c>
      <c r="BX92" s="51">
        <f t="shared" ref="BX92:BX97" si="110">BG92+BS92</f>
        <v>0.753</v>
      </c>
      <c r="BY92" s="54">
        <f t="shared" si="96"/>
        <v>1.506</v>
      </c>
    </row>
    <row r="93" spans="2:77" ht="18" customHeight="1" thickBot="1" x14ac:dyDescent="0.3">
      <c r="B93" s="803"/>
      <c r="C93" s="795"/>
      <c r="D93" s="617" t="s">
        <v>32</v>
      </c>
      <c r="E93" s="214">
        <f t="shared" si="65"/>
        <v>100</v>
      </c>
      <c r="F93" s="161">
        <f t="shared" si="66"/>
        <v>99.265000000000001</v>
      </c>
      <c r="G93" s="108">
        <f t="shared" si="92"/>
        <v>0.99265000000000003</v>
      </c>
      <c r="H93" s="110">
        <f t="shared" si="67"/>
        <v>24.643000000000001</v>
      </c>
      <c r="I93" s="110">
        <f t="shared" si="68"/>
        <v>123.908</v>
      </c>
      <c r="J93" s="108">
        <f t="shared" si="93"/>
        <v>1.23908</v>
      </c>
      <c r="K93" s="110">
        <f t="shared" si="69"/>
        <v>68.268000000000001</v>
      </c>
      <c r="L93" s="110">
        <f t="shared" si="70"/>
        <v>192.17599999999999</v>
      </c>
      <c r="M93" s="108">
        <f t="shared" si="94"/>
        <v>1.9217599999999999</v>
      </c>
      <c r="N93" s="110">
        <f t="shared" si="71"/>
        <v>0</v>
      </c>
      <c r="O93" s="110">
        <f t="shared" si="91"/>
        <v>192.17599999999999</v>
      </c>
      <c r="P93" s="108">
        <f t="shared" si="95"/>
        <v>1.9217599999999999</v>
      </c>
      <c r="Q93" s="230">
        <f t="shared" si="72"/>
        <v>100</v>
      </c>
      <c r="R93" s="231">
        <v>0</v>
      </c>
      <c r="S93" s="632">
        <f>S92*200</f>
        <v>100</v>
      </c>
      <c r="T93" s="232">
        <f t="shared" si="73"/>
        <v>15.545</v>
      </c>
      <c r="U93" s="233">
        <v>0</v>
      </c>
      <c r="V93" s="234">
        <v>15.545</v>
      </c>
      <c r="W93" s="232">
        <f t="shared" si="74"/>
        <v>33.738999999999997</v>
      </c>
      <c r="X93" s="233">
        <v>0</v>
      </c>
      <c r="Y93" s="234">
        <v>33.738999999999997</v>
      </c>
      <c r="Z93" s="232">
        <f t="shared" si="75"/>
        <v>49.981000000000002</v>
      </c>
      <c r="AA93" s="233">
        <v>0</v>
      </c>
      <c r="AB93" s="234">
        <v>49.981000000000002</v>
      </c>
      <c r="AC93" s="198">
        <f t="shared" si="76"/>
        <v>99.265000000000001</v>
      </c>
      <c r="AD93" s="198">
        <v>0</v>
      </c>
      <c r="AE93" s="197">
        <f t="shared" si="104"/>
        <v>99.265000000000001</v>
      </c>
      <c r="AF93" s="198">
        <f t="shared" si="77"/>
        <v>10.882</v>
      </c>
      <c r="AG93" s="197">
        <v>0</v>
      </c>
      <c r="AH93" s="234">
        <v>10.882</v>
      </c>
      <c r="AI93" s="198">
        <f t="shared" si="78"/>
        <v>7.4820000000000002</v>
      </c>
      <c r="AJ93" s="197">
        <v>0</v>
      </c>
      <c r="AK93" s="234">
        <v>7.4820000000000002</v>
      </c>
      <c r="AL93" s="198">
        <f t="shared" si="79"/>
        <v>6.2789999999999999</v>
      </c>
      <c r="AM93" s="197">
        <v>0</v>
      </c>
      <c r="AN93" s="234">
        <v>6.2789999999999999</v>
      </c>
      <c r="AO93" s="198">
        <f t="shared" si="80"/>
        <v>24.643000000000001</v>
      </c>
      <c r="AP93" s="198">
        <v>0</v>
      </c>
      <c r="AQ93" s="197">
        <f t="shared" si="105"/>
        <v>24.643000000000001</v>
      </c>
      <c r="AR93" s="198">
        <f t="shared" si="52"/>
        <v>123.908</v>
      </c>
      <c r="AS93" s="198">
        <v>0</v>
      </c>
      <c r="AT93" s="187">
        <f t="shared" si="106"/>
        <v>123.908</v>
      </c>
      <c r="AU93" s="198">
        <f t="shared" si="81"/>
        <v>20.222999999999999</v>
      </c>
      <c r="AV93" s="197">
        <v>0</v>
      </c>
      <c r="AW93" s="235">
        <v>20.222999999999999</v>
      </c>
      <c r="AX93" s="198">
        <f t="shared" si="82"/>
        <v>30.936</v>
      </c>
      <c r="AY93" s="197">
        <v>0</v>
      </c>
      <c r="AZ93" s="234">
        <v>30.936</v>
      </c>
      <c r="BA93" s="198">
        <f t="shared" si="83"/>
        <v>17.109000000000002</v>
      </c>
      <c r="BB93" s="197">
        <v>0</v>
      </c>
      <c r="BC93" s="234">
        <v>17.109000000000002</v>
      </c>
      <c r="BD93" s="198">
        <f t="shared" si="84"/>
        <v>68.268000000000001</v>
      </c>
      <c r="BE93" s="198">
        <v>0</v>
      </c>
      <c r="BF93" s="197">
        <f t="shared" si="107"/>
        <v>68.268000000000001</v>
      </c>
      <c r="BG93" s="198">
        <f t="shared" si="85"/>
        <v>192.17599999999999</v>
      </c>
      <c r="BH93" s="198">
        <v>0</v>
      </c>
      <c r="BI93" s="197">
        <f t="shared" si="108"/>
        <v>192.17599999999999</v>
      </c>
      <c r="BJ93" s="198">
        <f t="shared" si="86"/>
        <v>0</v>
      </c>
      <c r="BK93" s="197">
        <v>0</v>
      </c>
      <c r="BL93" s="234">
        <v>0</v>
      </c>
      <c r="BM93" s="198">
        <f t="shared" si="87"/>
        <v>0</v>
      </c>
      <c r="BN93" s="197">
        <v>0</v>
      </c>
      <c r="BO93" s="234">
        <v>0</v>
      </c>
      <c r="BP93" s="198">
        <f t="shared" si="88"/>
        <v>0</v>
      </c>
      <c r="BQ93" s="197">
        <v>0</v>
      </c>
      <c r="BR93" s="234">
        <v>0</v>
      </c>
      <c r="BS93" s="200">
        <f t="shared" si="89"/>
        <v>0</v>
      </c>
      <c r="BT93" s="200">
        <v>0</v>
      </c>
      <c r="BU93" s="119">
        <f t="shared" si="109"/>
        <v>0</v>
      </c>
      <c r="BV93" s="200">
        <f t="shared" si="90"/>
        <v>192.17599999999999</v>
      </c>
      <c r="BW93" s="200">
        <v>0</v>
      </c>
      <c r="BX93" s="152">
        <f t="shared" si="110"/>
        <v>192.17599999999999</v>
      </c>
      <c r="BY93" s="122">
        <f t="shared" si="96"/>
        <v>1.9217599999999999</v>
      </c>
    </row>
    <row r="94" spans="2:77" ht="18" customHeight="1" x14ac:dyDescent="0.25">
      <c r="B94" s="802" t="s">
        <v>130</v>
      </c>
      <c r="C94" s="804" t="s">
        <v>131</v>
      </c>
      <c r="D94" s="325" t="s">
        <v>57</v>
      </c>
      <c r="E94" s="202">
        <f t="shared" si="65"/>
        <v>540</v>
      </c>
      <c r="F94" s="39">
        <f t="shared" si="66"/>
        <v>331</v>
      </c>
      <c r="G94" s="236">
        <f t="shared" si="92"/>
        <v>0.61296296296296293</v>
      </c>
      <c r="H94" s="237">
        <f t="shared" si="67"/>
        <v>45</v>
      </c>
      <c r="I94" s="237">
        <f t="shared" si="68"/>
        <v>376</v>
      </c>
      <c r="J94" s="236">
        <f t="shared" si="93"/>
        <v>0.6962962962962963</v>
      </c>
      <c r="K94" s="237">
        <f t="shared" si="69"/>
        <v>115</v>
      </c>
      <c r="L94" s="237">
        <f t="shared" si="70"/>
        <v>491</v>
      </c>
      <c r="M94" s="236">
        <f t="shared" si="94"/>
        <v>0.90925925925925921</v>
      </c>
      <c r="N94" s="237">
        <f t="shared" si="71"/>
        <v>0</v>
      </c>
      <c r="O94" s="237">
        <f t="shared" si="91"/>
        <v>491</v>
      </c>
      <c r="P94" s="236">
        <f t="shared" si="95"/>
        <v>0.90925925925925921</v>
      </c>
      <c r="Q94" s="44">
        <f t="shared" si="72"/>
        <v>540</v>
      </c>
      <c r="R94" s="45">
        <v>0</v>
      </c>
      <c r="S94" s="622">
        <v>540</v>
      </c>
      <c r="T94" s="46">
        <f t="shared" si="73"/>
        <v>168</v>
      </c>
      <c r="U94" s="47">
        <v>0</v>
      </c>
      <c r="V94" s="48">
        <v>168</v>
      </c>
      <c r="W94" s="46">
        <f t="shared" si="74"/>
        <v>106</v>
      </c>
      <c r="X94" s="47">
        <v>0</v>
      </c>
      <c r="Y94" s="48">
        <v>106</v>
      </c>
      <c r="Z94" s="46">
        <f t="shared" si="75"/>
        <v>57</v>
      </c>
      <c r="AA94" s="47">
        <v>0</v>
      </c>
      <c r="AB94" s="48">
        <v>57</v>
      </c>
      <c r="AC94" s="188">
        <f t="shared" si="76"/>
        <v>331</v>
      </c>
      <c r="AD94" s="188">
        <v>0</v>
      </c>
      <c r="AE94" s="207">
        <f t="shared" si="104"/>
        <v>331</v>
      </c>
      <c r="AF94" s="188">
        <f t="shared" si="77"/>
        <v>20</v>
      </c>
      <c r="AG94" s="187">
        <v>0</v>
      </c>
      <c r="AH94" s="48">
        <v>20</v>
      </c>
      <c r="AI94" s="188">
        <f t="shared" si="78"/>
        <v>12</v>
      </c>
      <c r="AJ94" s="187">
        <v>0</v>
      </c>
      <c r="AK94" s="48">
        <v>12</v>
      </c>
      <c r="AL94" s="188">
        <f t="shared" si="79"/>
        <v>13</v>
      </c>
      <c r="AM94" s="187">
        <v>0</v>
      </c>
      <c r="AN94" s="48">
        <v>13</v>
      </c>
      <c r="AO94" s="188">
        <f t="shared" si="80"/>
        <v>45</v>
      </c>
      <c r="AP94" s="188">
        <v>0</v>
      </c>
      <c r="AQ94" s="207">
        <f t="shared" si="105"/>
        <v>45</v>
      </c>
      <c r="AR94" s="188">
        <f t="shared" si="52"/>
        <v>376</v>
      </c>
      <c r="AS94" s="188">
        <v>0</v>
      </c>
      <c r="AT94" s="207">
        <f t="shared" si="106"/>
        <v>376</v>
      </c>
      <c r="AU94" s="188">
        <f t="shared" si="81"/>
        <v>38</v>
      </c>
      <c r="AV94" s="187">
        <v>0</v>
      </c>
      <c r="AW94" s="49">
        <v>38</v>
      </c>
      <c r="AX94" s="188">
        <f t="shared" si="82"/>
        <v>33</v>
      </c>
      <c r="AY94" s="187">
        <v>0</v>
      </c>
      <c r="AZ94" s="48">
        <v>33</v>
      </c>
      <c r="BA94" s="188">
        <f t="shared" si="83"/>
        <v>44</v>
      </c>
      <c r="BB94" s="187">
        <v>0</v>
      </c>
      <c r="BC94" s="48">
        <v>44</v>
      </c>
      <c r="BD94" s="188">
        <f t="shared" si="84"/>
        <v>115</v>
      </c>
      <c r="BE94" s="188">
        <v>0</v>
      </c>
      <c r="BF94" s="207">
        <f t="shared" si="107"/>
        <v>115</v>
      </c>
      <c r="BG94" s="188">
        <f t="shared" si="85"/>
        <v>491</v>
      </c>
      <c r="BH94" s="188">
        <v>0</v>
      </c>
      <c r="BI94" s="187">
        <f t="shared" si="108"/>
        <v>491</v>
      </c>
      <c r="BJ94" s="188">
        <f t="shared" si="86"/>
        <v>0</v>
      </c>
      <c r="BK94" s="187">
        <v>0</v>
      </c>
      <c r="BL94" s="48">
        <v>0</v>
      </c>
      <c r="BM94" s="188">
        <f t="shared" si="87"/>
        <v>0</v>
      </c>
      <c r="BN94" s="187">
        <v>0</v>
      </c>
      <c r="BO94" s="48">
        <v>0</v>
      </c>
      <c r="BP94" s="188">
        <f t="shared" si="88"/>
        <v>0</v>
      </c>
      <c r="BQ94" s="187">
        <v>0</v>
      </c>
      <c r="BR94" s="48">
        <v>0</v>
      </c>
      <c r="BS94" s="151">
        <f t="shared" si="89"/>
        <v>0</v>
      </c>
      <c r="BT94" s="151">
        <v>0</v>
      </c>
      <c r="BU94" s="51">
        <f t="shared" si="109"/>
        <v>0</v>
      </c>
      <c r="BV94" s="151">
        <f t="shared" si="90"/>
        <v>491</v>
      </c>
      <c r="BW94" s="151">
        <v>0</v>
      </c>
      <c r="BX94" s="51">
        <f t="shared" si="110"/>
        <v>491</v>
      </c>
      <c r="BY94" s="193">
        <f t="shared" si="96"/>
        <v>0.90925925925925921</v>
      </c>
    </row>
    <row r="95" spans="2:77" ht="18" customHeight="1" thickBot="1" x14ac:dyDescent="0.3">
      <c r="B95" s="803"/>
      <c r="C95" s="805"/>
      <c r="D95" s="619" t="s">
        <v>32</v>
      </c>
      <c r="E95" s="214">
        <f t="shared" si="65"/>
        <v>567</v>
      </c>
      <c r="F95" s="161">
        <f t="shared" si="66"/>
        <v>344.57299999999998</v>
      </c>
      <c r="G95" s="108">
        <f t="shared" si="92"/>
        <v>0.60771252204585535</v>
      </c>
      <c r="H95" s="239">
        <f t="shared" si="67"/>
        <v>42.435449999999996</v>
      </c>
      <c r="I95" s="239">
        <f t="shared" si="68"/>
        <v>387.00844999999998</v>
      </c>
      <c r="J95" s="76">
        <f t="shared" si="93"/>
        <v>0.68255458553791881</v>
      </c>
      <c r="K95" s="239">
        <f t="shared" si="69"/>
        <v>194.19344999999998</v>
      </c>
      <c r="L95" s="239">
        <f t="shared" si="70"/>
        <v>581.20190000000002</v>
      </c>
      <c r="M95" s="76">
        <f t="shared" si="94"/>
        <v>1.0250474426807761</v>
      </c>
      <c r="N95" s="239">
        <f t="shared" si="71"/>
        <v>0</v>
      </c>
      <c r="O95" s="239">
        <f t="shared" si="91"/>
        <v>581.20190000000002</v>
      </c>
      <c r="P95" s="76">
        <f t="shared" si="95"/>
        <v>1.0250474426807761</v>
      </c>
      <c r="Q95" s="162">
        <f t="shared" si="72"/>
        <v>567</v>
      </c>
      <c r="R95" s="163">
        <v>0</v>
      </c>
      <c r="S95" s="626">
        <f>S94*1.05</f>
        <v>567</v>
      </c>
      <c r="T95" s="164">
        <f t="shared" si="73"/>
        <v>163.51400000000001</v>
      </c>
      <c r="U95" s="165">
        <v>0</v>
      </c>
      <c r="V95" s="99">
        <v>163.51400000000001</v>
      </c>
      <c r="W95" s="164">
        <f t="shared" si="74"/>
        <v>121.761</v>
      </c>
      <c r="X95" s="165">
        <v>0</v>
      </c>
      <c r="Y95" s="99">
        <v>121.761</v>
      </c>
      <c r="Z95" s="164">
        <f t="shared" si="75"/>
        <v>59.298000000000002</v>
      </c>
      <c r="AA95" s="165">
        <v>0</v>
      </c>
      <c r="AB95" s="99">
        <v>59.298000000000002</v>
      </c>
      <c r="AC95" s="198">
        <f t="shared" si="76"/>
        <v>344.57299999999998</v>
      </c>
      <c r="AD95" s="198">
        <v>0</v>
      </c>
      <c r="AE95" s="197">
        <f t="shared" si="104"/>
        <v>344.57299999999998</v>
      </c>
      <c r="AF95" s="198">
        <f t="shared" si="77"/>
        <v>24.01</v>
      </c>
      <c r="AG95" s="197">
        <v>0</v>
      </c>
      <c r="AH95" s="99">
        <v>24.01</v>
      </c>
      <c r="AI95" s="198">
        <f t="shared" si="78"/>
        <v>9.5374499999999998</v>
      </c>
      <c r="AJ95" s="197">
        <v>0</v>
      </c>
      <c r="AK95" s="99">
        <v>9.5374499999999998</v>
      </c>
      <c r="AL95" s="198">
        <f t="shared" si="79"/>
        <v>8.8879999999999999</v>
      </c>
      <c r="AM95" s="197">
        <v>0</v>
      </c>
      <c r="AN95" s="99">
        <v>8.8879999999999999</v>
      </c>
      <c r="AO95" s="198">
        <f t="shared" si="80"/>
        <v>42.435449999999996</v>
      </c>
      <c r="AP95" s="198">
        <v>0</v>
      </c>
      <c r="AQ95" s="197">
        <f t="shared" si="105"/>
        <v>42.435449999999996</v>
      </c>
      <c r="AR95" s="198">
        <f t="shared" si="52"/>
        <v>387.00844999999998</v>
      </c>
      <c r="AS95" s="198">
        <v>0</v>
      </c>
      <c r="AT95" s="187">
        <f t="shared" si="106"/>
        <v>387.00844999999998</v>
      </c>
      <c r="AU95" s="198">
        <f t="shared" si="81"/>
        <v>43.253999999999998</v>
      </c>
      <c r="AV95" s="197">
        <v>0</v>
      </c>
      <c r="AW95" s="100">
        <v>43.253999999999998</v>
      </c>
      <c r="AX95" s="198">
        <f t="shared" si="82"/>
        <v>27.225000000000001</v>
      </c>
      <c r="AY95" s="197">
        <v>0</v>
      </c>
      <c r="AZ95" s="99">
        <v>27.225000000000001</v>
      </c>
      <c r="BA95" s="198">
        <f t="shared" si="83"/>
        <v>123.71445</v>
      </c>
      <c r="BB95" s="197">
        <v>0</v>
      </c>
      <c r="BC95" s="99">
        <v>123.71445</v>
      </c>
      <c r="BD95" s="198">
        <f t="shared" si="84"/>
        <v>194.19344999999998</v>
      </c>
      <c r="BE95" s="198">
        <v>0</v>
      </c>
      <c r="BF95" s="197">
        <f t="shared" si="107"/>
        <v>194.19344999999998</v>
      </c>
      <c r="BG95" s="198">
        <f t="shared" si="85"/>
        <v>581.20190000000002</v>
      </c>
      <c r="BH95" s="198">
        <v>0</v>
      </c>
      <c r="BI95" s="199">
        <f t="shared" si="108"/>
        <v>581.20190000000002</v>
      </c>
      <c r="BJ95" s="198">
        <f t="shared" si="86"/>
        <v>0</v>
      </c>
      <c r="BK95" s="197">
        <v>0</v>
      </c>
      <c r="BL95" s="99">
        <v>0</v>
      </c>
      <c r="BM95" s="198">
        <f t="shared" si="87"/>
        <v>0</v>
      </c>
      <c r="BN95" s="197">
        <v>0</v>
      </c>
      <c r="BO95" s="99">
        <v>0</v>
      </c>
      <c r="BP95" s="198">
        <f t="shared" si="88"/>
        <v>0</v>
      </c>
      <c r="BQ95" s="197">
        <v>0</v>
      </c>
      <c r="BR95" s="99">
        <v>0</v>
      </c>
      <c r="BS95" s="200">
        <f t="shared" si="89"/>
        <v>0</v>
      </c>
      <c r="BT95" s="200">
        <v>0</v>
      </c>
      <c r="BU95" s="119">
        <f t="shared" si="109"/>
        <v>0</v>
      </c>
      <c r="BV95" s="200">
        <f t="shared" si="90"/>
        <v>581.20190000000002</v>
      </c>
      <c r="BW95" s="200">
        <v>0</v>
      </c>
      <c r="BX95" s="152">
        <f t="shared" si="110"/>
        <v>581.20190000000002</v>
      </c>
      <c r="BY95" s="228">
        <f t="shared" si="96"/>
        <v>1.0250474426807761</v>
      </c>
    </row>
    <row r="96" spans="2:77" ht="18" customHeight="1" x14ac:dyDescent="0.25">
      <c r="B96" s="796" t="s">
        <v>132</v>
      </c>
      <c r="C96" s="798" t="s">
        <v>133</v>
      </c>
      <c r="D96" s="616" t="s">
        <v>57</v>
      </c>
      <c r="E96" s="186">
        <f t="shared" si="65"/>
        <v>1200</v>
      </c>
      <c r="F96" s="240">
        <f t="shared" si="66"/>
        <v>416</v>
      </c>
      <c r="G96" s="40">
        <f t="shared" si="92"/>
        <v>0.34666666666666668</v>
      </c>
      <c r="H96" s="42">
        <f t="shared" si="67"/>
        <v>327</v>
      </c>
      <c r="I96" s="42">
        <f t="shared" si="68"/>
        <v>743</v>
      </c>
      <c r="J96" s="40">
        <f t="shared" si="93"/>
        <v>0.61916666666666664</v>
      </c>
      <c r="K96" s="42">
        <f t="shared" si="69"/>
        <v>367</v>
      </c>
      <c r="L96" s="42">
        <f t="shared" si="70"/>
        <v>1110</v>
      </c>
      <c r="M96" s="40">
        <f t="shared" si="94"/>
        <v>0.92500000000000004</v>
      </c>
      <c r="N96" s="42">
        <f t="shared" si="71"/>
        <v>0</v>
      </c>
      <c r="O96" s="42">
        <f t="shared" si="91"/>
        <v>1110</v>
      </c>
      <c r="P96" s="40">
        <f t="shared" si="95"/>
        <v>0.92500000000000004</v>
      </c>
      <c r="Q96" s="80">
        <f t="shared" si="72"/>
        <v>1200</v>
      </c>
      <c r="R96" s="81">
        <v>0</v>
      </c>
      <c r="S96" s="624">
        <v>1200</v>
      </c>
      <c r="T96" s="82">
        <f t="shared" si="73"/>
        <v>194</v>
      </c>
      <c r="U96" s="83">
        <v>0</v>
      </c>
      <c r="V96" s="84">
        <v>194</v>
      </c>
      <c r="W96" s="82">
        <f t="shared" si="74"/>
        <v>98</v>
      </c>
      <c r="X96" s="83">
        <v>0</v>
      </c>
      <c r="Y96" s="84">
        <v>98</v>
      </c>
      <c r="Z96" s="82">
        <f t="shared" si="75"/>
        <v>124</v>
      </c>
      <c r="AA96" s="83">
        <v>0</v>
      </c>
      <c r="AB96" s="84">
        <v>124</v>
      </c>
      <c r="AC96" s="223">
        <f t="shared" si="76"/>
        <v>416</v>
      </c>
      <c r="AD96" s="223">
        <v>0</v>
      </c>
      <c r="AE96" s="207">
        <f t="shared" si="104"/>
        <v>416</v>
      </c>
      <c r="AF96" s="223">
        <f t="shared" si="77"/>
        <v>85</v>
      </c>
      <c r="AG96" s="207">
        <v>0</v>
      </c>
      <c r="AH96" s="84">
        <v>85</v>
      </c>
      <c r="AI96" s="223">
        <f t="shared" si="78"/>
        <v>148</v>
      </c>
      <c r="AJ96" s="207">
        <v>0</v>
      </c>
      <c r="AK96" s="84">
        <v>148</v>
      </c>
      <c r="AL96" s="223">
        <f t="shared" si="79"/>
        <v>94</v>
      </c>
      <c r="AM96" s="207">
        <v>0</v>
      </c>
      <c r="AN96" s="84">
        <v>94</v>
      </c>
      <c r="AO96" s="223">
        <f t="shared" si="80"/>
        <v>327</v>
      </c>
      <c r="AP96" s="223">
        <v>0</v>
      </c>
      <c r="AQ96" s="207">
        <f t="shared" si="105"/>
        <v>327</v>
      </c>
      <c r="AR96" s="223">
        <f t="shared" ref="AR96:AR102" si="111">AS96+AT96</f>
        <v>743</v>
      </c>
      <c r="AS96" s="223">
        <v>0</v>
      </c>
      <c r="AT96" s="207">
        <f t="shared" si="106"/>
        <v>743</v>
      </c>
      <c r="AU96" s="223">
        <f t="shared" si="81"/>
        <v>85</v>
      </c>
      <c r="AV96" s="207">
        <v>0</v>
      </c>
      <c r="AW96" s="85">
        <v>85</v>
      </c>
      <c r="AX96" s="223">
        <f t="shared" si="82"/>
        <v>120</v>
      </c>
      <c r="AY96" s="207">
        <v>0</v>
      </c>
      <c r="AZ96" s="84">
        <v>120</v>
      </c>
      <c r="BA96" s="223">
        <f t="shared" si="83"/>
        <v>162</v>
      </c>
      <c r="BB96" s="207">
        <v>0</v>
      </c>
      <c r="BC96" s="84">
        <v>162</v>
      </c>
      <c r="BD96" s="223">
        <f t="shared" si="84"/>
        <v>367</v>
      </c>
      <c r="BE96" s="223">
        <v>0</v>
      </c>
      <c r="BF96" s="207">
        <f t="shared" si="107"/>
        <v>367</v>
      </c>
      <c r="BG96" s="223">
        <f t="shared" si="85"/>
        <v>1110</v>
      </c>
      <c r="BH96" s="223">
        <v>0</v>
      </c>
      <c r="BI96" s="207">
        <f t="shared" si="108"/>
        <v>1110</v>
      </c>
      <c r="BJ96" s="223">
        <f t="shared" si="86"/>
        <v>0</v>
      </c>
      <c r="BK96" s="207">
        <v>0</v>
      </c>
      <c r="BL96" s="84">
        <v>0</v>
      </c>
      <c r="BM96" s="223">
        <f t="shared" si="87"/>
        <v>0</v>
      </c>
      <c r="BN96" s="207">
        <v>0</v>
      </c>
      <c r="BO96" s="84">
        <v>0</v>
      </c>
      <c r="BP96" s="223">
        <f t="shared" si="88"/>
        <v>0</v>
      </c>
      <c r="BQ96" s="207">
        <v>0</v>
      </c>
      <c r="BR96" s="84">
        <v>0</v>
      </c>
      <c r="BS96" s="225">
        <f t="shared" si="89"/>
        <v>0</v>
      </c>
      <c r="BT96" s="225">
        <v>0</v>
      </c>
      <c r="BU96" s="51">
        <f t="shared" si="109"/>
        <v>0</v>
      </c>
      <c r="BV96" s="225">
        <f t="shared" si="90"/>
        <v>1110</v>
      </c>
      <c r="BW96" s="225">
        <v>0</v>
      </c>
      <c r="BX96" s="51">
        <f t="shared" si="110"/>
        <v>1110</v>
      </c>
      <c r="BY96" s="54">
        <f t="shared" si="96"/>
        <v>0.92500000000000004</v>
      </c>
    </row>
    <row r="97" spans="2:77" ht="18" customHeight="1" thickBot="1" x14ac:dyDescent="0.3">
      <c r="B97" s="797"/>
      <c r="C97" s="799"/>
      <c r="D97" s="617" t="s">
        <v>32</v>
      </c>
      <c r="E97" s="316">
        <f t="shared" si="65"/>
        <v>2340</v>
      </c>
      <c r="F97" s="107">
        <f t="shared" si="66"/>
        <v>945.14400000000001</v>
      </c>
      <c r="G97" s="108">
        <f t="shared" si="92"/>
        <v>0.4039076923076923</v>
      </c>
      <c r="H97" s="110">
        <f t="shared" si="67"/>
        <v>601.06099999999992</v>
      </c>
      <c r="I97" s="110">
        <f t="shared" si="68"/>
        <v>1546.2049999999999</v>
      </c>
      <c r="J97" s="108">
        <f t="shared" si="93"/>
        <v>0.66077136752136745</v>
      </c>
      <c r="K97" s="110">
        <f t="shared" si="69"/>
        <v>563.82397999999989</v>
      </c>
      <c r="L97" s="110">
        <f t="shared" si="70"/>
        <v>2110.02898</v>
      </c>
      <c r="M97" s="108">
        <f t="shared" si="94"/>
        <v>0.90172178632478639</v>
      </c>
      <c r="N97" s="110">
        <f t="shared" si="71"/>
        <v>0</v>
      </c>
      <c r="O97" s="110">
        <f t="shared" si="91"/>
        <v>2110.02898</v>
      </c>
      <c r="P97" s="108">
        <f t="shared" si="95"/>
        <v>0.90172178632478639</v>
      </c>
      <c r="Q97" s="230">
        <f t="shared" si="72"/>
        <v>2340</v>
      </c>
      <c r="R97" s="231">
        <v>0</v>
      </c>
      <c r="S97" s="632">
        <f>S96*1.95</f>
        <v>2340</v>
      </c>
      <c r="T97" s="232">
        <f t="shared" si="73"/>
        <v>387.38</v>
      </c>
      <c r="U97" s="233">
        <v>0</v>
      </c>
      <c r="V97" s="234">
        <v>387.38</v>
      </c>
      <c r="W97" s="232">
        <f t="shared" si="74"/>
        <v>252.38200000000001</v>
      </c>
      <c r="X97" s="233">
        <v>0</v>
      </c>
      <c r="Y97" s="234">
        <v>252.38200000000001</v>
      </c>
      <c r="Z97" s="232">
        <f t="shared" si="75"/>
        <v>305.38200000000001</v>
      </c>
      <c r="AA97" s="233">
        <v>0</v>
      </c>
      <c r="AB97" s="234">
        <v>305.38200000000001</v>
      </c>
      <c r="AC97" s="198">
        <f t="shared" si="76"/>
        <v>945.14400000000001</v>
      </c>
      <c r="AD97" s="198">
        <v>0</v>
      </c>
      <c r="AE97" s="197">
        <f t="shared" si="104"/>
        <v>945.14400000000001</v>
      </c>
      <c r="AF97" s="198">
        <f t="shared" si="77"/>
        <v>63.865000000000002</v>
      </c>
      <c r="AG97" s="197">
        <v>0</v>
      </c>
      <c r="AH97" s="234">
        <v>63.865000000000002</v>
      </c>
      <c r="AI97" s="198">
        <f t="shared" si="78"/>
        <v>328.99599999999998</v>
      </c>
      <c r="AJ97" s="197">
        <v>0</v>
      </c>
      <c r="AK97" s="234">
        <v>328.99599999999998</v>
      </c>
      <c r="AL97" s="198">
        <f t="shared" si="79"/>
        <v>208.2</v>
      </c>
      <c r="AM97" s="197">
        <v>0</v>
      </c>
      <c r="AN97" s="234">
        <v>208.2</v>
      </c>
      <c r="AO97" s="198">
        <f t="shared" si="80"/>
        <v>601.06099999999992</v>
      </c>
      <c r="AP97" s="198">
        <v>0</v>
      </c>
      <c r="AQ97" s="197">
        <f t="shared" si="105"/>
        <v>601.06099999999992</v>
      </c>
      <c r="AR97" s="198">
        <f t="shared" si="111"/>
        <v>1546.2049999999999</v>
      </c>
      <c r="AS97" s="198">
        <v>0</v>
      </c>
      <c r="AT97" s="219">
        <f t="shared" si="106"/>
        <v>1546.2049999999999</v>
      </c>
      <c r="AU97" s="198">
        <f t="shared" si="81"/>
        <v>153.73948999999999</v>
      </c>
      <c r="AV97" s="197">
        <v>0</v>
      </c>
      <c r="AW97" s="235">
        <v>153.73948999999999</v>
      </c>
      <c r="AX97" s="198">
        <f t="shared" si="82"/>
        <v>181.27448999999999</v>
      </c>
      <c r="AY97" s="197">
        <v>0</v>
      </c>
      <c r="AZ97" s="234">
        <v>181.27448999999999</v>
      </c>
      <c r="BA97" s="198">
        <f t="shared" si="83"/>
        <v>228.81</v>
      </c>
      <c r="BB97" s="197">
        <v>0</v>
      </c>
      <c r="BC97" s="234">
        <v>228.81</v>
      </c>
      <c r="BD97" s="198">
        <f t="shared" si="84"/>
        <v>563.82397999999989</v>
      </c>
      <c r="BE97" s="198">
        <v>0</v>
      </c>
      <c r="BF97" s="197">
        <f t="shared" si="107"/>
        <v>563.82397999999989</v>
      </c>
      <c r="BG97" s="198">
        <f t="shared" si="85"/>
        <v>2110.02898</v>
      </c>
      <c r="BH97" s="198">
        <v>0</v>
      </c>
      <c r="BI97" s="197">
        <f t="shared" si="108"/>
        <v>2110.02898</v>
      </c>
      <c r="BJ97" s="198">
        <f t="shared" si="86"/>
        <v>0</v>
      </c>
      <c r="BK97" s="197">
        <v>0</v>
      </c>
      <c r="BL97" s="234">
        <v>0</v>
      </c>
      <c r="BM97" s="198">
        <f t="shared" si="87"/>
        <v>0</v>
      </c>
      <c r="BN97" s="197">
        <v>0</v>
      </c>
      <c r="BO97" s="234">
        <v>0</v>
      </c>
      <c r="BP97" s="198">
        <f t="shared" si="88"/>
        <v>0</v>
      </c>
      <c r="BQ97" s="197">
        <v>0</v>
      </c>
      <c r="BR97" s="234">
        <v>0</v>
      </c>
      <c r="BS97" s="200">
        <f t="shared" si="89"/>
        <v>0</v>
      </c>
      <c r="BT97" s="200">
        <v>0</v>
      </c>
      <c r="BU97" s="120">
        <f t="shared" si="109"/>
        <v>0</v>
      </c>
      <c r="BV97" s="158">
        <f t="shared" si="90"/>
        <v>2110.02898</v>
      </c>
      <c r="BW97" s="158">
        <v>0</v>
      </c>
      <c r="BX97" s="52">
        <f t="shared" si="110"/>
        <v>2110.02898</v>
      </c>
      <c r="BY97" s="228">
        <f t="shared" si="96"/>
        <v>0.90172178632478639</v>
      </c>
    </row>
    <row r="98" spans="2:77" ht="28.2" thickBot="1" x14ac:dyDescent="0.3">
      <c r="B98" s="317" t="s">
        <v>134</v>
      </c>
      <c r="C98" s="326" t="s">
        <v>135</v>
      </c>
      <c r="D98" s="319" t="s">
        <v>32</v>
      </c>
      <c r="E98" s="274">
        <f t="shared" si="65"/>
        <v>0</v>
      </c>
      <c r="F98" s="275">
        <f t="shared" si="66"/>
        <v>0</v>
      </c>
      <c r="G98" s="320"/>
      <c r="H98" s="321">
        <f t="shared" si="67"/>
        <v>0</v>
      </c>
      <c r="I98" s="321">
        <f t="shared" si="68"/>
        <v>0</v>
      </c>
      <c r="J98" s="320"/>
      <c r="K98" s="321">
        <f t="shared" si="69"/>
        <v>0</v>
      </c>
      <c r="L98" s="321">
        <f t="shared" si="70"/>
        <v>0</v>
      </c>
      <c r="M98" s="320">
        <v>0</v>
      </c>
      <c r="N98" s="321">
        <f t="shared" si="71"/>
        <v>0</v>
      </c>
      <c r="O98" s="321">
        <f t="shared" si="91"/>
        <v>0</v>
      </c>
      <c r="P98" s="320"/>
      <c r="Q98" s="277">
        <f t="shared" si="72"/>
        <v>0</v>
      </c>
      <c r="R98" s="278">
        <f>R99+R100</f>
        <v>0</v>
      </c>
      <c r="S98" s="633">
        <f>S99+S100</f>
        <v>0</v>
      </c>
      <c r="T98" s="279">
        <f t="shared" si="73"/>
        <v>0</v>
      </c>
      <c r="U98" s="280">
        <f>U99+U100</f>
        <v>0</v>
      </c>
      <c r="V98" s="281">
        <f>V99+V100</f>
        <v>0</v>
      </c>
      <c r="W98" s="279">
        <f t="shared" si="74"/>
        <v>0</v>
      </c>
      <c r="X98" s="280">
        <f>X99+X100</f>
        <v>0</v>
      </c>
      <c r="Y98" s="281">
        <f>Y99+Y100</f>
        <v>0</v>
      </c>
      <c r="Z98" s="279">
        <f t="shared" si="75"/>
        <v>0</v>
      </c>
      <c r="AA98" s="280">
        <f>AA99+AA100</f>
        <v>0</v>
      </c>
      <c r="AB98" s="281">
        <f>AB99+AB100</f>
        <v>0</v>
      </c>
      <c r="AC98" s="283">
        <f t="shared" si="76"/>
        <v>0</v>
      </c>
      <c r="AD98" s="284">
        <f>AD99+AD100</f>
        <v>0</v>
      </c>
      <c r="AE98" s="285">
        <f>AE99+AE100</f>
        <v>0</v>
      </c>
      <c r="AF98" s="283">
        <f t="shared" si="77"/>
        <v>0</v>
      </c>
      <c r="AG98" s="284">
        <f>AG99+AG100</f>
        <v>0</v>
      </c>
      <c r="AH98" s="281">
        <f>AH99+AH100</f>
        <v>0</v>
      </c>
      <c r="AI98" s="283">
        <f t="shared" si="78"/>
        <v>0</v>
      </c>
      <c r="AJ98" s="284">
        <f>AJ99+AJ100</f>
        <v>0</v>
      </c>
      <c r="AK98" s="281">
        <f>AK99+AK100</f>
        <v>0</v>
      </c>
      <c r="AL98" s="283">
        <f t="shared" si="79"/>
        <v>0</v>
      </c>
      <c r="AM98" s="284">
        <f>AM99+AM100</f>
        <v>0</v>
      </c>
      <c r="AN98" s="281">
        <f>AN99+AN100</f>
        <v>0</v>
      </c>
      <c r="AO98" s="283">
        <f>AP98+AQ98</f>
        <v>0</v>
      </c>
      <c r="AP98" s="284">
        <f>AP99+AP100</f>
        <v>0</v>
      </c>
      <c r="AQ98" s="285">
        <f>AQ99+AQ100</f>
        <v>0</v>
      </c>
      <c r="AR98" s="283">
        <f t="shared" si="111"/>
        <v>0</v>
      </c>
      <c r="AS98" s="284">
        <f>AS99+AS100</f>
        <v>0</v>
      </c>
      <c r="AT98" s="285">
        <f>AT99+AT100</f>
        <v>0</v>
      </c>
      <c r="AU98" s="283">
        <f t="shared" si="81"/>
        <v>0</v>
      </c>
      <c r="AV98" s="284">
        <f>AV99+AV100</f>
        <v>0</v>
      </c>
      <c r="AW98" s="282">
        <v>0</v>
      </c>
      <c r="AX98" s="283">
        <f t="shared" si="82"/>
        <v>0</v>
      </c>
      <c r="AY98" s="284">
        <f>AY99+AY100</f>
        <v>0</v>
      </c>
      <c r="AZ98" s="281">
        <v>0</v>
      </c>
      <c r="BA98" s="283">
        <f t="shared" si="83"/>
        <v>0</v>
      </c>
      <c r="BB98" s="284">
        <f>BB99+BB100</f>
        <v>0</v>
      </c>
      <c r="BC98" s="281">
        <f>BC99+BC100</f>
        <v>0</v>
      </c>
      <c r="BD98" s="283">
        <f t="shared" si="84"/>
        <v>0</v>
      </c>
      <c r="BE98" s="284">
        <f>BE99+BE100</f>
        <v>0</v>
      </c>
      <c r="BF98" s="285">
        <f>BF99+BF100</f>
        <v>0</v>
      </c>
      <c r="BG98" s="283">
        <f t="shared" si="85"/>
        <v>0</v>
      </c>
      <c r="BH98" s="283">
        <f>BH99+BH100</f>
        <v>0</v>
      </c>
      <c r="BI98" s="285">
        <f>BI99+BI100</f>
        <v>0</v>
      </c>
      <c r="BJ98" s="283">
        <f t="shared" si="86"/>
        <v>0</v>
      </c>
      <c r="BK98" s="284">
        <f>BK99+BK100</f>
        <v>0</v>
      </c>
      <c r="BL98" s="281">
        <f>BL99+BL100</f>
        <v>0</v>
      </c>
      <c r="BM98" s="283">
        <f t="shared" si="87"/>
        <v>0</v>
      </c>
      <c r="BN98" s="284">
        <f>BN99+BN100</f>
        <v>0</v>
      </c>
      <c r="BO98" s="281">
        <f>BO99+BO100</f>
        <v>0</v>
      </c>
      <c r="BP98" s="283">
        <f t="shared" si="88"/>
        <v>0</v>
      </c>
      <c r="BQ98" s="284">
        <f>BQ99+BQ100</f>
        <v>0</v>
      </c>
      <c r="BR98" s="281">
        <f>BR99+BR100</f>
        <v>0</v>
      </c>
      <c r="BS98" s="287">
        <f t="shared" si="89"/>
        <v>0</v>
      </c>
      <c r="BT98" s="288">
        <f>BT99+BT100</f>
        <v>0</v>
      </c>
      <c r="BU98" s="288">
        <f>BU99+BU100</f>
        <v>0</v>
      </c>
      <c r="BV98" s="287">
        <f t="shared" si="90"/>
        <v>0</v>
      </c>
      <c r="BW98" s="288">
        <f>BW99+BW100</f>
        <v>0</v>
      </c>
      <c r="BX98" s="288">
        <f>BX99+BX100</f>
        <v>0</v>
      </c>
      <c r="BY98" s="290" t="e">
        <f t="shared" si="96"/>
        <v>#DIV/0!</v>
      </c>
    </row>
    <row r="99" spans="2:77" ht="22.5" customHeight="1" thickBot="1" x14ac:dyDescent="0.3">
      <c r="B99" s="327" t="s">
        <v>136</v>
      </c>
      <c r="C99" s="328" t="s">
        <v>137</v>
      </c>
      <c r="D99" s="329" t="s">
        <v>32</v>
      </c>
      <c r="E99" s="330">
        <f t="shared" si="65"/>
        <v>0</v>
      </c>
      <c r="F99" s="331">
        <f t="shared" si="66"/>
        <v>0</v>
      </c>
      <c r="G99" s="332"/>
      <c r="H99" s="333">
        <f t="shared" si="67"/>
        <v>0</v>
      </c>
      <c r="I99" s="333">
        <f t="shared" si="68"/>
        <v>0</v>
      </c>
      <c r="J99" s="332"/>
      <c r="K99" s="333">
        <f t="shared" si="69"/>
        <v>0</v>
      </c>
      <c r="L99" s="333">
        <f t="shared" si="70"/>
        <v>0</v>
      </c>
      <c r="M99" s="332"/>
      <c r="N99" s="333">
        <f t="shared" si="71"/>
        <v>0</v>
      </c>
      <c r="O99" s="333">
        <f t="shared" si="91"/>
        <v>0</v>
      </c>
      <c r="P99" s="332"/>
      <c r="Q99" s="334">
        <f t="shared" si="72"/>
        <v>0</v>
      </c>
      <c r="R99" s="335">
        <v>0</v>
      </c>
      <c r="S99" s="636">
        <v>0</v>
      </c>
      <c r="T99" s="336">
        <f t="shared" si="73"/>
        <v>0</v>
      </c>
      <c r="U99" s="337">
        <v>0</v>
      </c>
      <c r="V99" s="338">
        <v>0</v>
      </c>
      <c r="W99" s="336">
        <f t="shared" si="74"/>
        <v>0</v>
      </c>
      <c r="X99" s="337">
        <v>0</v>
      </c>
      <c r="Y99" s="338">
        <v>0</v>
      </c>
      <c r="Z99" s="336">
        <f t="shared" si="75"/>
        <v>0</v>
      </c>
      <c r="AA99" s="337">
        <v>0</v>
      </c>
      <c r="AB99" s="338">
        <v>0</v>
      </c>
      <c r="AC99" s="218">
        <f t="shared" si="76"/>
        <v>0</v>
      </c>
      <c r="AD99" s="219">
        <v>0</v>
      </c>
      <c r="AE99" s="207">
        <f>T99+W99+Z99</f>
        <v>0</v>
      </c>
      <c r="AF99" s="218">
        <f t="shared" si="77"/>
        <v>0</v>
      </c>
      <c r="AG99" s="219">
        <v>0</v>
      </c>
      <c r="AH99" s="338">
        <v>0</v>
      </c>
      <c r="AI99" s="218">
        <f t="shared" si="78"/>
        <v>0</v>
      </c>
      <c r="AJ99" s="219">
        <v>0</v>
      </c>
      <c r="AK99" s="338">
        <v>0</v>
      </c>
      <c r="AL99" s="218">
        <f t="shared" si="79"/>
        <v>0</v>
      </c>
      <c r="AM99" s="219">
        <v>0</v>
      </c>
      <c r="AN99" s="338">
        <v>0</v>
      </c>
      <c r="AO99" s="218">
        <f t="shared" si="80"/>
        <v>0</v>
      </c>
      <c r="AP99" s="219">
        <v>0</v>
      </c>
      <c r="AQ99" s="207">
        <f>AF99+AI99+AL99</f>
        <v>0</v>
      </c>
      <c r="AR99" s="218">
        <f t="shared" si="111"/>
        <v>0</v>
      </c>
      <c r="AS99" s="219">
        <v>0</v>
      </c>
      <c r="AT99" s="207">
        <f>AI99+AL99+AO99</f>
        <v>0</v>
      </c>
      <c r="AU99" s="218">
        <f t="shared" si="81"/>
        <v>0</v>
      </c>
      <c r="AV99" s="219">
        <v>0</v>
      </c>
      <c r="AW99" s="339">
        <v>0</v>
      </c>
      <c r="AX99" s="218">
        <f t="shared" si="82"/>
        <v>0</v>
      </c>
      <c r="AY99" s="219">
        <v>0</v>
      </c>
      <c r="AZ99" s="338">
        <v>0</v>
      </c>
      <c r="BA99" s="218">
        <f t="shared" si="83"/>
        <v>0</v>
      </c>
      <c r="BB99" s="219">
        <v>0</v>
      </c>
      <c r="BC99" s="338">
        <v>0</v>
      </c>
      <c r="BD99" s="218">
        <f t="shared" si="84"/>
        <v>0</v>
      </c>
      <c r="BE99" s="219">
        <v>0</v>
      </c>
      <c r="BF99" s="207">
        <f>AU99+AX99+BA99</f>
        <v>0</v>
      </c>
      <c r="BG99" s="218">
        <f t="shared" si="85"/>
        <v>0</v>
      </c>
      <c r="BH99" s="218">
        <v>0</v>
      </c>
      <c r="BI99" s="207">
        <f>AR99+BD99</f>
        <v>0</v>
      </c>
      <c r="BJ99" s="218">
        <f t="shared" si="86"/>
        <v>0</v>
      </c>
      <c r="BK99" s="219">
        <v>0</v>
      </c>
      <c r="BL99" s="338">
        <v>0</v>
      </c>
      <c r="BM99" s="218">
        <f t="shared" si="87"/>
        <v>0</v>
      </c>
      <c r="BN99" s="219">
        <v>0</v>
      </c>
      <c r="BO99" s="338">
        <v>0</v>
      </c>
      <c r="BP99" s="218">
        <f t="shared" si="88"/>
        <v>0</v>
      </c>
      <c r="BQ99" s="219">
        <v>0</v>
      </c>
      <c r="BR99" s="338">
        <v>0</v>
      </c>
      <c r="BS99" s="221">
        <f t="shared" si="89"/>
        <v>0</v>
      </c>
      <c r="BT99" s="241">
        <v>0</v>
      </c>
      <c r="BU99" s="51">
        <f>BJ99+BM99+BP99</f>
        <v>0</v>
      </c>
      <c r="BV99" s="221">
        <f t="shared" si="90"/>
        <v>0</v>
      </c>
      <c r="BW99" s="241">
        <v>0</v>
      </c>
      <c r="BX99" s="51">
        <f>BG99+BS99</f>
        <v>0</v>
      </c>
      <c r="BY99" s="340"/>
    </row>
    <row r="100" spans="2:77" ht="22.5" customHeight="1" thickBot="1" x14ac:dyDescent="0.3">
      <c r="B100" s="327" t="s">
        <v>138</v>
      </c>
      <c r="C100" s="328" t="s">
        <v>139</v>
      </c>
      <c r="D100" s="329" t="s">
        <v>32</v>
      </c>
      <c r="E100" s="316">
        <f t="shared" si="65"/>
        <v>0</v>
      </c>
      <c r="F100" s="341">
        <f t="shared" si="66"/>
        <v>0</v>
      </c>
      <c r="G100" s="236"/>
      <c r="H100" s="342">
        <f t="shared" si="67"/>
        <v>0</v>
      </c>
      <c r="I100" s="342">
        <f t="shared" si="68"/>
        <v>0</v>
      </c>
      <c r="J100" s="236"/>
      <c r="K100" s="342">
        <f t="shared" si="69"/>
        <v>0</v>
      </c>
      <c r="L100" s="342">
        <f t="shared" si="70"/>
        <v>0</v>
      </c>
      <c r="M100" s="236">
        <v>0</v>
      </c>
      <c r="N100" s="342">
        <f t="shared" si="71"/>
        <v>0</v>
      </c>
      <c r="O100" s="342">
        <f t="shared" si="91"/>
        <v>0</v>
      </c>
      <c r="P100" s="236"/>
      <c r="Q100" s="44">
        <f t="shared" si="72"/>
        <v>0</v>
      </c>
      <c r="R100" s="45">
        <v>0</v>
      </c>
      <c r="S100" s="637"/>
      <c r="T100" s="46">
        <f t="shared" si="73"/>
        <v>0</v>
      </c>
      <c r="U100" s="47">
        <v>0</v>
      </c>
      <c r="V100" s="343">
        <v>0</v>
      </c>
      <c r="W100" s="46">
        <f t="shared" si="74"/>
        <v>0</v>
      </c>
      <c r="X100" s="47">
        <v>0</v>
      </c>
      <c r="Y100" s="343">
        <v>0</v>
      </c>
      <c r="Z100" s="46">
        <f t="shared" si="75"/>
        <v>0</v>
      </c>
      <c r="AA100" s="47">
        <v>0</v>
      </c>
      <c r="AB100" s="343">
        <v>0</v>
      </c>
      <c r="AC100" s="345">
        <f t="shared" si="76"/>
        <v>0</v>
      </c>
      <c r="AD100" s="346">
        <v>0</v>
      </c>
      <c r="AE100" s="207">
        <f>T100+W100+Z100</f>
        <v>0</v>
      </c>
      <c r="AF100" s="345">
        <f t="shared" si="77"/>
        <v>0</v>
      </c>
      <c r="AG100" s="346">
        <v>0</v>
      </c>
      <c r="AH100" s="343">
        <v>0</v>
      </c>
      <c r="AI100" s="345">
        <f t="shared" si="78"/>
        <v>0</v>
      </c>
      <c r="AJ100" s="346">
        <v>0</v>
      </c>
      <c r="AK100" s="343">
        <v>0</v>
      </c>
      <c r="AL100" s="345">
        <f t="shared" si="79"/>
        <v>0</v>
      </c>
      <c r="AM100" s="346">
        <v>0</v>
      </c>
      <c r="AN100" s="343">
        <v>0</v>
      </c>
      <c r="AO100" s="345">
        <f t="shared" si="80"/>
        <v>0</v>
      </c>
      <c r="AP100" s="346">
        <v>0</v>
      </c>
      <c r="AQ100" s="207">
        <f>AF100+AI100+AL100</f>
        <v>0</v>
      </c>
      <c r="AR100" s="345">
        <f t="shared" si="111"/>
        <v>0</v>
      </c>
      <c r="AS100" s="346">
        <v>0</v>
      </c>
      <c r="AT100" s="207">
        <f>AI100+AL100+AO100</f>
        <v>0</v>
      </c>
      <c r="AU100" s="345">
        <f t="shared" si="81"/>
        <v>0</v>
      </c>
      <c r="AV100" s="346">
        <v>0</v>
      </c>
      <c r="AW100" s="344">
        <v>0</v>
      </c>
      <c r="AX100" s="345">
        <f t="shared" si="82"/>
        <v>0</v>
      </c>
      <c r="AY100" s="346">
        <v>0</v>
      </c>
      <c r="AZ100" s="343">
        <v>0</v>
      </c>
      <c r="BA100" s="345">
        <f t="shared" si="83"/>
        <v>0</v>
      </c>
      <c r="BB100" s="346">
        <v>0</v>
      </c>
      <c r="BC100" s="343">
        <v>0</v>
      </c>
      <c r="BD100" s="345">
        <f t="shared" si="84"/>
        <v>0</v>
      </c>
      <c r="BE100" s="346">
        <v>0</v>
      </c>
      <c r="BF100" s="207">
        <f>AU100+AX100+BA100</f>
        <v>0</v>
      </c>
      <c r="BG100" s="345">
        <f t="shared" si="85"/>
        <v>0</v>
      </c>
      <c r="BH100" s="345">
        <v>0</v>
      </c>
      <c r="BI100" s="207">
        <f>AR100+BD100</f>
        <v>0</v>
      </c>
      <c r="BJ100" s="345">
        <f t="shared" si="86"/>
        <v>0</v>
      </c>
      <c r="BK100" s="346">
        <v>0</v>
      </c>
      <c r="BL100" s="343">
        <v>0</v>
      </c>
      <c r="BM100" s="345">
        <f t="shared" si="87"/>
        <v>0</v>
      </c>
      <c r="BN100" s="346">
        <v>0</v>
      </c>
      <c r="BO100" s="343">
        <v>0</v>
      </c>
      <c r="BP100" s="345">
        <f t="shared" si="88"/>
        <v>0</v>
      </c>
      <c r="BQ100" s="346">
        <v>0</v>
      </c>
      <c r="BR100" s="343">
        <v>0</v>
      </c>
      <c r="BS100" s="347">
        <f t="shared" si="89"/>
        <v>0</v>
      </c>
      <c r="BT100" s="348">
        <v>0</v>
      </c>
      <c r="BU100" s="51">
        <f>BJ100+BM100+BP100</f>
        <v>0</v>
      </c>
      <c r="BV100" s="347">
        <f t="shared" si="90"/>
        <v>0</v>
      </c>
      <c r="BW100" s="348">
        <v>0</v>
      </c>
      <c r="BX100" s="51">
        <f>BG100+BS100</f>
        <v>0</v>
      </c>
      <c r="BY100" s="193" t="e">
        <f>BV100/Q100</f>
        <v>#DIV/0!</v>
      </c>
    </row>
    <row r="101" spans="2:77" ht="26.25" customHeight="1" thickBot="1" x14ac:dyDescent="0.3">
      <c r="B101" s="349" t="s">
        <v>140</v>
      </c>
      <c r="C101" s="350" t="s">
        <v>141</v>
      </c>
      <c r="D101" s="351" t="s">
        <v>32</v>
      </c>
      <c r="E101" s="352">
        <f t="shared" si="65"/>
        <v>5678.8720000000003</v>
      </c>
      <c r="F101" s="353">
        <f t="shared" si="66"/>
        <v>1496.5314500000002</v>
      </c>
      <c r="G101" s="354">
        <f>F101/E101</f>
        <v>0.26352618090353158</v>
      </c>
      <c r="H101" s="355">
        <f t="shared" si="67"/>
        <v>530.91700000000003</v>
      </c>
      <c r="I101" s="355">
        <f t="shared" si="68"/>
        <v>2027.4484500000003</v>
      </c>
      <c r="J101" s="354">
        <f>I101/E101</f>
        <v>0.35701605001838399</v>
      </c>
      <c r="K101" s="355">
        <f t="shared" si="69"/>
        <v>703.02383999999995</v>
      </c>
      <c r="L101" s="355">
        <f t="shared" si="70"/>
        <v>2730.4722900000002</v>
      </c>
      <c r="M101" s="354">
        <f>L101/E101</f>
        <v>0.48081243775172255</v>
      </c>
      <c r="N101" s="355">
        <f t="shared" si="71"/>
        <v>0</v>
      </c>
      <c r="O101" s="355">
        <f t="shared" si="91"/>
        <v>2730.4722900000002</v>
      </c>
      <c r="P101" s="354">
        <f>O101/E101</f>
        <v>0.48081243775172255</v>
      </c>
      <c r="Q101" s="356">
        <f t="shared" si="72"/>
        <v>5678.8720000000003</v>
      </c>
      <c r="R101" s="357">
        <v>0</v>
      </c>
      <c r="S101" s="638">
        <f>5187.444+491.428</f>
        <v>5678.8720000000003</v>
      </c>
      <c r="T101" s="358">
        <f t="shared" si="73"/>
        <v>1164.624</v>
      </c>
      <c r="U101" s="359">
        <v>0</v>
      </c>
      <c r="V101" s="360">
        <v>1164.624</v>
      </c>
      <c r="W101" s="358">
        <f t="shared" si="74"/>
        <v>236.55445</v>
      </c>
      <c r="X101" s="359">
        <v>0</v>
      </c>
      <c r="Y101" s="360">
        <v>236.55445</v>
      </c>
      <c r="Z101" s="358">
        <f t="shared" si="75"/>
        <v>95.352999999999994</v>
      </c>
      <c r="AA101" s="359">
        <v>0</v>
      </c>
      <c r="AB101" s="360">
        <v>95.352999999999994</v>
      </c>
      <c r="AC101" s="362">
        <f t="shared" si="76"/>
        <v>1496.5314500000002</v>
      </c>
      <c r="AD101" s="362">
        <v>0</v>
      </c>
      <c r="AE101" s="172">
        <f>T101+W101+Z101</f>
        <v>1496.5314500000002</v>
      </c>
      <c r="AF101" s="363">
        <f t="shared" si="77"/>
        <v>262.29899999999998</v>
      </c>
      <c r="AG101" s="362">
        <v>0</v>
      </c>
      <c r="AH101" s="360">
        <v>262.29899999999998</v>
      </c>
      <c r="AI101" s="363">
        <f t="shared" si="78"/>
        <v>143.45099999999999</v>
      </c>
      <c r="AJ101" s="362">
        <v>0</v>
      </c>
      <c r="AK101" s="360">
        <v>143.45099999999999</v>
      </c>
      <c r="AL101" s="363">
        <f t="shared" si="79"/>
        <v>125.167</v>
      </c>
      <c r="AM101" s="362">
        <v>0</v>
      </c>
      <c r="AN101" s="360">
        <v>125.167</v>
      </c>
      <c r="AO101" s="363">
        <f t="shared" si="80"/>
        <v>530.91700000000003</v>
      </c>
      <c r="AP101" s="362">
        <v>0</v>
      </c>
      <c r="AQ101" s="172">
        <f>AF101+AI101+AL101</f>
        <v>530.91700000000003</v>
      </c>
      <c r="AR101" s="363">
        <f t="shared" si="111"/>
        <v>2027.4484500000003</v>
      </c>
      <c r="AS101" s="362">
        <v>0</v>
      </c>
      <c r="AT101" s="172">
        <f>AC101+AO101</f>
        <v>2027.4484500000003</v>
      </c>
      <c r="AU101" s="363">
        <f t="shared" si="81"/>
        <v>181.82549</v>
      </c>
      <c r="AV101" s="362">
        <v>0</v>
      </c>
      <c r="AW101" s="361">
        <v>181.82549</v>
      </c>
      <c r="AX101" s="363">
        <f t="shared" si="82"/>
        <v>366.82934999999998</v>
      </c>
      <c r="AY101" s="362">
        <v>0</v>
      </c>
      <c r="AZ101" s="360">
        <v>366.82934999999998</v>
      </c>
      <c r="BA101" s="363">
        <f t="shared" si="83"/>
        <v>154.369</v>
      </c>
      <c r="BB101" s="362">
        <v>0</v>
      </c>
      <c r="BC101" s="360">
        <v>154.369</v>
      </c>
      <c r="BD101" s="363">
        <f t="shared" si="84"/>
        <v>703.02383999999995</v>
      </c>
      <c r="BE101" s="362">
        <v>0</v>
      </c>
      <c r="BF101" s="172">
        <f>AU101+AX101+BA101</f>
        <v>703.02383999999995</v>
      </c>
      <c r="BG101" s="363">
        <f t="shared" si="85"/>
        <v>2730.4722900000002</v>
      </c>
      <c r="BH101" s="364">
        <v>0</v>
      </c>
      <c r="BI101" s="172">
        <f>AR101+BD101</f>
        <v>2730.4722900000002</v>
      </c>
      <c r="BJ101" s="363">
        <f t="shared" si="86"/>
        <v>0</v>
      </c>
      <c r="BK101" s="362">
        <v>0</v>
      </c>
      <c r="BL101" s="360">
        <v>0</v>
      </c>
      <c r="BM101" s="363">
        <f t="shared" si="87"/>
        <v>0</v>
      </c>
      <c r="BN101" s="362">
        <v>0</v>
      </c>
      <c r="BO101" s="360">
        <v>0</v>
      </c>
      <c r="BP101" s="363">
        <f t="shared" si="88"/>
        <v>0</v>
      </c>
      <c r="BQ101" s="362">
        <v>0</v>
      </c>
      <c r="BR101" s="360">
        <v>0</v>
      </c>
      <c r="BS101" s="365">
        <f t="shared" si="89"/>
        <v>0</v>
      </c>
      <c r="BT101" s="366">
        <v>0</v>
      </c>
      <c r="BU101" s="137"/>
      <c r="BV101" s="365">
        <f t="shared" si="90"/>
        <v>2730.4722900000002</v>
      </c>
      <c r="BW101" s="366">
        <v>0</v>
      </c>
      <c r="BX101" s="137">
        <f>BG101+BS101</f>
        <v>2730.4722900000002</v>
      </c>
      <c r="BY101" s="367">
        <f>BV101/Q101</f>
        <v>0.48081243775172255</v>
      </c>
    </row>
    <row r="102" spans="2:77" ht="24" customHeight="1" thickBot="1" x14ac:dyDescent="0.3">
      <c r="B102" s="368"/>
      <c r="C102" s="369" t="s">
        <v>142</v>
      </c>
      <c r="D102" s="370" t="s">
        <v>32</v>
      </c>
      <c r="E102" s="274">
        <f t="shared" si="65"/>
        <v>51874.440205000006</v>
      </c>
      <c r="F102" s="275">
        <f t="shared" si="66"/>
        <v>7914.6088400000008</v>
      </c>
      <c r="G102" s="371">
        <f>AE102/E102</f>
        <v>0.1525724192631796</v>
      </c>
      <c r="H102" s="372">
        <f t="shared" si="67"/>
        <v>9026.7556599999989</v>
      </c>
      <c r="I102" s="372">
        <f t="shared" si="68"/>
        <v>16941.3645</v>
      </c>
      <c r="J102" s="371">
        <f>I102/E102</f>
        <v>0.32658404472511449</v>
      </c>
      <c r="K102" s="372">
        <f t="shared" si="69"/>
        <v>24103.710138148152</v>
      </c>
      <c r="L102" s="372">
        <f t="shared" si="70"/>
        <v>41045.074638148144</v>
      </c>
      <c r="M102" s="371">
        <f>L102/E102</f>
        <v>0.79123889291034599</v>
      </c>
      <c r="N102" s="372">
        <f t="shared" si="71"/>
        <v>0</v>
      </c>
      <c r="O102" s="276">
        <f t="shared" si="91"/>
        <v>41045.074638148144</v>
      </c>
      <c r="P102" s="23">
        <f>O102/E102</f>
        <v>0.79123889291034599</v>
      </c>
      <c r="Q102" s="373">
        <f t="shared" si="72"/>
        <v>51874.440205000006</v>
      </c>
      <c r="R102" s="374">
        <f>R98+R91+R76+R13+R101</f>
        <v>0</v>
      </c>
      <c r="S102" s="639">
        <f>S98+S91+S76+S6+S101</f>
        <v>51874.440205000006</v>
      </c>
      <c r="T102" s="375">
        <f t="shared" si="73"/>
        <v>3530.6630000000005</v>
      </c>
      <c r="U102" s="376">
        <f>U98+U91+U76+U13+U101</f>
        <v>0</v>
      </c>
      <c r="V102" s="377">
        <f>V98+V91+V76+V6+V101</f>
        <v>3530.6630000000005</v>
      </c>
      <c r="W102" s="375">
        <f t="shared" si="74"/>
        <v>2067.3269399999999</v>
      </c>
      <c r="X102" s="376">
        <f>X98+X91+X76+X13+X101</f>
        <v>0</v>
      </c>
      <c r="Y102" s="377">
        <f>Y98+Y91+Y76+Y6+Y101</f>
        <v>2067.3269399999999</v>
      </c>
      <c r="Z102" s="375">
        <f t="shared" si="75"/>
        <v>2316.6188999999999</v>
      </c>
      <c r="AA102" s="376">
        <f>AA98+AA91+AA76+AA13+AA101</f>
        <v>0</v>
      </c>
      <c r="AB102" s="377">
        <f>AB98+AB91+AB76+AB6+AB101</f>
        <v>2316.6188999999999</v>
      </c>
      <c r="AC102" s="283">
        <f t="shared" si="76"/>
        <v>7914.6088400000008</v>
      </c>
      <c r="AD102" s="284">
        <f>AD98+AD91+AD76+AD6+AD101</f>
        <v>0</v>
      </c>
      <c r="AE102" s="284">
        <f>AE98+AE91+AE76+AE6+AE101</f>
        <v>7914.6088400000008</v>
      </c>
      <c r="AF102" s="283">
        <f t="shared" si="77"/>
        <v>2644.7240000000002</v>
      </c>
      <c r="AG102" s="284">
        <f>AG98+AG91+AG76+AG6+AG101</f>
        <v>0</v>
      </c>
      <c r="AH102" s="377">
        <f>AH98+AH91+AH76+AH6+AH101</f>
        <v>2644.7240000000002</v>
      </c>
      <c r="AI102" s="283">
        <f t="shared" si="78"/>
        <v>1808.7887299999998</v>
      </c>
      <c r="AJ102" s="284">
        <f>AJ98+AJ91+AJ76+AJ6+AJ101</f>
        <v>0</v>
      </c>
      <c r="AK102" s="377">
        <f>AK98+AK91+AK76+AK6+AK101</f>
        <v>1808.7887299999998</v>
      </c>
      <c r="AL102" s="283">
        <f t="shared" si="79"/>
        <v>4573.2429300000013</v>
      </c>
      <c r="AM102" s="284">
        <f>AM98+AM91+AM76+AM6+AM101</f>
        <v>0</v>
      </c>
      <c r="AN102" s="377">
        <f>AN98+AN91+AN76+AN6+AN101</f>
        <v>4573.2429300000013</v>
      </c>
      <c r="AO102" s="283">
        <f t="shared" si="80"/>
        <v>9026.7556599999989</v>
      </c>
      <c r="AP102" s="284">
        <f>AP98+AP91+AP76+AP6+AP101</f>
        <v>0</v>
      </c>
      <c r="AQ102" s="284">
        <f>AQ98+AQ91+AQ76+AQ6+AQ101</f>
        <v>9026.7556599999989</v>
      </c>
      <c r="AR102" s="283">
        <f t="shared" si="111"/>
        <v>16941.3645</v>
      </c>
      <c r="AS102" s="284">
        <f>AS98+AS91+AS76+AS6+AS101</f>
        <v>0</v>
      </c>
      <c r="AT102" s="284">
        <f>AT98+AT91+AT76+AT6+AT101</f>
        <v>16941.3645</v>
      </c>
      <c r="AU102" s="283">
        <f t="shared" si="81"/>
        <v>6834.205388148147</v>
      </c>
      <c r="AV102" s="284">
        <f>AV98+AV91+AV76+AV6+AV101</f>
        <v>0</v>
      </c>
      <c r="AW102" s="378">
        <v>6834.205388148147</v>
      </c>
      <c r="AX102" s="283">
        <f t="shared" si="82"/>
        <v>7626.2518399999999</v>
      </c>
      <c r="AY102" s="284">
        <f>AY98+AY91+AY76+AY6+AY101</f>
        <v>0</v>
      </c>
      <c r="AZ102" s="377">
        <v>7626.2518399999999</v>
      </c>
      <c r="BA102" s="283">
        <f t="shared" si="83"/>
        <v>9643.2529100000011</v>
      </c>
      <c r="BB102" s="284">
        <f>BB98+BB91+BB76+BB6+BB101</f>
        <v>0</v>
      </c>
      <c r="BC102" s="377">
        <f>BC98+BC91+BC76+BC6+BC101</f>
        <v>9643.2529100000011</v>
      </c>
      <c r="BD102" s="283">
        <f t="shared" si="84"/>
        <v>24103.710138148152</v>
      </c>
      <c r="BE102" s="284">
        <f>BE98+BE91+BE76+BE6+BE101</f>
        <v>0</v>
      </c>
      <c r="BF102" s="284">
        <f>BF98+BF91+BF76+BF6+BF101</f>
        <v>24103.710138148152</v>
      </c>
      <c r="BG102" s="283">
        <f t="shared" si="85"/>
        <v>41045.074638148144</v>
      </c>
      <c r="BH102" s="283">
        <f>BH98+BH91+BH76+BH6+BH101</f>
        <v>0</v>
      </c>
      <c r="BI102" s="284">
        <f>BI98+BI91+BI76+BI6+BI101</f>
        <v>41045.074638148144</v>
      </c>
      <c r="BJ102" s="283">
        <f t="shared" si="86"/>
        <v>0</v>
      </c>
      <c r="BK102" s="284">
        <f>BK98+BK91+BK76+BK6+BK101</f>
        <v>0</v>
      </c>
      <c r="BL102" s="377">
        <f>BL98+BL91+BL76+BL6+BL101</f>
        <v>0</v>
      </c>
      <c r="BM102" s="283">
        <f t="shared" si="87"/>
        <v>0</v>
      </c>
      <c r="BN102" s="284">
        <f>BN98+BN91+BN76+BN6+BN101</f>
        <v>0</v>
      </c>
      <c r="BO102" s="377">
        <f>BO98+BO91+BO76+BO6+BO101</f>
        <v>0</v>
      </c>
      <c r="BP102" s="283">
        <f t="shared" si="88"/>
        <v>0</v>
      </c>
      <c r="BQ102" s="284">
        <f>BQ98+BQ91+BQ76+BQ6+BQ101</f>
        <v>0</v>
      </c>
      <c r="BR102" s="377">
        <f>BR98+BR91+BR76+BR6+BR101</f>
        <v>0</v>
      </c>
      <c r="BS102" s="287">
        <f t="shared" si="89"/>
        <v>0</v>
      </c>
      <c r="BT102" s="288">
        <f>BT98+BT91+BT76+BT6+BT101</f>
        <v>0</v>
      </c>
      <c r="BU102" s="288">
        <f>BU98+BU91+BU76+BU6+BU101</f>
        <v>0</v>
      </c>
      <c r="BV102" s="287">
        <f t="shared" si="90"/>
        <v>41045.074638148144</v>
      </c>
      <c r="BW102" s="288">
        <f>BW98+BW91+BW76+BW6+BW101</f>
        <v>0</v>
      </c>
      <c r="BX102" s="288">
        <f>BX98+BX91+BX76+BX6+BX101</f>
        <v>41045.074638148144</v>
      </c>
      <c r="BY102" s="290">
        <f>BV102/Q102</f>
        <v>0.79123889291034599</v>
      </c>
    </row>
    <row r="103" spans="2:77" ht="9.75" customHeight="1" x14ac:dyDescent="0.25">
      <c r="B103" s="379"/>
      <c r="C103" s="380"/>
      <c r="D103" s="379"/>
      <c r="E103" s="381"/>
      <c r="F103" s="382"/>
      <c r="G103" s="383"/>
      <c r="H103" s="382"/>
      <c r="I103" s="382"/>
      <c r="J103" s="383"/>
      <c r="K103" s="382"/>
      <c r="L103" s="382"/>
      <c r="M103" s="383"/>
      <c r="N103" s="382"/>
      <c r="O103" s="382"/>
      <c r="P103" s="383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5"/>
      <c r="BT103" s="385"/>
      <c r="BU103" s="385"/>
      <c r="BV103" s="385"/>
      <c r="BW103" s="385"/>
      <c r="BX103" s="385"/>
      <c r="BY103" s="383"/>
    </row>
    <row r="104" spans="2:77" ht="28.5" customHeight="1" thickBot="1" x14ac:dyDescent="0.3">
      <c r="B104" s="386" t="s">
        <v>143</v>
      </c>
      <c r="C104" s="386"/>
      <c r="D104" s="386"/>
      <c r="E104" s="387"/>
      <c r="F104" s="387"/>
      <c r="G104" s="387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90"/>
      <c r="BH104" s="390"/>
      <c r="BI104" s="390"/>
      <c r="BJ104" s="388"/>
      <c r="BK104" s="388"/>
      <c r="BL104" s="388"/>
      <c r="BM104" s="388"/>
      <c r="BN104" s="388"/>
      <c r="BO104" s="388"/>
      <c r="BP104" s="388"/>
      <c r="BQ104" s="388"/>
      <c r="BR104" s="388"/>
      <c r="BS104" s="391"/>
      <c r="BT104" s="391"/>
      <c r="BU104" s="391"/>
      <c r="BV104" s="392"/>
      <c r="BW104" s="392"/>
      <c r="BX104" s="392"/>
    </row>
    <row r="105" spans="2:77" ht="15.75" customHeight="1" thickBot="1" x14ac:dyDescent="0.3">
      <c r="B105" s="790" t="s">
        <v>144</v>
      </c>
      <c r="C105" s="794" t="s">
        <v>145</v>
      </c>
      <c r="D105" s="393" t="s">
        <v>52</v>
      </c>
      <c r="E105" s="202">
        <f t="shared" ref="E105:E145" si="112">Q105</f>
        <v>0</v>
      </c>
      <c r="F105" s="42">
        <f t="shared" ref="F105:F145" si="113">AC105</f>
        <v>0</v>
      </c>
      <c r="G105" s="40"/>
      <c r="H105" s="42">
        <f t="shared" ref="H105:H145" si="114">AO105</f>
        <v>0</v>
      </c>
      <c r="I105" s="42">
        <f t="shared" ref="I105:I145" si="115">AR105</f>
        <v>0</v>
      </c>
      <c r="J105" s="40"/>
      <c r="K105" s="42">
        <f t="shared" ref="K105:K145" si="116">BD105</f>
        <v>0</v>
      </c>
      <c r="L105" s="43">
        <f t="shared" ref="L105:L145" si="117">BG105</f>
        <v>0</v>
      </c>
      <c r="M105" s="40"/>
      <c r="N105" s="42">
        <f t="shared" ref="N105:N145" si="118">BS105</f>
        <v>0</v>
      </c>
      <c r="O105" s="394">
        <f t="shared" ref="O105:O145" si="119">BV105</f>
        <v>0</v>
      </c>
      <c r="P105" s="40"/>
      <c r="Q105" s="671">
        <f t="shared" ref="Q105:Q116" si="120">R105+S105</f>
        <v>0</v>
      </c>
      <c r="R105" s="671">
        <v>0</v>
      </c>
      <c r="S105" s="672"/>
      <c r="T105" s="673">
        <f t="shared" ref="T105:T116" si="121">U105+V105</f>
        <v>0</v>
      </c>
      <c r="U105" s="673">
        <v>0</v>
      </c>
      <c r="V105" s="674">
        <v>0</v>
      </c>
      <c r="W105" s="673">
        <f t="shared" ref="W105:W116" si="122">X105+Y105</f>
        <v>0</v>
      </c>
      <c r="X105" s="673">
        <v>0</v>
      </c>
      <c r="Y105" s="674">
        <v>0</v>
      </c>
      <c r="Z105" s="673">
        <f t="shared" ref="Z105:Z116" si="123">AA105+AB105</f>
        <v>0</v>
      </c>
      <c r="AA105" s="673">
        <v>0</v>
      </c>
      <c r="AB105" s="674">
        <v>0</v>
      </c>
      <c r="AC105" s="673">
        <f t="shared" ref="AC105:AC116" si="124">AD105+AE105</f>
        <v>0</v>
      </c>
      <c r="AD105" s="673">
        <v>0</v>
      </c>
      <c r="AE105" s="207">
        <f t="shared" ref="AE105:AE127" si="125">T105+W105+Z105</f>
        <v>0</v>
      </c>
      <c r="AF105" s="396">
        <f t="shared" ref="AF105:AF116" si="126">AG105+AH105</f>
        <v>0</v>
      </c>
      <c r="AG105" s="396">
        <v>0</v>
      </c>
      <c r="AH105" s="397">
        <v>0</v>
      </c>
      <c r="AI105" s="396">
        <f t="shared" ref="AI105:AI116" si="127">AJ105+AK105</f>
        <v>0</v>
      </c>
      <c r="AJ105" s="396">
        <v>0</v>
      </c>
      <c r="AK105" s="398">
        <v>0</v>
      </c>
      <c r="AL105" s="396">
        <f t="shared" ref="AL105:AL116" si="128">AM105+AN105</f>
        <v>0</v>
      </c>
      <c r="AM105" s="396">
        <v>0</v>
      </c>
      <c r="AN105" s="397">
        <v>0</v>
      </c>
      <c r="AO105" s="399"/>
      <c r="AP105" s="400"/>
      <c r="AQ105" s="207">
        <f t="shared" ref="AQ105:AQ127" si="129">AF105+AI105+AL105</f>
        <v>0</v>
      </c>
      <c r="AR105" s="207">
        <f t="shared" ref="AR105:AR116" si="130">AS105+AT105</f>
        <v>0</v>
      </c>
      <c r="AS105" s="400"/>
      <c r="AT105" s="207">
        <f t="shared" ref="AT105:AT116" si="131">AC105+AO105</f>
        <v>0</v>
      </c>
      <c r="AU105" s="396">
        <f t="shared" ref="AU105:AU116" si="132">AV105+AW105</f>
        <v>0</v>
      </c>
      <c r="AV105" s="396">
        <v>0</v>
      </c>
      <c r="AW105" s="398">
        <v>0</v>
      </c>
      <c r="AX105" s="401">
        <f t="shared" ref="AX105:AX114" si="133">AY105+AZ105</f>
        <v>0</v>
      </c>
      <c r="AY105" s="400"/>
      <c r="AZ105" s="397">
        <v>0</v>
      </c>
      <c r="BA105" s="396">
        <f t="shared" ref="BA105:BA116" si="134">BB105+BC105</f>
        <v>0</v>
      </c>
      <c r="BB105" s="396">
        <v>0</v>
      </c>
      <c r="BC105" s="397">
        <v>0</v>
      </c>
      <c r="BD105" s="734">
        <f t="shared" ref="BD105:BD116" si="135">BE105+BF105</f>
        <v>0</v>
      </c>
      <c r="BE105" s="738">
        <v>0</v>
      </c>
      <c r="BF105" s="207">
        <f t="shared" ref="BF105:BF127" si="136">AU105+AX105+BA105</f>
        <v>0</v>
      </c>
      <c r="BG105" s="223">
        <f t="shared" ref="BG105:BG116" si="137">BH105+BI105</f>
        <v>0</v>
      </c>
      <c r="BH105" s="223">
        <v>0</v>
      </c>
      <c r="BI105" s="207">
        <f t="shared" ref="BI105:BI116" si="138">AR105+BD105</f>
        <v>0</v>
      </c>
      <c r="BJ105" s="396">
        <f t="shared" ref="BJ105:BJ116" si="139">BK105+BL105</f>
        <v>0</v>
      </c>
      <c r="BK105" s="396">
        <v>0</v>
      </c>
      <c r="BL105" s="397">
        <v>0</v>
      </c>
      <c r="BM105" s="396">
        <f t="shared" ref="BM105:BM116" si="140">BN105+BO105</f>
        <v>0</v>
      </c>
      <c r="BN105" s="396">
        <v>0</v>
      </c>
      <c r="BO105" s="397">
        <v>0</v>
      </c>
      <c r="BP105" s="396">
        <f t="shared" ref="BP105:BP116" si="141">BQ105+BR105</f>
        <v>0</v>
      </c>
      <c r="BQ105" s="396">
        <v>0</v>
      </c>
      <c r="BR105" s="397">
        <v>0</v>
      </c>
      <c r="BS105" s="396">
        <f t="shared" ref="BS105:BS116" si="142">BT105+BU105</f>
        <v>0</v>
      </c>
      <c r="BT105" s="396">
        <v>0</v>
      </c>
      <c r="BU105" s="51">
        <f t="shared" ref="BU105:BU127" si="143">BJ105+BM105+BP105</f>
        <v>0</v>
      </c>
      <c r="BV105" s="225">
        <f t="shared" ref="BV105:BV116" si="144">BW105+BX105</f>
        <v>0</v>
      </c>
      <c r="BW105" s="225">
        <v>0</v>
      </c>
      <c r="BX105" s="51">
        <f t="shared" ref="BX105:BX126" si="145">BG105+BS105</f>
        <v>0</v>
      </c>
      <c r="BY105" s="242"/>
    </row>
    <row r="106" spans="2:77" ht="15.75" customHeight="1" thickBot="1" x14ac:dyDescent="0.3">
      <c r="B106" s="784"/>
      <c r="C106" s="795"/>
      <c r="D106" s="402" t="s">
        <v>146</v>
      </c>
      <c r="E106" s="403">
        <f t="shared" si="112"/>
        <v>0</v>
      </c>
      <c r="F106" s="244">
        <f t="shared" si="113"/>
        <v>0</v>
      </c>
      <c r="G106" s="108"/>
      <c r="H106" s="110">
        <f t="shared" si="114"/>
        <v>0</v>
      </c>
      <c r="I106" s="110">
        <f t="shared" si="115"/>
        <v>0</v>
      </c>
      <c r="J106" s="108"/>
      <c r="K106" s="110">
        <f t="shared" si="116"/>
        <v>0</v>
      </c>
      <c r="L106" s="111">
        <f t="shared" si="117"/>
        <v>0</v>
      </c>
      <c r="M106" s="108"/>
      <c r="N106" s="110">
        <f t="shared" si="118"/>
        <v>0</v>
      </c>
      <c r="O106" s="404">
        <f t="shared" si="119"/>
        <v>0</v>
      </c>
      <c r="P106" s="108"/>
      <c r="Q106" s="675">
        <f t="shared" si="120"/>
        <v>0</v>
      </c>
      <c r="R106" s="675">
        <v>0</v>
      </c>
      <c r="S106" s="676"/>
      <c r="T106" s="677">
        <f t="shared" si="121"/>
        <v>0</v>
      </c>
      <c r="U106" s="677">
        <v>0</v>
      </c>
      <c r="V106" s="678">
        <v>0</v>
      </c>
      <c r="W106" s="677">
        <f t="shared" si="122"/>
        <v>0</v>
      </c>
      <c r="X106" s="677">
        <v>0</v>
      </c>
      <c r="Y106" s="678">
        <v>0</v>
      </c>
      <c r="Z106" s="677">
        <f t="shared" si="123"/>
        <v>0</v>
      </c>
      <c r="AA106" s="677">
        <v>0</v>
      </c>
      <c r="AB106" s="678">
        <v>0</v>
      </c>
      <c r="AC106" s="677">
        <f t="shared" si="124"/>
        <v>0</v>
      </c>
      <c r="AD106" s="677">
        <v>0</v>
      </c>
      <c r="AE106" s="187">
        <f t="shared" si="125"/>
        <v>0</v>
      </c>
      <c r="AF106" s="406">
        <f t="shared" si="126"/>
        <v>0</v>
      </c>
      <c r="AG106" s="406">
        <v>0</v>
      </c>
      <c r="AH106" s="407">
        <v>0</v>
      </c>
      <c r="AI106" s="406">
        <f t="shared" si="127"/>
        <v>0</v>
      </c>
      <c r="AJ106" s="406">
        <v>0</v>
      </c>
      <c r="AK106" s="408">
        <v>0</v>
      </c>
      <c r="AL106" s="406">
        <f t="shared" si="128"/>
        <v>0</v>
      </c>
      <c r="AM106" s="406">
        <v>0</v>
      </c>
      <c r="AN106" s="407">
        <v>0</v>
      </c>
      <c r="AO106" s="409"/>
      <c r="AP106" s="410"/>
      <c r="AQ106" s="187">
        <f t="shared" si="129"/>
        <v>0</v>
      </c>
      <c r="AR106" s="197">
        <f t="shared" si="130"/>
        <v>0</v>
      </c>
      <c r="AS106" s="410"/>
      <c r="AT106" s="187">
        <f t="shared" si="131"/>
        <v>0</v>
      </c>
      <c r="AU106" s="406">
        <f t="shared" si="132"/>
        <v>0</v>
      </c>
      <c r="AV106" s="406">
        <v>0</v>
      </c>
      <c r="AW106" s="408">
        <v>0</v>
      </c>
      <c r="AX106" s="411">
        <f t="shared" si="133"/>
        <v>0</v>
      </c>
      <c r="AY106" s="410"/>
      <c r="AZ106" s="407">
        <v>0</v>
      </c>
      <c r="BA106" s="406">
        <f t="shared" si="134"/>
        <v>0</v>
      </c>
      <c r="BB106" s="406">
        <v>0</v>
      </c>
      <c r="BC106" s="407">
        <v>0</v>
      </c>
      <c r="BD106" s="735">
        <f t="shared" si="135"/>
        <v>0</v>
      </c>
      <c r="BE106" s="739">
        <v>0</v>
      </c>
      <c r="BF106" s="187">
        <f t="shared" si="136"/>
        <v>0</v>
      </c>
      <c r="BG106" s="198">
        <f t="shared" si="137"/>
        <v>0</v>
      </c>
      <c r="BH106" s="198">
        <v>0</v>
      </c>
      <c r="BI106" s="199">
        <f t="shared" si="138"/>
        <v>0</v>
      </c>
      <c r="BJ106" s="406">
        <f t="shared" si="139"/>
        <v>0</v>
      </c>
      <c r="BK106" s="406">
        <v>0</v>
      </c>
      <c r="BL106" s="407">
        <v>0</v>
      </c>
      <c r="BM106" s="406">
        <f t="shared" si="140"/>
        <v>0</v>
      </c>
      <c r="BN106" s="406">
        <v>0</v>
      </c>
      <c r="BO106" s="407">
        <v>0</v>
      </c>
      <c r="BP106" s="406">
        <f t="shared" si="141"/>
        <v>0</v>
      </c>
      <c r="BQ106" s="406">
        <v>0</v>
      </c>
      <c r="BR106" s="407">
        <v>0</v>
      </c>
      <c r="BS106" s="406">
        <f t="shared" si="142"/>
        <v>0</v>
      </c>
      <c r="BT106" s="406">
        <v>0</v>
      </c>
      <c r="BU106" s="152">
        <f t="shared" si="143"/>
        <v>0</v>
      </c>
      <c r="BV106" s="200">
        <f t="shared" si="144"/>
        <v>0</v>
      </c>
      <c r="BW106" s="200">
        <v>0</v>
      </c>
      <c r="BX106" s="152">
        <f t="shared" si="145"/>
        <v>0</v>
      </c>
      <c r="BY106" s="242"/>
    </row>
    <row r="107" spans="2:77" ht="15.75" customHeight="1" x14ac:dyDescent="0.25">
      <c r="B107" s="790" t="s">
        <v>43</v>
      </c>
      <c r="C107" s="794" t="s">
        <v>147</v>
      </c>
      <c r="D107" s="412" t="s">
        <v>148</v>
      </c>
      <c r="E107" s="186">
        <f t="shared" si="112"/>
        <v>146</v>
      </c>
      <c r="F107" s="42">
        <f t="shared" si="113"/>
        <v>63</v>
      </c>
      <c r="G107" s="236"/>
      <c r="H107" s="237">
        <f t="shared" si="114"/>
        <v>51</v>
      </c>
      <c r="I107" s="237">
        <f t="shared" si="115"/>
        <v>114</v>
      </c>
      <c r="J107" s="236"/>
      <c r="K107" s="237">
        <f t="shared" si="116"/>
        <v>72</v>
      </c>
      <c r="L107" s="413">
        <f t="shared" si="117"/>
        <v>186</v>
      </c>
      <c r="M107" s="236"/>
      <c r="N107" s="237">
        <f t="shared" si="118"/>
        <v>0</v>
      </c>
      <c r="O107" s="414">
        <f t="shared" si="119"/>
        <v>186</v>
      </c>
      <c r="P107" s="236"/>
      <c r="Q107" s="671">
        <f t="shared" si="120"/>
        <v>146</v>
      </c>
      <c r="R107" s="671">
        <v>0</v>
      </c>
      <c r="S107" s="672">
        <v>146</v>
      </c>
      <c r="T107" s="673">
        <f t="shared" si="121"/>
        <v>29</v>
      </c>
      <c r="U107" s="673">
        <v>0</v>
      </c>
      <c r="V107" s="674">
        <v>29</v>
      </c>
      <c r="W107" s="673">
        <f t="shared" si="122"/>
        <v>20</v>
      </c>
      <c r="X107" s="673">
        <v>0</v>
      </c>
      <c r="Y107" s="674">
        <v>20</v>
      </c>
      <c r="Z107" s="673">
        <f t="shared" si="123"/>
        <v>14</v>
      </c>
      <c r="AA107" s="673">
        <v>0</v>
      </c>
      <c r="AB107" s="674">
        <v>14</v>
      </c>
      <c r="AC107" s="673">
        <f t="shared" si="124"/>
        <v>63</v>
      </c>
      <c r="AD107" s="673">
        <v>0</v>
      </c>
      <c r="AE107" s="207">
        <f t="shared" si="125"/>
        <v>63</v>
      </c>
      <c r="AF107" s="396">
        <f t="shared" si="126"/>
        <v>13</v>
      </c>
      <c r="AG107" s="396">
        <v>0</v>
      </c>
      <c r="AH107" s="397">
        <v>13</v>
      </c>
      <c r="AI107" s="396">
        <f t="shared" si="127"/>
        <v>22</v>
      </c>
      <c r="AJ107" s="396">
        <v>0</v>
      </c>
      <c r="AK107" s="398">
        <v>22</v>
      </c>
      <c r="AL107" s="396">
        <f t="shared" si="128"/>
        <v>16</v>
      </c>
      <c r="AM107" s="396">
        <v>0</v>
      </c>
      <c r="AN107" s="397">
        <v>16</v>
      </c>
      <c r="AO107" s="415">
        <f t="shared" ref="AO107:AO116" si="146">AP107+AQ107</f>
        <v>51</v>
      </c>
      <c r="AP107" s="400"/>
      <c r="AQ107" s="207">
        <f t="shared" si="129"/>
        <v>51</v>
      </c>
      <c r="AR107" s="188">
        <f t="shared" si="130"/>
        <v>114</v>
      </c>
      <c r="AS107" s="400"/>
      <c r="AT107" s="207">
        <f t="shared" si="131"/>
        <v>114</v>
      </c>
      <c r="AU107" s="396">
        <f t="shared" si="132"/>
        <v>10</v>
      </c>
      <c r="AV107" s="396">
        <v>0</v>
      </c>
      <c r="AW107" s="398">
        <v>10</v>
      </c>
      <c r="AX107" s="401">
        <f t="shared" si="133"/>
        <v>18</v>
      </c>
      <c r="AY107" s="400"/>
      <c r="AZ107" s="397">
        <v>18</v>
      </c>
      <c r="BA107" s="396">
        <f t="shared" si="134"/>
        <v>44</v>
      </c>
      <c r="BB107" s="396">
        <v>0</v>
      </c>
      <c r="BC107" s="397">
        <v>44</v>
      </c>
      <c r="BD107" s="734">
        <f t="shared" si="135"/>
        <v>72</v>
      </c>
      <c r="BE107" s="738">
        <v>0</v>
      </c>
      <c r="BF107" s="207">
        <f t="shared" si="136"/>
        <v>72</v>
      </c>
      <c r="BG107" s="188">
        <f t="shared" si="137"/>
        <v>186</v>
      </c>
      <c r="BH107" s="188">
        <v>0</v>
      </c>
      <c r="BI107" s="207">
        <f t="shared" si="138"/>
        <v>186</v>
      </c>
      <c r="BJ107" s="396">
        <f t="shared" si="139"/>
        <v>0</v>
      </c>
      <c r="BK107" s="396">
        <v>0</v>
      </c>
      <c r="BL107" s="397"/>
      <c r="BM107" s="396">
        <f t="shared" si="140"/>
        <v>0</v>
      </c>
      <c r="BN107" s="396">
        <v>0</v>
      </c>
      <c r="BO107" s="397"/>
      <c r="BP107" s="396">
        <f t="shared" si="141"/>
        <v>0</v>
      </c>
      <c r="BQ107" s="396">
        <v>0</v>
      </c>
      <c r="BR107" s="397"/>
      <c r="BS107" s="396">
        <f t="shared" si="142"/>
        <v>0</v>
      </c>
      <c r="BT107" s="396">
        <v>0</v>
      </c>
      <c r="BU107" s="51">
        <f t="shared" si="143"/>
        <v>0</v>
      </c>
      <c r="BV107" s="225">
        <f t="shared" si="144"/>
        <v>186</v>
      </c>
      <c r="BW107" s="225">
        <v>0</v>
      </c>
      <c r="BX107" s="51">
        <f t="shared" si="145"/>
        <v>186</v>
      </c>
      <c r="BY107" s="242">
        <f>BV107/Q107</f>
        <v>1.273972602739726</v>
      </c>
    </row>
    <row r="108" spans="2:77" ht="15.75" customHeight="1" thickBot="1" x14ac:dyDescent="0.3">
      <c r="B108" s="784"/>
      <c r="C108" s="795"/>
      <c r="D108" s="402" t="s">
        <v>32</v>
      </c>
      <c r="E108" s="416">
        <f t="shared" si="112"/>
        <v>540.20000000000005</v>
      </c>
      <c r="F108" s="244">
        <f t="shared" si="113"/>
        <v>110.07000000000001</v>
      </c>
      <c r="G108" s="76"/>
      <c r="H108" s="239">
        <f t="shared" si="114"/>
        <v>69.760999999999996</v>
      </c>
      <c r="I108" s="239">
        <f t="shared" si="115"/>
        <v>179.83100000000002</v>
      </c>
      <c r="J108" s="76"/>
      <c r="K108" s="239">
        <f t="shared" si="116"/>
        <v>103.02861999999999</v>
      </c>
      <c r="L108" s="417">
        <f t="shared" si="117"/>
        <v>282.85962000000001</v>
      </c>
      <c r="M108" s="76"/>
      <c r="N108" s="239">
        <f t="shared" si="118"/>
        <v>0</v>
      </c>
      <c r="O108" s="418">
        <f t="shared" si="119"/>
        <v>282.85962000000001</v>
      </c>
      <c r="P108" s="76"/>
      <c r="Q108" s="675">
        <f t="shared" si="120"/>
        <v>540.20000000000005</v>
      </c>
      <c r="R108" s="675">
        <v>0</v>
      </c>
      <c r="S108" s="676">
        <f>S107*3.7</f>
        <v>540.20000000000005</v>
      </c>
      <c r="T108" s="677">
        <f t="shared" si="121"/>
        <v>57.932000000000002</v>
      </c>
      <c r="U108" s="677">
        <v>0</v>
      </c>
      <c r="V108" s="678">
        <v>57.932000000000002</v>
      </c>
      <c r="W108" s="677">
        <f t="shared" si="122"/>
        <v>24.331</v>
      </c>
      <c r="X108" s="677">
        <v>0</v>
      </c>
      <c r="Y108" s="678">
        <v>24.331</v>
      </c>
      <c r="Z108" s="677">
        <f t="shared" si="123"/>
        <v>27.806999999999999</v>
      </c>
      <c r="AA108" s="677">
        <v>0</v>
      </c>
      <c r="AB108" s="678">
        <v>27.806999999999999</v>
      </c>
      <c r="AC108" s="677">
        <f t="shared" si="124"/>
        <v>110.07000000000001</v>
      </c>
      <c r="AD108" s="677">
        <v>0</v>
      </c>
      <c r="AE108" s="187">
        <f t="shared" si="125"/>
        <v>110.07000000000001</v>
      </c>
      <c r="AF108" s="406">
        <f t="shared" si="126"/>
        <v>22.091000000000001</v>
      </c>
      <c r="AG108" s="406">
        <v>0</v>
      </c>
      <c r="AH108" s="407">
        <v>22.091000000000001</v>
      </c>
      <c r="AI108" s="406">
        <f t="shared" si="127"/>
        <v>29.067</v>
      </c>
      <c r="AJ108" s="406">
        <v>0</v>
      </c>
      <c r="AK108" s="408">
        <v>29.067</v>
      </c>
      <c r="AL108" s="406">
        <f t="shared" si="128"/>
        <v>18.603000000000002</v>
      </c>
      <c r="AM108" s="406">
        <v>0</v>
      </c>
      <c r="AN108" s="407">
        <v>18.603000000000002</v>
      </c>
      <c r="AO108" s="419">
        <f t="shared" si="146"/>
        <v>69.760999999999996</v>
      </c>
      <c r="AP108" s="410"/>
      <c r="AQ108" s="187">
        <f t="shared" si="129"/>
        <v>69.760999999999996</v>
      </c>
      <c r="AR108" s="198">
        <f t="shared" si="130"/>
        <v>179.83100000000002</v>
      </c>
      <c r="AS108" s="410"/>
      <c r="AT108" s="187">
        <f t="shared" si="131"/>
        <v>179.83100000000002</v>
      </c>
      <c r="AU108" s="406">
        <f t="shared" si="132"/>
        <v>18.602619999999998</v>
      </c>
      <c r="AV108" s="406">
        <v>0</v>
      </c>
      <c r="AW108" s="408">
        <v>18.602619999999998</v>
      </c>
      <c r="AX108" s="411">
        <f t="shared" si="133"/>
        <v>23.667999999999999</v>
      </c>
      <c r="AY108" s="410"/>
      <c r="AZ108" s="407">
        <v>23.667999999999999</v>
      </c>
      <c r="BA108" s="406">
        <f t="shared" si="134"/>
        <v>60.758000000000003</v>
      </c>
      <c r="BB108" s="406">
        <v>0</v>
      </c>
      <c r="BC108" s="407">
        <v>60.758000000000003</v>
      </c>
      <c r="BD108" s="735">
        <f t="shared" si="135"/>
        <v>103.02861999999999</v>
      </c>
      <c r="BE108" s="739">
        <v>0</v>
      </c>
      <c r="BF108" s="187">
        <f t="shared" si="136"/>
        <v>103.02861999999999</v>
      </c>
      <c r="BG108" s="198">
        <f t="shared" si="137"/>
        <v>282.85962000000001</v>
      </c>
      <c r="BH108" s="198">
        <v>0</v>
      </c>
      <c r="BI108" s="197">
        <f t="shared" si="138"/>
        <v>282.85962000000001</v>
      </c>
      <c r="BJ108" s="406">
        <f t="shared" si="139"/>
        <v>0</v>
      </c>
      <c r="BK108" s="406">
        <v>0</v>
      </c>
      <c r="BL108" s="407"/>
      <c r="BM108" s="406">
        <f t="shared" si="140"/>
        <v>0</v>
      </c>
      <c r="BN108" s="406">
        <v>0</v>
      </c>
      <c r="BO108" s="407"/>
      <c r="BP108" s="406">
        <f t="shared" si="141"/>
        <v>0</v>
      </c>
      <c r="BQ108" s="406">
        <v>0</v>
      </c>
      <c r="BR108" s="407"/>
      <c r="BS108" s="406">
        <f t="shared" si="142"/>
        <v>0</v>
      </c>
      <c r="BT108" s="406">
        <v>0</v>
      </c>
      <c r="BU108" s="152">
        <f t="shared" si="143"/>
        <v>0</v>
      </c>
      <c r="BV108" s="200">
        <f t="shared" si="144"/>
        <v>282.85962000000001</v>
      </c>
      <c r="BW108" s="200">
        <v>0</v>
      </c>
      <c r="BX108" s="152">
        <f t="shared" si="145"/>
        <v>282.85962000000001</v>
      </c>
      <c r="BY108" s="420">
        <f>BV108/Q108</f>
        <v>0.52362017771195846</v>
      </c>
    </row>
    <row r="109" spans="2:77" ht="15.75" customHeight="1" thickBot="1" x14ac:dyDescent="0.3">
      <c r="B109" s="790" t="s">
        <v>64</v>
      </c>
      <c r="C109" s="794" t="s">
        <v>149</v>
      </c>
      <c r="D109" s="421" t="s">
        <v>57</v>
      </c>
      <c r="E109" s="202">
        <f t="shared" si="112"/>
        <v>0</v>
      </c>
      <c r="F109" s="42">
        <f t="shared" si="113"/>
        <v>0</v>
      </c>
      <c r="G109" s="40"/>
      <c r="H109" s="42">
        <f t="shared" si="114"/>
        <v>0</v>
      </c>
      <c r="I109" s="42">
        <f t="shared" si="115"/>
        <v>0</v>
      </c>
      <c r="J109" s="40"/>
      <c r="K109" s="42">
        <f t="shared" si="116"/>
        <v>0</v>
      </c>
      <c r="L109" s="43">
        <f t="shared" si="117"/>
        <v>0</v>
      </c>
      <c r="M109" s="40"/>
      <c r="N109" s="42">
        <f t="shared" si="118"/>
        <v>0</v>
      </c>
      <c r="O109" s="394">
        <f t="shared" si="119"/>
        <v>0</v>
      </c>
      <c r="P109" s="40"/>
      <c r="Q109" s="671">
        <f t="shared" si="120"/>
        <v>0</v>
      </c>
      <c r="R109" s="671">
        <v>0</v>
      </c>
      <c r="S109" s="672"/>
      <c r="T109" s="673">
        <f t="shared" si="121"/>
        <v>0</v>
      </c>
      <c r="U109" s="673">
        <v>0</v>
      </c>
      <c r="V109" s="674">
        <v>0</v>
      </c>
      <c r="W109" s="673">
        <f t="shared" si="122"/>
        <v>0</v>
      </c>
      <c r="X109" s="673">
        <v>0</v>
      </c>
      <c r="Y109" s="674">
        <v>0</v>
      </c>
      <c r="Z109" s="673">
        <f t="shared" si="123"/>
        <v>0</v>
      </c>
      <c r="AA109" s="673">
        <v>0</v>
      </c>
      <c r="AB109" s="674">
        <v>0</v>
      </c>
      <c r="AC109" s="673">
        <f t="shared" si="124"/>
        <v>0</v>
      </c>
      <c r="AD109" s="673">
        <v>0</v>
      </c>
      <c r="AE109" s="207">
        <f t="shared" si="125"/>
        <v>0</v>
      </c>
      <c r="AF109" s="396">
        <f t="shared" si="126"/>
        <v>0</v>
      </c>
      <c r="AG109" s="396">
        <v>0</v>
      </c>
      <c r="AH109" s="397">
        <v>0</v>
      </c>
      <c r="AI109" s="396">
        <f t="shared" si="127"/>
        <v>0</v>
      </c>
      <c r="AJ109" s="396">
        <v>0</v>
      </c>
      <c r="AK109" s="398">
        <v>0</v>
      </c>
      <c r="AL109" s="396">
        <f t="shared" si="128"/>
        <v>0</v>
      </c>
      <c r="AM109" s="396">
        <v>0</v>
      </c>
      <c r="AN109" s="397">
        <v>0</v>
      </c>
      <c r="AO109" s="415">
        <f t="shared" si="146"/>
        <v>0</v>
      </c>
      <c r="AP109" s="400"/>
      <c r="AQ109" s="207">
        <f t="shared" si="129"/>
        <v>0</v>
      </c>
      <c r="AR109" s="188">
        <f t="shared" si="130"/>
        <v>0</v>
      </c>
      <c r="AS109" s="400"/>
      <c r="AT109" s="207">
        <f t="shared" si="131"/>
        <v>0</v>
      </c>
      <c r="AU109" s="396">
        <f t="shared" si="132"/>
        <v>0</v>
      </c>
      <c r="AV109" s="396">
        <v>0</v>
      </c>
      <c r="AW109" s="398">
        <v>0</v>
      </c>
      <c r="AX109" s="401">
        <f t="shared" si="133"/>
        <v>0</v>
      </c>
      <c r="AY109" s="400"/>
      <c r="AZ109" s="397">
        <v>0</v>
      </c>
      <c r="BA109" s="396">
        <f t="shared" si="134"/>
        <v>0</v>
      </c>
      <c r="BB109" s="396">
        <v>0</v>
      </c>
      <c r="BC109" s="397">
        <v>0</v>
      </c>
      <c r="BD109" s="734">
        <f t="shared" si="135"/>
        <v>0</v>
      </c>
      <c r="BE109" s="738">
        <v>0</v>
      </c>
      <c r="BF109" s="207">
        <f t="shared" si="136"/>
        <v>0</v>
      </c>
      <c r="BG109" s="188">
        <f t="shared" si="137"/>
        <v>0</v>
      </c>
      <c r="BH109" s="188">
        <v>0</v>
      </c>
      <c r="BI109" s="187">
        <f t="shared" si="138"/>
        <v>0</v>
      </c>
      <c r="BJ109" s="396">
        <f t="shared" si="139"/>
        <v>0</v>
      </c>
      <c r="BK109" s="396">
        <v>0</v>
      </c>
      <c r="BL109" s="397">
        <v>0</v>
      </c>
      <c r="BM109" s="396">
        <f t="shared" si="140"/>
        <v>0</v>
      </c>
      <c r="BN109" s="396">
        <v>0</v>
      </c>
      <c r="BO109" s="397">
        <v>0</v>
      </c>
      <c r="BP109" s="396">
        <f t="shared" si="141"/>
        <v>0</v>
      </c>
      <c r="BQ109" s="396">
        <v>0</v>
      </c>
      <c r="BR109" s="397">
        <v>0</v>
      </c>
      <c r="BS109" s="396">
        <f t="shared" si="142"/>
        <v>0</v>
      </c>
      <c r="BT109" s="396">
        <v>0</v>
      </c>
      <c r="BU109" s="51">
        <f t="shared" si="143"/>
        <v>0</v>
      </c>
      <c r="BV109" s="225">
        <f t="shared" si="144"/>
        <v>0</v>
      </c>
      <c r="BW109" s="225">
        <v>0</v>
      </c>
      <c r="BX109" s="51">
        <f t="shared" si="145"/>
        <v>0</v>
      </c>
      <c r="BY109" s="242"/>
    </row>
    <row r="110" spans="2:77" ht="15.75" customHeight="1" thickBot="1" x14ac:dyDescent="0.3">
      <c r="B110" s="784"/>
      <c r="C110" s="795"/>
      <c r="D110" s="422" t="s">
        <v>32</v>
      </c>
      <c r="E110" s="403">
        <f t="shared" si="112"/>
        <v>0</v>
      </c>
      <c r="F110" s="244">
        <f t="shared" si="113"/>
        <v>0</v>
      </c>
      <c r="G110" s="108"/>
      <c r="H110" s="110">
        <f t="shared" si="114"/>
        <v>0</v>
      </c>
      <c r="I110" s="110">
        <f t="shared" si="115"/>
        <v>0</v>
      </c>
      <c r="J110" s="108"/>
      <c r="K110" s="110">
        <f t="shared" si="116"/>
        <v>0</v>
      </c>
      <c r="L110" s="111">
        <f t="shared" si="117"/>
        <v>0</v>
      </c>
      <c r="M110" s="108"/>
      <c r="N110" s="110">
        <f t="shared" si="118"/>
        <v>0</v>
      </c>
      <c r="O110" s="404">
        <f t="shared" si="119"/>
        <v>0</v>
      </c>
      <c r="P110" s="108"/>
      <c r="Q110" s="675">
        <f t="shared" si="120"/>
        <v>0</v>
      </c>
      <c r="R110" s="675">
        <v>0</v>
      </c>
      <c r="S110" s="676"/>
      <c r="T110" s="677">
        <f t="shared" si="121"/>
        <v>0</v>
      </c>
      <c r="U110" s="677">
        <v>0</v>
      </c>
      <c r="V110" s="678">
        <v>0</v>
      </c>
      <c r="W110" s="677">
        <f t="shared" si="122"/>
        <v>0</v>
      </c>
      <c r="X110" s="677">
        <v>0</v>
      </c>
      <c r="Y110" s="678">
        <v>0</v>
      </c>
      <c r="Z110" s="677">
        <f t="shared" si="123"/>
        <v>0</v>
      </c>
      <c r="AA110" s="677">
        <v>0</v>
      </c>
      <c r="AB110" s="678">
        <v>0</v>
      </c>
      <c r="AC110" s="677">
        <f t="shared" si="124"/>
        <v>0</v>
      </c>
      <c r="AD110" s="677">
        <v>0</v>
      </c>
      <c r="AE110" s="187">
        <f t="shared" si="125"/>
        <v>0</v>
      </c>
      <c r="AF110" s="406">
        <f t="shared" si="126"/>
        <v>0</v>
      </c>
      <c r="AG110" s="406">
        <v>0</v>
      </c>
      <c r="AH110" s="407">
        <v>0</v>
      </c>
      <c r="AI110" s="406">
        <f t="shared" si="127"/>
        <v>0</v>
      </c>
      <c r="AJ110" s="406">
        <v>0</v>
      </c>
      <c r="AK110" s="408">
        <v>0</v>
      </c>
      <c r="AL110" s="406">
        <f t="shared" si="128"/>
        <v>0</v>
      </c>
      <c r="AM110" s="406">
        <v>0</v>
      </c>
      <c r="AN110" s="407">
        <v>0</v>
      </c>
      <c r="AO110" s="419">
        <f t="shared" si="146"/>
        <v>0</v>
      </c>
      <c r="AP110" s="410"/>
      <c r="AQ110" s="187">
        <f t="shared" si="129"/>
        <v>0</v>
      </c>
      <c r="AR110" s="198">
        <f t="shared" si="130"/>
        <v>0</v>
      </c>
      <c r="AS110" s="410"/>
      <c r="AT110" s="187">
        <f t="shared" si="131"/>
        <v>0</v>
      </c>
      <c r="AU110" s="406">
        <f t="shared" si="132"/>
        <v>0</v>
      </c>
      <c r="AV110" s="406">
        <v>0</v>
      </c>
      <c r="AW110" s="408">
        <v>0</v>
      </c>
      <c r="AX110" s="411">
        <f t="shared" si="133"/>
        <v>0</v>
      </c>
      <c r="AY110" s="410"/>
      <c r="AZ110" s="407">
        <v>0</v>
      </c>
      <c r="BA110" s="406">
        <f t="shared" si="134"/>
        <v>0</v>
      </c>
      <c r="BB110" s="406">
        <v>0</v>
      </c>
      <c r="BC110" s="407">
        <v>0</v>
      </c>
      <c r="BD110" s="735">
        <f t="shared" si="135"/>
        <v>0</v>
      </c>
      <c r="BE110" s="739">
        <v>0</v>
      </c>
      <c r="BF110" s="187">
        <f t="shared" si="136"/>
        <v>0</v>
      </c>
      <c r="BG110" s="198">
        <f t="shared" si="137"/>
        <v>0</v>
      </c>
      <c r="BH110" s="198">
        <v>0</v>
      </c>
      <c r="BI110" s="199">
        <f t="shared" si="138"/>
        <v>0</v>
      </c>
      <c r="BJ110" s="406">
        <f t="shared" si="139"/>
        <v>0</v>
      </c>
      <c r="BK110" s="406">
        <v>0</v>
      </c>
      <c r="BL110" s="407">
        <v>0</v>
      </c>
      <c r="BM110" s="406">
        <f t="shared" si="140"/>
        <v>0</v>
      </c>
      <c r="BN110" s="406">
        <v>0</v>
      </c>
      <c r="BO110" s="407">
        <v>0</v>
      </c>
      <c r="BP110" s="406">
        <f t="shared" si="141"/>
        <v>0</v>
      </c>
      <c r="BQ110" s="406">
        <v>0</v>
      </c>
      <c r="BR110" s="407">
        <v>0</v>
      </c>
      <c r="BS110" s="406">
        <f t="shared" si="142"/>
        <v>0</v>
      </c>
      <c r="BT110" s="406">
        <v>0</v>
      </c>
      <c r="BU110" s="152">
        <f t="shared" si="143"/>
        <v>0</v>
      </c>
      <c r="BV110" s="200">
        <f t="shared" si="144"/>
        <v>0</v>
      </c>
      <c r="BW110" s="200">
        <v>0</v>
      </c>
      <c r="BX110" s="152">
        <f t="shared" si="145"/>
        <v>0</v>
      </c>
      <c r="BY110" s="242"/>
    </row>
    <row r="111" spans="2:77" ht="15.75" customHeight="1" thickBot="1" x14ac:dyDescent="0.3">
      <c r="B111" s="790" t="s">
        <v>74</v>
      </c>
      <c r="C111" s="794" t="s">
        <v>150</v>
      </c>
      <c r="D111" s="393" t="s">
        <v>151</v>
      </c>
      <c r="E111" s="202">
        <f t="shared" si="112"/>
        <v>0</v>
      </c>
      <c r="F111" s="42">
        <f t="shared" si="113"/>
        <v>0</v>
      </c>
      <c r="G111" s="40"/>
      <c r="H111" s="42">
        <f t="shared" si="114"/>
        <v>0</v>
      </c>
      <c r="I111" s="42">
        <f t="shared" si="115"/>
        <v>0</v>
      </c>
      <c r="J111" s="40"/>
      <c r="K111" s="42">
        <f t="shared" si="116"/>
        <v>0</v>
      </c>
      <c r="L111" s="43">
        <f t="shared" si="117"/>
        <v>0</v>
      </c>
      <c r="M111" s="40"/>
      <c r="N111" s="42">
        <f t="shared" si="118"/>
        <v>0</v>
      </c>
      <c r="O111" s="394">
        <f t="shared" si="119"/>
        <v>0</v>
      </c>
      <c r="P111" s="40"/>
      <c r="Q111" s="671">
        <f t="shared" si="120"/>
        <v>0</v>
      </c>
      <c r="R111" s="671">
        <v>0</v>
      </c>
      <c r="S111" s="672"/>
      <c r="T111" s="673">
        <f t="shared" si="121"/>
        <v>0</v>
      </c>
      <c r="U111" s="673">
        <v>0</v>
      </c>
      <c r="V111" s="674">
        <v>0</v>
      </c>
      <c r="W111" s="673">
        <f t="shared" si="122"/>
        <v>0</v>
      </c>
      <c r="X111" s="673">
        <v>0</v>
      </c>
      <c r="Y111" s="674">
        <v>0</v>
      </c>
      <c r="Z111" s="673">
        <f t="shared" si="123"/>
        <v>0</v>
      </c>
      <c r="AA111" s="673">
        <v>0</v>
      </c>
      <c r="AB111" s="674">
        <v>0</v>
      </c>
      <c r="AC111" s="673">
        <f t="shared" si="124"/>
        <v>0</v>
      </c>
      <c r="AD111" s="673">
        <v>0</v>
      </c>
      <c r="AE111" s="207">
        <f t="shared" si="125"/>
        <v>0</v>
      </c>
      <c r="AF111" s="396">
        <f t="shared" si="126"/>
        <v>0</v>
      </c>
      <c r="AG111" s="396">
        <v>0</v>
      </c>
      <c r="AH111" s="397">
        <v>0</v>
      </c>
      <c r="AI111" s="396">
        <f t="shared" si="127"/>
        <v>0</v>
      </c>
      <c r="AJ111" s="396">
        <v>0</v>
      </c>
      <c r="AK111" s="398">
        <v>0</v>
      </c>
      <c r="AL111" s="396">
        <f t="shared" si="128"/>
        <v>0</v>
      </c>
      <c r="AM111" s="396">
        <v>0</v>
      </c>
      <c r="AN111" s="397">
        <v>0</v>
      </c>
      <c r="AO111" s="415">
        <f t="shared" si="146"/>
        <v>0</v>
      </c>
      <c r="AP111" s="400"/>
      <c r="AQ111" s="207">
        <f t="shared" si="129"/>
        <v>0</v>
      </c>
      <c r="AR111" s="188">
        <f t="shared" si="130"/>
        <v>0</v>
      </c>
      <c r="AS111" s="400"/>
      <c r="AT111" s="207">
        <f t="shared" si="131"/>
        <v>0</v>
      </c>
      <c r="AU111" s="396">
        <f t="shared" si="132"/>
        <v>0</v>
      </c>
      <c r="AV111" s="396">
        <v>0</v>
      </c>
      <c r="AW111" s="398">
        <v>0</v>
      </c>
      <c r="AX111" s="401">
        <f t="shared" si="133"/>
        <v>0</v>
      </c>
      <c r="AY111" s="400"/>
      <c r="AZ111" s="397">
        <v>0</v>
      </c>
      <c r="BA111" s="396">
        <f t="shared" si="134"/>
        <v>0</v>
      </c>
      <c r="BB111" s="396">
        <v>0</v>
      </c>
      <c r="BC111" s="397">
        <v>0</v>
      </c>
      <c r="BD111" s="734">
        <f t="shared" si="135"/>
        <v>0</v>
      </c>
      <c r="BE111" s="738">
        <v>0</v>
      </c>
      <c r="BF111" s="207">
        <f t="shared" si="136"/>
        <v>0</v>
      </c>
      <c r="BG111" s="188">
        <f t="shared" si="137"/>
        <v>0</v>
      </c>
      <c r="BH111" s="188">
        <v>0</v>
      </c>
      <c r="BI111" s="207">
        <f t="shared" si="138"/>
        <v>0</v>
      </c>
      <c r="BJ111" s="396">
        <f t="shared" si="139"/>
        <v>0</v>
      </c>
      <c r="BK111" s="396">
        <v>0</v>
      </c>
      <c r="BL111" s="397">
        <v>0</v>
      </c>
      <c r="BM111" s="396">
        <f t="shared" si="140"/>
        <v>0</v>
      </c>
      <c r="BN111" s="396">
        <v>0</v>
      </c>
      <c r="BO111" s="397">
        <v>0</v>
      </c>
      <c r="BP111" s="396">
        <f t="shared" si="141"/>
        <v>0</v>
      </c>
      <c r="BQ111" s="396">
        <v>0</v>
      </c>
      <c r="BR111" s="397">
        <v>0</v>
      </c>
      <c r="BS111" s="396">
        <f t="shared" si="142"/>
        <v>0</v>
      </c>
      <c r="BT111" s="396">
        <v>0</v>
      </c>
      <c r="BU111" s="51">
        <f t="shared" si="143"/>
        <v>0</v>
      </c>
      <c r="BV111" s="225">
        <f t="shared" si="144"/>
        <v>0</v>
      </c>
      <c r="BW111" s="225">
        <v>0</v>
      </c>
      <c r="BX111" s="51">
        <f t="shared" si="145"/>
        <v>0</v>
      </c>
      <c r="BY111" s="242"/>
    </row>
    <row r="112" spans="2:77" ht="15.75" customHeight="1" thickBot="1" x14ac:dyDescent="0.3">
      <c r="B112" s="784"/>
      <c r="C112" s="795"/>
      <c r="D112" s="402" t="s">
        <v>32</v>
      </c>
      <c r="E112" s="403">
        <f t="shared" si="112"/>
        <v>0</v>
      </c>
      <c r="F112" s="244">
        <f t="shared" si="113"/>
        <v>0</v>
      </c>
      <c r="G112" s="108"/>
      <c r="H112" s="110">
        <f t="shared" si="114"/>
        <v>0</v>
      </c>
      <c r="I112" s="110">
        <f t="shared" si="115"/>
        <v>0</v>
      </c>
      <c r="J112" s="108"/>
      <c r="K112" s="110">
        <f t="shared" si="116"/>
        <v>0</v>
      </c>
      <c r="L112" s="111">
        <f t="shared" si="117"/>
        <v>0</v>
      </c>
      <c r="M112" s="108"/>
      <c r="N112" s="110">
        <f t="shared" si="118"/>
        <v>0</v>
      </c>
      <c r="O112" s="404">
        <f t="shared" si="119"/>
        <v>0</v>
      </c>
      <c r="P112" s="108"/>
      <c r="Q112" s="675">
        <f t="shared" si="120"/>
        <v>0</v>
      </c>
      <c r="R112" s="675">
        <v>0</v>
      </c>
      <c r="S112" s="676"/>
      <c r="T112" s="677">
        <f t="shared" si="121"/>
        <v>0</v>
      </c>
      <c r="U112" s="677">
        <v>0</v>
      </c>
      <c r="V112" s="678">
        <v>0</v>
      </c>
      <c r="W112" s="677">
        <f t="shared" si="122"/>
        <v>0</v>
      </c>
      <c r="X112" s="677">
        <v>0</v>
      </c>
      <c r="Y112" s="678">
        <v>0</v>
      </c>
      <c r="Z112" s="677">
        <f t="shared" si="123"/>
        <v>0</v>
      </c>
      <c r="AA112" s="677">
        <v>0</v>
      </c>
      <c r="AB112" s="678">
        <v>0</v>
      </c>
      <c r="AC112" s="677">
        <f t="shared" si="124"/>
        <v>0</v>
      </c>
      <c r="AD112" s="677">
        <v>0</v>
      </c>
      <c r="AE112" s="187">
        <f t="shared" si="125"/>
        <v>0</v>
      </c>
      <c r="AF112" s="406">
        <f t="shared" si="126"/>
        <v>0</v>
      </c>
      <c r="AG112" s="406">
        <v>0</v>
      </c>
      <c r="AH112" s="407">
        <v>0</v>
      </c>
      <c r="AI112" s="406">
        <f t="shared" si="127"/>
        <v>0</v>
      </c>
      <c r="AJ112" s="406">
        <v>0</v>
      </c>
      <c r="AK112" s="408">
        <v>0</v>
      </c>
      <c r="AL112" s="406">
        <f t="shared" si="128"/>
        <v>0</v>
      </c>
      <c r="AM112" s="406">
        <v>0</v>
      </c>
      <c r="AN112" s="407">
        <v>0</v>
      </c>
      <c r="AO112" s="419">
        <f t="shared" si="146"/>
        <v>0</v>
      </c>
      <c r="AP112" s="410"/>
      <c r="AQ112" s="187">
        <f t="shared" si="129"/>
        <v>0</v>
      </c>
      <c r="AR112" s="198">
        <f t="shared" si="130"/>
        <v>0</v>
      </c>
      <c r="AS112" s="410"/>
      <c r="AT112" s="187">
        <f t="shared" si="131"/>
        <v>0</v>
      </c>
      <c r="AU112" s="406">
        <f t="shared" si="132"/>
        <v>0</v>
      </c>
      <c r="AV112" s="406">
        <v>0</v>
      </c>
      <c r="AW112" s="408">
        <v>0</v>
      </c>
      <c r="AX112" s="411">
        <f t="shared" si="133"/>
        <v>0</v>
      </c>
      <c r="AY112" s="410"/>
      <c r="AZ112" s="407">
        <v>0</v>
      </c>
      <c r="BA112" s="406">
        <f t="shared" si="134"/>
        <v>0</v>
      </c>
      <c r="BB112" s="406">
        <v>0</v>
      </c>
      <c r="BC112" s="407">
        <v>0</v>
      </c>
      <c r="BD112" s="735">
        <f t="shared" si="135"/>
        <v>0</v>
      </c>
      <c r="BE112" s="739">
        <v>0</v>
      </c>
      <c r="BF112" s="187">
        <f t="shared" si="136"/>
        <v>0</v>
      </c>
      <c r="BG112" s="198">
        <f t="shared" si="137"/>
        <v>0</v>
      </c>
      <c r="BH112" s="198">
        <v>0</v>
      </c>
      <c r="BI112" s="197">
        <f t="shared" si="138"/>
        <v>0</v>
      </c>
      <c r="BJ112" s="406">
        <f t="shared" si="139"/>
        <v>0</v>
      </c>
      <c r="BK112" s="406">
        <v>0</v>
      </c>
      <c r="BL112" s="407">
        <v>0</v>
      </c>
      <c r="BM112" s="406">
        <f t="shared" si="140"/>
        <v>0</v>
      </c>
      <c r="BN112" s="406">
        <v>0</v>
      </c>
      <c r="BO112" s="407">
        <v>0</v>
      </c>
      <c r="BP112" s="406">
        <f t="shared" si="141"/>
        <v>0</v>
      </c>
      <c r="BQ112" s="406">
        <v>0</v>
      </c>
      <c r="BR112" s="407">
        <v>0</v>
      </c>
      <c r="BS112" s="406">
        <f t="shared" si="142"/>
        <v>0</v>
      </c>
      <c r="BT112" s="406">
        <v>0</v>
      </c>
      <c r="BU112" s="152">
        <f t="shared" si="143"/>
        <v>0</v>
      </c>
      <c r="BV112" s="200">
        <f t="shared" si="144"/>
        <v>0</v>
      </c>
      <c r="BW112" s="200">
        <v>0</v>
      </c>
      <c r="BX112" s="152">
        <f t="shared" si="145"/>
        <v>0</v>
      </c>
      <c r="BY112" s="242"/>
    </row>
    <row r="113" spans="2:77" ht="30.75" customHeight="1" x14ac:dyDescent="0.25">
      <c r="B113" s="423" t="s">
        <v>77</v>
      </c>
      <c r="C113" s="424" t="s">
        <v>152</v>
      </c>
      <c r="D113" s="393" t="s">
        <v>32</v>
      </c>
      <c r="E113" s="202">
        <f t="shared" si="112"/>
        <v>0</v>
      </c>
      <c r="F113" s="42">
        <f t="shared" si="113"/>
        <v>0</v>
      </c>
      <c r="G113" s="242"/>
      <c r="H113" s="42">
        <f t="shared" si="114"/>
        <v>0</v>
      </c>
      <c r="I113" s="42">
        <f t="shared" si="115"/>
        <v>0</v>
      </c>
      <c r="J113" s="242"/>
      <c r="K113" s="42">
        <f t="shared" si="116"/>
        <v>0</v>
      </c>
      <c r="L113" s="43">
        <f t="shared" si="117"/>
        <v>0</v>
      </c>
      <c r="M113" s="242"/>
      <c r="N113" s="42">
        <f t="shared" si="118"/>
        <v>0</v>
      </c>
      <c r="O113" s="394">
        <f t="shared" si="119"/>
        <v>0</v>
      </c>
      <c r="P113" s="242"/>
      <c r="Q113" s="671">
        <f t="shared" si="120"/>
        <v>0</v>
      </c>
      <c r="R113" s="671">
        <v>0</v>
      </c>
      <c r="S113" s="672"/>
      <c r="T113" s="673">
        <f t="shared" si="121"/>
        <v>0</v>
      </c>
      <c r="U113" s="673">
        <v>0</v>
      </c>
      <c r="V113" s="674">
        <v>0</v>
      </c>
      <c r="W113" s="673">
        <f t="shared" si="122"/>
        <v>0</v>
      </c>
      <c r="X113" s="673">
        <v>0</v>
      </c>
      <c r="Y113" s="674">
        <v>0</v>
      </c>
      <c r="Z113" s="673">
        <f t="shared" si="123"/>
        <v>0</v>
      </c>
      <c r="AA113" s="673">
        <v>0</v>
      </c>
      <c r="AB113" s="674">
        <v>0</v>
      </c>
      <c r="AC113" s="673">
        <f t="shared" si="124"/>
        <v>0</v>
      </c>
      <c r="AD113" s="673">
        <v>0</v>
      </c>
      <c r="AE113" s="207">
        <f t="shared" si="125"/>
        <v>0</v>
      </c>
      <c r="AF113" s="396">
        <f t="shared" si="126"/>
        <v>0</v>
      </c>
      <c r="AG113" s="396">
        <v>0</v>
      </c>
      <c r="AH113" s="397">
        <v>0</v>
      </c>
      <c r="AI113" s="396">
        <f t="shared" si="127"/>
        <v>0</v>
      </c>
      <c r="AJ113" s="396">
        <v>0</v>
      </c>
      <c r="AK113" s="398">
        <v>0</v>
      </c>
      <c r="AL113" s="396">
        <f t="shared" si="128"/>
        <v>0</v>
      </c>
      <c r="AM113" s="396">
        <v>0</v>
      </c>
      <c r="AN113" s="397">
        <v>0</v>
      </c>
      <c r="AO113" s="425">
        <f t="shared" si="146"/>
        <v>0</v>
      </c>
      <c r="AP113" s="400"/>
      <c r="AQ113" s="207">
        <f t="shared" si="129"/>
        <v>0</v>
      </c>
      <c r="AR113" s="223">
        <f t="shared" si="130"/>
        <v>0</v>
      </c>
      <c r="AS113" s="400"/>
      <c r="AT113" s="207">
        <f t="shared" si="131"/>
        <v>0</v>
      </c>
      <c r="AU113" s="396">
        <f t="shared" si="132"/>
        <v>0</v>
      </c>
      <c r="AV113" s="396">
        <v>0</v>
      </c>
      <c r="AW113" s="398">
        <v>0</v>
      </c>
      <c r="AX113" s="401">
        <f t="shared" si="133"/>
        <v>0</v>
      </c>
      <c r="AY113" s="400"/>
      <c r="AZ113" s="397">
        <v>0</v>
      </c>
      <c r="BA113" s="396">
        <f t="shared" si="134"/>
        <v>0</v>
      </c>
      <c r="BB113" s="396">
        <v>0</v>
      </c>
      <c r="BC113" s="397">
        <v>0</v>
      </c>
      <c r="BD113" s="734">
        <f t="shared" si="135"/>
        <v>0</v>
      </c>
      <c r="BE113" s="738">
        <v>0</v>
      </c>
      <c r="BF113" s="207">
        <f t="shared" si="136"/>
        <v>0</v>
      </c>
      <c r="BG113" s="223">
        <f t="shared" si="137"/>
        <v>0</v>
      </c>
      <c r="BH113" s="223">
        <v>0</v>
      </c>
      <c r="BI113" s="207">
        <f t="shared" si="138"/>
        <v>0</v>
      </c>
      <c r="BJ113" s="396">
        <f t="shared" si="139"/>
        <v>0</v>
      </c>
      <c r="BK113" s="396">
        <v>0</v>
      </c>
      <c r="BL113" s="397">
        <v>0</v>
      </c>
      <c r="BM113" s="396">
        <f t="shared" si="140"/>
        <v>0</v>
      </c>
      <c r="BN113" s="396">
        <v>0</v>
      </c>
      <c r="BO113" s="397">
        <v>0</v>
      </c>
      <c r="BP113" s="396">
        <f t="shared" si="141"/>
        <v>0</v>
      </c>
      <c r="BQ113" s="396">
        <v>0</v>
      </c>
      <c r="BR113" s="397">
        <v>0</v>
      </c>
      <c r="BS113" s="396">
        <f t="shared" si="142"/>
        <v>0</v>
      </c>
      <c r="BT113" s="396">
        <v>0</v>
      </c>
      <c r="BU113" s="51">
        <f t="shared" si="143"/>
        <v>0</v>
      </c>
      <c r="BV113" s="225">
        <f t="shared" si="144"/>
        <v>0</v>
      </c>
      <c r="BW113" s="225">
        <v>0</v>
      </c>
      <c r="BX113" s="51">
        <f t="shared" si="145"/>
        <v>0</v>
      </c>
      <c r="BY113" s="242"/>
    </row>
    <row r="114" spans="2:77" ht="15.75" customHeight="1" thickBot="1" x14ac:dyDescent="0.3">
      <c r="B114" s="426" t="s">
        <v>153</v>
      </c>
      <c r="C114" s="427" t="s">
        <v>154</v>
      </c>
      <c r="D114" s="412" t="s">
        <v>32</v>
      </c>
      <c r="E114" s="403">
        <f t="shared" si="112"/>
        <v>0</v>
      </c>
      <c r="F114" s="244">
        <f t="shared" si="113"/>
        <v>0</v>
      </c>
      <c r="G114" s="108"/>
      <c r="H114" s="110">
        <f t="shared" si="114"/>
        <v>0</v>
      </c>
      <c r="I114" s="110">
        <f t="shared" si="115"/>
        <v>0</v>
      </c>
      <c r="J114" s="108"/>
      <c r="K114" s="110">
        <f t="shared" si="116"/>
        <v>0</v>
      </c>
      <c r="L114" s="111">
        <f t="shared" si="117"/>
        <v>0</v>
      </c>
      <c r="M114" s="108"/>
      <c r="N114" s="110">
        <f t="shared" si="118"/>
        <v>0</v>
      </c>
      <c r="O114" s="404">
        <f t="shared" si="119"/>
        <v>0</v>
      </c>
      <c r="P114" s="108"/>
      <c r="Q114" s="675">
        <f t="shared" si="120"/>
        <v>0</v>
      </c>
      <c r="R114" s="675">
        <v>0</v>
      </c>
      <c r="S114" s="676"/>
      <c r="T114" s="677">
        <f t="shared" si="121"/>
        <v>0</v>
      </c>
      <c r="U114" s="677">
        <v>0</v>
      </c>
      <c r="V114" s="678"/>
      <c r="W114" s="677">
        <f t="shared" si="122"/>
        <v>0</v>
      </c>
      <c r="X114" s="677">
        <v>0</v>
      </c>
      <c r="Y114" s="678"/>
      <c r="Z114" s="677">
        <f t="shared" si="123"/>
        <v>0</v>
      </c>
      <c r="AA114" s="677">
        <v>0</v>
      </c>
      <c r="AB114" s="678"/>
      <c r="AC114" s="677">
        <f t="shared" si="124"/>
        <v>0</v>
      </c>
      <c r="AD114" s="677">
        <v>0</v>
      </c>
      <c r="AE114" s="187">
        <f t="shared" si="125"/>
        <v>0</v>
      </c>
      <c r="AF114" s="406">
        <f t="shared" si="126"/>
        <v>0</v>
      </c>
      <c r="AG114" s="406">
        <v>0</v>
      </c>
      <c r="AH114" s="407"/>
      <c r="AI114" s="406">
        <f t="shared" si="127"/>
        <v>0</v>
      </c>
      <c r="AJ114" s="406">
        <v>0</v>
      </c>
      <c r="AK114" s="408"/>
      <c r="AL114" s="406">
        <f t="shared" si="128"/>
        <v>0</v>
      </c>
      <c r="AM114" s="406">
        <v>0</v>
      </c>
      <c r="AN114" s="407"/>
      <c r="AO114" s="419">
        <f t="shared" si="146"/>
        <v>0</v>
      </c>
      <c r="AP114" s="428"/>
      <c r="AQ114" s="187">
        <f t="shared" si="129"/>
        <v>0</v>
      </c>
      <c r="AR114" s="198">
        <f t="shared" si="130"/>
        <v>0</v>
      </c>
      <c r="AS114" s="428"/>
      <c r="AT114" s="187">
        <f t="shared" si="131"/>
        <v>0</v>
      </c>
      <c r="AU114" s="406">
        <f t="shared" si="132"/>
        <v>0</v>
      </c>
      <c r="AV114" s="406">
        <v>0</v>
      </c>
      <c r="AW114" s="408"/>
      <c r="AX114" s="411">
        <f t="shared" si="133"/>
        <v>0</v>
      </c>
      <c r="AY114" s="428"/>
      <c r="AZ114" s="407"/>
      <c r="BA114" s="406">
        <f t="shared" si="134"/>
        <v>0</v>
      </c>
      <c r="BB114" s="406">
        <v>0</v>
      </c>
      <c r="BC114" s="407"/>
      <c r="BD114" s="735">
        <f t="shared" si="135"/>
        <v>0</v>
      </c>
      <c r="BE114" s="739">
        <v>0</v>
      </c>
      <c r="BF114" s="187">
        <f t="shared" si="136"/>
        <v>0</v>
      </c>
      <c r="BG114" s="198">
        <f t="shared" si="137"/>
        <v>0</v>
      </c>
      <c r="BH114" s="198">
        <v>0</v>
      </c>
      <c r="BI114" s="199">
        <f t="shared" si="138"/>
        <v>0</v>
      </c>
      <c r="BJ114" s="406">
        <f t="shared" si="139"/>
        <v>0</v>
      </c>
      <c r="BK114" s="406">
        <v>0</v>
      </c>
      <c r="BL114" s="407"/>
      <c r="BM114" s="406">
        <f t="shared" si="140"/>
        <v>0</v>
      </c>
      <c r="BN114" s="406">
        <v>0</v>
      </c>
      <c r="BO114" s="407"/>
      <c r="BP114" s="406">
        <f t="shared" si="141"/>
        <v>0</v>
      </c>
      <c r="BQ114" s="406">
        <v>0</v>
      </c>
      <c r="BR114" s="407"/>
      <c r="BS114" s="406">
        <f t="shared" si="142"/>
        <v>0</v>
      </c>
      <c r="BT114" s="406">
        <v>0</v>
      </c>
      <c r="BU114" s="152">
        <f t="shared" si="143"/>
        <v>0</v>
      </c>
      <c r="BV114" s="200">
        <f t="shared" si="144"/>
        <v>0</v>
      </c>
      <c r="BW114" s="200">
        <v>0</v>
      </c>
      <c r="BX114" s="152">
        <f t="shared" si="145"/>
        <v>0</v>
      </c>
      <c r="BY114" s="108"/>
    </row>
    <row r="115" spans="2:77" ht="15.75" customHeight="1" thickBot="1" x14ac:dyDescent="0.3">
      <c r="B115" s="429" t="s">
        <v>79</v>
      </c>
      <c r="C115" s="430" t="s">
        <v>155</v>
      </c>
      <c r="D115" s="431" t="s">
        <v>32</v>
      </c>
      <c r="E115" s="330">
        <f t="shared" si="112"/>
        <v>405</v>
      </c>
      <c r="F115" s="342">
        <f t="shared" si="113"/>
        <v>99.578999999999994</v>
      </c>
      <c r="G115" s="236">
        <f>F115/E115</f>
        <v>0.24587407407407405</v>
      </c>
      <c r="H115" s="342">
        <f t="shared" si="114"/>
        <v>99.578999999999994</v>
      </c>
      <c r="I115" s="342">
        <f t="shared" si="115"/>
        <v>199.15799999999999</v>
      </c>
      <c r="J115" s="236">
        <f>I115/E115</f>
        <v>0.4917481481481481</v>
      </c>
      <c r="K115" s="342">
        <f t="shared" si="116"/>
        <v>99.58</v>
      </c>
      <c r="L115" s="382">
        <f t="shared" si="117"/>
        <v>298.738</v>
      </c>
      <c r="M115" s="236">
        <f>L115/E115</f>
        <v>0.73762469135802466</v>
      </c>
      <c r="N115" s="342">
        <f t="shared" si="118"/>
        <v>0</v>
      </c>
      <c r="O115" s="432">
        <f t="shared" si="119"/>
        <v>298.738</v>
      </c>
      <c r="P115" s="236">
        <f>O115/E115</f>
        <v>0.73762469135802466</v>
      </c>
      <c r="Q115" s="679">
        <f t="shared" si="120"/>
        <v>405</v>
      </c>
      <c r="R115" s="679">
        <v>0</v>
      </c>
      <c r="S115" s="680">
        <v>405</v>
      </c>
      <c r="T115" s="603">
        <f t="shared" si="121"/>
        <v>33.192999999999998</v>
      </c>
      <c r="U115" s="603">
        <v>0</v>
      </c>
      <c r="V115" s="681">
        <v>33.192999999999998</v>
      </c>
      <c r="W115" s="603">
        <f t="shared" si="122"/>
        <v>33.192999999999998</v>
      </c>
      <c r="X115" s="603">
        <v>0</v>
      </c>
      <c r="Y115" s="681">
        <v>33.192999999999998</v>
      </c>
      <c r="Z115" s="603">
        <f t="shared" si="123"/>
        <v>33.192999999999998</v>
      </c>
      <c r="AA115" s="603">
        <v>0</v>
      </c>
      <c r="AB115" s="681">
        <v>33.192999999999998</v>
      </c>
      <c r="AC115" s="603">
        <f t="shared" si="124"/>
        <v>99.578999999999994</v>
      </c>
      <c r="AD115" s="603">
        <v>0</v>
      </c>
      <c r="AE115" s="208">
        <f t="shared" si="125"/>
        <v>99.578999999999994</v>
      </c>
      <c r="AF115" s="603">
        <f t="shared" si="126"/>
        <v>33.192999999999998</v>
      </c>
      <c r="AG115" s="603">
        <v>0</v>
      </c>
      <c r="AH115" s="681">
        <v>33.192999999999998</v>
      </c>
      <c r="AI115" s="719">
        <f t="shared" si="127"/>
        <v>33.192999999999998</v>
      </c>
      <c r="AJ115" s="719">
        <v>0</v>
      </c>
      <c r="AK115" s="720">
        <v>33.192999999999998</v>
      </c>
      <c r="AL115" s="719">
        <f t="shared" si="128"/>
        <v>33.192999999999998</v>
      </c>
      <c r="AM115" s="719">
        <v>0</v>
      </c>
      <c r="AN115" s="435">
        <v>33.192999999999998</v>
      </c>
      <c r="AO115" s="437">
        <f t="shared" si="146"/>
        <v>99.578999999999994</v>
      </c>
      <c r="AP115" s="438"/>
      <c r="AQ115" s="208">
        <f t="shared" si="129"/>
        <v>99.578999999999994</v>
      </c>
      <c r="AR115" s="437">
        <f t="shared" si="130"/>
        <v>199.15799999999999</v>
      </c>
      <c r="AS115" s="438"/>
      <c r="AT115" s="207">
        <f t="shared" si="131"/>
        <v>199.15799999999999</v>
      </c>
      <c r="AU115" s="434">
        <f t="shared" si="132"/>
        <v>33.192999999999998</v>
      </c>
      <c r="AV115" s="434">
        <v>0</v>
      </c>
      <c r="AW115" s="436">
        <v>33.192999999999998</v>
      </c>
      <c r="AX115" s="437">
        <f>AY115+AZ115</f>
        <v>33.192999999999998</v>
      </c>
      <c r="AY115" s="438"/>
      <c r="AZ115" s="435">
        <v>33.192999999999998</v>
      </c>
      <c r="BA115" s="434">
        <f t="shared" si="134"/>
        <v>33.194000000000003</v>
      </c>
      <c r="BB115" s="434">
        <v>0</v>
      </c>
      <c r="BC115" s="435">
        <v>33.194000000000003</v>
      </c>
      <c r="BD115" s="736">
        <f t="shared" si="135"/>
        <v>99.58</v>
      </c>
      <c r="BE115" s="740">
        <v>0</v>
      </c>
      <c r="BF115" s="208">
        <f t="shared" si="136"/>
        <v>99.58</v>
      </c>
      <c r="BG115" s="437">
        <f t="shared" si="137"/>
        <v>298.738</v>
      </c>
      <c r="BH115" s="438"/>
      <c r="BI115" s="346">
        <f t="shared" si="138"/>
        <v>298.738</v>
      </c>
      <c r="BJ115" s="434">
        <f t="shared" si="139"/>
        <v>0</v>
      </c>
      <c r="BK115" s="434">
        <v>0</v>
      </c>
      <c r="BL115" s="435"/>
      <c r="BM115" s="434">
        <f t="shared" si="140"/>
        <v>0</v>
      </c>
      <c r="BN115" s="434">
        <v>0</v>
      </c>
      <c r="BO115" s="435"/>
      <c r="BP115" s="434">
        <f t="shared" si="141"/>
        <v>0</v>
      </c>
      <c r="BQ115" s="434">
        <v>0</v>
      </c>
      <c r="BR115" s="435"/>
      <c r="BS115" s="434">
        <f t="shared" si="142"/>
        <v>0</v>
      </c>
      <c r="BT115" s="434">
        <v>0</v>
      </c>
      <c r="BU115" s="439">
        <f t="shared" si="143"/>
        <v>0</v>
      </c>
      <c r="BV115" s="437">
        <f t="shared" si="144"/>
        <v>298.738</v>
      </c>
      <c r="BW115" s="438"/>
      <c r="BX115" s="51">
        <f t="shared" si="145"/>
        <v>298.738</v>
      </c>
      <c r="BY115" s="236">
        <f>BV115/Q115</f>
        <v>0.73762469135802466</v>
      </c>
    </row>
    <row r="116" spans="2:77" ht="30.75" customHeight="1" x14ac:dyDescent="0.25">
      <c r="B116" s="440" t="s">
        <v>81</v>
      </c>
      <c r="C116" s="615" t="s">
        <v>156</v>
      </c>
      <c r="D116" s="442" t="s">
        <v>32</v>
      </c>
      <c r="E116" s="202">
        <f t="shared" si="112"/>
        <v>4443</v>
      </c>
      <c r="F116" s="42">
        <f t="shared" si="113"/>
        <v>1414.13</v>
      </c>
      <c r="G116" s="40">
        <f>F116/E116</f>
        <v>0.31828269187485936</v>
      </c>
      <c r="H116" s="42">
        <f t="shared" si="114"/>
        <v>1282.355</v>
      </c>
      <c r="I116" s="42">
        <f t="shared" si="115"/>
        <v>2696.4850000000001</v>
      </c>
      <c r="J116" s="40">
        <f>I116/E116</f>
        <v>0.60690636957011035</v>
      </c>
      <c r="K116" s="42">
        <f t="shared" si="116"/>
        <v>1493.7049999999999</v>
      </c>
      <c r="L116" s="43">
        <f t="shared" si="117"/>
        <v>4190.1900000000005</v>
      </c>
      <c r="M116" s="40">
        <f>L116/E116</f>
        <v>0.94309925725860921</v>
      </c>
      <c r="N116" s="42">
        <f t="shared" si="118"/>
        <v>0</v>
      </c>
      <c r="O116" s="394">
        <f t="shared" si="119"/>
        <v>4190.1900000000005</v>
      </c>
      <c r="P116" s="40">
        <f>O116/E116</f>
        <v>0.94309925725860921</v>
      </c>
      <c r="Q116" s="682">
        <f t="shared" si="120"/>
        <v>4443</v>
      </c>
      <c r="R116" s="683">
        <v>0</v>
      </c>
      <c r="S116" s="684">
        <v>4443</v>
      </c>
      <c r="T116" s="604">
        <f t="shared" si="121"/>
        <v>427.58699999999999</v>
      </c>
      <c r="U116" s="685">
        <v>0</v>
      </c>
      <c r="V116" s="686">
        <v>427.58699999999999</v>
      </c>
      <c r="W116" s="604">
        <f t="shared" si="122"/>
        <v>572.11500000000001</v>
      </c>
      <c r="X116" s="685">
        <v>0</v>
      </c>
      <c r="Y116" s="686">
        <v>572.11500000000001</v>
      </c>
      <c r="Z116" s="604">
        <f t="shared" si="123"/>
        <v>414.428</v>
      </c>
      <c r="AA116" s="685">
        <v>0</v>
      </c>
      <c r="AB116" s="686">
        <v>414.428</v>
      </c>
      <c r="AC116" s="604">
        <f t="shared" si="124"/>
        <v>1414.13</v>
      </c>
      <c r="AD116" s="685">
        <v>0</v>
      </c>
      <c r="AE116" s="207">
        <f t="shared" si="125"/>
        <v>1414.13</v>
      </c>
      <c r="AF116" s="604">
        <f t="shared" si="126"/>
        <v>416.315</v>
      </c>
      <c r="AG116" s="685">
        <v>0</v>
      </c>
      <c r="AH116" s="686">
        <v>416.315</v>
      </c>
      <c r="AI116" s="721">
        <f t="shared" si="127"/>
        <v>421.97</v>
      </c>
      <c r="AJ116" s="722">
        <v>0</v>
      </c>
      <c r="AK116" s="723">
        <v>421.97</v>
      </c>
      <c r="AL116" s="721">
        <f t="shared" si="128"/>
        <v>444.07</v>
      </c>
      <c r="AM116" s="722">
        <v>0</v>
      </c>
      <c r="AN116" s="447">
        <v>444.07</v>
      </c>
      <c r="AO116" s="450">
        <f t="shared" si="146"/>
        <v>1282.355</v>
      </c>
      <c r="AP116" s="399"/>
      <c r="AQ116" s="207">
        <f t="shared" si="129"/>
        <v>1282.355</v>
      </c>
      <c r="AR116" s="450">
        <f t="shared" si="130"/>
        <v>2696.4850000000001</v>
      </c>
      <c r="AS116" s="400"/>
      <c r="AT116" s="207">
        <f t="shared" si="131"/>
        <v>2696.4850000000001</v>
      </c>
      <c r="AU116" s="604">
        <f t="shared" si="132"/>
        <v>495.91899999999998</v>
      </c>
      <c r="AV116" s="685">
        <v>0</v>
      </c>
      <c r="AW116" s="723">
        <v>495.91899999999998</v>
      </c>
      <c r="AX116" s="450">
        <f>AY116+AZ116</f>
        <v>497.95</v>
      </c>
      <c r="AY116" s="400"/>
      <c r="AZ116" s="447">
        <v>497.95</v>
      </c>
      <c r="BA116" s="604">
        <f t="shared" si="134"/>
        <v>499.83600000000001</v>
      </c>
      <c r="BB116" s="685">
        <v>0</v>
      </c>
      <c r="BC116" s="447">
        <v>499.83600000000001</v>
      </c>
      <c r="BD116" s="737">
        <f t="shared" si="135"/>
        <v>1493.7049999999999</v>
      </c>
      <c r="BE116" s="741">
        <v>0</v>
      </c>
      <c r="BF116" s="207">
        <f t="shared" si="136"/>
        <v>1493.7049999999999</v>
      </c>
      <c r="BG116" s="450">
        <f t="shared" si="137"/>
        <v>4190.1900000000005</v>
      </c>
      <c r="BH116" s="400"/>
      <c r="BI116" s="207">
        <f t="shared" si="138"/>
        <v>4190.1900000000005</v>
      </c>
      <c r="BJ116" s="604">
        <f t="shared" si="139"/>
        <v>0</v>
      </c>
      <c r="BK116" s="685">
        <v>0</v>
      </c>
      <c r="BL116" s="686"/>
      <c r="BM116" s="604">
        <f t="shared" si="140"/>
        <v>0</v>
      </c>
      <c r="BN116" s="685">
        <v>0</v>
      </c>
      <c r="BO116" s="686"/>
      <c r="BP116" s="604">
        <f t="shared" si="141"/>
        <v>0</v>
      </c>
      <c r="BQ116" s="685">
        <v>0</v>
      </c>
      <c r="BR116" s="686"/>
      <c r="BS116" s="604">
        <f t="shared" si="142"/>
        <v>0</v>
      </c>
      <c r="BT116" s="685">
        <v>0</v>
      </c>
      <c r="BU116" s="51">
        <f t="shared" si="143"/>
        <v>0</v>
      </c>
      <c r="BV116" s="450">
        <f t="shared" si="144"/>
        <v>4190.1900000000005</v>
      </c>
      <c r="BW116" s="400"/>
      <c r="BX116" s="51">
        <f t="shared" si="145"/>
        <v>4190.1900000000005</v>
      </c>
      <c r="BY116" s="242">
        <f>BV116/Q116</f>
        <v>0.94309925725860921</v>
      </c>
    </row>
    <row r="117" spans="2:77" ht="15.75" customHeight="1" x14ac:dyDescent="0.25">
      <c r="B117" s="451" t="s">
        <v>157</v>
      </c>
      <c r="C117" s="452" t="s">
        <v>158</v>
      </c>
      <c r="D117" s="453" t="s">
        <v>146</v>
      </c>
      <c r="E117" s="454">
        <f t="shared" si="112"/>
        <v>0</v>
      </c>
      <c r="F117" s="61">
        <f t="shared" si="113"/>
        <v>0</v>
      </c>
      <c r="G117" s="59"/>
      <c r="H117" s="61">
        <f t="shared" si="114"/>
        <v>0</v>
      </c>
      <c r="I117" s="61">
        <f t="shared" si="115"/>
        <v>0</v>
      </c>
      <c r="J117" s="59"/>
      <c r="K117" s="61">
        <f t="shared" si="116"/>
        <v>0</v>
      </c>
      <c r="L117" s="62">
        <f t="shared" si="117"/>
        <v>0</v>
      </c>
      <c r="M117" s="59"/>
      <c r="N117" s="61">
        <f t="shared" si="118"/>
        <v>0</v>
      </c>
      <c r="O117" s="455">
        <f t="shared" si="119"/>
        <v>0</v>
      </c>
      <c r="P117" s="59"/>
      <c r="Q117" s="687"/>
      <c r="R117" s="687"/>
      <c r="S117" s="688"/>
      <c r="T117" s="689"/>
      <c r="U117" s="689"/>
      <c r="V117" s="690"/>
      <c r="W117" s="689"/>
      <c r="X117" s="689"/>
      <c r="Y117" s="690"/>
      <c r="Z117" s="689"/>
      <c r="AA117" s="689"/>
      <c r="AB117" s="690"/>
      <c r="AC117" s="460"/>
      <c r="AD117" s="460"/>
      <c r="AE117" s="181">
        <f t="shared" si="125"/>
        <v>0</v>
      </c>
      <c r="AF117" s="460"/>
      <c r="AG117" s="461"/>
      <c r="AH117" s="458"/>
      <c r="AI117" s="460"/>
      <c r="AJ117" s="461"/>
      <c r="AK117" s="459"/>
      <c r="AL117" s="460"/>
      <c r="AM117" s="461"/>
      <c r="AN117" s="458"/>
      <c r="AO117" s="460"/>
      <c r="AP117" s="460"/>
      <c r="AQ117" s="181">
        <f t="shared" si="129"/>
        <v>0</v>
      </c>
      <c r="AR117" s="460"/>
      <c r="AS117" s="461"/>
      <c r="AT117" s="463"/>
      <c r="AU117" s="460"/>
      <c r="AV117" s="461"/>
      <c r="AW117" s="459"/>
      <c r="AX117" s="460"/>
      <c r="AY117" s="461"/>
      <c r="AZ117" s="458"/>
      <c r="BA117" s="460"/>
      <c r="BB117" s="461"/>
      <c r="BC117" s="458"/>
      <c r="BD117" s="460"/>
      <c r="BE117" s="461"/>
      <c r="BF117" s="181">
        <f t="shared" si="136"/>
        <v>0</v>
      </c>
      <c r="BG117" s="460"/>
      <c r="BH117" s="461"/>
      <c r="BI117" s="464"/>
      <c r="BJ117" s="460"/>
      <c r="BK117" s="461"/>
      <c r="BL117" s="458"/>
      <c r="BM117" s="460"/>
      <c r="BN117" s="461"/>
      <c r="BO117" s="458"/>
      <c r="BP117" s="460"/>
      <c r="BQ117" s="461"/>
      <c r="BR117" s="458"/>
      <c r="BS117" s="465"/>
      <c r="BT117" s="465"/>
      <c r="BU117" s="145">
        <f t="shared" si="143"/>
        <v>0</v>
      </c>
      <c r="BV117" s="465"/>
      <c r="BW117" s="466"/>
      <c r="BX117" s="136">
        <f t="shared" si="145"/>
        <v>0</v>
      </c>
      <c r="BY117" s="467"/>
    </row>
    <row r="118" spans="2:77" ht="15.75" customHeight="1" x14ac:dyDescent="0.25">
      <c r="B118" s="783" t="s">
        <v>159</v>
      </c>
      <c r="C118" s="785" t="s">
        <v>160</v>
      </c>
      <c r="D118" s="468" t="s">
        <v>57</v>
      </c>
      <c r="E118" s="469">
        <f t="shared" si="112"/>
        <v>0</v>
      </c>
      <c r="F118" s="78">
        <f t="shared" si="113"/>
        <v>0</v>
      </c>
      <c r="G118" s="76"/>
      <c r="H118" s="78">
        <f t="shared" si="114"/>
        <v>0</v>
      </c>
      <c r="I118" s="78">
        <f t="shared" si="115"/>
        <v>0</v>
      </c>
      <c r="J118" s="76"/>
      <c r="K118" s="78">
        <f t="shared" si="116"/>
        <v>0</v>
      </c>
      <c r="L118" s="79">
        <f t="shared" si="117"/>
        <v>0</v>
      </c>
      <c r="M118" s="76"/>
      <c r="N118" s="78">
        <f t="shared" si="118"/>
        <v>0</v>
      </c>
      <c r="O118" s="470">
        <f t="shared" si="119"/>
        <v>0</v>
      </c>
      <c r="P118" s="76"/>
      <c r="Q118" s="682">
        <f t="shared" ref="Q118:Q131" si="147">R118+S118</f>
        <v>0</v>
      </c>
      <c r="R118" s="682">
        <v>0</v>
      </c>
      <c r="S118" s="691"/>
      <c r="T118" s="604">
        <f t="shared" ref="T118:T131" si="148">U118+V118</f>
        <v>0</v>
      </c>
      <c r="U118" s="604">
        <v>0</v>
      </c>
      <c r="V118" s="692">
        <v>0</v>
      </c>
      <c r="W118" s="604">
        <f t="shared" ref="W118:W143" si="149">X118+Y118</f>
        <v>0</v>
      </c>
      <c r="X118" s="604">
        <v>0</v>
      </c>
      <c r="Y118" s="692">
        <v>0</v>
      </c>
      <c r="Z118" s="604">
        <f t="shared" ref="Z118:Z143" si="150">AA118+AB118</f>
        <v>0</v>
      </c>
      <c r="AA118" s="604">
        <v>0</v>
      </c>
      <c r="AB118" s="692">
        <v>0</v>
      </c>
      <c r="AC118" s="473"/>
      <c r="AD118" s="473"/>
      <c r="AE118" s="189">
        <f t="shared" si="125"/>
        <v>0</v>
      </c>
      <c r="AF118" s="473"/>
      <c r="AG118" s="474"/>
      <c r="AH118" s="471">
        <v>0</v>
      </c>
      <c r="AI118" s="473"/>
      <c r="AJ118" s="474"/>
      <c r="AK118" s="472">
        <v>0</v>
      </c>
      <c r="AL118" s="473"/>
      <c r="AM118" s="474"/>
      <c r="AN118" s="471">
        <v>0</v>
      </c>
      <c r="AO118" s="473"/>
      <c r="AP118" s="473"/>
      <c r="AQ118" s="189">
        <f t="shared" si="129"/>
        <v>0</v>
      </c>
      <c r="AR118" s="473"/>
      <c r="AS118" s="474"/>
      <c r="AT118" s="476"/>
      <c r="AU118" s="473"/>
      <c r="AV118" s="474"/>
      <c r="AW118" s="475">
        <v>0</v>
      </c>
      <c r="AX118" s="473"/>
      <c r="AY118" s="474"/>
      <c r="AZ118" s="471">
        <v>0</v>
      </c>
      <c r="BA118" s="473"/>
      <c r="BB118" s="474"/>
      <c r="BC118" s="471">
        <v>0</v>
      </c>
      <c r="BD118" s="473"/>
      <c r="BE118" s="474"/>
      <c r="BF118" s="189">
        <f t="shared" si="136"/>
        <v>0</v>
      </c>
      <c r="BG118" s="473"/>
      <c r="BH118" s="474"/>
      <c r="BI118" s="477"/>
      <c r="BJ118" s="473"/>
      <c r="BK118" s="474"/>
      <c r="BL118" s="471">
        <v>0</v>
      </c>
      <c r="BM118" s="473"/>
      <c r="BN118" s="474"/>
      <c r="BO118" s="471">
        <v>0</v>
      </c>
      <c r="BP118" s="473"/>
      <c r="BQ118" s="474"/>
      <c r="BR118" s="471">
        <v>0</v>
      </c>
      <c r="BS118" s="478"/>
      <c r="BT118" s="478"/>
      <c r="BU118" s="88">
        <f t="shared" si="143"/>
        <v>0</v>
      </c>
      <c r="BV118" s="478"/>
      <c r="BW118" s="479"/>
      <c r="BX118" s="88">
        <f t="shared" si="145"/>
        <v>0</v>
      </c>
      <c r="BY118" s="480"/>
    </row>
    <row r="119" spans="2:77" s="487" customFormat="1" ht="15.75" customHeight="1" x14ac:dyDescent="0.25">
      <c r="B119" s="788"/>
      <c r="C119" s="789"/>
      <c r="D119" s="468" t="s">
        <v>32</v>
      </c>
      <c r="E119" s="469">
        <f t="shared" si="112"/>
        <v>0</v>
      </c>
      <c r="F119" s="78">
        <f t="shared" si="113"/>
        <v>0</v>
      </c>
      <c r="G119" s="480"/>
      <c r="H119" s="78">
        <f t="shared" si="114"/>
        <v>0</v>
      </c>
      <c r="I119" s="78">
        <f t="shared" si="115"/>
        <v>0</v>
      </c>
      <c r="J119" s="480"/>
      <c r="K119" s="78">
        <f t="shared" si="116"/>
        <v>0</v>
      </c>
      <c r="L119" s="79">
        <f t="shared" si="117"/>
        <v>0</v>
      </c>
      <c r="M119" s="480"/>
      <c r="N119" s="78">
        <f t="shared" si="118"/>
        <v>0</v>
      </c>
      <c r="O119" s="470">
        <f t="shared" si="119"/>
        <v>0</v>
      </c>
      <c r="P119" s="480"/>
      <c r="Q119" s="693">
        <f t="shared" si="147"/>
        <v>0</v>
      </c>
      <c r="R119" s="682">
        <v>0</v>
      </c>
      <c r="S119" s="691"/>
      <c r="T119" s="604">
        <f t="shared" si="148"/>
        <v>0</v>
      </c>
      <c r="U119" s="604">
        <v>0</v>
      </c>
      <c r="V119" s="692">
        <v>0</v>
      </c>
      <c r="W119" s="604">
        <f t="shared" si="149"/>
        <v>0</v>
      </c>
      <c r="X119" s="604">
        <v>0</v>
      </c>
      <c r="Y119" s="692">
        <v>0</v>
      </c>
      <c r="Z119" s="604">
        <f t="shared" si="150"/>
        <v>0</v>
      </c>
      <c r="AA119" s="604">
        <v>0</v>
      </c>
      <c r="AB119" s="692">
        <v>0</v>
      </c>
      <c r="AC119" s="473"/>
      <c r="AD119" s="473"/>
      <c r="AE119" s="189">
        <f t="shared" si="125"/>
        <v>0</v>
      </c>
      <c r="AF119" s="473"/>
      <c r="AG119" s="474"/>
      <c r="AH119" s="471">
        <v>0</v>
      </c>
      <c r="AI119" s="473"/>
      <c r="AJ119" s="474"/>
      <c r="AK119" s="472">
        <v>0</v>
      </c>
      <c r="AL119" s="473"/>
      <c r="AM119" s="474"/>
      <c r="AN119" s="471">
        <v>0</v>
      </c>
      <c r="AO119" s="473"/>
      <c r="AP119" s="473"/>
      <c r="AQ119" s="189">
        <f t="shared" si="129"/>
        <v>0</v>
      </c>
      <c r="AR119" s="473"/>
      <c r="AS119" s="474"/>
      <c r="AT119" s="476"/>
      <c r="AU119" s="473"/>
      <c r="AV119" s="474"/>
      <c r="AW119" s="475">
        <v>0</v>
      </c>
      <c r="AX119" s="473"/>
      <c r="AY119" s="474"/>
      <c r="AZ119" s="471">
        <v>0</v>
      </c>
      <c r="BA119" s="473"/>
      <c r="BB119" s="474"/>
      <c r="BC119" s="471">
        <v>0</v>
      </c>
      <c r="BD119" s="473"/>
      <c r="BE119" s="474"/>
      <c r="BF119" s="189">
        <f t="shared" si="136"/>
        <v>0</v>
      </c>
      <c r="BG119" s="473"/>
      <c r="BH119" s="474"/>
      <c r="BI119" s="477"/>
      <c r="BJ119" s="473"/>
      <c r="BK119" s="474"/>
      <c r="BL119" s="471">
        <v>0</v>
      </c>
      <c r="BM119" s="473"/>
      <c r="BN119" s="474"/>
      <c r="BO119" s="471">
        <v>0</v>
      </c>
      <c r="BP119" s="473"/>
      <c r="BQ119" s="474"/>
      <c r="BR119" s="471">
        <v>0</v>
      </c>
      <c r="BS119" s="478"/>
      <c r="BT119" s="478"/>
      <c r="BU119" s="88">
        <f t="shared" si="143"/>
        <v>0</v>
      </c>
      <c r="BV119" s="478"/>
      <c r="BW119" s="479"/>
      <c r="BX119" s="152">
        <f t="shared" si="145"/>
        <v>0</v>
      </c>
      <c r="BY119" s="480"/>
    </row>
    <row r="120" spans="2:77" s="487" customFormat="1" ht="15.75" customHeight="1" x14ac:dyDescent="0.25">
      <c r="B120" s="792" t="s">
        <v>161</v>
      </c>
      <c r="C120" s="793" t="s">
        <v>162</v>
      </c>
      <c r="D120" s="412" t="s">
        <v>57</v>
      </c>
      <c r="E120" s="186">
        <f t="shared" si="112"/>
        <v>0</v>
      </c>
      <c r="F120" s="240">
        <f t="shared" si="113"/>
        <v>0</v>
      </c>
      <c r="G120" s="236"/>
      <c r="H120" s="237">
        <f t="shared" si="114"/>
        <v>0</v>
      </c>
      <c r="I120" s="237">
        <f t="shared" si="115"/>
        <v>0</v>
      </c>
      <c r="J120" s="236"/>
      <c r="K120" s="237">
        <f t="shared" si="116"/>
        <v>0</v>
      </c>
      <c r="L120" s="413">
        <f t="shared" si="117"/>
        <v>0</v>
      </c>
      <c r="M120" s="236"/>
      <c r="N120" s="237">
        <f t="shared" si="118"/>
        <v>0</v>
      </c>
      <c r="O120" s="545">
        <f t="shared" si="119"/>
        <v>0</v>
      </c>
      <c r="P120" s="236"/>
      <c r="Q120" s="683">
        <f t="shared" si="147"/>
        <v>0</v>
      </c>
      <c r="R120" s="683">
        <v>0</v>
      </c>
      <c r="S120" s="684"/>
      <c r="T120" s="685">
        <f t="shared" si="148"/>
        <v>0</v>
      </c>
      <c r="U120" s="685">
        <v>0</v>
      </c>
      <c r="V120" s="692">
        <v>0</v>
      </c>
      <c r="W120" s="685">
        <f t="shared" si="149"/>
        <v>0</v>
      </c>
      <c r="X120" s="685">
        <v>0</v>
      </c>
      <c r="Y120" s="692">
        <v>0</v>
      </c>
      <c r="Z120" s="685">
        <f t="shared" si="150"/>
        <v>0</v>
      </c>
      <c r="AA120" s="685">
        <v>0</v>
      </c>
      <c r="AB120" s="692">
        <v>0</v>
      </c>
      <c r="AC120" s="488"/>
      <c r="AD120" s="488"/>
      <c r="AE120" s="187">
        <f t="shared" si="125"/>
        <v>0</v>
      </c>
      <c r="AF120" s="488"/>
      <c r="AG120" s="489"/>
      <c r="AH120" s="471">
        <v>0</v>
      </c>
      <c r="AI120" s="488"/>
      <c r="AJ120" s="489"/>
      <c r="AK120" s="448">
        <v>0</v>
      </c>
      <c r="AL120" s="488"/>
      <c r="AM120" s="489"/>
      <c r="AN120" s="471">
        <v>0</v>
      </c>
      <c r="AO120" s="488"/>
      <c r="AP120" s="488"/>
      <c r="AQ120" s="187">
        <f t="shared" si="129"/>
        <v>0</v>
      </c>
      <c r="AR120" s="488"/>
      <c r="AS120" s="489"/>
      <c r="AT120" s="490"/>
      <c r="AU120" s="488"/>
      <c r="AV120" s="489"/>
      <c r="AW120" s="448">
        <v>0</v>
      </c>
      <c r="AX120" s="488"/>
      <c r="AY120" s="489"/>
      <c r="AZ120" s="471">
        <v>0</v>
      </c>
      <c r="BA120" s="488"/>
      <c r="BB120" s="489"/>
      <c r="BC120" s="471">
        <v>0</v>
      </c>
      <c r="BD120" s="488"/>
      <c r="BE120" s="489"/>
      <c r="BF120" s="187">
        <f t="shared" si="136"/>
        <v>0</v>
      </c>
      <c r="BG120" s="488"/>
      <c r="BH120" s="489"/>
      <c r="BI120" s="491"/>
      <c r="BJ120" s="488"/>
      <c r="BK120" s="489"/>
      <c r="BL120" s="447">
        <v>0</v>
      </c>
      <c r="BM120" s="488"/>
      <c r="BN120" s="489"/>
      <c r="BO120" s="447">
        <v>0</v>
      </c>
      <c r="BP120" s="488"/>
      <c r="BQ120" s="489"/>
      <c r="BR120" s="447">
        <v>0</v>
      </c>
      <c r="BS120" s="492"/>
      <c r="BT120" s="492"/>
      <c r="BU120" s="152">
        <f t="shared" si="143"/>
        <v>0</v>
      </c>
      <c r="BV120" s="492"/>
      <c r="BW120" s="493"/>
      <c r="BX120" s="152">
        <f t="shared" si="145"/>
        <v>0</v>
      </c>
      <c r="BY120" s="420"/>
    </row>
    <row r="121" spans="2:77" ht="15.75" customHeight="1" x14ac:dyDescent="0.25">
      <c r="B121" s="788"/>
      <c r="C121" s="789"/>
      <c r="D121" s="468" t="s">
        <v>32</v>
      </c>
      <c r="E121" s="469">
        <f t="shared" si="112"/>
        <v>0</v>
      </c>
      <c r="F121" s="75">
        <f t="shared" si="113"/>
        <v>0</v>
      </c>
      <c r="G121" s="76"/>
      <c r="H121" s="78">
        <f t="shared" si="114"/>
        <v>0</v>
      </c>
      <c r="I121" s="78">
        <f t="shared" si="115"/>
        <v>0</v>
      </c>
      <c r="J121" s="76"/>
      <c r="K121" s="78">
        <f t="shared" si="116"/>
        <v>0</v>
      </c>
      <c r="L121" s="79">
        <f t="shared" si="117"/>
        <v>0</v>
      </c>
      <c r="M121" s="76"/>
      <c r="N121" s="78">
        <f t="shared" si="118"/>
        <v>0</v>
      </c>
      <c r="O121" s="470">
        <f t="shared" si="119"/>
        <v>0</v>
      </c>
      <c r="P121" s="76"/>
      <c r="Q121" s="682">
        <f t="shared" si="147"/>
        <v>0</v>
      </c>
      <c r="R121" s="682">
        <v>0</v>
      </c>
      <c r="S121" s="691"/>
      <c r="T121" s="604">
        <f t="shared" si="148"/>
        <v>0</v>
      </c>
      <c r="U121" s="604">
        <v>0</v>
      </c>
      <c r="V121" s="692">
        <v>0</v>
      </c>
      <c r="W121" s="604">
        <f t="shared" si="149"/>
        <v>0</v>
      </c>
      <c r="X121" s="604">
        <v>0</v>
      </c>
      <c r="Y121" s="692">
        <v>0</v>
      </c>
      <c r="Z121" s="604">
        <f t="shared" si="150"/>
        <v>0</v>
      </c>
      <c r="AA121" s="604">
        <v>0</v>
      </c>
      <c r="AB121" s="692">
        <v>0</v>
      </c>
      <c r="AC121" s="473"/>
      <c r="AD121" s="473"/>
      <c r="AE121" s="189">
        <f t="shared" si="125"/>
        <v>0</v>
      </c>
      <c r="AF121" s="473"/>
      <c r="AG121" s="474"/>
      <c r="AH121" s="471">
        <v>0</v>
      </c>
      <c r="AI121" s="473"/>
      <c r="AJ121" s="474"/>
      <c r="AK121" s="472">
        <v>0</v>
      </c>
      <c r="AL121" s="473"/>
      <c r="AM121" s="474"/>
      <c r="AN121" s="471">
        <v>0</v>
      </c>
      <c r="AO121" s="473"/>
      <c r="AP121" s="473"/>
      <c r="AQ121" s="189">
        <f t="shared" si="129"/>
        <v>0</v>
      </c>
      <c r="AR121" s="473"/>
      <c r="AS121" s="474"/>
      <c r="AT121" s="476"/>
      <c r="AU121" s="473"/>
      <c r="AV121" s="474"/>
      <c r="AW121" s="472">
        <v>0</v>
      </c>
      <c r="AX121" s="473"/>
      <c r="AY121" s="474"/>
      <c r="AZ121" s="471">
        <v>0</v>
      </c>
      <c r="BA121" s="473"/>
      <c r="BB121" s="474"/>
      <c r="BC121" s="471">
        <v>0</v>
      </c>
      <c r="BD121" s="473"/>
      <c r="BE121" s="474"/>
      <c r="BF121" s="189">
        <f t="shared" si="136"/>
        <v>0</v>
      </c>
      <c r="BG121" s="473"/>
      <c r="BH121" s="474"/>
      <c r="BI121" s="477"/>
      <c r="BJ121" s="473"/>
      <c r="BK121" s="474"/>
      <c r="BL121" s="471">
        <v>0</v>
      </c>
      <c r="BM121" s="473"/>
      <c r="BN121" s="474"/>
      <c r="BO121" s="471">
        <v>0</v>
      </c>
      <c r="BP121" s="473"/>
      <c r="BQ121" s="474"/>
      <c r="BR121" s="471">
        <v>0</v>
      </c>
      <c r="BS121" s="478"/>
      <c r="BT121" s="478"/>
      <c r="BU121" s="88">
        <f t="shared" si="143"/>
        <v>0</v>
      </c>
      <c r="BV121" s="478"/>
      <c r="BW121" s="479"/>
      <c r="BX121" s="152">
        <f t="shared" si="145"/>
        <v>0</v>
      </c>
      <c r="BY121" s="480"/>
    </row>
    <row r="122" spans="2:77" ht="15.75" customHeight="1" x14ac:dyDescent="0.25">
      <c r="B122" s="783" t="s">
        <v>163</v>
      </c>
      <c r="C122" s="785" t="s">
        <v>164</v>
      </c>
      <c r="D122" s="468" t="s">
        <v>57</v>
      </c>
      <c r="E122" s="469">
        <f t="shared" si="112"/>
        <v>0</v>
      </c>
      <c r="F122" s="75">
        <f t="shared" si="113"/>
        <v>0</v>
      </c>
      <c r="G122" s="76"/>
      <c r="H122" s="78">
        <f t="shared" si="114"/>
        <v>0</v>
      </c>
      <c r="I122" s="78">
        <f t="shared" si="115"/>
        <v>0</v>
      </c>
      <c r="J122" s="76"/>
      <c r="K122" s="78">
        <f t="shared" si="116"/>
        <v>0</v>
      </c>
      <c r="L122" s="79">
        <f t="shared" si="117"/>
        <v>0</v>
      </c>
      <c r="M122" s="76"/>
      <c r="N122" s="78">
        <f t="shared" si="118"/>
        <v>0</v>
      </c>
      <c r="O122" s="470">
        <f t="shared" si="119"/>
        <v>0</v>
      </c>
      <c r="P122" s="76"/>
      <c r="Q122" s="682">
        <f t="shared" si="147"/>
        <v>0</v>
      </c>
      <c r="R122" s="682">
        <v>0</v>
      </c>
      <c r="S122" s="691"/>
      <c r="T122" s="604">
        <f t="shared" si="148"/>
        <v>0</v>
      </c>
      <c r="U122" s="604">
        <v>0</v>
      </c>
      <c r="V122" s="692">
        <v>0</v>
      </c>
      <c r="W122" s="604">
        <f t="shared" si="149"/>
        <v>0</v>
      </c>
      <c r="X122" s="604">
        <v>0</v>
      </c>
      <c r="Y122" s="692">
        <v>0</v>
      </c>
      <c r="Z122" s="604">
        <f t="shared" si="150"/>
        <v>0</v>
      </c>
      <c r="AA122" s="604">
        <v>0</v>
      </c>
      <c r="AB122" s="692">
        <v>0</v>
      </c>
      <c r="AC122" s="473"/>
      <c r="AD122" s="473"/>
      <c r="AE122" s="189">
        <f t="shared" si="125"/>
        <v>0</v>
      </c>
      <c r="AF122" s="473"/>
      <c r="AG122" s="474"/>
      <c r="AH122" s="471">
        <v>0</v>
      </c>
      <c r="AI122" s="473"/>
      <c r="AJ122" s="474"/>
      <c r="AK122" s="472">
        <v>0</v>
      </c>
      <c r="AL122" s="473"/>
      <c r="AM122" s="474"/>
      <c r="AN122" s="471">
        <v>0</v>
      </c>
      <c r="AO122" s="473"/>
      <c r="AP122" s="473"/>
      <c r="AQ122" s="189">
        <f t="shared" si="129"/>
        <v>0</v>
      </c>
      <c r="AR122" s="473"/>
      <c r="AS122" s="474"/>
      <c r="AT122" s="476"/>
      <c r="AU122" s="473"/>
      <c r="AV122" s="474"/>
      <c r="AW122" s="472">
        <v>0</v>
      </c>
      <c r="AX122" s="473"/>
      <c r="AY122" s="474"/>
      <c r="AZ122" s="471">
        <v>0</v>
      </c>
      <c r="BA122" s="473"/>
      <c r="BB122" s="474"/>
      <c r="BC122" s="471">
        <v>0</v>
      </c>
      <c r="BD122" s="473"/>
      <c r="BE122" s="474"/>
      <c r="BF122" s="189">
        <f t="shared" si="136"/>
        <v>0</v>
      </c>
      <c r="BG122" s="473"/>
      <c r="BH122" s="474"/>
      <c r="BI122" s="477"/>
      <c r="BJ122" s="473"/>
      <c r="BK122" s="474"/>
      <c r="BL122" s="471">
        <v>0</v>
      </c>
      <c r="BM122" s="473"/>
      <c r="BN122" s="474"/>
      <c r="BO122" s="471">
        <v>0</v>
      </c>
      <c r="BP122" s="473"/>
      <c r="BQ122" s="474"/>
      <c r="BR122" s="471">
        <v>0</v>
      </c>
      <c r="BS122" s="478"/>
      <c r="BT122" s="478"/>
      <c r="BU122" s="88">
        <f t="shared" si="143"/>
        <v>0</v>
      </c>
      <c r="BV122" s="478"/>
      <c r="BW122" s="479"/>
      <c r="BX122" s="152">
        <f t="shared" si="145"/>
        <v>0</v>
      </c>
      <c r="BY122" s="480"/>
    </row>
    <row r="123" spans="2:77" ht="15.75" customHeight="1" x14ac:dyDescent="0.25">
      <c r="B123" s="788"/>
      <c r="C123" s="789"/>
      <c r="D123" s="468" t="s">
        <v>32</v>
      </c>
      <c r="E123" s="469">
        <f t="shared" si="112"/>
        <v>0</v>
      </c>
      <c r="F123" s="75">
        <f t="shared" si="113"/>
        <v>0</v>
      </c>
      <c r="G123" s="76"/>
      <c r="H123" s="78">
        <f t="shared" si="114"/>
        <v>0</v>
      </c>
      <c r="I123" s="78">
        <f t="shared" si="115"/>
        <v>0</v>
      </c>
      <c r="J123" s="76"/>
      <c r="K123" s="78">
        <f t="shared" si="116"/>
        <v>0</v>
      </c>
      <c r="L123" s="79">
        <f t="shared" si="117"/>
        <v>0</v>
      </c>
      <c r="M123" s="76"/>
      <c r="N123" s="78">
        <f t="shared" si="118"/>
        <v>0</v>
      </c>
      <c r="O123" s="470">
        <f t="shared" si="119"/>
        <v>0</v>
      </c>
      <c r="P123" s="76"/>
      <c r="Q123" s="682">
        <f t="shared" si="147"/>
        <v>0</v>
      </c>
      <c r="R123" s="682">
        <v>0</v>
      </c>
      <c r="S123" s="691"/>
      <c r="T123" s="604">
        <f t="shared" si="148"/>
        <v>0</v>
      </c>
      <c r="U123" s="604">
        <v>0</v>
      </c>
      <c r="V123" s="692">
        <v>0</v>
      </c>
      <c r="W123" s="604">
        <f t="shared" si="149"/>
        <v>0</v>
      </c>
      <c r="X123" s="604">
        <v>0</v>
      </c>
      <c r="Y123" s="692">
        <v>0</v>
      </c>
      <c r="Z123" s="604">
        <f t="shared" si="150"/>
        <v>0</v>
      </c>
      <c r="AA123" s="604">
        <v>0</v>
      </c>
      <c r="AB123" s="692">
        <v>0</v>
      </c>
      <c r="AC123" s="473"/>
      <c r="AD123" s="473"/>
      <c r="AE123" s="189">
        <f t="shared" si="125"/>
        <v>0</v>
      </c>
      <c r="AF123" s="473"/>
      <c r="AG123" s="474"/>
      <c r="AH123" s="471">
        <v>0</v>
      </c>
      <c r="AI123" s="473"/>
      <c r="AJ123" s="474"/>
      <c r="AK123" s="472">
        <v>0</v>
      </c>
      <c r="AL123" s="473"/>
      <c r="AM123" s="474"/>
      <c r="AN123" s="471">
        <v>0</v>
      </c>
      <c r="AO123" s="473"/>
      <c r="AP123" s="473"/>
      <c r="AQ123" s="189">
        <f t="shared" si="129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1">
        <v>0</v>
      </c>
      <c r="BA123" s="473"/>
      <c r="BB123" s="474"/>
      <c r="BC123" s="471">
        <v>0</v>
      </c>
      <c r="BD123" s="473"/>
      <c r="BE123" s="474"/>
      <c r="BF123" s="189">
        <f t="shared" si="136"/>
        <v>0</v>
      </c>
      <c r="BG123" s="473"/>
      <c r="BH123" s="474"/>
      <c r="BI123" s="477"/>
      <c r="BJ123" s="473"/>
      <c r="BK123" s="474"/>
      <c r="BL123" s="471">
        <v>0</v>
      </c>
      <c r="BM123" s="473"/>
      <c r="BN123" s="474"/>
      <c r="BO123" s="471">
        <v>0</v>
      </c>
      <c r="BP123" s="473"/>
      <c r="BQ123" s="474"/>
      <c r="BR123" s="471">
        <v>0</v>
      </c>
      <c r="BS123" s="478"/>
      <c r="BT123" s="478"/>
      <c r="BU123" s="88">
        <f t="shared" si="143"/>
        <v>0</v>
      </c>
      <c r="BV123" s="478"/>
      <c r="BW123" s="479"/>
      <c r="BX123" s="152">
        <f t="shared" si="145"/>
        <v>0</v>
      </c>
      <c r="BY123" s="480"/>
    </row>
    <row r="124" spans="2:77" ht="15.75" customHeight="1" x14ac:dyDescent="0.25">
      <c r="B124" s="783" t="s">
        <v>165</v>
      </c>
      <c r="C124" s="785" t="s">
        <v>166</v>
      </c>
      <c r="D124" s="468" t="s">
        <v>57</v>
      </c>
      <c r="E124" s="469">
        <f t="shared" si="112"/>
        <v>0</v>
      </c>
      <c r="F124" s="75">
        <f t="shared" si="113"/>
        <v>0</v>
      </c>
      <c r="G124" s="76"/>
      <c r="H124" s="78">
        <f t="shared" si="114"/>
        <v>0</v>
      </c>
      <c r="I124" s="78">
        <f t="shared" si="115"/>
        <v>0</v>
      </c>
      <c r="J124" s="76"/>
      <c r="K124" s="78">
        <f t="shared" si="116"/>
        <v>0</v>
      </c>
      <c r="L124" s="79">
        <f t="shared" si="117"/>
        <v>0</v>
      </c>
      <c r="M124" s="76"/>
      <c r="N124" s="78">
        <f t="shared" si="118"/>
        <v>0</v>
      </c>
      <c r="O124" s="470">
        <f t="shared" si="119"/>
        <v>0</v>
      </c>
      <c r="P124" s="76"/>
      <c r="Q124" s="682">
        <f t="shared" si="147"/>
        <v>0</v>
      </c>
      <c r="R124" s="682">
        <v>0</v>
      </c>
      <c r="S124" s="691"/>
      <c r="T124" s="604">
        <f t="shared" si="148"/>
        <v>0</v>
      </c>
      <c r="U124" s="604">
        <v>0</v>
      </c>
      <c r="V124" s="692">
        <v>0</v>
      </c>
      <c r="W124" s="604">
        <f t="shared" si="149"/>
        <v>0</v>
      </c>
      <c r="X124" s="604">
        <v>0</v>
      </c>
      <c r="Y124" s="692">
        <v>0</v>
      </c>
      <c r="Z124" s="604">
        <f t="shared" si="150"/>
        <v>0</v>
      </c>
      <c r="AA124" s="604">
        <v>0</v>
      </c>
      <c r="AB124" s="692">
        <v>0</v>
      </c>
      <c r="AC124" s="473"/>
      <c r="AD124" s="473"/>
      <c r="AE124" s="189">
        <f t="shared" si="125"/>
        <v>0</v>
      </c>
      <c r="AF124" s="473"/>
      <c r="AG124" s="474"/>
      <c r="AH124" s="471">
        <v>0</v>
      </c>
      <c r="AI124" s="473"/>
      <c r="AJ124" s="474"/>
      <c r="AK124" s="472">
        <v>0</v>
      </c>
      <c r="AL124" s="473"/>
      <c r="AM124" s="474"/>
      <c r="AN124" s="471">
        <v>0</v>
      </c>
      <c r="AO124" s="473"/>
      <c r="AP124" s="473"/>
      <c r="AQ124" s="189">
        <f t="shared" si="129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1">
        <v>0</v>
      </c>
      <c r="BA124" s="473"/>
      <c r="BB124" s="474"/>
      <c r="BC124" s="471">
        <v>0</v>
      </c>
      <c r="BD124" s="473"/>
      <c r="BE124" s="474"/>
      <c r="BF124" s="189">
        <f t="shared" si="136"/>
        <v>0</v>
      </c>
      <c r="BG124" s="473"/>
      <c r="BH124" s="474"/>
      <c r="BI124" s="477"/>
      <c r="BJ124" s="473"/>
      <c r="BK124" s="474"/>
      <c r="BL124" s="471">
        <v>0</v>
      </c>
      <c r="BM124" s="473"/>
      <c r="BN124" s="474"/>
      <c r="BO124" s="471">
        <v>0</v>
      </c>
      <c r="BP124" s="473"/>
      <c r="BQ124" s="474"/>
      <c r="BR124" s="471">
        <v>0</v>
      </c>
      <c r="BS124" s="478"/>
      <c r="BT124" s="478"/>
      <c r="BU124" s="88">
        <f t="shared" si="143"/>
        <v>0</v>
      </c>
      <c r="BV124" s="478"/>
      <c r="BW124" s="479"/>
      <c r="BX124" s="152">
        <f t="shared" si="145"/>
        <v>0</v>
      </c>
      <c r="BY124" s="480"/>
    </row>
    <row r="125" spans="2:77" ht="15.75" customHeight="1" thickBot="1" x14ac:dyDescent="0.3">
      <c r="B125" s="784"/>
      <c r="C125" s="786"/>
      <c r="D125" s="494" t="s">
        <v>32</v>
      </c>
      <c r="E125" s="403">
        <f t="shared" si="112"/>
        <v>0</v>
      </c>
      <c r="F125" s="161">
        <f t="shared" si="113"/>
        <v>0</v>
      </c>
      <c r="G125" s="108"/>
      <c r="H125" s="110">
        <f t="shared" si="114"/>
        <v>0</v>
      </c>
      <c r="I125" s="110">
        <f t="shared" si="115"/>
        <v>0</v>
      </c>
      <c r="J125" s="108"/>
      <c r="K125" s="110">
        <f t="shared" si="116"/>
        <v>0</v>
      </c>
      <c r="L125" s="111">
        <f t="shared" si="117"/>
        <v>0</v>
      </c>
      <c r="M125" s="108"/>
      <c r="N125" s="110">
        <f t="shared" si="118"/>
        <v>0</v>
      </c>
      <c r="O125" s="404">
        <f t="shared" si="119"/>
        <v>0</v>
      </c>
      <c r="P125" s="108"/>
      <c r="Q125" s="694">
        <f t="shared" si="147"/>
        <v>0</v>
      </c>
      <c r="R125" s="694">
        <v>0</v>
      </c>
      <c r="S125" s="695"/>
      <c r="T125" s="696">
        <f t="shared" si="148"/>
        <v>0</v>
      </c>
      <c r="U125" s="696">
        <v>0</v>
      </c>
      <c r="V125" s="697">
        <v>0</v>
      </c>
      <c r="W125" s="696">
        <f t="shared" si="149"/>
        <v>0</v>
      </c>
      <c r="X125" s="696">
        <v>0</v>
      </c>
      <c r="Y125" s="697">
        <v>0</v>
      </c>
      <c r="Z125" s="696">
        <f t="shared" si="150"/>
        <v>0</v>
      </c>
      <c r="AA125" s="696">
        <v>0</v>
      </c>
      <c r="AB125" s="697">
        <v>0</v>
      </c>
      <c r="AC125" s="409"/>
      <c r="AD125" s="409"/>
      <c r="AE125" s="197">
        <f t="shared" si="125"/>
        <v>0</v>
      </c>
      <c r="AF125" s="409"/>
      <c r="AG125" s="410"/>
      <c r="AH125" s="497">
        <v>0</v>
      </c>
      <c r="AI125" s="409"/>
      <c r="AJ125" s="410"/>
      <c r="AK125" s="498">
        <v>0</v>
      </c>
      <c r="AL125" s="409"/>
      <c r="AM125" s="410"/>
      <c r="AN125" s="497">
        <v>0</v>
      </c>
      <c r="AO125" s="409"/>
      <c r="AP125" s="409"/>
      <c r="AQ125" s="197">
        <f t="shared" si="129"/>
        <v>0</v>
      </c>
      <c r="AR125" s="409"/>
      <c r="AS125" s="410"/>
      <c r="AT125" s="482"/>
      <c r="AU125" s="409"/>
      <c r="AV125" s="410"/>
      <c r="AW125" s="498">
        <v>0</v>
      </c>
      <c r="AX125" s="409"/>
      <c r="AY125" s="410"/>
      <c r="AZ125" s="497">
        <v>0</v>
      </c>
      <c r="BA125" s="409"/>
      <c r="BB125" s="410"/>
      <c r="BC125" s="497">
        <v>0</v>
      </c>
      <c r="BD125" s="409"/>
      <c r="BE125" s="410"/>
      <c r="BF125" s="197">
        <f t="shared" si="136"/>
        <v>0</v>
      </c>
      <c r="BG125" s="409"/>
      <c r="BH125" s="410"/>
      <c r="BI125" s="484"/>
      <c r="BJ125" s="409"/>
      <c r="BK125" s="410"/>
      <c r="BL125" s="497">
        <v>0</v>
      </c>
      <c r="BM125" s="409"/>
      <c r="BN125" s="410"/>
      <c r="BO125" s="497">
        <v>0</v>
      </c>
      <c r="BP125" s="409"/>
      <c r="BQ125" s="410"/>
      <c r="BR125" s="497">
        <v>0</v>
      </c>
      <c r="BS125" s="485"/>
      <c r="BT125" s="485"/>
      <c r="BU125" s="119">
        <f t="shared" si="143"/>
        <v>0</v>
      </c>
      <c r="BV125" s="485"/>
      <c r="BW125" s="486"/>
      <c r="BX125" s="152">
        <f t="shared" si="145"/>
        <v>0</v>
      </c>
      <c r="BY125" s="76"/>
    </row>
    <row r="126" spans="2:77" ht="15.75" customHeight="1" x14ac:dyDescent="0.25">
      <c r="B126" s="423" t="s">
        <v>83</v>
      </c>
      <c r="C126" s="499" t="s">
        <v>167</v>
      </c>
      <c r="D126" s="393" t="s">
        <v>32</v>
      </c>
      <c r="E126" s="202">
        <f t="shared" si="112"/>
        <v>1715</v>
      </c>
      <c r="F126" s="42">
        <f t="shared" si="113"/>
        <v>439.26099999999997</v>
      </c>
      <c r="G126" s="40">
        <f>F126/E126</f>
        <v>0.25612886297376092</v>
      </c>
      <c r="H126" s="42">
        <f t="shared" si="114"/>
        <v>167.48430000000002</v>
      </c>
      <c r="I126" s="42">
        <f t="shared" si="115"/>
        <v>606.74530000000004</v>
      </c>
      <c r="J126" s="40">
        <f>I126/E126</f>
        <v>0.35378734693877556</v>
      </c>
      <c r="K126" s="42">
        <f t="shared" si="116"/>
        <v>234.47069999999999</v>
      </c>
      <c r="L126" s="43">
        <f t="shared" si="117"/>
        <v>841.21600000000001</v>
      </c>
      <c r="M126" s="40">
        <f>L126/E126</f>
        <v>0.4905049562682216</v>
      </c>
      <c r="N126" s="42">
        <f t="shared" si="118"/>
        <v>0</v>
      </c>
      <c r="O126" s="394">
        <f t="shared" si="119"/>
        <v>841.21600000000001</v>
      </c>
      <c r="P126" s="40">
        <f>O126/E126</f>
        <v>0.4905049562682216</v>
      </c>
      <c r="Q126" s="671">
        <f t="shared" si="147"/>
        <v>1715</v>
      </c>
      <c r="R126" s="671">
        <v>0</v>
      </c>
      <c r="S126" s="672">
        <v>1715</v>
      </c>
      <c r="T126" s="673">
        <f t="shared" si="148"/>
        <v>157.84399999999999</v>
      </c>
      <c r="U126" s="673">
        <v>0</v>
      </c>
      <c r="V126" s="674">
        <v>157.84399999999999</v>
      </c>
      <c r="W126" s="673">
        <f t="shared" si="149"/>
        <v>130.739</v>
      </c>
      <c r="X126" s="673">
        <v>0</v>
      </c>
      <c r="Y126" s="674">
        <v>130.739</v>
      </c>
      <c r="Z126" s="673">
        <f t="shared" si="150"/>
        <v>150.678</v>
      </c>
      <c r="AA126" s="673">
        <v>0</v>
      </c>
      <c r="AB126" s="674">
        <v>150.678</v>
      </c>
      <c r="AC126" s="411">
        <f>AD126+AE126</f>
        <v>439.26099999999997</v>
      </c>
      <c r="AD126" s="500">
        <v>0</v>
      </c>
      <c r="AE126" s="207">
        <f t="shared" si="125"/>
        <v>439.26099999999997</v>
      </c>
      <c r="AF126" s="411">
        <f>AG126+AH126</f>
        <v>5.25</v>
      </c>
      <c r="AG126" s="500">
        <v>0</v>
      </c>
      <c r="AH126" s="397">
        <v>5.25</v>
      </c>
      <c r="AI126" s="411">
        <f>AJ126+AK126</f>
        <v>66.298000000000002</v>
      </c>
      <c r="AJ126" s="500">
        <v>0</v>
      </c>
      <c r="AK126" s="398">
        <v>66.298000000000002</v>
      </c>
      <c r="AL126" s="411">
        <f>AM126+AN126</f>
        <v>95.936300000000003</v>
      </c>
      <c r="AM126" s="500">
        <v>0</v>
      </c>
      <c r="AN126" s="397">
        <v>95.936300000000003</v>
      </c>
      <c r="AO126" s="411">
        <f>AP126+AQ126</f>
        <v>167.48430000000002</v>
      </c>
      <c r="AP126" s="500">
        <v>0</v>
      </c>
      <c r="AQ126" s="207">
        <f t="shared" si="129"/>
        <v>167.48430000000002</v>
      </c>
      <c r="AR126" s="411">
        <f>AS126+AT126</f>
        <v>606.74530000000004</v>
      </c>
      <c r="AS126" s="500">
        <v>0</v>
      </c>
      <c r="AT126" s="207">
        <f>AC126+AO126</f>
        <v>606.74530000000004</v>
      </c>
      <c r="AU126" s="411">
        <f>AV126+AW126</f>
        <v>81.007499999999993</v>
      </c>
      <c r="AV126" s="500">
        <v>0</v>
      </c>
      <c r="AW126" s="398">
        <v>81.007499999999993</v>
      </c>
      <c r="AX126" s="411">
        <f>AY126+AZ126</f>
        <v>66.227000000000004</v>
      </c>
      <c r="AY126" s="500">
        <v>0</v>
      </c>
      <c r="AZ126" s="397">
        <v>66.227000000000004</v>
      </c>
      <c r="BA126" s="411">
        <f>BB126+BC126</f>
        <v>87.236199999999997</v>
      </c>
      <c r="BB126" s="500">
        <v>0</v>
      </c>
      <c r="BC126" s="397">
        <v>87.236199999999997</v>
      </c>
      <c r="BD126" s="411">
        <f>BE126+BF126</f>
        <v>234.47069999999999</v>
      </c>
      <c r="BE126" s="500">
        <v>0</v>
      </c>
      <c r="BF126" s="207">
        <f t="shared" si="136"/>
        <v>234.47069999999999</v>
      </c>
      <c r="BG126" s="411">
        <f>BH126+BI126</f>
        <v>841.21600000000001</v>
      </c>
      <c r="BH126" s="500">
        <v>0</v>
      </c>
      <c r="BI126" s="207">
        <f>AR126+BD126</f>
        <v>841.21600000000001</v>
      </c>
      <c r="BJ126" s="411">
        <f>BK126+BL126</f>
        <v>0</v>
      </c>
      <c r="BK126" s="500">
        <v>0</v>
      </c>
      <c r="BL126" s="397"/>
      <c r="BM126" s="411">
        <f>BN126+BO126</f>
        <v>0</v>
      </c>
      <c r="BN126" s="500">
        <v>0</v>
      </c>
      <c r="BO126" s="397"/>
      <c r="BP126" s="411">
        <f>BQ126+BR126</f>
        <v>0</v>
      </c>
      <c r="BQ126" s="500">
        <v>0</v>
      </c>
      <c r="BR126" s="397"/>
      <c r="BS126" s="501">
        <f>BT126+BU126</f>
        <v>0</v>
      </c>
      <c r="BT126" s="502">
        <v>0</v>
      </c>
      <c r="BU126" s="51">
        <f t="shared" si="143"/>
        <v>0</v>
      </c>
      <c r="BV126" s="501">
        <f>BW126+BX126</f>
        <v>841.21600000000001</v>
      </c>
      <c r="BW126" s="502">
        <v>0</v>
      </c>
      <c r="BX126" s="51">
        <f t="shared" si="145"/>
        <v>841.21600000000001</v>
      </c>
      <c r="BY126" s="242">
        <f>BV126/Q126</f>
        <v>0.4905049562682216</v>
      </c>
    </row>
    <row r="127" spans="2:77" ht="15.75" customHeight="1" thickBot="1" x14ac:dyDescent="0.3">
      <c r="B127" s="726" t="s">
        <v>168</v>
      </c>
      <c r="C127" s="504" t="s">
        <v>169</v>
      </c>
      <c r="D127" s="494" t="s">
        <v>32</v>
      </c>
      <c r="E127" s="403">
        <f t="shared" si="112"/>
        <v>0</v>
      </c>
      <c r="F127" s="244">
        <f t="shared" si="113"/>
        <v>0</v>
      </c>
      <c r="G127" s="108"/>
      <c r="H127" s="110">
        <f t="shared" si="114"/>
        <v>0</v>
      </c>
      <c r="I127" s="110">
        <f t="shared" si="115"/>
        <v>0</v>
      </c>
      <c r="J127" s="108"/>
      <c r="K127" s="110">
        <f t="shared" si="116"/>
        <v>0</v>
      </c>
      <c r="L127" s="111">
        <f t="shared" si="117"/>
        <v>0</v>
      </c>
      <c r="M127" s="108"/>
      <c r="N127" s="110">
        <f t="shared" si="118"/>
        <v>0</v>
      </c>
      <c r="O127" s="404">
        <f t="shared" si="119"/>
        <v>0</v>
      </c>
      <c r="P127" s="108"/>
      <c r="Q127" s="675">
        <f t="shared" si="147"/>
        <v>0</v>
      </c>
      <c r="R127" s="675">
        <v>0</v>
      </c>
      <c r="S127" s="676"/>
      <c r="T127" s="677">
        <f t="shared" si="148"/>
        <v>0</v>
      </c>
      <c r="U127" s="677">
        <v>0</v>
      </c>
      <c r="V127" s="678"/>
      <c r="W127" s="677">
        <f t="shared" si="149"/>
        <v>0</v>
      </c>
      <c r="X127" s="677">
        <v>0</v>
      </c>
      <c r="Y127" s="678">
        <v>0</v>
      </c>
      <c r="Z127" s="677">
        <f t="shared" si="150"/>
        <v>0</v>
      </c>
      <c r="AA127" s="677">
        <v>0</v>
      </c>
      <c r="AB127" s="678">
        <v>0</v>
      </c>
      <c r="AC127" s="505"/>
      <c r="AD127" s="506">
        <v>0</v>
      </c>
      <c r="AE127" s="187">
        <f t="shared" si="125"/>
        <v>0</v>
      </c>
      <c r="AF127" s="505"/>
      <c r="AG127" s="506">
        <v>0</v>
      </c>
      <c r="AH127" s="407">
        <v>0</v>
      </c>
      <c r="AI127" s="505"/>
      <c r="AJ127" s="506">
        <v>0</v>
      </c>
      <c r="AK127" s="408">
        <v>0</v>
      </c>
      <c r="AL127" s="505"/>
      <c r="AM127" s="506">
        <v>0</v>
      </c>
      <c r="AN127" s="407">
        <v>0</v>
      </c>
      <c r="AO127" s="505"/>
      <c r="AP127" s="506">
        <v>0</v>
      </c>
      <c r="AQ127" s="187">
        <f t="shared" si="129"/>
        <v>0</v>
      </c>
      <c r="AR127" s="505"/>
      <c r="AS127" s="506">
        <v>0</v>
      </c>
      <c r="AT127" s="507"/>
      <c r="AU127" s="505"/>
      <c r="AV127" s="506">
        <v>0</v>
      </c>
      <c r="AW127" s="408">
        <v>0</v>
      </c>
      <c r="AX127" s="505"/>
      <c r="AY127" s="506">
        <v>0</v>
      </c>
      <c r="AZ127" s="407">
        <v>0</v>
      </c>
      <c r="BA127" s="505"/>
      <c r="BB127" s="506">
        <v>0</v>
      </c>
      <c r="BC127" s="407">
        <v>0</v>
      </c>
      <c r="BD127" s="505"/>
      <c r="BE127" s="506">
        <v>0</v>
      </c>
      <c r="BF127" s="187">
        <f t="shared" si="136"/>
        <v>0</v>
      </c>
      <c r="BG127" s="505"/>
      <c r="BH127" s="506">
        <v>0</v>
      </c>
      <c r="BI127" s="508"/>
      <c r="BJ127" s="505"/>
      <c r="BK127" s="506">
        <v>0</v>
      </c>
      <c r="BL127" s="407">
        <v>0</v>
      </c>
      <c r="BM127" s="505"/>
      <c r="BN127" s="506">
        <v>0</v>
      </c>
      <c r="BO127" s="407">
        <v>0</v>
      </c>
      <c r="BP127" s="505"/>
      <c r="BQ127" s="506">
        <v>0</v>
      </c>
      <c r="BR127" s="407"/>
      <c r="BS127" s="509"/>
      <c r="BT127" s="510">
        <v>0</v>
      </c>
      <c r="BU127" s="152">
        <f t="shared" si="143"/>
        <v>0</v>
      </c>
      <c r="BV127" s="509"/>
      <c r="BW127" s="510">
        <v>0</v>
      </c>
      <c r="BX127" s="511"/>
      <c r="BY127" s="108"/>
    </row>
    <row r="128" spans="2:77" ht="15.75" customHeight="1" x14ac:dyDescent="0.25">
      <c r="B128" s="512" t="s">
        <v>85</v>
      </c>
      <c r="C128" s="513" t="s">
        <v>170</v>
      </c>
      <c r="D128" s="514" t="s">
        <v>57</v>
      </c>
      <c r="E128" s="178">
        <f t="shared" si="112"/>
        <v>6840</v>
      </c>
      <c r="F128" s="127">
        <f t="shared" si="113"/>
        <v>1969</v>
      </c>
      <c r="G128" s="126">
        <f>F128/E128</f>
        <v>0.28786549707602338</v>
      </c>
      <c r="H128" s="127">
        <f t="shared" si="114"/>
        <v>1361</v>
      </c>
      <c r="I128" s="127">
        <f t="shared" si="115"/>
        <v>3330</v>
      </c>
      <c r="J128" s="170">
        <f>I128/E128</f>
        <v>0.48684210526315791</v>
      </c>
      <c r="K128" s="127">
        <f t="shared" si="116"/>
        <v>2505</v>
      </c>
      <c r="L128" s="128">
        <f t="shared" si="117"/>
        <v>5835</v>
      </c>
      <c r="M128" s="170">
        <f>L128/E128</f>
        <v>0.85307017543859653</v>
      </c>
      <c r="N128" s="127">
        <f t="shared" si="118"/>
        <v>0</v>
      </c>
      <c r="O128" s="515">
        <f t="shared" si="119"/>
        <v>5835</v>
      </c>
      <c r="P128" s="126">
        <f>O128/E128</f>
        <v>0.85307017543859653</v>
      </c>
      <c r="Q128" s="698">
        <f t="shared" si="147"/>
        <v>6840</v>
      </c>
      <c r="R128" s="698">
        <f>R130+R132+R134+R136+R138+R140+R142+R144</f>
        <v>0</v>
      </c>
      <c r="S128" s="699">
        <f>S130+S132+S134+S136+S138+S140+S142+S144</f>
        <v>6840</v>
      </c>
      <c r="T128" s="700">
        <f t="shared" si="148"/>
        <v>675</v>
      </c>
      <c r="U128" s="700">
        <f>U130+U132+U134+U136+U138+U140+U142+U144</f>
        <v>0</v>
      </c>
      <c r="V128" s="701">
        <f>V130+V132+V134+V136+V138+V140+V142+V144</f>
        <v>675</v>
      </c>
      <c r="W128" s="700">
        <f t="shared" si="149"/>
        <v>826</v>
      </c>
      <c r="X128" s="700">
        <f>X130+X132+X134+X136+X138+X140+X142+X144</f>
        <v>0</v>
      </c>
      <c r="Y128" s="701">
        <f>Y130+Y132+Y134+Y136+Y138+Y140+Y142+Y144</f>
        <v>826</v>
      </c>
      <c r="Z128" s="700">
        <f t="shared" si="150"/>
        <v>468</v>
      </c>
      <c r="AA128" s="700">
        <f>AA130+AA132+AA134+AA136+AA138+AA140+AA142+AA144</f>
        <v>0</v>
      </c>
      <c r="AB128" s="701">
        <f>AB130+AB132+AB134+AB136+AB138+AB140+AB142+AB144</f>
        <v>468</v>
      </c>
      <c r="AC128" s="520">
        <f>AD128+AE128</f>
        <v>1969</v>
      </c>
      <c r="AD128" s="521">
        <f>AD130+AD132+AD134+AD136+AD138+AD140+AD142+AD144</f>
        <v>0</v>
      </c>
      <c r="AE128" s="522">
        <f>AE130+AE132+AE134+AE136+AE138+AE140+AE142+AE144</f>
        <v>1969</v>
      </c>
      <c r="AF128" s="520">
        <f>AG128+AH128</f>
        <v>430</v>
      </c>
      <c r="AG128" s="521">
        <f>AG130+AG132+AG134+AG136+AG138+AG140+AG142+AG144</f>
        <v>0</v>
      </c>
      <c r="AH128" s="518">
        <f>AH130+AH132+AH134+AH136+AH138+AH140+AH142+AH144</f>
        <v>430</v>
      </c>
      <c r="AI128" s="520">
        <f>AJ128+AK128</f>
        <v>405</v>
      </c>
      <c r="AJ128" s="521">
        <f>AJ130+AJ132+AJ134+AJ136+AJ138+AJ140+AJ142+AJ144</f>
        <v>0</v>
      </c>
      <c r="AK128" s="519">
        <v>405</v>
      </c>
      <c r="AL128" s="520">
        <f>AM128+AN128</f>
        <v>526</v>
      </c>
      <c r="AM128" s="521">
        <f>AM130+AM132+AM134+AM136+AM138+AM140+AM142+AM144</f>
        <v>0</v>
      </c>
      <c r="AN128" s="518">
        <f>AN130+AN132+AN134+AN136+AN138+AN140+AN142+AN144</f>
        <v>526</v>
      </c>
      <c r="AO128" s="520">
        <f>AP128+AQ128</f>
        <v>1361</v>
      </c>
      <c r="AP128" s="521">
        <f>AP130+AP132+AP134+AP136+AP138+AP140+AP142+AP144</f>
        <v>0</v>
      </c>
      <c r="AQ128" s="522">
        <f>AQ130+AQ132+AQ134+AQ136+AQ138+AQ140+AQ142+AQ144</f>
        <v>1361</v>
      </c>
      <c r="AR128" s="520">
        <f>AS128+AT128</f>
        <v>3330</v>
      </c>
      <c r="AS128" s="521">
        <f>AS130+AS132+AS134+AS136+AS138+AS140+AS142+AS144</f>
        <v>0</v>
      </c>
      <c r="AT128" s="521">
        <f>AT130+AT132+AT134+AT136+AT138+AT140+AT142+AT144</f>
        <v>3330</v>
      </c>
      <c r="AU128" s="520">
        <f>AV128+AW128</f>
        <v>716</v>
      </c>
      <c r="AV128" s="521">
        <f>AV130+AV132+AV134+AV136+AV138+AV140+AV142+AV144</f>
        <v>0</v>
      </c>
      <c r="AW128" s="519">
        <v>716</v>
      </c>
      <c r="AX128" s="520">
        <f>AY128+AZ128</f>
        <v>1003</v>
      </c>
      <c r="AY128" s="521">
        <f>AY130+AY132+AY134+AY136+AY138+AY140+AY142+AY144</f>
        <v>0</v>
      </c>
      <c r="AZ128" s="728">
        <f>AZ130+AZ132+AZ134+AZ136+AZ138+AZ140+AZ142+AZ144</f>
        <v>1003</v>
      </c>
      <c r="BA128" s="520">
        <f>BB128+BC128</f>
        <v>786</v>
      </c>
      <c r="BB128" s="520">
        <f>BB130+BB132+BB134+BB136+BB138+BB140+BB142+BB144</f>
        <v>0</v>
      </c>
      <c r="BC128" s="518">
        <f>BC130+BC132+BC134+BC136+BC138+BC140+BC142+BC144</f>
        <v>786</v>
      </c>
      <c r="BD128" s="520">
        <f>BE128+BF128</f>
        <v>2505</v>
      </c>
      <c r="BE128" s="521">
        <f>BE130+BE132+BE134+BE136+BE138+BE140+BE142+BE144</f>
        <v>0</v>
      </c>
      <c r="BF128" s="522">
        <f>BF130+BF132+BF134+BF136+BF138+BF140+BF142+BF144</f>
        <v>2505</v>
      </c>
      <c r="BG128" s="520">
        <f>BH128+BI128</f>
        <v>5835</v>
      </c>
      <c r="BH128" s="521">
        <f>BH130+BH132+BH134+BH136+BH138+BH140+BH142+BH144</f>
        <v>0</v>
      </c>
      <c r="BI128" s="522">
        <f>BI130+BI132+BI134+BI136+BI138+BI140+BI142+BI144</f>
        <v>5835</v>
      </c>
      <c r="BJ128" s="520">
        <f>BK128+BL128</f>
        <v>0</v>
      </c>
      <c r="BK128" s="521">
        <f>BK130+BK132+BK134+BK136+BK138+BK140+BK142+BK144</f>
        <v>0</v>
      </c>
      <c r="BL128" s="518">
        <f>BL130+BL132+BL134+BL136+BL138+BL140+BL142+BL144</f>
        <v>0</v>
      </c>
      <c r="BM128" s="520">
        <f>BN128+BO128</f>
        <v>0</v>
      </c>
      <c r="BN128" s="521">
        <f>BN130+BN132+BN134+BN136+BN138+BN140+BN142+BN144</f>
        <v>0</v>
      </c>
      <c r="BO128" s="518">
        <f>BO130+BO132+BO134+BO136+BO138+BO140+BO142+BO144</f>
        <v>0</v>
      </c>
      <c r="BP128" s="520">
        <f>BQ128+BR128</f>
        <v>0</v>
      </c>
      <c r="BQ128" s="521">
        <f>BQ130+BQ132+BQ134+BQ136+BQ138+BQ140+BQ142+BQ144</f>
        <v>0</v>
      </c>
      <c r="BR128" s="518">
        <f>BR130+BR132+BR134+BR136+BR138+BR140+BR142+BR144</f>
        <v>0</v>
      </c>
      <c r="BS128" s="524">
        <f>BT128+BU128</f>
        <v>0</v>
      </c>
      <c r="BT128" s="525">
        <f>BT130+BT132+BT134+BT136+BT138+BT140+BT142+BT144</f>
        <v>0</v>
      </c>
      <c r="BU128" s="526">
        <f>BU130+BU132+BU134+BU136+BU138+BU140+BU142+BU144</f>
        <v>0</v>
      </c>
      <c r="BV128" s="524">
        <f>BW128+BX128</f>
        <v>5835</v>
      </c>
      <c r="BW128" s="525">
        <f>BW130+BW132+BW134+BW136+BW138+BW140+BW142+BW144</f>
        <v>0</v>
      </c>
      <c r="BX128" s="526">
        <f>BX130+BX132+BX134+BX136+BX138+BX140+BX142+BX144</f>
        <v>5835</v>
      </c>
      <c r="BY128" s="170">
        <f>BV128/Q128</f>
        <v>0.85307017543859653</v>
      </c>
    </row>
    <row r="129" spans="2:77" ht="15.75" customHeight="1" thickBot="1" x14ac:dyDescent="0.3">
      <c r="B129" s="527"/>
      <c r="C129" s="528" t="s">
        <v>171</v>
      </c>
      <c r="D129" s="529" t="s">
        <v>32</v>
      </c>
      <c r="E129" s="530">
        <f t="shared" si="112"/>
        <v>532</v>
      </c>
      <c r="F129" s="668">
        <f t="shared" si="113"/>
        <v>124.07200000000002</v>
      </c>
      <c r="G129" s="533">
        <f>F129/E129</f>
        <v>0.23321804511278199</v>
      </c>
      <c r="H129" s="531">
        <f t="shared" si="114"/>
        <v>99.265000000000001</v>
      </c>
      <c r="I129" s="531">
        <f t="shared" si="115"/>
        <v>223.33700000000002</v>
      </c>
      <c r="J129" s="533">
        <f>I129/E129</f>
        <v>0.41980639097744366</v>
      </c>
      <c r="K129" s="531">
        <f t="shared" si="116"/>
        <v>166.74400000000003</v>
      </c>
      <c r="L129" s="664">
        <f t="shared" si="117"/>
        <v>390.08100000000002</v>
      </c>
      <c r="M129" s="533">
        <f>L129/E129</f>
        <v>0.73323496240601505</v>
      </c>
      <c r="N129" s="531">
        <f t="shared" si="118"/>
        <v>0</v>
      </c>
      <c r="O129" s="532">
        <f t="shared" si="119"/>
        <v>390.08100000000002</v>
      </c>
      <c r="P129" s="533">
        <f>O129/E129</f>
        <v>0.73323496240601505</v>
      </c>
      <c r="Q129" s="702">
        <f t="shared" si="147"/>
        <v>532</v>
      </c>
      <c r="R129" s="702">
        <f>R131+R133+R135+R137+R139+R141+R143+R145</f>
        <v>0</v>
      </c>
      <c r="S129" s="703">
        <f>S131+S133+S135+S137+S139+S141+S143+S145</f>
        <v>532</v>
      </c>
      <c r="T129" s="704">
        <f t="shared" si="148"/>
        <v>44.673999999999999</v>
      </c>
      <c r="U129" s="704">
        <f>U131+U133+U135+U137+U139+U141+U143+U145</f>
        <v>0</v>
      </c>
      <c r="V129" s="705">
        <f>V131+V133+V135+V137+V139+V141+V143+V145</f>
        <v>44.673999999999999</v>
      </c>
      <c r="W129" s="704">
        <f t="shared" si="149"/>
        <v>50.344999999999992</v>
      </c>
      <c r="X129" s="704">
        <f>X131+X133+X135+X137+X139+X141+X143+X145</f>
        <v>0</v>
      </c>
      <c r="Y129" s="705">
        <f>Y131+Y133+Y135+Y137+Y139+Y141+Y143+Y145</f>
        <v>50.344999999999992</v>
      </c>
      <c r="Z129" s="704">
        <f t="shared" si="150"/>
        <v>29.052999999999997</v>
      </c>
      <c r="AA129" s="704">
        <f>AA131+AA133+AA135+AA137+AA139+AA141+AA143+AA145</f>
        <v>0</v>
      </c>
      <c r="AB129" s="705">
        <f>AB131+AB133+AB135+AB137+AB139+AB141+AB143+AB145</f>
        <v>29.052999999999997</v>
      </c>
      <c r="AC129" s="535">
        <f>AD129+AE129</f>
        <v>124.07200000000002</v>
      </c>
      <c r="AD129" s="536">
        <f>AD131+AD133+AD135+AD137+AD139+AD141+AD143+AD145</f>
        <v>0</v>
      </c>
      <c r="AE129" s="537">
        <f>AE131+AE133+AE135+AE137+AE139+AE141+AE143+AE145</f>
        <v>124.07200000000002</v>
      </c>
      <c r="AF129" s="535">
        <f>AG129+AH129</f>
        <v>24.035999999999998</v>
      </c>
      <c r="AG129" s="536">
        <f>AG131+AG133+AG135+AG137+AG139+AG141+AG143+AG145</f>
        <v>0</v>
      </c>
      <c r="AH129" s="534">
        <f>AH131+AH133+AH135+AH137+AH139+AH141+AH143+AH145</f>
        <v>24.035999999999998</v>
      </c>
      <c r="AI129" s="535">
        <f>AJ129+AK129</f>
        <v>26.317000000000004</v>
      </c>
      <c r="AJ129" s="536">
        <f>AJ131+AJ133+AJ135+AJ137+AJ139+AJ141+AJ143+AJ145</f>
        <v>0</v>
      </c>
      <c r="AK129" s="538">
        <v>26.317000000000004</v>
      </c>
      <c r="AL129" s="535">
        <f>AM129+AN129</f>
        <v>48.911999999999999</v>
      </c>
      <c r="AM129" s="536">
        <f>AM131+AM133+AM135+AM137+AM139+AM141+AM143+AM145</f>
        <v>0</v>
      </c>
      <c r="AN129" s="534">
        <f>AN131+AN133+AN135+AN137+AN139+AN141+AN143+AN145</f>
        <v>48.911999999999999</v>
      </c>
      <c r="AO129" s="535">
        <f>AP129+AQ129</f>
        <v>99.265000000000001</v>
      </c>
      <c r="AP129" s="536">
        <f>AP131+AP133+AP135+AP137+AP139+AP141+AP143+AP145</f>
        <v>0</v>
      </c>
      <c r="AQ129" s="537">
        <f>AQ131+AQ133+AQ135+AQ137+AQ139+AQ141+AQ143+AQ145</f>
        <v>99.265000000000001</v>
      </c>
      <c r="AR129" s="535">
        <f>AS129+AT129</f>
        <v>223.33700000000002</v>
      </c>
      <c r="AS129" s="536">
        <f>AS131+AS133+AS135+AS137+AS139+AS141+AS143+AS145</f>
        <v>0</v>
      </c>
      <c r="AT129" s="539">
        <f>AT131+AT133+AT135+AT137+AT139+AT141+AT143+AT145</f>
        <v>223.33700000000002</v>
      </c>
      <c r="AU129" s="535">
        <f>AV129+AW129</f>
        <v>45.741</v>
      </c>
      <c r="AV129" s="536">
        <f>AV131+AV133+AV135+AV137+AV139+AV141+AV143+AV145</f>
        <v>0</v>
      </c>
      <c r="AW129" s="540">
        <v>45.741</v>
      </c>
      <c r="AX129" s="535">
        <f>AY129+AZ129</f>
        <v>63.848999999999997</v>
      </c>
      <c r="AY129" s="536">
        <f>AY131+AY133+AY135+AY137+AY139+AY141+AY143+AY145</f>
        <v>0</v>
      </c>
      <c r="AZ129" s="661">
        <f>AZ131+AZ133+AZ135+AZ137+AZ139+AZ141+AZ143+AZ145</f>
        <v>63.848999999999997</v>
      </c>
      <c r="BA129" s="535">
        <f>BB129+BC129</f>
        <v>57.154000000000003</v>
      </c>
      <c r="BB129" s="535">
        <f>BB131+BB133+BB135+BB137+BB139+BB141+BB143+BB145</f>
        <v>0</v>
      </c>
      <c r="BC129" s="534">
        <f>BC131+BC133+BC135+BC137+BC139+BC141+BC143+BC145</f>
        <v>57.154000000000003</v>
      </c>
      <c r="BD129" s="535">
        <f>BE129+BF129</f>
        <v>166.74400000000003</v>
      </c>
      <c r="BE129" s="536">
        <f>BE131+BE133+BE135+BE137+BE139+BE141+BE143+BE145</f>
        <v>0</v>
      </c>
      <c r="BF129" s="537">
        <f>BF131+BF133+BF135+BF137+BF139+BF141+BF143+BF145</f>
        <v>166.74400000000003</v>
      </c>
      <c r="BG129" s="535">
        <f>BH129+BI129</f>
        <v>390.08100000000002</v>
      </c>
      <c r="BH129" s="536">
        <f>BH131+BH133+BH135+BH137+BH139+BH141+BH143+BH145</f>
        <v>0</v>
      </c>
      <c r="BI129" s="537">
        <f>BI131+BI133+BI135+BI137+BI139+BI141+BI143+BI145</f>
        <v>390.08100000000002</v>
      </c>
      <c r="BJ129" s="535">
        <f>BK129+BL129</f>
        <v>0</v>
      </c>
      <c r="BK129" s="536">
        <f>BK131+BK133+BK135+BK137+BK139+BK141+BK143+BK145</f>
        <v>0</v>
      </c>
      <c r="BL129" s="661">
        <f>BL131+BL133+BL135+BL137+BL139+BL141+BL143+BL145</f>
        <v>0</v>
      </c>
      <c r="BM129" s="535">
        <f>BN129+BO129</f>
        <v>0</v>
      </c>
      <c r="BN129" s="536">
        <f>BN131+BN133+BN135+BN137+BN139+BN141+BN143+BN145</f>
        <v>0</v>
      </c>
      <c r="BO129" s="662">
        <f>BO131+BO133+BO135+BO137+BO139+BO141+BO143+BO145</f>
        <v>0</v>
      </c>
      <c r="BP129" s="535">
        <f>BQ129+BR129</f>
        <v>0</v>
      </c>
      <c r="BQ129" s="536">
        <f>BQ131+BQ133+BQ135+BQ137+BQ139+BQ141+BQ143+BQ145</f>
        <v>0</v>
      </c>
      <c r="BR129" s="662">
        <f>BR131+BR133+BR135+BR137+BR139+BR141+BR143+BR145</f>
        <v>0</v>
      </c>
      <c r="BS129" s="541">
        <f>BT129+BU129</f>
        <v>0</v>
      </c>
      <c r="BT129" s="542">
        <f>BT131+BT133+BT135+BT137+BT139+BT141+BT143+BT145</f>
        <v>0</v>
      </c>
      <c r="BU129" s="543">
        <f>BU131+BU133+BU135+BU137+BU139+BU141+BU143+BU145</f>
        <v>0</v>
      </c>
      <c r="BV129" s="541">
        <f>BW129+BX129</f>
        <v>390.08100000000002</v>
      </c>
      <c r="BW129" s="542">
        <f>BW131+BW133+BW135+BW137+BW139+BW141+BW143+BW145</f>
        <v>0</v>
      </c>
      <c r="BX129" s="544">
        <f>BX131+BX133+BX135+BX137+BX139+BX141+BX143+BX145</f>
        <v>390.08100000000002</v>
      </c>
      <c r="BY129" s="533">
        <f>BV129/Q129</f>
        <v>0.73323496240601505</v>
      </c>
    </row>
    <row r="130" spans="2:77" ht="15.75" customHeight="1" x14ac:dyDescent="0.25">
      <c r="B130" s="790" t="s">
        <v>172</v>
      </c>
      <c r="C130" s="791" t="s">
        <v>173</v>
      </c>
      <c r="D130" s="393" t="s">
        <v>57</v>
      </c>
      <c r="E130" s="202">
        <f t="shared" si="112"/>
        <v>90</v>
      </c>
      <c r="F130" s="39">
        <f t="shared" si="113"/>
        <v>47</v>
      </c>
      <c r="G130" s="236">
        <f>F130/E130</f>
        <v>0.52222222222222225</v>
      </c>
      <c r="H130" s="237">
        <f t="shared" si="114"/>
        <v>13</v>
      </c>
      <c r="I130" s="237">
        <f t="shared" si="115"/>
        <v>60</v>
      </c>
      <c r="J130" s="236">
        <f>I130/E130</f>
        <v>0.66666666666666663</v>
      </c>
      <c r="K130" s="237">
        <f t="shared" si="116"/>
        <v>26</v>
      </c>
      <c r="L130" s="413">
        <f t="shared" si="117"/>
        <v>86</v>
      </c>
      <c r="M130" s="236">
        <f>L130/E130</f>
        <v>0.9555555555555556</v>
      </c>
      <c r="N130" s="237">
        <f t="shared" si="118"/>
        <v>0</v>
      </c>
      <c r="O130" s="545">
        <f t="shared" si="119"/>
        <v>86</v>
      </c>
      <c r="P130" s="236">
        <f>O130/E130</f>
        <v>0.9555555555555556</v>
      </c>
      <c r="Q130" s="683">
        <f t="shared" si="147"/>
        <v>90</v>
      </c>
      <c r="R130" s="683">
        <v>0</v>
      </c>
      <c r="S130" s="706">
        <v>90</v>
      </c>
      <c r="T130" s="685">
        <f t="shared" si="148"/>
        <v>26</v>
      </c>
      <c r="U130" s="685">
        <v>0</v>
      </c>
      <c r="V130" s="707">
        <v>26</v>
      </c>
      <c r="W130" s="685">
        <f t="shared" si="149"/>
        <v>5</v>
      </c>
      <c r="X130" s="685">
        <v>0</v>
      </c>
      <c r="Y130" s="707">
        <v>5</v>
      </c>
      <c r="Z130" s="685">
        <f t="shared" si="150"/>
        <v>16</v>
      </c>
      <c r="AA130" s="685">
        <v>0</v>
      </c>
      <c r="AB130" s="707">
        <v>16</v>
      </c>
      <c r="AC130" s="401">
        <f>AD130+AE130</f>
        <v>47</v>
      </c>
      <c r="AD130" s="548">
        <v>0</v>
      </c>
      <c r="AE130" s="207">
        <f t="shared" ref="AE130:AE145" si="151">T130+W130+Z130</f>
        <v>47</v>
      </c>
      <c r="AF130" s="401">
        <f>AG130+AH130</f>
        <v>0</v>
      </c>
      <c r="AG130" s="548">
        <v>0</v>
      </c>
      <c r="AH130" s="546"/>
      <c r="AI130" s="401">
        <f>AJ130+AK130</f>
        <v>5</v>
      </c>
      <c r="AJ130" s="548">
        <v>0</v>
      </c>
      <c r="AK130" s="551">
        <v>5</v>
      </c>
      <c r="AL130" s="500">
        <f>AM130+AN130</f>
        <v>8</v>
      </c>
      <c r="AM130" s="550">
        <v>0</v>
      </c>
      <c r="AN130" s="546">
        <v>8</v>
      </c>
      <c r="AO130" s="401">
        <f>AP130+AQ130</f>
        <v>13</v>
      </c>
      <c r="AP130" s="548">
        <v>0</v>
      </c>
      <c r="AQ130" s="207">
        <f t="shared" ref="AQ130:AQ145" si="152">AF130+AI130+AL130</f>
        <v>13</v>
      </c>
      <c r="AR130" s="401">
        <f>AS130+AT130</f>
        <v>60</v>
      </c>
      <c r="AS130" s="548">
        <v>0</v>
      </c>
      <c r="AT130" s="207">
        <f t="shared" ref="AT130:AT145" si="153">AC130+AO130</f>
        <v>60</v>
      </c>
      <c r="AU130" s="401">
        <f>AV130+AW130</f>
        <v>21</v>
      </c>
      <c r="AV130" s="550">
        <v>0</v>
      </c>
      <c r="AW130" s="551">
        <v>21</v>
      </c>
      <c r="AX130" s="500">
        <f>AY130+AZ130</f>
        <v>4</v>
      </c>
      <c r="AY130" s="550">
        <v>0</v>
      </c>
      <c r="AZ130" s="729">
        <v>4</v>
      </c>
      <c r="BA130" s="401">
        <f>BB130+BC130</f>
        <v>1</v>
      </c>
      <c r="BB130" s="548">
        <v>0</v>
      </c>
      <c r="BC130" s="546">
        <v>1</v>
      </c>
      <c r="BD130" s="401">
        <f>BE130+BF130</f>
        <v>26</v>
      </c>
      <c r="BE130" s="548">
        <v>0</v>
      </c>
      <c r="BF130" s="207">
        <f t="shared" ref="BF130:BF145" si="154">AU130+AX130+BA130</f>
        <v>26</v>
      </c>
      <c r="BG130" s="401">
        <f>BH130+BI130</f>
        <v>86</v>
      </c>
      <c r="BH130" s="548">
        <v>0</v>
      </c>
      <c r="BI130" s="207">
        <f t="shared" ref="BI130:BI143" si="155">AR130+BD130</f>
        <v>86</v>
      </c>
      <c r="BJ130" s="401">
        <f>BK130+BL130</f>
        <v>0</v>
      </c>
      <c r="BK130" s="548">
        <v>0</v>
      </c>
      <c r="BL130" s="660">
        <v>0</v>
      </c>
      <c r="BM130" s="500">
        <f>BN130+BO130</f>
        <v>0</v>
      </c>
      <c r="BN130" s="550">
        <v>0</v>
      </c>
      <c r="BO130" s="660">
        <v>0</v>
      </c>
      <c r="BP130" s="500">
        <f>BQ130+BR130</f>
        <v>0</v>
      </c>
      <c r="BQ130" s="550">
        <v>0</v>
      </c>
      <c r="BR130" s="660">
        <v>0</v>
      </c>
      <c r="BS130" s="553">
        <f>BT130+BU130</f>
        <v>0</v>
      </c>
      <c r="BT130" s="554">
        <v>0</v>
      </c>
      <c r="BU130" s="51">
        <f t="shared" ref="BU130:BU145" si="156">BJ130+BM130+BP130</f>
        <v>0</v>
      </c>
      <c r="BV130" s="553">
        <f>BW130+BX130</f>
        <v>86</v>
      </c>
      <c r="BW130" s="554">
        <v>0</v>
      </c>
      <c r="BX130" s="51">
        <f t="shared" ref="BX130:BX145" si="157">BG130+BS130</f>
        <v>86</v>
      </c>
      <c r="BY130" s="242">
        <f>BV130/Q130</f>
        <v>0.9555555555555556</v>
      </c>
    </row>
    <row r="131" spans="2:77" ht="15.75" customHeight="1" x14ac:dyDescent="0.25">
      <c r="B131" s="788"/>
      <c r="C131" s="789"/>
      <c r="D131" s="468" t="s">
        <v>32</v>
      </c>
      <c r="E131" s="469">
        <f t="shared" si="112"/>
        <v>62.999999999999993</v>
      </c>
      <c r="F131" s="75">
        <f t="shared" si="113"/>
        <v>7.4279999999999999</v>
      </c>
      <c r="G131" s="76">
        <f>F131/E131</f>
        <v>0.11790476190476191</v>
      </c>
      <c r="H131" s="78">
        <f t="shared" si="114"/>
        <v>0.71</v>
      </c>
      <c r="I131" s="78">
        <f t="shared" si="115"/>
        <v>8.1379999999999999</v>
      </c>
      <c r="J131" s="76">
        <f>I131/E131</f>
        <v>0.12917460317460319</v>
      </c>
      <c r="K131" s="78">
        <f t="shared" si="116"/>
        <v>1.613</v>
      </c>
      <c r="L131" s="79">
        <f t="shared" si="117"/>
        <v>9.7509999999999994</v>
      </c>
      <c r="M131" s="76">
        <f>L131/E131</f>
        <v>0.15477777777777779</v>
      </c>
      <c r="N131" s="78">
        <f t="shared" si="118"/>
        <v>0</v>
      </c>
      <c r="O131" s="470">
        <f t="shared" si="119"/>
        <v>9.7509999999999994</v>
      </c>
      <c r="P131" s="76">
        <f>O131/E131</f>
        <v>0.15477777777777779</v>
      </c>
      <c r="Q131" s="682">
        <f t="shared" si="147"/>
        <v>62.999999999999993</v>
      </c>
      <c r="R131" s="682">
        <v>0</v>
      </c>
      <c r="S131" s="708">
        <f>S130*0.7</f>
        <v>62.999999999999993</v>
      </c>
      <c r="T131" s="604">
        <f t="shared" si="148"/>
        <v>6.2869999999999999</v>
      </c>
      <c r="U131" s="604">
        <v>0</v>
      </c>
      <c r="V131" s="707">
        <v>6.2869999999999999</v>
      </c>
      <c r="W131" s="604">
        <f t="shared" si="149"/>
        <v>0.27200000000000002</v>
      </c>
      <c r="X131" s="604">
        <v>0</v>
      </c>
      <c r="Y131" s="707">
        <v>0.27200000000000002</v>
      </c>
      <c r="Z131" s="604">
        <f t="shared" si="150"/>
        <v>0.86899999999999999</v>
      </c>
      <c r="AA131" s="604">
        <v>0</v>
      </c>
      <c r="AB131" s="707">
        <v>0.86899999999999999</v>
      </c>
      <c r="AC131" s="555">
        <f>AD131+AE131</f>
        <v>7.4279999999999999</v>
      </c>
      <c r="AD131" s="556">
        <v>0</v>
      </c>
      <c r="AE131" s="189">
        <f t="shared" si="151"/>
        <v>7.4279999999999999</v>
      </c>
      <c r="AF131" s="555">
        <f>AG131+AH131</f>
        <v>0</v>
      </c>
      <c r="AG131" s="556">
        <v>0</v>
      </c>
      <c r="AH131" s="546"/>
      <c r="AI131" s="555">
        <f>AJ131+AK131</f>
        <v>0.27700000000000002</v>
      </c>
      <c r="AJ131" s="556">
        <v>0</v>
      </c>
      <c r="AK131" s="547">
        <v>0.27700000000000002</v>
      </c>
      <c r="AL131" s="555">
        <f>AM131+AN131</f>
        <v>0.433</v>
      </c>
      <c r="AM131" s="556">
        <v>0</v>
      </c>
      <c r="AN131" s="546">
        <v>0.433</v>
      </c>
      <c r="AO131" s="555">
        <f>AP131+AQ131</f>
        <v>0.71</v>
      </c>
      <c r="AP131" s="556">
        <v>0</v>
      </c>
      <c r="AQ131" s="189">
        <f t="shared" si="152"/>
        <v>0.71</v>
      </c>
      <c r="AR131" s="555">
        <f>AS131+AT131</f>
        <v>8.1379999999999999</v>
      </c>
      <c r="AS131" s="556">
        <v>0</v>
      </c>
      <c r="AT131" s="189">
        <f t="shared" si="153"/>
        <v>8.1379999999999999</v>
      </c>
      <c r="AU131" s="555">
        <f>AV131+AW131</f>
        <v>1.165</v>
      </c>
      <c r="AV131" s="556">
        <v>0</v>
      </c>
      <c r="AW131" s="547">
        <v>1.165</v>
      </c>
      <c r="AX131" s="555">
        <f>AY131+AZ131</f>
        <v>0.39100000000000001</v>
      </c>
      <c r="AY131" s="556">
        <v>0</v>
      </c>
      <c r="AZ131" s="730">
        <v>0.39100000000000001</v>
      </c>
      <c r="BA131" s="555">
        <f>BB131+BC131</f>
        <v>5.7000000000000002E-2</v>
      </c>
      <c r="BB131" s="556">
        <v>0</v>
      </c>
      <c r="BC131" s="546">
        <v>5.7000000000000002E-2</v>
      </c>
      <c r="BD131" s="555">
        <f>BE131+BF131</f>
        <v>1.613</v>
      </c>
      <c r="BE131" s="556">
        <v>0</v>
      </c>
      <c r="BF131" s="189">
        <f t="shared" si="154"/>
        <v>1.613</v>
      </c>
      <c r="BG131" s="555">
        <f>BH131+BI131</f>
        <v>9.7509999999999994</v>
      </c>
      <c r="BH131" s="556">
        <v>0</v>
      </c>
      <c r="BI131" s="189">
        <f t="shared" si="155"/>
        <v>9.7509999999999994</v>
      </c>
      <c r="BJ131" s="555">
        <f>BK131+BL131</f>
        <v>0</v>
      </c>
      <c r="BK131" s="556">
        <v>0</v>
      </c>
      <c r="BL131" s="546">
        <v>0</v>
      </c>
      <c r="BM131" s="555">
        <f>BN131+BO131</f>
        <v>0</v>
      </c>
      <c r="BN131" s="556">
        <v>0</v>
      </c>
      <c r="BO131" s="546">
        <v>0</v>
      </c>
      <c r="BP131" s="555">
        <f>BQ131+BR131</f>
        <v>0</v>
      </c>
      <c r="BQ131" s="556">
        <v>0</v>
      </c>
      <c r="BR131" s="546">
        <v>0</v>
      </c>
      <c r="BS131" s="558">
        <f>BT131+BU131</f>
        <v>0</v>
      </c>
      <c r="BT131" s="559">
        <v>0</v>
      </c>
      <c r="BU131" s="88">
        <f t="shared" si="156"/>
        <v>0</v>
      </c>
      <c r="BV131" s="558">
        <f>BW131+BX131</f>
        <v>9.7509999999999994</v>
      </c>
      <c r="BW131" s="559">
        <v>0</v>
      </c>
      <c r="BX131" s="152">
        <f t="shared" si="157"/>
        <v>9.7509999999999994</v>
      </c>
      <c r="BY131" s="480">
        <f>BV131/Q131</f>
        <v>0.15477777777777779</v>
      </c>
    </row>
    <row r="132" spans="2:77" ht="15.75" customHeight="1" x14ac:dyDescent="0.25">
      <c r="B132" s="783" t="s">
        <v>174</v>
      </c>
      <c r="C132" s="785" t="s">
        <v>175</v>
      </c>
      <c r="D132" s="468" t="s">
        <v>57</v>
      </c>
      <c r="E132" s="469">
        <f t="shared" si="112"/>
        <v>0</v>
      </c>
      <c r="F132" s="75">
        <f t="shared" si="113"/>
        <v>0</v>
      </c>
      <c r="G132" s="76"/>
      <c r="H132" s="78">
        <f t="shared" si="114"/>
        <v>0</v>
      </c>
      <c r="I132" s="78">
        <f t="shared" si="115"/>
        <v>0</v>
      </c>
      <c r="J132" s="76"/>
      <c r="K132" s="78">
        <f t="shared" si="116"/>
        <v>0</v>
      </c>
      <c r="L132" s="79">
        <f t="shared" si="117"/>
        <v>0</v>
      </c>
      <c r="M132" s="76"/>
      <c r="N132" s="78">
        <f t="shared" si="118"/>
        <v>0</v>
      </c>
      <c r="O132" s="470">
        <f t="shared" si="119"/>
        <v>0</v>
      </c>
      <c r="P132" s="76"/>
      <c r="Q132" s="682"/>
      <c r="R132" s="682"/>
      <c r="S132" s="708"/>
      <c r="T132" s="604"/>
      <c r="U132" s="604"/>
      <c r="V132" s="707"/>
      <c r="W132" s="604">
        <f t="shared" si="149"/>
        <v>0</v>
      </c>
      <c r="X132" s="604">
        <v>0</v>
      </c>
      <c r="Y132" s="707"/>
      <c r="Z132" s="604">
        <f t="shared" si="150"/>
        <v>0</v>
      </c>
      <c r="AA132" s="604">
        <v>0</v>
      </c>
      <c r="AB132" s="707"/>
      <c r="AC132" s="555"/>
      <c r="AD132" s="556"/>
      <c r="AE132" s="189">
        <f t="shared" si="151"/>
        <v>0</v>
      </c>
      <c r="AF132" s="555"/>
      <c r="AG132" s="556"/>
      <c r="AH132" s="546"/>
      <c r="AI132" s="555"/>
      <c r="AJ132" s="556"/>
      <c r="AK132" s="547"/>
      <c r="AL132" s="555"/>
      <c r="AM132" s="556"/>
      <c r="AN132" s="546"/>
      <c r="AO132" s="555"/>
      <c r="AP132" s="556"/>
      <c r="AQ132" s="189">
        <f t="shared" si="152"/>
        <v>0</v>
      </c>
      <c r="AR132" s="555"/>
      <c r="AS132" s="556"/>
      <c r="AT132" s="189">
        <f t="shared" si="153"/>
        <v>0</v>
      </c>
      <c r="AU132" s="555"/>
      <c r="AV132" s="556"/>
      <c r="AW132" s="547">
        <v>0</v>
      </c>
      <c r="AX132" s="555"/>
      <c r="AY132" s="556"/>
      <c r="AZ132" s="730">
        <v>0</v>
      </c>
      <c r="BA132" s="555"/>
      <c r="BB132" s="556"/>
      <c r="BC132" s="546">
        <v>0</v>
      </c>
      <c r="BD132" s="555"/>
      <c r="BE132" s="556"/>
      <c r="BF132" s="189">
        <f t="shared" si="154"/>
        <v>0</v>
      </c>
      <c r="BG132" s="555"/>
      <c r="BH132" s="556"/>
      <c r="BI132" s="189">
        <f t="shared" si="155"/>
        <v>0</v>
      </c>
      <c r="BJ132" s="555"/>
      <c r="BK132" s="556"/>
      <c r="BL132" s="546">
        <v>0</v>
      </c>
      <c r="BM132" s="555"/>
      <c r="BN132" s="556"/>
      <c r="BO132" s="546">
        <v>0</v>
      </c>
      <c r="BP132" s="555"/>
      <c r="BQ132" s="556"/>
      <c r="BR132" s="546">
        <v>0</v>
      </c>
      <c r="BS132" s="558"/>
      <c r="BT132" s="559"/>
      <c r="BU132" s="88">
        <f t="shared" si="156"/>
        <v>0</v>
      </c>
      <c r="BV132" s="558"/>
      <c r="BW132" s="559"/>
      <c r="BX132" s="152">
        <f t="shared" si="157"/>
        <v>0</v>
      </c>
      <c r="BY132" s="480"/>
    </row>
    <row r="133" spans="2:77" ht="15.75" customHeight="1" x14ac:dyDescent="0.25">
      <c r="B133" s="788"/>
      <c r="C133" s="789"/>
      <c r="D133" s="468" t="s">
        <v>32</v>
      </c>
      <c r="E133" s="469">
        <f t="shared" si="112"/>
        <v>0</v>
      </c>
      <c r="F133" s="75">
        <f t="shared" si="113"/>
        <v>0</v>
      </c>
      <c r="G133" s="76"/>
      <c r="H133" s="78">
        <f t="shared" si="114"/>
        <v>0</v>
      </c>
      <c r="I133" s="78">
        <f t="shared" si="115"/>
        <v>0</v>
      </c>
      <c r="J133" s="76"/>
      <c r="K133" s="78">
        <f t="shared" si="116"/>
        <v>0</v>
      </c>
      <c r="L133" s="79">
        <f t="shared" si="117"/>
        <v>0</v>
      </c>
      <c r="M133" s="76"/>
      <c r="N133" s="78">
        <f t="shared" si="118"/>
        <v>0</v>
      </c>
      <c r="O133" s="470">
        <f t="shared" si="119"/>
        <v>0</v>
      </c>
      <c r="P133" s="76"/>
      <c r="Q133" s="682"/>
      <c r="R133" s="682"/>
      <c r="S133" s="708"/>
      <c r="T133" s="604"/>
      <c r="U133" s="604"/>
      <c r="V133" s="707"/>
      <c r="W133" s="604">
        <f t="shared" si="149"/>
        <v>0</v>
      </c>
      <c r="X133" s="604">
        <v>0</v>
      </c>
      <c r="Y133" s="707"/>
      <c r="Z133" s="604">
        <f t="shared" si="150"/>
        <v>0</v>
      </c>
      <c r="AA133" s="604">
        <v>0</v>
      </c>
      <c r="AB133" s="707"/>
      <c r="AC133" s="555"/>
      <c r="AD133" s="556"/>
      <c r="AE133" s="189">
        <f t="shared" si="151"/>
        <v>0</v>
      </c>
      <c r="AF133" s="555"/>
      <c r="AG133" s="556"/>
      <c r="AH133" s="546"/>
      <c r="AI133" s="555"/>
      <c r="AJ133" s="556"/>
      <c r="AK133" s="547"/>
      <c r="AL133" s="555"/>
      <c r="AM133" s="556"/>
      <c r="AN133" s="546"/>
      <c r="AO133" s="555"/>
      <c r="AP133" s="556"/>
      <c r="AQ133" s="189">
        <f t="shared" si="152"/>
        <v>0</v>
      </c>
      <c r="AR133" s="555"/>
      <c r="AS133" s="556"/>
      <c r="AT133" s="189">
        <f t="shared" si="153"/>
        <v>0</v>
      </c>
      <c r="AU133" s="555"/>
      <c r="AV133" s="556"/>
      <c r="AW133" s="547">
        <v>0</v>
      </c>
      <c r="AX133" s="555"/>
      <c r="AY133" s="556"/>
      <c r="AZ133" s="730">
        <v>0</v>
      </c>
      <c r="BA133" s="555"/>
      <c r="BB133" s="556"/>
      <c r="BC133" s="546">
        <v>0</v>
      </c>
      <c r="BD133" s="555"/>
      <c r="BE133" s="556"/>
      <c r="BF133" s="189">
        <f t="shared" si="154"/>
        <v>0</v>
      </c>
      <c r="BG133" s="555"/>
      <c r="BH133" s="556"/>
      <c r="BI133" s="189">
        <f t="shared" si="155"/>
        <v>0</v>
      </c>
      <c r="BJ133" s="555"/>
      <c r="BK133" s="556"/>
      <c r="BL133" s="546">
        <v>0</v>
      </c>
      <c r="BM133" s="555"/>
      <c r="BN133" s="556"/>
      <c r="BO133" s="546">
        <v>0</v>
      </c>
      <c r="BP133" s="555"/>
      <c r="BQ133" s="556"/>
      <c r="BR133" s="546">
        <v>0</v>
      </c>
      <c r="BS133" s="558"/>
      <c r="BT133" s="559"/>
      <c r="BU133" s="88">
        <f t="shared" si="156"/>
        <v>0</v>
      </c>
      <c r="BV133" s="558"/>
      <c r="BW133" s="559"/>
      <c r="BX133" s="152">
        <f t="shared" si="157"/>
        <v>0</v>
      </c>
      <c r="BY133" s="480"/>
    </row>
    <row r="134" spans="2:77" ht="15.75" customHeight="1" x14ac:dyDescent="0.25">
      <c r="B134" s="783" t="s">
        <v>176</v>
      </c>
      <c r="C134" s="785" t="s">
        <v>177</v>
      </c>
      <c r="D134" s="468" t="s">
        <v>57</v>
      </c>
      <c r="E134" s="469">
        <f t="shared" si="112"/>
        <v>0</v>
      </c>
      <c r="F134" s="75">
        <f t="shared" si="113"/>
        <v>0</v>
      </c>
      <c r="G134" s="76"/>
      <c r="H134" s="78">
        <f t="shared" si="114"/>
        <v>0</v>
      </c>
      <c r="I134" s="78">
        <f t="shared" si="115"/>
        <v>0</v>
      </c>
      <c r="J134" s="76"/>
      <c r="K134" s="78">
        <f t="shared" si="116"/>
        <v>0</v>
      </c>
      <c r="L134" s="79">
        <f t="shared" si="117"/>
        <v>0</v>
      </c>
      <c r="M134" s="76"/>
      <c r="N134" s="78">
        <f t="shared" si="118"/>
        <v>0</v>
      </c>
      <c r="O134" s="470">
        <f t="shared" si="119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49"/>
        <v>0</v>
      </c>
      <c r="X134" s="604">
        <v>0</v>
      </c>
      <c r="Y134" s="707"/>
      <c r="Z134" s="604">
        <f t="shared" si="150"/>
        <v>0</v>
      </c>
      <c r="AA134" s="604">
        <v>0</v>
      </c>
      <c r="AB134" s="707"/>
      <c r="AC134" s="555"/>
      <c r="AD134" s="556"/>
      <c r="AE134" s="189">
        <f t="shared" si="151"/>
        <v>0</v>
      </c>
      <c r="AF134" s="555"/>
      <c r="AG134" s="556"/>
      <c r="AH134" s="546"/>
      <c r="AI134" s="555"/>
      <c r="AJ134" s="556"/>
      <c r="AK134" s="547"/>
      <c r="AL134" s="555"/>
      <c r="AM134" s="556"/>
      <c r="AN134" s="546"/>
      <c r="AO134" s="555"/>
      <c r="AP134" s="556"/>
      <c r="AQ134" s="189">
        <f t="shared" si="152"/>
        <v>0</v>
      </c>
      <c r="AR134" s="555"/>
      <c r="AS134" s="556"/>
      <c r="AT134" s="189">
        <f t="shared" si="153"/>
        <v>0</v>
      </c>
      <c r="AU134" s="555"/>
      <c r="AV134" s="556"/>
      <c r="AW134" s="547">
        <v>0</v>
      </c>
      <c r="AX134" s="555"/>
      <c r="AY134" s="556"/>
      <c r="AZ134" s="730">
        <v>0</v>
      </c>
      <c r="BA134" s="555"/>
      <c r="BB134" s="556"/>
      <c r="BC134" s="546">
        <v>0</v>
      </c>
      <c r="BD134" s="555"/>
      <c r="BE134" s="556"/>
      <c r="BF134" s="189">
        <f t="shared" si="154"/>
        <v>0</v>
      </c>
      <c r="BG134" s="555"/>
      <c r="BH134" s="556"/>
      <c r="BI134" s="189">
        <f t="shared" si="155"/>
        <v>0</v>
      </c>
      <c r="BJ134" s="555"/>
      <c r="BK134" s="556"/>
      <c r="BL134" s="546">
        <v>0</v>
      </c>
      <c r="BM134" s="555"/>
      <c r="BN134" s="556"/>
      <c r="BO134" s="546">
        <v>0</v>
      </c>
      <c r="BP134" s="555"/>
      <c r="BQ134" s="556"/>
      <c r="BR134" s="546">
        <v>0</v>
      </c>
      <c r="BS134" s="558"/>
      <c r="BT134" s="559"/>
      <c r="BU134" s="88">
        <f t="shared" si="156"/>
        <v>0</v>
      </c>
      <c r="BV134" s="558"/>
      <c r="BW134" s="559"/>
      <c r="BX134" s="152">
        <f t="shared" si="157"/>
        <v>0</v>
      </c>
      <c r="BY134" s="480"/>
    </row>
    <row r="135" spans="2:77" ht="15.75" customHeight="1" x14ac:dyDescent="0.25">
      <c r="B135" s="788"/>
      <c r="C135" s="789"/>
      <c r="D135" s="468" t="s">
        <v>32</v>
      </c>
      <c r="E135" s="469">
        <f t="shared" si="112"/>
        <v>0</v>
      </c>
      <c r="F135" s="75">
        <f t="shared" si="113"/>
        <v>0</v>
      </c>
      <c r="G135" s="76"/>
      <c r="H135" s="78">
        <f t="shared" si="114"/>
        <v>0</v>
      </c>
      <c r="I135" s="78">
        <f t="shared" si="115"/>
        <v>0</v>
      </c>
      <c r="J135" s="76"/>
      <c r="K135" s="78">
        <f t="shared" si="116"/>
        <v>0</v>
      </c>
      <c r="L135" s="79">
        <f t="shared" si="117"/>
        <v>0</v>
      </c>
      <c r="M135" s="76"/>
      <c r="N135" s="78">
        <f t="shared" si="118"/>
        <v>0</v>
      </c>
      <c r="O135" s="470">
        <f t="shared" si="119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49"/>
        <v>0</v>
      </c>
      <c r="X135" s="604">
        <v>0</v>
      </c>
      <c r="Y135" s="707"/>
      <c r="Z135" s="604">
        <f t="shared" si="150"/>
        <v>0</v>
      </c>
      <c r="AA135" s="604">
        <v>0</v>
      </c>
      <c r="AB135" s="707"/>
      <c r="AC135" s="555"/>
      <c r="AD135" s="556"/>
      <c r="AE135" s="189">
        <f t="shared" si="151"/>
        <v>0</v>
      </c>
      <c r="AF135" s="555"/>
      <c r="AG135" s="556"/>
      <c r="AH135" s="546"/>
      <c r="AI135" s="555"/>
      <c r="AJ135" s="556"/>
      <c r="AK135" s="547"/>
      <c r="AL135" s="555"/>
      <c r="AM135" s="556"/>
      <c r="AN135" s="546"/>
      <c r="AO135" s="555"/>
      <c r="AP135" s="556"/>
      <c r="AQ135" s="189">
        <f t="shared" si="152"/>
        <v>0</v>
      </c>
      <c r="AR135" s="555"/>
      <c r="AS135" s="556"/>
      <c r="AT135" s="189">
        <f t="shared" si="153"/>
        <v>0</v>
      </c>
      <c r="AU135" s="555"/>
      <c r="AV135" s="556"/>
      <c r="AW135" s="547">
        <v>0</v>
      </c>
      <c r="AX135" s="555"/>
      <c r="AY135" s="556"/>
      <c r="AZ135" s="730">
        <v>0</v>
      </c>
      <c r="BA135" s="555"/>
      <c r="BB135" s="556"/>
      <c r="BC135" s="546">
        <v>0</v>
      </c>
      <c r="BD135" s="555"/>
      <c r="BE135" s="556"/>
      <c r="BF135" s="189">
        <f t="shared" si="154"/>
        <v>0</v>
      </c>
      <c r="BG135" s="555"/>
      <c r="BH135" s="556"/>
      <c r="BI135" s="189">
        <f t="shared" si="155"/>
        <v>0</v>
      </c>
      <c r="BJ135" s="555"/>
      <c r="BK135" s="556"/>
      <c r="BL135" s="546">
        <v>0</v>
      </c>
      <c r="BM135" s="555"/>
      <c r="BN135" s="556"/>
      <c r="BO135" s="546">
        <v>0</v>
      </c>
      <c r="BP135" s="555"/>
      <c r="BQ135" s="556"/>
      <c r="BR135" s="546">
        <v>0</v>
      </c>
      <c r="BS135" s="558"/>
      <c r="BT135" s="559"/>
      <c r="BU135" s="88">
        <f t="shared" si="156"/>
        <v>0</v>
      </c>
      <c r="BV135" s="558"/>
      <c r="BW135" s="559"/>
      <c r="BX135" s="152">
        <f t="shared" si="157"/>
        <v>0</v>
      </c>
      <c r="BY135" s="480"/>
    </row>
    <row r="136" spans="2:77" ht="15.75" customHeight="1" x14ac:dyDescent="0.25">
      <c r="B136" s="783" t="s">
        <v>178</v>
      </c>
      <c r="C136" s="785" t="s">
        <v>179</v>
      </c>
      <c r="D136" s="468" t="s">
        <v>57</v>
      </c>
      <c r="E136" s="469">
        <f t="shared" si="112"/>
        <v>0</v>
      </c>
      <c r="F136" s="75">
        <f t="shared" si="113"/>
        <v>0</v>
      </c>
      <c r="G136" s="76">
        <v>0</v>
      </c>
      <c r="H136" s="78">
        <f t="shared" si="114"/>
        <v>0</v>
      </c>
      <c r="I136" s="78">
        <f t="shared" si="115"/>
        <v>0</v>
      </c>
      <c r="J136" s="76"/>
      <c r="K136" s="78">
        <f t="shared" si="116"/>
        <v>0</v>
      </c>
      <c r="L136" s="79">
        <f t="shared" si="117"/>
        <v>0</v>
      </c>
      <c r="M136" s="76">
        <v>0</v>
      </c>
      <c r="N136" s="78">
        <f t="shared" si="118"/>
        <v>0</v>
      </c>
      <c r="O136" s="470">
        <f t="shared" si="119"/>
        <v>0</v>
      </c>
      <c r="P136" s="76"/>
      <c r="Q136" s="682">
        <f t="shared" ref="Q136:Q143" si="158">R136+S136</f>
        <v>0</v>
      </c>
      <c r="R136" s="682">
        <v>0</v>
      </c>
      <c r="S136" s="708"/>
      <c r="T136" s="604">
        <f t="shared" ref="T136:T143" si="159">U136+V136</f>
        <v>0</v>
      </c>
      <c r="U136" s="604">
        <v>0</v>
      </c>
      <c r="V136" s="707"/>
      <c r="W136" s="604">
        <f t="shared" si="149"/>
        <v>0</v>
      </c>
      <c r="X136" s="604">
        <v>0</v>
      </c>
      <c r="Y136" s="707"/>
      <c r="Z136" s="604">
        <f t="shared" si="150"/>
        <v>0</v>
      </c>
      <c r="AA136" s="604">
        <v>0</v>
      </c>
      <c r="AB136" s="707">
        <v>0</v>
      </c>
      <c r="AC136" s="555">
        <f t="shared" ref="AC136:AC143" si="160">AD136+AE136</f>
        <v>0</v>
      </c>
      <c r="AD136" s="556">
        <v>0</v>
      </c>
      <c r="AE136" s="189">
        <f t="shared" si="151"/>
        <v>0</v>
      </c>
      <c r="AF136" s="555">
        <f t="shared" ref="AF136:AF143" si="161">AG136+AH136</f>
        <v>0</v>
      </c>
      <c r="AG136" s="556">
        <v>0</v>
      </c>
      <c r="AH136" s="546">
        <v>0</v>
      </c>
      <c r="AI136" s="555">
        <f t="shared" ref="AI136:AI143" si="162">AJ136+AK136</f>
        <v>0</v>
      </c>
      <c r="AJ136" s="556">
        <v>0</v>
      </c>
      <c r="AK136" s="547">
        <v>0</v>
      </c>
      <c r="AL136" s="555">
        <f t="shared" ref="AL136:AL143" si="163">AM136+AN136</f>
        <v>0</v>
      </c>
      <c r="AM136" s="556">
        <v>0</v>
      </c>
      <c r="AN136" s="546">
        <v>0</v>
      </c>
      <c r="AO136" s="555">
        <f t="shared" ref="AO136:AO143" si="164">AP136+AQ136</f>
        <v>0</v>
      </c>
      <c r="AP136" s="556">
        <v>0</v>
      </c>
      <c r="AQ136" s="189">
        <f t="shared" si="152"/>
        <v>0</v>
      </c>
      <c r="AR136" s="555">
        <f t="shared" ref="AR136:AR143" si="165">AS136+AT136</f>
        <v>0</v>
      </c>
      <c r="AS136" s="556">
        <v>0</v>
      </c>
      <c r="AT136" s="189">
        <f t="shared" si="153"/>
        <v>0</v>
      </c>
      <c r="AU136" s="555">
        <f t="shared" ref="AU136:AU143" si="166">AV136+AW136</f>
        <v>0</v>
      </c>
      <c r="AV136" s="556">
        <v>0</v>
      </c>
      <c r="AW136" s="547">
        <v>0</v>
      </c>
      <c r="AX136" s="555">
        <f t="shared" ref="AX136:AX143" si="167">AY136+AZ136</f>
        <v>0</v>
      </c>
      <c r="AY136" s="556">
        <v>0</v>
      </c>
      <c r="AZ136" s="730">
        <v>0</v>
      </c>
      <c r="BA136" s="555">
        <f t="shared" ref="BA136:BA143" si="168">BB136+BC136</f>
        <v>0</v>
      </c>
      <c r="BB136" s="556">
        <v>0</v>
      </c>
      <c r="BC136" s="546">
        <v>0</v>
      </c>
      <c r="BD136" s="555">
        <f t="shared" ref="BD136:BD143" si="169">BE136+BF136</f>
        <v>0</v>
      </c>
      <c r="BE136" s="556">
        <v>0</v>
      </c>
      <c r="BF136" s="189">
        <f t="shared" si="154"/>
        <v>0</v>
      </c>
      <c r="BG136" s="555">
        <f t="shared" ref="BG136:BG143" si="170">BH136+BI136</f>
        <v>0</v>
      </c>
      <c r="BH136" s="556">
        <v>0</v>
      </c>
      <c r="BI136" s="189">
        <f t="shared" si="155"/>
        <v>0</v>
      </c>
      <c r="BJ136" s="555">
        <f t="shared" ref="BJ136:BJ143" si="171">BK136+BL136</f>
        <v>0</v>
      </c>
      <c r="BK136" s="556">
        <v>0</v>
      </c>
      <c r="BL136" s="546">
        <v>0</v>
      </c>
      <c r="BM136" s="555">
        <f t="shared" ref="BM136:BM143" si="172">BN136+BO136</f>
        <v>0</v>
      </c>
      <c r="BN136" s="556">
        <v>0</v>
      </c>
      <c r="BO136" s="546">
        <v>0</v>
      </c>
      <c r="BP136" s="555">
        <f t="shared" ref="BP136:BP143" si="173">BQ136+BR136</f>
        <v>0</v>
      </c>
      <c r="BQ136" s="556">
        <v>0</v>
      </c>
      <c r="BR136" s="546">
        <v>0</v>
      </c>
      <c r="BS136" s="558">
        <f t="shared" ref="BS136:BS143" si="174">BT136+BU136</f>
        <v>0</v>
      </c>
      <c r="BT136" s="559">
        <v>0</v>
      </c>
      <c r="BU136" s="88">
        <f t="shared" si="156"/>
        <v>0</v>
      </c>
      <c r="BV136" s="558">
        <f t="shared" ref="BV136:BV143" si="175">BW136+BX136</f>
        <v>0</v>
      </c>
      <c r="BW136" s="559">
        <v>0</v>
      </c>
      <c r="BX136" s="152">
        <f t="shared" si="157"/>
        <v>0</v>
      </c>
      <c r="BY136" s="480" t="e">
        <f t="shared" ref="BY136:BY143" si="176">BV136/Q136</f>
        <v>#DIV/0!</v>
      </c>
    </row>
    <row r="137" spans="2:77" s="597" customFormat="1" ht="15.75" customHeight="1" x14ac:dyDescent="0.25">
      <c r="B137" s="788"/>
      <c r="C137" s="789"/>
      <c r="D137" s="577" t="s">
        <v>32</v>
      </c>
      <c r="E137" s="578">
        <f t="shared" si="112"/>
        <v>0</v>
      </c>
      <c r="F137" s="579">
        <f t="shared" si="113"/>
        <v>0</v>
      </c>
      <c r="G137" s="580">
        <v>0</v>
      </c>
      <c r="H137" s="581">
        <f t="shared" si="114"/>
        <v>0</v>
      </c>
      <c r="I137" s="581">
        <f t="shared" si="115"/>
        <v>0</v>
      </c>
      <c r="J137" s="580"/>
      <c r="K137" s="581">
        <f t="shared" si="116"/>
        <v>0</v>
      </c>
      <c r="L137" s="582">
        <f t="shared" si="117"/>
        <v>0</v>
      </c>
      <c r="M137" s="580">
        <v>0</v>
      </c>
      <c r="N137" s="581">
        <f t="shared" si="118"/>
        <v>0</v>
      </c>
      <c r="O137" s="583">
        <f t="shared" si="119"/>
        <v>0</v>
      </c>
      <c r="P137" s="580"/>
      <c r="Q137" s="709">
        <f t="shared" si="158"/>
        <v>0</v>
      </c>
      <c r="R137" s="709">
        <v>0</v>
      </c>
      <c r="S137" s="708">
        <f>S136*0.25</f>
        <v>0</v>
      </c>
      <c r="T137" s="710">
        <f t="shared" si="159"/>
        <v>0</v>
      </c>
      <c r="U137" s="710">
        <v>0</v>
      </c>
      <c r="V137" s="707"/>
      <c r="W137" s="710">
        <f t="shared" si="149"/>
        <v>0</v>
      </c>
      <c r="X137" s="710">
        <v>0</v>
      </c>
      <c r="Y137" s="707"/>
      <c r="Z137" s="710">
        <f t="shared" si="150"/>
        <v>0</v>
      </c>
      <c r="AA137" s="710">
        <v>0</v>
      </c>
      <c r="AB137" s="707"/>
      <c r="AC137" s="588">
        <f t="shared" si="160"/>
        <v>0</v>
      </c>
      <c r="AD137" s="589">
        <v>0</v>
      </c>
      <c r="AE137" s="590">
        <f t="shared" si="151"/>
        <v>0</v>
      </c>
      <c r="AF137" s="588">
        <f t="shared" si="161"/>
        <v>0</v>
      </c>
      <c r="AG137" s="589">
        <v>0</v>
      </c>
      <c r="AH137" s="546"/>
      <c r="AI137" s="588">
        <f t="shared" si="162"/>
        <v>0</v>
      </c>
      <c r="AJ137" s="589">
        <v>0</v>
      </c>
      <c r="AK137" s="587"/>
      <c r="AL137" s="588">
        <f t="shared" si="163"/>
        <v>0</v>
      </c>
      <c r="AM137" s="589">
        <v>0</v>
      </c>
      <c r="AN137" s="546"/>
      <c r="AO137" s="588">
        <f t="shared" si="164"/>
        <v>0</v>
      </c>
      <c r="AP137" s="589">
        <v>0</v>
      </c>
      <c r="AQ137" s="590">
        <f t="shared" si="152"/>
        <v>0</v>
      </c>
      <c r="AR137" s="588">
        <f t="shared" si="165"/>
        <v>0</v>
      </c>
      <c r="AS137" s="589">
        <v>0</v>
      </c>
      <c r="AT137" s="590">
        <f t="shared" si="153"/>
        <v>0</v>
      </c>
      <c r="AU137" s="588">
        <f t="shared" si="166"/>
        <v>0</v>
      </c>
      <c r="AV137" s="589">
        <v>0</v>
      </c>
      <c r="AW137" s="587">
        <v>0</v>
      </c>
      <c r="AX137" s="588">
        <f t="shared" si="167"/>
        <v>0</v>
      </c>
      <c r="AY137" s="589">
        <v>0</v>
      </c>
      <c r="AZ137" s="730">
        <v>0</v>
      </c>
      <c r="BA137" s="588">
        <f t="shared" si="168"/>
        <v>0</v>
      </c>
      <c r="BB137" s="589">
        <v>0</v>
      </c>
      <c r="BC137" s="546">
        <v>0</v>
      </c>
      <c r="BD137" s="588">
        <f t="shared" si="169"/>
        <v>0</v>
      </c>
      <c r="BE137" s="589">
        <v>0</v>
      </c>
      <c r="BF137" s="590">
        <f t="shared" si="154"/>
        <v>0</v>
      </c>
      <c r="BG137" s="588">
        <f t="shared" si="170"/>
        <v>0</v>
      </c>
      <c r="BH137" s="589">
        <v>0</v>
      </c>
      <c r="BI137" s="590">
        <f t="shared" si="155"/>
        <v>0</v>
      </c>
      <c r="BJ137" s="588">
        <f t="shared" si="171"/>
        <v>0</v>
      </c>
      <c r="BK137" s="589">
        <v>0</v>
      </c>
      <c r="BL137" s="586">
        <v>0</v>
      </c>
      <c r="BM137" s="588">
        <f t="shared" si="172"/>
        <v>0</v>
      </c>
      <c r="BN137" s="589">
        <v>0</v>
      </c>
      <c r="BO137" s="586">
        <v>0</v>
      </c>
      <c r="BP137" s="588">
        <f t="shared" si="173"/>
        <v>0</v>
      </c>
      <c r="BQ137" s="589">
        <v>0</v>
      </c>
      <c r="BR137" s="586">
        <v>0</v>
      </c>
      <c r="BS137" s="592">
        <f t="shared" si="174"/>
        <v>0</v>
      </c>
      <c r="BT137" s="593">
        <v>0</v>
      </c>
      <c r="BU137" s="594">
        <f t="shared" si="156"/>
        <v>0</v>
      </c>
      <c r="BV137" s="592">
        <f t="shared" si="175"/>
        <v>0</v>
      </c>
      <c r="BW137" s="593">
        <v>0</v>
      </c>
      <c r="BX137" s="595">
        <f t="shared" si="157"/>
        <v>0</v>
      </c>
      <c r="BY137" s="596" t="e">
        <f t="shared" si="176"/>
        <v>#DIV/0!</v>
      </c>
    </row>
    <row r="138" spans="2:77" s="597" customFormat="1" ht="15.75" customHeight="1" x14ac:dyDescent="0.25">
      <c r="B138" s="779" t="s">
        <v>180</v>
      </c>
      <c r="C138" s="781" t="s">
        <v>181</v>
      </c>
      <c r="D138" s="577" t="s">
        <v>57</v>
      </c>
      <c r="E138" s="578">
        <f t="shared" si="112"/>
        <v>5500</v>
      </c>
      <c r="F138" s="579">
        <f t="shared" si="113"/>
        <v>1825</v>
      </c>
      <c r="G138" s="580">
        <f t="shared" ref="G138:G143" si="177">F138/E138</f>
        <v>0.33181818181818185</v>
      </c>
      <c r="H138" s="581">
        <f t="shared" si="114"/>
        <v>1212</v>
      </c>
      <c r="I138" s="581">
        <f t="shared" si="115"/>
        <v>3037</v>
      </c>
      <c r="J138" s="580">
        <f t="shared" ref="J138:J143" si="178">I138/E138</f>
        <v>0.55218181818181822</v>
      </c>
      <c r="K138" s="581">
        <f t="shared" si="116"/>
        <v>1954</v>
      </c>
      <c r="L138" s="582">
        <f t="shared" si="117"/>
        <v>4991</v>
      </c>
      <c r="M138" s="580">
        <f t="shared" ref="M138:M143" si="179">L138/E138</f>
        <v>0.9074545454545454</v>
      </c>
      <c r="N138" s="581">
        <f t="shared" si="118"/>
        <v>0</v>
      </c>
      <c r="O138" s="583">
        <f t="shared" si="119"/>
        <v>4991</v>
      </c>
      <c r="P138" s="580">
        <f t="shared" ref="P138:P143" si="180">O138/E138</f>
        <v>0.9074545454545454</v>
      </c>
      <c r="Q138" s="709">
        <f t="shared" si="158"/>
        <v>5500</v>
      </c>
      <c r="R138" s="709">
        <v>0</v>
      </c>
      <c r="S138" s="708">
        <v>5500</v>
      </c>
      <c r="T138" s="710">
        <f t="shared" si="159"/>
        <v>594</v>
      </c>
      <c r="U138" s="710">
        <v>0</v>
      </c>
      <c r="V138" s="707">
        <v>594</v>
      </c>
      <c r="W138" s="710">
        <f t="shared" si="149"/>
        <v>806</v>
      </c>
      <c r="X138" s="710">
        <v>0</v>
      </c>
      <c r="Y138" s="707">
        <v>806</v>
      </c>
      <c r="Z138" s="710">
        <f t="shared" si="150"/>
        <v>425</v>
      </c>
      <c r="AA138" s="710">
        <v>0</v>
      </c>
      <c r="AB138" s="707">
        <v>425</v>
      </c>
      <c r="AC138" s="588">
        <f t="shared" si="160"/>
        <v>1825</v>
      </c>
      <c r="AD138" s="589">
        <v>0</v>
      </c>
      <c r="AE138" s="590">
        <f t="shared" si="151"/>
        <v>1825</v>
      </c>
      <c r="AF138" s="588">
        <f t="shared" si="161"/>
        <v>404</v>
      </c>
      <c r="AG138" s="589">
        <v>0</v>
      </c>
      <c r="AH138" s="546">
        <v>404</v>
      </c>
      <c r="AI138" s="588">
        <f t="shared" si="162"/>
        <v>391</v>
      </c>
      <c r="AJ138" s="589">
        <v>0</v>
      </c>
      <c r="AK138" s="587">
        <v>391</v>
      </c>
      <c r="AL138" s="588">
        <f t="shared" si="163"/>
        <v>417</v>
      </c>
      <c r="AM138" s="589">
        <v>0</v>
      </c>
      <c r="AN138" s="546">
        <v>417</v>
      </c>
      <c r="AO138" s="588">
        <f t="shared" si="164"/>
        <v>1212</v>
      </c>
      <c r="AP138" s="589">
        <v>0</v>
      </c>
      <c r="AQ138" s="590">
        <f t="shared" si="152"/>
        <v>1212</v>
      </c>
      <c r="AR138" s="588">
        <f t="shared" si="165"/>
        <v>3037</v>
      </c>
      <c r="AS138" s="589">
        <v>0</v>
      </c>
      <c r="AT138" s="590">
        <f t="shared" si="153"/>
        <v>3037</v>
      </c>
      <c r="AU138" s="588">
        <f t="shared" si="166"/>
        <v>473</v>
      </c>
      <c r="AV138" s="589">
        <v>0</v>
      </c>
      <c r="AW138" s="587">
        <v>473</v>
      </c>
      <c r="AX138" s="588">
        <f t="shared" si="167"/>
        <v>779</v>
      </c>
      <c r="AY138" s="589">
        <v>0</v>
      </c>
      <c r="AZ138" s="730">
        <v>779</v>
      </c>
      <c r="BA138" s="588">
        <f t="shared" si="168"/>
        <v>702</v>
      </c>
      <c r="BB138" s="589">
        <v>0</v>
      </c>
      <c r="BC138" s="546">
        <v>702</v>
      </c>
      <c r="BD138" s="588">
        <f t="shared" si="169"/>
        <v>1954</v>
      </c>
      <c r="BE138" s="589">
        <v>0</v>
      </c>
      <c r="BF138" s="590">
        <f t="shared" si="154"/>
        <v>1954</v>
      </c>
      <c r="BG138" s="588">
        <f t="shared" si="170"/>
        <v>4991</v>
      </c>
      <c r="BH138" s="589">
        <v>0</v>
      </c>
      <c r="BI138" s="590">
        <f t="shared" si="155"/>
        <v>4991</v>
      </c>
      <c r="BJ138" s="588">
        <f t="shared" si="171"/>
        <v>0</v>
      </c>
      <c r="BK138" s="589">
        <v>0</v>
      </c>
      <c r="BL138" s="586">
        <v>0</v>
      </c>
      <c r="BM138" s="588">
        <f t="shared" si="172"/>
        <v>0</v>
      </c>
      <c r="BN138" s="589">
        <v>0</v>
      </c>
      <c r="BO138" s="586">
        <v>0</v>
      </c>
      <c r="BP138" s="588">
        <f t="shared" si="173"/>
        <v>0</v>
      </c>
      <c r="BQ138" s="589">
        <v>0</v>
      </c>
      <c r="BR138" s="586">
        <v>0</v>
      </c>
      <c r="BS138" s="592">
        <f t="shared" si="174"/>
        <v>0</v>
      </c>
      <c r="BT138" s="593">
        <v>0</v>
      </c>
      <c r="BU138" s="594">
        <f t="shared" si="156"/>
        <v>0</v>
      </c>
      <c r="BV138" s="592">
        <f t="shared" si="175"/>
        <v>4991</v>
      </c>
      <c r="BW138" s="593">
        <v>0</v>
      </c>
      <c r="BX138" s="595">
        <f t="shared" si="157"/>
        <v>4991</v>
      </c>
      <c r="BY138" s="596">
        <f t="shared" si="176"/>
        <v>0.9074545454545454</v>
      </c>
    </row>
    <row r="139" spans="2:77" s="597" customFormat="1" ht="15.75" customHeight="1" x14ac:dyDescent="0.25">
      <c r="B139" s="780"/>
      <c r="C139" s="782"/>
      <c r="D139" s="577" t="s">
        <v>32</v>
      </c>
      <c r="E139" s="578">
        <f t="shared" si="112"/>
        <v>385.00000000000006</v>
      </c>
      <c r="F139" s="579">
        <f t="shared" si="113"/>
        <v>109.99700000000001</v>
      </c>
      <c r="G139" s="580">
        <f t="shared" si="177"/>
        <v>0.28570649350649352</v>
      </c>
      <c r="H139" s="581">
        <f t="shared" si="114"/>
        <v>82.712000000000003</v>
      </c>
      <c r="I139" s="581">
        <f t="shared" si="115"/>
        <v>192.709</v>
      </c>
      <c r="J139" s="580">
        <f t="shared" si="178"/>
        <v>0.50054285714285707</v>
      </c>
      <c r="K139" s="581">
        <f t="shared" si="116"/>
        <v>131.71700000000001</v>
      </c>
      <c r="L139" s="582">
        <f t="shared" si="117"/>
        <v>324.42600000000004</v>
      </c>
      <c r="M139" s="580">
        <f t="shared" si="179"/>
        <v>0.84266493506493501</v>
      </c>
      <c r="N139" s="581">
        <f t="shared" si="118"/>
        <v>0</v>
      </c>
      <c r="O139" s="583">
        <f t="shared" si="119"/>
        <v>324.42600000000004</v>
      </c>
      <c r="P139" s="580">
        <f t="shared" si="180"/>
        <v>0.84266493506493501</v>
      </c>
      <c r="Q139" s="709">
        <f t="shared" si="158"/>
        <v>385.00000000000006</v>
      </c>
      <c r="R139" s="709">
        <v>0</v>
      </c>
      <c r="S139" s="708">
        <f>S138*0.07</f>
        <v>385.00000000000006</v>
      </c>
      <c r="T139" s="710">
        <f t="shared" si="159"/>
        <v>35.636000000000003</v>
      </c>
      <c r="U139" s="710">
        <v>0</v>
      </c>
      <c r="V139" s="707">
        <v>35.636000000000003</v>
      </c>
      <c r="W139" s="710">
        <f t="shared" si="149"/>
        <v>48.156999999999996</v>
      </c>
      <c r="X139" s="710">
        <v>0</v>
      </c>
      <c r="Y139" s="707">
        <v>48.156999999999996</v>
      </c>
      <c r="Z139" s="710">
        <f t="shared" si="150"/>
        <v>26.204000000000001</v>
      </c>
      <c r="AA139" s="710">
        <v>0</v>
      </c>
      <c r="AB139" s="707">
        <v>26.204000000000001</v>
      </c>
      <c r="AC139" s="588">
        <f t="shared" si="160"/>
        <v>109.99700000000001</v>
      </c>
      <c r="AD139" s="589">
        <v>0</v>
      </c>
      <c r="AE139" s="590">
        <f t="shared" si="151"/>
        <v>109.99700000000001</v>
      </c>
      <c r="AF139" s="588">
        <f t="shared" si="161"/>
        <v>22.443999999999999</v>
      </c>
      <c r="AG139" s="589">
        <v>0</v>
      </c>
      <c r="AH139" s="546">
        <v>22.443999999999999</v>
      </c>
      <c r="AI139" s="588">
        <f t="shared" si="162"/>
        <v>25.542000000000002</v>
      </c>
      <c r="AJ139" s="589">
        <v>0</v>
      </c>
      <c r="AK139" s="587">
        <v>25.542000000000002</v>
      </c>
      <c r="AL139" s="588">
        <f t="shared" si="163"/>
        <v>34.725999999999999</v>
      </c>
      <c r="AM139" s="589">
        <v>0</v>
      </c>
      <c r="AN139" s="546">
        <v>34.725999999999999</v>
      </c>
      <c r="AO139" s="588">
        <f t="shared" si="164"/>
        <v>82.712000000000003</v>
      </c>
      <c r="AP139" s="589">
        <v>0</v>
      </c>
      <c r="AQ139" s="590">
        <f t="shared" si="152"/>
        <v>82.712000000000003</v>
      </c>
      <c r="AR139" s="588">
        <f t="shared" si="165"/>
        <v>192.709</v>
      </c>
      <c r="AS139" s="589">
        <v>0</v>
      </c>
      <c r="AT139" s="590">
        <f t="shared" si="153"/>
        <v>192.709</v>
      </c>
      <c r="AU139" s="588">
        <f t="shared" si="166"/>
        <v>32.262</v>
      </c>
      <c r="AV139" s="589">
        <v>0</v>
      </c>
      <c r="AW139" s="587">
        <v>32.262</v>
      </c>
      <c r="AX139" s="588">
        <f t="shared" si="167"/>
        <v>49.43</v>
      </c>
      <c r="AY139" s="589">
        <v>0</v>
      </c>
      <c r="AZ139" s="730">
        <v>49.43</v>
      </c>
      <c r="BA139" s="588">
        <f t="shared" si="168"/>
        <v>50.024999999999999</v>
      </c>
      <c r="BB139" s="589">
        <v>0</v>
      </c>
      <c r="BC139" s="546">
        <v>50.024999999999999</v>
      </c>
      <c r="BD139" s="588">
        <f t="shared" si="169"/>
        <v>131.71700000000001</v>
      </c>
      <c r="BE139" s="589">
        <v>0</v>
      </c>
      <c r="BF139" s="590">
        <f t="shared" si="154"/>
        <v>131.71700000000001</v>
      </c>
      <c r="BG139" s="588">
        <f t="shared" si="170"/>
        <v>324.42600000000004</v>
      </c>
      <c r="BH139" s="589">
        <v>0</v>
      </c>
      <c r="BI139" s="590">
        <f t="shared" si="155"/>
        <v>324.42600000000004</v>
      </c>
      <c r="BJ139" s="588">
        <f t="shared" si="171"/>
        <v>0</v>
      </c>
      <c r="BK139" s="589">
        <v>0</v>
      </c>
      <c r="BL139" s="586">
        <v>0</v>
      </c>
      <c r="BM139" s="588">
        <f t="shared" si="172"/>
        <v>0</v>
      </c>
      <c r="BN139" s="589">
        <v>0</v>
      </c>
      <c r="BO139" s="586">
        <v>0</v>
      </c>
      <c r="BP139" s="588">
        <f t="shared" si="173"/>
        <v>0</v>
      </c>
      <c r="BQ139" s="589">
        <v>0</v>
      </c>
      <c r="BR139" s="586">
        <v>0</v>
      </c>
      <c r="BS139" s="592">
        <f t="shared" si="174"/>
        <v>0</v>
      </c>
      <c r="BT139" s="593">
        <v>0</v>
      </c>
      <c r="BU139" s="594">
        <f t="shared" si="156"/>
        <v>0</v>
      </c>
      <c r="BV139" s="592">
        <f t="shared" si="175"/>
        <v>324.42600000000004</v>
      </c>
      <c r="BW139" s="593">
        <v>0</v>
      </c>
      <c r="BX139" s="595">
        <f t="shared" si="157"/>
        <v>324.42600000000004</v>
      </c>
      <c r="BY139" s="596">
        <f t="shared" si="176"/>
        <v>0.84266493506493501</v>
      </c>
    </row>
    <row r="140" spans="2:77" s="597" customFormat="1" ht="15.75" customHeight="1" x14ac:dyDescent="0.25">
      <c r="B140" s="779" t="s">
        <v>182</v>
      </c>
      <c r="C140" s="781" t="s">
        <v>183</v>
      </c>
      <c r="D140" s="577" t="s">
        <v>57</v>
      </c>
      <c r="E140" s="578">
        <f t="shared" si="112"/>
        <v>300</v>
      </c>
      <c r="F140" s="579">
        <f t="shared" si="113"/>
        <v>14</v>
      </c>
      <c r="G140" s="580">
        <f t="shared" si="177"/>
        <v>4.6666666666666669E-2</v>
      </c>
      <c r="H140" s="581">
        <f t="shared" si="114"/>
        <v>0</v>
      </c>
      <c r="I140" s="581">
        <f t="shared" si="115"/>
        <v>14</v>
      </c>
      <c r="J140" s="580">
        <f t="shared" si="178"/>
        <v>4.6666666666666669E-2</v>
      </c>
      <c r="K140" s="581">
        <f t="shared" si="116"/>
        <v>101</v>
      </c>
      <c r="L140" s="582">
        <f t="shared" si="117"/>
        <v>115</v>
      </c>
      <c r="M140" s="580">
        <f t="shared" si="179"/>
        <v>0.38333333333333336</v>
      </c>
      <c r="N140" s="581">
        <f t="shared" si="118"/>
        <v>0</v>
      </c>
      <c r="O140" s="583">
        <f t="shared" si="119"/>
        <v>115</v>
      </c>
      <c r="P140" s="580">
        <f t="shared" si="180"/>
        <v>0.38333333333333336</v>
      </c>
      <c r="Q140" s="709">
        <f t="shared" si="158"/>
        <v>300</v>
      </c>
      <c r="R140" s="709">
        <v>0</v>
      </c>
      <c r="S140" s="708">
        <v>300</v>
      </c>
      <c r="T140" s="710">
        <f t="shared" si="159"/>
        <v>7</v>
      </c>
      <c r="U140" s="710">
        <v>0</v>
      </c>
      <c r="V140" s="707">
        <v>7</v>
      </c>
      <c r="W140" s="710">
        <f t="shared" si="149"/>
        <v>0</v>
      </c>
      <c r="X140" s="710">
        <v>0</v>
      </c>
      <c r="Y140" s="707"/>
      <c r="Z140" s="710">
        <f t="shared" si="150"/>
        <v>7</v>
      </c>
      <c r="AA140" s="710">
        <v>0</v>
      </c>
      <c r="AB140" s="707">
        <v>7</v>
      </c>
      <c r="AC140" s="588">
        <f t="shared" si="160"/>
        <v>14</v>
      </c>
      <c r="AD140" s="589">
        <v>0</v>
      </c>
      <c r="AE140" s="590">
        <f t="shared" si="151"/>
        <v>14</v>
      </c>
      <c r="AF140" s="588">
        <f t="shared" si="161"/>
        <v>0</v>
      </c>
      <c r="AG140" s="589">
        <v>0</v>
      </c>
      <c r="AH140" s="546"/>
      <c r="AI140" s="588">
        <f t="shared" si="162"/>
        <v>0</v>
      </c>
      <c r="AJ140" s="589">
        <v>0</v>
      </c>
      <c r="AK140" s="587"/>
      <c r="AL140" s="588">
        <f t="shared" si="163"/>
        <v>0</v>
      </c>
      <c r="AM140" s="589">
        <v>0</v>
      </c>
      <c r="AN140" s="546"/>
      <c r="AO140" s="588">
        <f t="shared" si="164"/>
        <v>0</v>
      </c>
      <c r="AP140" s="589">
        <v>0</v>
      </c>
      <c r="AQ140" s="590">
        <f t="shared" si="152"/>
        <v>0</v>
      </c>
      <c r="AR140" s="588">
        <f t="shared" si="165"/>
        <v>14</v>
      </c>
      <c r="AS140" s="589">
        <v>0</v>
      </c>
      <c r="AT140" s="590">
        <f t="shared" si="153"/>
        <v>14</v>
      </c>
      <c r="AU140" s="588">
        <f t="shared" si="166"/>
        <v>31</v>
      </c>
      <c r="AV140" s="589">
        <v>0</v>
      </c>
      <c r="AW140" s="587">
        <v>31</v>
      </c>
      <c r="AX140" s="588">
        <f t="shared" si="167"/>
        <v>40</v>
      </c>
      <c r="AY140" s="589">
        <v>0</v>
      </c>
      <c r="AZ140" s="730">
        <v>40</v>
      </c>
      <c r="BA140" s="588">
        <f t="shared" si="168"/>
        <v>30</v>
      </c>
      <c r="BB140" s="589">
        <v>0</v>
      </c>
      <c r="BC140" s="546">
        <v>30</v>
      </c>
      <c r="BD140" s="588">
        <f t="shared" si="169"/>
        <v>101</v>
      </c>
      <c r="BE140" s="589">
        <v>0</v>
      </c>
      <c r="BF140" s="590">
        <f t="shared" si="154"/>
        <v>101</v>
      </c>
      <c r="BG140" s="588">
        <f t="shared" si="170"/>
        <v>115</v>
      </c>
      <c r="BH140" s="589">
        <v>0</v>
      </c>
      <c r="BI140" s="590">
        <f t="shared" si="155"/>
        <v>115</v>
      </c>
      <c r="BJ140" s="588">
        <f t="shared" si="171"/>
        <v>0</v>
      </c>
      <c r="BK140" s="589">
        <v>0</v>
      </c>
      <c r="BL140" s="586">
        <v>0</v>
      </c>
      <c r="BM140" s="588">
        <f t="shared" si="172"/>
        <v>0</v>
      </c>
      <c r="BN140" s="589">
        <v>0</v>
      </c>
      <c r="BO140" s="586">
        <v>0</v>
      </c>
      <c r="BP140" s="588">
        <f t="shared" si="173"/>
        <v>0</v>
      </c>
      <c r="BQ140" s="589">
        <v>0</v>
      </c>
      <c r="BR140" s="586">
        <v>0</v>
      </c>
      <c r="BS140" s="592">
        <f t="shared" si="174"/>
        <v>0</v>
      </c>
      <c r="BT140" s="593">
        <v>0</v>
      </c>
      <c r="BU140" s="594">
        <f t="shared" si="156"/>
        <v>0</v>
      </c>
      <c r="BV140" s="592">
        <f t="shared" si="175"/>
        <v>115</v>
      </c>
      <c r="BW140" s="593">
        <v>0</v>
      </c>
      <c r="BX140" s="595">
        <f t="shared" si="157"/>
        <v>115</v>
      </c>
      <c r="BY140" s="596">
        <f t="shared" si="176"/>
        <v>0.38333333333333336</v>
      </c>
    </row>
    <row r="141" spans="2:77" s="597" customFormat="1" ht="15.75" customHeight="1" x14ac:dyDescent="0.25">
      <c r="B141" s="780"/>
      <c r="C141" s="782"/>
      <c r="D141" s="598" t="s">
        <v>32</v>
      </c>
      <c r="E141" s="578">
        <f t="shared" si="112"/>
        <v>27</v>
      </c>
      <c r="F141" s="579">
        <f t="shared" si="113"/>
        <v>1.0980000000000001</v>
      </c>
      <c r="G141" s="580">
        <f t="shared" si="177"/>
        <v>4.066666666666667E-2</v>
      </c>
      <c r="H141" s="581">
        <f t="shared" si="114"/>
        <v>0</v>
      </c>
      <c r="I141" s="581">
        <f t="shared" si="115"/>
        <v>1.0980000000000001</v>
      </c>
      <c r="J141" s="580">
        <f t="shared" si="178"/>
        <v>4.066666666666667E-2</v>
      </c>
      <c r="K141" s="581">
        <f t="shared" si="116"/>
        <v>8.911999999999999</v>
      </c>
      <c r="L141" s="582">
        <f t="shared" si="117"/>
        <v>10.01</v>
      </c>
      <c r="M141" s="580">
        <f t="shared" si="179"/>
        <v>0.37074074074074076</v>
      </c>
      <c r="N141" s="581">
        <f t="shared" si="118"/>
        <v>0</v>
      </c>
      <c r="O141" s="583">
        <f t="shared" si="119"/>
        <v>10.01</v>
      </c>
      <c r="P141" s="580">
        <f t="shared" si="180"/>
        <v>0.37074074074074076</v>
      </c>
      <c r="Q141" s="709">
        <f t="shared" si="158"/>
        <v>27</v>
      </c>
      <c r="R141" s="709">
        <v>0</v>
      </c>
      <c r="S141" s="708">
        <f>S140*0.09</f>
        <v>27</v>
      </c>
      <c r="T141" s="710">
        <f t="shared" si="159"/>
        <v>0.20399999999999999</v>
      </c>
      <c r="U141" s="710">
        <v>0</v>
      </c>
      <c r="V141" s="707">
        <v>0.20399999999999999</v>
      </c>
      <c r="W141" s="710">
        <f t="shared" si="149"/>
        <v>0</v>
      </c>
      <c r="X141" s="710">
        <v>0</v>
      </c>
      <c r="Y141" s="707"/>
      <c r="Z141" s="710">
        <f t="shared" si="150"/>
        <v>0.89400000000000002</v>
      </c>
      <c r="AA141" s="710">
        <v>0</v>
      </c>
      <c r="AB141" s="707">
        <v>0.89400000000000002</v>
      </c>
      <c r="AC141" s="599">
        <f t="shared" si="160"/>
        <v>1.0980000000000001</v>
      </c>
      <c r="AD141" s="600">
        <v>0</v>
      </c>
      <c r="AE141" s="590">
        <f t="shared" si="151"/>
        <v>1.0980000000000001</v>
      </c>
      <c r="AF141" s="599">
        <f t="shared" si="161"/>
        <v>0</v>
      </c>
      <c r="AG141" s="600">
        <v>0</v>
      </c>
      <c r="AH141" s="546"/>
      <c r="AI141" s="599">
        <f t="shared" si="162"/>
        <v>0</v>
      </c>
      <c r="AJ141" s="600">
        <v>0</v>
      </c>
      <c r="AK141" s="587"/>
      <c r="AL141" s="599">
        <f t="shared" si="163"/>
        <v>0</v>
      </c>
      <c r="AM141" s="600">
        <v>0</v>
      </c>
      <c r="AN141" s="546"/>
      <c r="AO141" s="599">
        <f t="shared" si="164"/>
        <v>0</v>
      </c>
      <c r="AP141" s="600">
        <v>0</v>
      </c>
      <c r="AQ141" s="590">
        <f t="shared" si="152"/>
        <v>0</v>
      </c>
      <c r="AR141" s="599">
        <f t="shared" si="165"/>
        <v>1.0980000000000001</v>
      </c>
      <c r="AS141" s="600">
        <v>0</v>
      </c>
      <c r="AT141" s="590">
        <f t="shared" si="153"/>
        <v>1.0980000000000001</v>
      </c>
      <c r="AU141" s="599">
        <f t="shared" si="166"/>
        <v>2.11</v>
      </c>
      <c r="AV141" s="600">
        <v>0</v>
      </c>
      <c r="AW141" s="587">
        <v>2.11</v>
      </c>
      <c r="AX141" s="599">
        <f t="shared" si="167"/>
        <v>2.839</v>
      </c>
      <c r="AY141" s="600">
        <v>0</v>
      </c>
      <c r="AZ141" s="730">
        <v>2.839</v>
      </c>
      <c r="BA141" s="599">
        <f t="shared" si="168"/>
        <v>3.9630000000000001</v>
      </c>
      <c r="BB141" s="600">
        <v>0</v>
      </c>
      <c r="BC141" s="546">
        <v>3.9630000000000001</v>
      </c>
      <c r="BD141" s="599">
        <f t="shared" si="169"/>
        <v>8.911999999999999</v>
      </c>
      <c r="BE141" s="600">
        <v>0</v>
      </c>
      <c r="BF141" s="590">
        <f t="shared" si="154"/>
        <v>8.911999999999999</v>
      </c>
      <c r="BG141" s="599">
        <f t="shared" si="170"/>
        <v>10.01</v>
      </c>
      <c r="BH141" s="600">
        <v>0</v>
      </c>
      <c r="BI141" s="590">
        <f t="shared" si="155"/>
        <v>10.01</v>
      </c>
      <c r="BJ141" s="599">
        <f t="shared" si="171"/>
        <v>0</v>
      </c>
      <c r="BK141" s="600">
        <v>0</v>
      </c>
      <c r="BL141" s="586">
        <v>0</v>
      </c>
      <c r="BM141" s="599">
        <f t="shared" si="172"/>
        <v>0</v>
      </c>
      <c r="BN141" s="600">
        <v>0</v>
      </c>
      <c r="BO141" s="586">
        <v>0</v>
      </c>
      <c r="BP141" s="599">
        <f t="shared" si="173"/>
        <v>0</v>
      </c>
      <c r="BQ141" s="600">
        <v>0</v>
      </c>
      <c r="BR141" s="586">
        <v>0</v>
      </c>
      <c r="BS141" s="601">
        <f t="shared" si="174"/>
        <v>0</v>
      </c>
      <c r="BT141" s="602">
        <v>0</v>
      </c>
      <c r="BU141" s="594">
        <f t="shared" si="156"/>
        <v>0</v>
      </c>
      <c r="BV141" s="601">
        <f t="shared" si="175"/>
        <v>10.01</v>
      </c>
      <c r="BW141" s="602">
        <v>0</v>
      </c>
      <c r="BX141" s="595">
        <f t="shared" si="157"/>
        <v>10.01</v>
      </c>
      <c r="BY141" s="596">
        <f t="shared" si="176"/>
        <v>0.37074074074074076</v>
      </c>
    </row>
    <row r="142" spans="2:77" s="597" customFormat="1" ht="15.75" customHeight="1" x14ac:dyDescent="0.25">
      <c r="B142" s="779" t="s">
        <v>184</v>
      </c>
      <c r="C142" s="781" t="s">
        <v>185</v>
      </c>
      <c r="D142" s="577" t="s">
        <v>57</v>
      </c>
      <c r="E142" s="578">
        <f t="shared" si="112"/>
        <v>950</v>
      </c>
      <c r="F142" s="579">
        <f t="shared" si="113"/>
        <v>83</v>
      </c>
      <c r="G142" s="580">
        <f t="shared" si="177"/>
        <v>8.7368421052631581E-2</v>
      </c>
      <c r="H142" s="581">
        <f t="shared" si="114"/>
        <v>136</v>
      </c>
      <c r="I142" s="581">
        <f t="shared" si="115"/>
        <v>219</v>
      </c>
      <c r="J142" s="580">
        <f t="shared" si="178"/>
        <v>0.23052631578947369</v>
      </c>
      <c r="K142" s="581">
        <f t="shared" si="116"/>
        <v>424</v>
      </c>
      <c r="L142" s="582">
        <f t="shared" si="117"/>
        <v>643</v>
      </c>
      <c r="M142" s="580">
        <f t="shared" si="179"/>
        <v>0.67684210526315791</v>
      </c>
      <c r="N142" s="581">
        <f t="shared" si="118"/>
        <v>0</v>
      </c>
      <c r="O142" s="583">
        <f t="shared" si="119"/>
        <v>643</v>
      </c>
      <c r="P142" s="580">
        <f t="shared" si="180"/>
        <v>0.67684210526315791</v>
      </c>
      <c r="Q142" s="709">
        <f t="shared" si="158"/>
        <v>950</v>
      </c>
      <c r="R142" s="709">
        <v>0</v>
      </c>
      <c r="S142" s="708">
        <v>950</v>
      </c>
      <c r="T142" s="710">
        <f t="shared" si="159"/>
        <v>48</v>
      </c>
      <c r="U142" s="710">
        <v>0</v>
      </c>
      <c r="V142" s="707">
        <v>48</v>
      </c>
      <c r="W142" s="710">
        <f t="shared" si="149"/>
        <v>15</v>
      </c>
      <c r="X142" s="710">
        <v>0</v>
      </c>
      <c r="Y142" s="707">
        <v>15</v>
      </c>
      <c r="Z142" s="710">
        <f t="shared" si="150"/>
        <v>20</v>
      </c>
      <c r="AA142" s="710">
        <v>0</v>
      </c>
      <c r="AB142" s="707">
        <v>20</v>
      </c>
      <c r="AC142" s="588">
        <f t="shared" si="160"/>
        <v>83</v>
      </c>
      <c r="AD142" s="589">
        <v>0</v>
      </c>
      <c r="AE142" s="590">
        <f t="shared" si="151"/>
        <v>83</v>
      </c>
      <c r="AF142" s="588">
        <f t="shared" si="161"/>
        <v>26</v>
      </c>
      <c r="AG142" s="589">
        <v>0</v>
      </c>
      <c r="AH142" s="546">
        <v>26</v>
      </c>
      <c r="AI142" s="588">
        <f t="shared" si="162"/>
        <v>9</v>
      </c>
      <c r="AJ142" s="589">
        <v>0</v>
      </c>
      <c r="AK142" s="587">
        <v>9</v>
      </c>
      <c r="AL142" s="588">
        <f t="shared" si="163"/>
        <v>101</v>
      </c>
      <c r="AM142" s="589">
        <v>0</v>
      </c>
      <c r="AN142" s="546">
        <v>101</v>
      </c>
      <c r="AO142" s="588">
        <f t="shared" si="164"/>
        <v>136</v>
      </c>
      <c r="AP142" s="589">
        <v>0</v>
      </c>
      <c r="AQ142" s="590">
        <f t="shared" si="152"/>
        <v>136</v>
      </c>
      <c r="AR142" s="588">
        <f t="shared" si="165"/>
        <v>219</v>
      </c>
      <c r="AS142" s="589">
        <v>0</v>
      </c>
      <c r="AT142" s="590">
        <f t="shared" si="153"/>
        <v>219</v>
      </c>
      <c r="AU142" s="588">
        <f t="shared" si="166"/>
        <v>191</v>
      </c>
      <c r="AV142" s="589">
        <v>0</v>
      </c>
      <c r="AW142" s="587">
        <v>191</v>
      </c>
      <c r="AX142" s="588">
        <f t="shared" si="167"/>
        <v>180</v>
      </c>
      <c r="AY142" s="589">
        <v>0</v>
      </c>
      <c r="AZ142" s="730">
        <v>180</v>
      </c>
      <c r="BA142" s="588">
        <f t="shared" si="168"/>
        <v>53</v>
      </c>
      <c r="BB142" s="589">
        <v>0</v>
      </c>
      <c r="BC142" s="546">
        <v>53</v>
      </c>
      <c r="BD142" s="588">
        <f t="shared" si="169"/>
        <v>424</v>
      </c>
      <c r="BE142" s="589">
        <v>0</v>
      </c>
      <c r="BF142" s="590">
        <f t="shared" si="154"/>
        <v>424</v>
      </c>
      <c r="BG142" s="588">
        <f t="shared" si="170"/>
        <v>643</v>
      </c>
      <c r="BH142" s="589">
        <v>0</v>
      </c>
      <c r="BI142" s="590">
        <f t="shared" si="155"/>
        <v>643</v>
      </c>
      <c r="BJ142" s="588">
        <f t="shared" si="171"/>
        <v>0</v>
      </c>
      <c r="BK142" s="589">
        <v>0</v>
      </c>
      <c r="BL142" s="586">
        <v>0</v>
      </c>
      <c r="BM142" s="588">
        <f t="shared" si="172"/>
        <v>0</v>
      </c>
      <c r="BN142" s="589">
        <v>0</v>
      </c>
      <c r="BO142" s="586">
        <v>0</v>
      </c>
      <c r="BP142" s="588">
        <f t="shared" si="173"/>
        <v>0</v>
      </c>
      <c r="BQ142" s="589">
        <v>0</v>
      </c>
      <c r="BR142" s="586">
        <v>0</v>
      </c>
      <c r="BS142" s="592">
        <f t="shared" si="174"/>
        <v>0</v>
      </c>
      <c r="BT142" s="593">
        <v>0</v>
      </c>
      <c r="BU142" s="594">
        <f t="shared" si="156"/>
        <v>0</v>
      </c>
      <c r="BV142" s="592">
        <f t="shared" si="175"/>
        <v>643</v>
      </c>
      <c r="BW142" s="593">
        <v>0</v>
      </c>
      <c r="BX142" s="595">
        <f t="shared" si="157"/>
        <v>643</v>
      </c>
      <c r="BY142" s="596">
        <f t="shared" si="176"/>
        <v>0.67684210526315791</v>
      </c>
    </row>
    <row r="143" spans="2:77" s="597" customFormat="1" ht="15.75" customHeight="1" x14ac:dyDescent="0.25">
      <c r="B143" s="780"/>
      <c r="C143" s="782"/>
      <c r="D143" s="577" t="s">
        <v>32</v>
      </c>
      <c r="E143" s="578">
        <f t="shared" si="112"/>
        <v>57</v>
      </c>
      <c r="F143" s="579">
        <f t="shared" si="113"/>
        <v>5.5490000000000004</v>
      </c>
      <c r="G143" s="580">
        <f t="shared" si="177"/>
        <v>9.7350877192982466E-2</v>
      </c>
      <c r="H143" s="581">
        <f t="shared" si="114"/>
        <v>15.843</v>
      </c>
      <c r="I143" s="581">
        <f t="shared" si="115"/>
        <v>21.391999999999999</v>
      </c>
      <c r="J143" s="580">
        <f t="shared" si="178"/>
        <v>0.37529824561403508</v>
      </c>
      <c r="K143" s="581">
        <f t="shared" si="116"/>
        <v>24.502000000000002</v>
      </c>
      <c r="L143" s="582">
        <f t="shared" si="117"/>
        <v>45.894000000000005</v>
      </c>
      <c r="M143" s="580">
        <f t="shared" si="179"/>
        <v>0.80515789473684218</v>
      </c>
      <c r="N143" s="581">
        <f t="shared" si="118"/>
        <v>0</v>
      </c>
      <c r="O143" s="583">
        <f t="shared" si="119"/>
        <v>45.894000000000005</v>
      </c>
      <c r="P143" s="580">
        <f t="shared" si="180"/>
        <v>0.80515789473684218</v>
      </c>
      <c r="Q143" s="709">
        <f t="shared" si="158"/>
        <v>57</v>
      </c>
      <c r="R143" s="709">
        <v>0</v>
      </c>
      <c r="S143" s="708">
        <f>S142*0.06</f>
        <v>57</v>
      </c>
      <c r="T143" s="710">
        <f t="shared" si="159"/>
        <v>2.5470000000000002</v>
      </c>
      <c r="U143" s="710">
        <v>0</v>
      </c>
      <c r="V143" s="707">
        <v>2.5470000000000002</v>
      </c>
      <c r="W143" s="710">
        <f t="shared" si="149"/>
        <v>1.9159999999999999</v>
      </c>
      <c r="X143" s="710">
        <v>0</v>
      </c>
      <c r="Y143" s="707">
        <v>1.9159999999999999</v>
      </c>
      <c r="Z143" s="710">
        <f t="shared" si="150"/>
        <v>1.0860000000000001</v>
      </c>
      <c r="AA143" s="710">
        <v>0</v>
      </c>
      <c r="AB143" s="707">
        <v>1.0860000000000001</v>
      </c>
      <c r="AC143" s="588">
        <f t="shared" si="160"/>
        <v>5.5490000000000004</v>
      </c>
      <c r="AD143" s="589">
        <v>0</v>
      </c>
      <c r="AE143" s="590">
        <f t="shared" si="151"/>
        <v>5.5490000000000004</v>
      </c>
      <c r="AF143" s="588">
        <f t="shared" si="161"/>
        <v>1.5920000000000001</v>
      </c>
      <c r="AG143" s="589">
        <v>0</v>
      </c>
      <c r="AH143" s="546">
        <v>1.5920000000000001</v>
      </c>
      <c r="AI143" s="588">
        <f t="shared" si="162"/>
        <v>0.498</v>
      </c>
      <c r="AJ143" s="589">
        <v>0</v>
      </c>
      <c r="AK143" s="587">
        <v>0.498</v>
      </c>
      <c r="AL143" s="588">
        <f t="shared" si="163"/>
        <v>13.753</v>
      </c>
      <c r="AM143" s="589">
        <v>0</v>
      </c>
      <c r="AN143" s="546">
        <v>13.753</v>
      </c>
      <c r="AO143" s="588">
        <f t="shared" si="164"/>
        <v>15.843</v>
      </c>
      <c r="AP143" s="589">
        <v>0</v>
      </c>
      <c r="AQ143" s="590">
        <f t="shared" si="152"/>
        <v>15.843</v>
      </c>
      <c r="AR143" s="588">
        <f t="shared" si="165"/>
        <v>21.391999999999999</v>
      </c>
      <c r="AS143" s="589">
        <v>0</v>
      </c>
      <c r="AT143" s="590">
        <f t="shared" si="153"/>
        <v>21.391999999999999</v>
      </c>
      <c r="AU143" s="588">
        <f t="shared" si="166"/>
        <v>10.204000000000001</v>
      </c>
      <c r="AV143" s="589">
        <v>0</v>
      </c>
      <c r="AW143" s="587">
        <v>10.204000000000001</v>
      </c>
      <c r="AX143" s="588">
        <f t="shared" si="167"/>
        <v>11.189</v>
      </c>
      <c r="AY143" s="589">
        <v>0</v>
      </c>
      <c r="AZ143" s="730">
        <v>11.189</v>
      </c>
      <c r="BA143" s="588">
        <f t="shared" si="168"/>
        <v>3.109</v>
      </c>
      <c r="BB143" s="589">
        <v>0</v>
      </c>
      <c r="BC143" s="546">
        <v>3.109</v>
      </c>
      <c r="BD143" s="588">
        <f t="shared" si="169"/>
        <v>24.502000000000002</v>
      </c>
      <c r="BE143" s="589">
        <v>0</v>
      </c>
      <c r="BF143" s="590">
        <f t="shared" si="154"/>
        <v>24.502000000000002</v>
      </c>
      <c r="BG143" s="588">
        <f t="shared" si="170"/>
        <v>45.894000000000005</v>
      </c>
      <c r="BH143" s="589">
        <v>0</v>
      </c>
      <c r="BI143" s="590">
        <f t="shared" si="155"/>
        <v>45.894000000000005</v>
      </c>
      <c r="BJ143" s="588">
        <f t="shared" si="171"/>
        <v>0</v>
      </c>
      <c r="BK143" s="589">
        <v>0</v>
      </c>
      <c r="BL143" s="586">
        <v>0</v>
      </c>
      <c r="BM143" s="588">
        <f t="shared" si="172"/>
        <v>0</v>
      </c>
      <c r="BN143" s="589">
        <v>0</v>
      </c>
      <c r="BO143" s="586">
        <v>0</v>
      </c>
      <c r="BP143" s="588">
        <f t="shared" si="173"/>
        <v>0</v>
      </c>
      <c r="BQ143" s="589">
        <v>0</v>
      </c>
      <c r="BR143" s="586">
        <v>0</v>
      </c>
      <c r="BS143" s="592">
        <f t="shared" si="174"/>
        <v>0</v>
      </c>
      <c r="BT143" s="593">
        <v>0</v>
      </c>
      <c r="BU143" s="594">
        <f t="shared" si="156"/>
        <v>0</v>
      </c>
      <c r="BV143" s="592">
        <f t="shared" si="175"/>
        <v>45.894000000000005</v>
      </c>
      <c r="BW143" s="593">
        <v>0</v>
      </c>
      <c r="BX143" s="595">
        <f t="shared" si="157"/>
        <v>45.894000000000005</v>
      </c>
      <c r="BY143" s="596">
        <f t="shared" si="176"/>
        <v>0.80515789473684218</v>
      </c>
    </row>
    <row r="144" spans="2:77" s="597" customFormat="1" ht="15.75" customHeight="1" x14ac:dyDescent="0.25">
      <c r="B144" s="783" t="s">
        <v>186</v>
      </c>
      <c r="C144" s="785" t="s">
        <v>187</v>
      </c>
      <c r="D144" s="577" t="s">
        <v>57</v>
      </c>
      <c r="E144" s="578">
        <f t="shared" si="112"/>
        <v>0</v>
      </c>
      <c r="F144" s="579">
        <f t="shared" si="113"/>
        <v>0</v>
      </c>
      <c r="G144" s="580"/>
      <c r="H144" s="581">
        <f t="shared" si="114"/>
        <v>0</v>
      </c>
      <c r="I144" s="581">
        <f t="shared" si="115"/>
        <v>0</v>
      </c>
      <c r="J144" s="580"/>
      <c r="K144" s="581">
        <f t="shared" si="116"/>
        <v>0</v>
      </c>
      <c r="L144" s="582">
        <f t="shared" si="117"/>
        <v>0</v>
      </c>
      <c r="M144" s="580"/>
      <c r="N144" s="581">
        <f t="shared" si="118"/>
        <v>0</v>
      </c>
      <c r="O144" s="583">
        <f t="shared" si="119"/>
        <v>0</v>
      </c>
      <c r="P144" s="580"/>
      <c r="Q144" s="711"/>
      <c r="R144" s="711"/>
      <c r="S144" s="708"/>
      <c r="T144" s="712"/>
      <c r="U144" s="712"/>
      <c r="V144" s="707"/>
      <c r="W144" s="712"/>
      <c r="X144" s="712"/>
      <c r="Y144" s="707"/>
      <c r="Z144" s="712"/>
      <c r="AA144" s="712"/>
      <c r="AB144" s="707"/>
      <c r="AC144" s="608"/>
      <c r="AD144" s="609"/>
      <c r="AE144" s="590">
        <f t="shared" si="151"/>
        <v>0</v>
      </c>
      <c r="AF144" s="608"/>
      <c r="AG144" s="609"/>
      <c r="AH144" s="546"/>
      <c r="AI144" s="608"/>
      <c r="AJ144" s="609"/>
      <c r="AK144" s="587"/>
      <c r="AL144" s="608"/>
      <c r="AM144" s="609"/>
      <c r="AN144" s="546"/>
      <c r="AO144" s="608"/>
      <c r="AP144" s="609"/>
      <c r="AQ144" s="590">
        <f t="shared" si="152"/>
        <v>0</v>
      </c>
      <c r="AR144" s="608"/>
      <c r="AS144" s="609"/>
      <c r="AT144" s="590">
        <f t="shared" si="153"/>
        <v>0</v>
      </c>
      <c r="AU144" s="608"/>
      <c r="AV144" s="609"/>
      <c r="AW144" s="587">
        <v>0</v>
      </c>
      <c r="AX144" s="608"/>
      <c r="AY144" s="609"/>
      <c r="AZ144" s="730">
        <v>0</v>
      </c>
      <c r="BA144" s="608"/>
      <c r="BB144" s="609"/>
      <c r="BC144" s="546"/>
      <c r="BD144" s="608"/>
      <c r="BE144" s="609"/>
      <c r="BF144" s="590">
        <f t="shared" si="154"/>
        <v>0</v>
      </c>
      <c r="BG144" s="608"/>
      <c r="BH144" s="609"/>
      <c r="BI144" s="610">
        <v>0</v>
      </c>
      <c r="BJ144" s="608"/>
      <c r="BK144" s="609"/>
      <c r="BL144" s="586">
        <v>0</v>
      </c>
      <c r="BM144" s="608"/>
      <c r="BN144" s="609"/>
      <c r="BO144" s="586"/>
      <c r="BP144" s="608"/>
      <c r="BQ144" s="609"/>
      <c r="BR144" s="586"/>
      <c r="BS144" s="611"/>
      <c r="BT144" s="612"/>
      <c r="BU144" s="594">
        <f t="shared" si="156"/>
        <v>0</v>
      </c>
      <c r="BV144" s="611"/>
      <c r="BW144" s="612"/>
      <c r="BX144" s="595">
        <f t="shared" si="157"/>
        <v>0</v>
      </c>
      <c r="BY144" s="596"/>
    </row>
    <row r="145" spans="2:77" ht="15.75" customHeight="1" thickBot="1" x14ac:dyDescent="0.3">
      <c r="B145" s="784"/>
      <c r="C145" s="786"/>
      <c r="D145" s="402" t="s">
        <v>32</v>
      </c>
      <c r="E145" s="403">
        <f t="shared" si="112"/>
        <v>0</v>
      </c>
      <c r="F145" s="161">
        <f t="shared" si="113"/>
        <v>0</v>
      </c>
      <c r="G145" s="108"/>
      <c r="H145" s="110">
        <f t="shared" si="114"/>
        <v>0</v>
      </c>
      <c r="I145" s="110">
        <f t="shared" si="115"/>
        <v>0</v>
      </c>
      <c r="J145" s="108"/>
      <c r="K145" s="110">
        <f t="shared" si="116"/>
        <v>0</v>
      </c>
      <c r="L145" s="111">
        <f t="shared" si="117"/>
        <v>0</v>
      </c>
      <c r="M145" s="108"/>
      <c r="N145" s="110">
        <f t="shared" si="118"/>
        <v>0</v>
      </c>
      <c r="O145" s="404">
        <f t="shared" si="119"/>
        <v>0</v>
      </c>
      <c r="P145" s="108"/>
      <c r="Q145" s="713"/>
      <c r="R145" s="713"/>
      <c r="S145" s="714"/>
      <c r="T145" s="715"/>
      <c r="U145" s="715"/>
      <c r="V145" s="716"/>
      <c r="W145" s="715"/>
      <c r="X145" s="715"/>
      <c r="Y145" s="716"/>
      <c r="Z145" s="715"/>
      <c r="AA145" s="715"/>
      <c r="AB145" s="716"/>
      <c r="AC145" s="410"/>
      <c r="AD145" s="563"/>
      <c r="AE145" s="197">
        <f t="shared" si="151"/>
        <v>0</v>
      </c>
      <c r="AF145" s="410"/>
      <c r="AG145" s="563"/>
      <c r="AH145" s="562"/>
      <c r="AI145" s="410"/>
      <c r="AJ145" s="563"/>
      <c r="AK145" s="483"/>
      <c r="AL145" s="410"/>
      <c r="AM145" s="563"/>
      <c r="AN145" s="562"/>
      <c r="AO145" s="410"/>
      <c r="AP145" s="563"/>
      <c r="AQ145" s="197">
        <f t="shared" si="152"/>
        <v>0</v>
      </c>
      <c r="AR145" s="410"/>
      <c r="AS145" s="563"/>
      <c r="AT145" s="197">
        <f t="shared" si="153"/>
        <v>0</v>
      </c>
      <c r="AU145" s="410"/>
      <c r="AV145" s="563"/>
      <c r="AW145" s="483">
        <v>0</v>
      </c>
      <c r="AX145" s="410"/>
      <c r="AY145" s="563"/>
      <c r="AZ145" s="731">
        <v>0</v>
      </c>
      <c r="BA145" s="410"/>
      <c r="BB145" s="563"/>
      <c r="BC145" s="562">
        <v>0</v>
      </c>
      <c r="BD145" s="410"/>
      <c r="BE145" s="563"/>
      <c r="BF145" s="197">
        <f t="shared" si="154"/>
        <v>0</v>
      </c>
      <c r="BG145" s="410"/>
      <c r="BH145" s="563"/>
      <c r="BI145" s="482">
        <v>0</v>
      </c>
      <c r="BJ145" s="410"/>
      <c r="BK145" s="563"/>
      <c r="BL145" s="562">
        <v>0</v>
      </c>
      <c r="BM145" s="410"/>
      <c r="BN145" s="563"/>
      <c r="BO145" s="562"/>
      <c r="BP145" s="410"/>
      <c r="BQ145" s="563"/>
      <c r="BR145" s="562"/>
      <c r="BS145" s="486"/>
      <c r="BT145" s="564"/>
      <c r="BU145" s="119">
        <f t="shared" si="156"/>
        <v>0</v>
      </c>
      <c r="BV145" s="486"/>
      <c r="BW145" s="564"/>
      <c r="BX145" s="241">
        <f t="shared" si="157"/>
        <v>0</v>
      </c>
      <c r="BY145" s="108"/>
    </row>
    <row r="146" spans="2:77" ht="54.75" customHeight="1" x14ac:dyDescent="0.3">
      <c r="B146" s="565"/>
      <c r="C146" s="566" t="s">
        <v>188</v>
      </c>
      <c r="D146" s="567" t="s">
        <v>189</v>
      </c>
      <c r="E146" s="568"/>
      <c r="F146" s="569"/>
      <c r="G146" s="387"/>
      <c r="H146" s="570"/>
      <c r="I146" s="571" t="s">
        <v>189</v>
      </c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2"/>
      <c r="AD146" s="572"/>
      <c r="AE146" s="573"/>
    </row>
    <row r="147" spans="2:77" ht="43.5" customHeight="1" x14ac:dyDescent="0.25">
      <c r="C147" s="787" t="s">
        <v>190</v>
      </c>
      <c r="D147" s="787"/>
      <c r="E147" s="787"/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</row>
    <row r="148" spans="2:77" ht="68.25" customHeight="1" x14ac:dyDescent="0.25"/>
    <row r="151" spans="2:77" ht="12.75" customHeight="1" x14ac:dyDescent="0.25"/>
    <row r="152" spans="2:77" s="574" customFormat="1" x14ac:dyDescent="0.25">
      <c r="B152" s="1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BY152" s="575"/>
    </row>
    <row r="153" spans="2:77" s="574" customFormat="1" x14ac:dyDescent="0.25"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BY153" s="575"/>
    </row>
    <row r="154" spans="2:77" s="574" customFormat="1" ht="6" customHeigh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hidden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idden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</sheetData>
  <mergeCells count="156">
    <mergeCell ref="G3:G5"/>
    <mergeCell ref="H3:H5"/>
    <mergeCell ref="I3:I5"/>
    <mergeCell ref="J3:J5"/>
    <mergeCell ref="K3:K5"/>
    <mergeCell ref="L3:L5"/>
    <mergeCell ref="AD2:AE2"/>
    <mergeCell ref="B3:B5"/>
    <mergeCell ref="C3:C5"/>
    <mergeCell ref="D3:D5"/>
    <mergeCell ref="E3:E5"/>
    <mergeCell ref="F3:F5"/>
    <mergeCell ref="BD3:BF4"/>
    <mergeCell ref="W3:Y4"/>
    <mergeCell ref="Z3:AB4"/>
    <mergeCell ref="AC3:AE4"/>
    <mergeCell ref="AF3:AH4"/>
    <mergeCell ref="AI3:AK4"/>
    <mergeCell ref="AL3:AN4"/>
    <mergeCell ref="M3:M5"/>
    <mergeCell ref="N3:N5"/>
    <mergeCell ref="O3:O5"/>
    <mergeCell ref="P3:P5"/>
    <mergeCell ref="Q3:S4"/>
    <mergeCell ref="T3:V4"/>
    <mergeCell ref="B15:B16"/>
    <mergeCell ref="C15:C16"/>
    <mergeCell ref="B17:B18"/>
    <mergeCell ref="C17:C18"/>
    <mergeCell ref="B19:B20"/>
    <mergeCell ref="C19:C20"/>
    <mergeCell ref="BY3:BY5"/>
    <mergeCell ref="B7:B9"/>
    <mergeCell ref="C8:C9"/>
    <mergeCell ref="B10:B11"/>
    <mergeCell ref="C10:C11"/>
    <mergeCell ref="B12:B13"/>
    <mergeCell ref="C12:C13"/>
    <mergeCell ref="BG3:BI4"/>
    <mergeCell ref="BJ3:BL4"/>
    <mergeCell ref="BM3:BO4"/>
    <mergeCell ref="BP3:BR4"/>
    <mergeCell ref="BS3:BU4"/>
    <mergeCell ref="BV3:BX4"/>
    <mergeCell ref="AO3:AQ4"/>
    <mergeCell ref="AR3:AT4"/>
    <mergeCell ref="AU3:AW4"/>
    <mergeCell ref="AX3:AZ4"/>
    <mergeCell ref="BA3:BC4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39:B40"/>
    <mergeCell ref="C39:C40"/>
    <mergeCell ref="B41:B42"/>
    <mergeCell ref="C41:C42"/>
    <mergeCell ref="B43:B45"/>
    <mergeCell ref="C43:C45"/>
    <mergeCell ref="B33:B34"/>
    <mergeCell ref="C33:C34"/>
    <mergeCell ref="B35:B36"/>
    <mergeCell ref="C35:C36"/>
    <mergeCell ref="B37:B38"/>
    <mergeCell ref="C37:C38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77:B78"/>
    <mergeCell ref="C77:C78"/>
    <mergeCell ref="B79:B80"/>
    <mergeCell ref="C79:C80"/>
    <mergeCell ref="B81:B82"/>
    <mergeCell ref="C81:C82"/>
    <mergeCell ref="B70:B71"/>
    <mergeCell ref="C70:C71"/>
    <mergeCell ref="B72:B73"/>
    <mergeCell ref="C72:C73"/>
    <mergeCell ref="B74:B75"/>
    <mergeCell ref="C74:C75"/>
    <mergeCell ref="B89:B90"/>
    <mergeCell ref="C89:C90"/>
    <mergeCell ref="B92:B93"/>
    <mergeCell ref="C92:C93"/>
    <mergeCell ref="B94:B95"/>
    <mergeCell ref="C94:C95"/>
    <mergeCell ref="B83:B84"/>
    <mergeCell ref="C83:C84"/>
    <mergeCell ref="B85:B86"/>
    <mergeCell ref="C85:C86"/>
    <mergeCell ref="B87:B88"/>
    <mergeCell ref="C87:C88"/>
    <mergeCell ref="B109:B110"/>
    <mergeCell ref="C109:C110"/>
    <mergeCell ref="B111:B112"/>
    <mergeCell ref="C111:C112"/>
    <mergeCell ref="B118:B119"/>
    <mergeCell ref="C118:C119"/>
    <mergeCell ref="B96:B97"/>
    <mergeCell ref="C96:C97"/>
    <mergeCell ref="B105:B106"/>
    <mergeCell ref="C105:C106"/>
    <mergeCell ref="B107:B108"/>
    <mergeCell ref="C107:C108"/>
    <mergeCell ref="B130:B131"/>
    <mergeCell ref="C130:C131"/>
    <mergeCell ref="B132:B133"/>
    <mergeCell ref="C132:C133"/>
    <mergeCell ref="B134:B135"/>
    <mergeCell ref="C134:C135"/>
    <mergeCell ref="B120:B121"/>
    <mergeCell ref="C120:C121"/>
    <mergeCell ref="B122:B123"/>
    <mergeCell ref="C122:C123"/>
    <mergeCell ref="B124:B125"/>
    <mergeCell ref="C124:C125"/>
    <mergeCell ref="B142:B143"/>
    <mergeCell ref="C142:C143"/>
    <mergeCell ref="B144:B145"/>
    <mergeCell ref="C144:C145"/>
    <mergeCell ref="C147:AC147"/>
    <mergeCell ref="B136:B137"/>
    <mergeCell ref="C136:C137"/>
    <mergeCell ref="B138:B139"/>
    <mergeCell ref="C138:C139"/>
    <mergeCell ref="B140:B141"/>
    <mergeCell ref="C140:C141"/>
  </mergeCells>
  <pageMargins left="0.23622047244094491" right="0.23622047244094491" top="0.74803149606299213" bottom="0.74803149606299213" header="0.31496062992125984" footer="0.31496062992125984"/>
  <pageSetup paperSize="9" scale="75" fitToHeight="10" orientation="portrait" r:id="rId1"/>
  <headerFooter alignWithMargins="0">
    <oddHeader>&amp;RВыполнение по ТР за 3 квартал 2020 г.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EBE5-7052-41C7-B9D0-C1E051CD67C1}">
  <sheetPr>
    <tabColor rgb="FF0070C0"/>
    <pageSetUpPr fitToPage="1"/>
  </sheetPr>
  <dimension ref="B1:DK156"/>
  <sheetViews>
    <sheetView zoomScale="90" zoomScaleNormal="90" zoomScaleSheetLayoutView="100" workbookViewId="0">
      <pane xSplit="3" ySplit="6" topLeftCell="D7" activePane="bottomRight" state="frozen"/>
      <selection pane="topRight" activeCell="D1" sqref="D1"/>
      <selection pane="bottomLeft" activeCell="A15" sqref="A15"/>
      <selection pane="bottomRight" sqref="A1:XFD8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7.88671875" style="2" customWidth="1"/>
    <col min="5" max="5" width="14" style="2" hidden="1" customWidth="1"/>
    <col min="6" max="6" width="15.44140625" style="2" hidden="1" customWidth="1"/>
    <col min="7" max="7" width="9.6640625" style="2" hidden="1" customWidth="1"/>
    <col min="8" max="8" width="15.44140625" style="2" hidden="1" customWidth="1"/>
    <col min="9" max="9" width="15.44140625" style="1" hidden="1" customWidth="1"/>
    <col min="10" max="10" width="9.6640625" style="1" hidden="1" customWidth="1"/>
    <col min="11" max="11" width="15.44140625" style="1" hidden="1" customWidth="1"/>
    <col min="12" max="12" width="15.44140625" style="1" customWidth="1"/>
    <col min="13" max="13" width="10.77734375" style="1" customWidth="1"/>
    <col min="14" max="14" width="12.88671875" style="1" hidden="1" customWidth="1"/>
    <col min="15" max="15" width="12.6640625" style="1" hidden="1" customWidth="1"/>
    <col min="16" max="16" width="10.44140625" style="1" hidden="1" customWidth="1"/>
    <col min="17" max="19" width="15.44140625" style="1" hidden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0" width="11.5546875" style="1" hidden="1" customWidth="1"/>
    <col min="51" max="51" width="8.44140625" style="1" hidden="1" customWidth="1"/>
    <col min="52" max="52" width="13.77734375" style="1" hidden="1" customWidth="1"/>
    <col min="53" max="57" width="12.88671875" style="1" hidden="1" customWidth="1"/>
    <col min="58" max="58" width="13.88671875" style="1" hidden="1" customWidth="1"/>
    <col min="59" max="59" width="14.33203125" style="1" customWidth="1"/>
    <col min="60" max="60" width="11.33203125" style="1" customWidth="1"/>
    <col min="61" max="61" width="15" style="1" customWidth="1"/>
    <col min="62" max="74" width="12.88671875" style="1" hidden="1" customWidth="1"/>
    <col min="75" max="75" width="9.5546875" style="1" hidden="1" customWidth="1"/>
    <col min="76" max="76" width="15.5546875" style="1" hidden="1" customWidth="1"/>
    <col min="77" max="77" width="10.44140625" style="3" hidden="1" customWidth="1"/>
    <col min="78" max="16384" width="8.88671875" style="1"/>
  </cols>
  <sheetData>
    <row r="1" spans="2:115" ht="20.25" customHeight="1" x14ac:dyDescent="0.3">
      <c r="B1" s="7" t="s">
        <v>209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7"/>
      <c r="AE1" s="7"/>
      <c r="AO1" s="9"/>
      <c r="AQ1" s="4"/>
      <c r="AR1" s="9">
        <f>AC1+AO1</f>
        <v>0</v>
      </c>
      <c r="AX1" s="605"/>
      <c r="AY1" s="605"/>
      <c r="AZ1" s="605"/>
      <c r="BD1" s="10"/>
      <c r="BG1" s="9"/>
      <c r="BS1" s="11"/>
      <c r="BV1" s="11"/>
    </row>
    <row r="2" spans="2:115" ht="12.75" customHeight="1" thickBot="1" x14ac:dyDescent="0.3">
      <c r="B2" s="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>
        <v>1</v>
      </c>
      <c r="W2" s="12"/>
      <c r="X2" s="12"/>
      <c r="Y2" s="12">
        <v>2</v>
      </c>
      <c r="Z2" s="12"/>
      <c r="AA2" s="12"/>
      <c r="AB2" s="12">
        <v>3</v>
      </c>
      <c r="AC2" s="12"/>
      <c r="AD2" s="874" t="s">
        <v>0</v>
      </c>
      <c r="AE2" s="874"/>
      <c r="AH2" s="1">
        <v>4</v>
      </c>
      <c r="AK2" s="1">
        <v>5</v>
      </c>
      <c r="AN2" s="1">
        <v>6</v>
      </c>
      <c r="AW2" s="1">
        <v>7</v>
      </c>
      <c r="AZ2" s="1">
        <v>8</v>
      </c>
      <c r="BC2" s="1">
        <v>9</v>
      </c>
      <c r="BL2" s="1">
        <v>10</v>
      </c>
      <c r="BO2" s="1">
        <v>11</v>
      </c>
      <c r="BR2" s="1">
        <v>12</v>
      </c>
    </row>
    <row r="3" spans="2:115" ht="42.75" customHeight="1" x14ac:dyDescent="0.25">
      <c r="B3" s="875" t="s">
        <v>1</v>
      </c>
      <c r="C3" s="877" t="s">
        <v>2</v>
      </c>
      <c r="D3" s="879" t="s">
        <v>3</v>
      </c>
      <c r="E3" s="881" t="s">
        <v>191</v>
      </c>
      <c r="F3" s="872" t="s">
        <v>192</v>
      </c>
      <c r="G3" s="869" t="s">
        <v>4</v>
      </c>
      <c r="H3" s="872" t="s">
        <v>193</v>
      </c>
      <c r="I3" s="872" t="s">
        <v>194</v>
      </c>
      <c r="J3" s="869" t="s">
        <v>5</v>
      </c>
      <c r="K3" s="872" t="s">
        <v>195</v>
      </c>
      <c r="L3" s="872" t="s">
        <v>196</v>
      </c>
      <c r="M3" s="869" t="s">
        <v>6</v>
      </c>
      <c r="N3" s="872" t="s">
        <v>197</v>
      </c>
      <c r="O3" s="872" t="s">
        <v>206</v>
      </c>
      <c r="P3" s="869" t="s">
        <v>207</v>
      </c>
      <c r="Q3" s="863" t="s">
        <v>200</v>
      </c>
      <c r="R3" s="864"/>
      <c r="S3" s="865"/>
      <c r="T3" s="863" t="s">
        <v>7</v>
      </c>
      <c r="U3" s="864"/>
      <c r="V3" s="865"/>
      <c r="W3" s="863" t="s">
        <v>8</v>
      </c>
      <c r="X3" s="864"/>
      <c r="Y3" s="865"/>
      <c r="Z3" s="863" t="s">
        <v>9</v>
      </c>
      <c r="AA3" s="864"/>
      <c r="AB3" s="865"/>
      <c r="AC3" s="863" t="s">
        <v>10</v>
      </c>
      <c r="AD3" s="864"/>
      <c r="AE3" s="865"/>
      <c r="AF3" s="863" t="s">
        <v>11</v>
      </c>
      <c r="AG3" s="864"/>
      <c r="AH3" s="865"/>
      <c r="AI3" s="863" t="s">
        <v>12</v>
      </c>
      <c r="AJ3" s="864"/>
      <c r="AK3" s="865"/>
      <c r="AL3" s="863" t="s">
        <v>13</v>
      </c>
      <c r="AM3" s="864"/>
      <c r="AN3" s="865"/>
      <c r="AO3" s="863" t="s">
        <v>14</v>
      </c>
      <c r="AP3" s="864"/>
      <c r="AQ3" s="865"/>
      <c r="AR3" s="863" t="s">
        <v>15</v>
      </c>
      <c r="AS3" s="864"/>
      <c r="AT3" s="865"/>
      <c r="AU3" s="863" t="s">
        <v>16</v>
      </c>
      <c r="AV3" s="864"/>
      <c r="AW3" s="865"/>
      <c r="AX3" s="863" t="s">
        <v>17</v>
      </c>
      <c r="AY3" s="864"/>
      <c r="AZ3" s="865"/>
      <c r="BA3" s="863" t="s">
        <v>18</v>
      </c>
      <c r="BB3" s="864"/>
      <c r="BC3" s="865"/>
      <c r="BD3" s="863" t="s">
        <v>19</v>
      </c>
      <c r="BE3" s="864"/>
      <c r="BF3" s="865"/>
      <c r="BG3" s="857" t="s">
        <v>20</v>
      </c>
      <c r="BH3" s="858"/>
      <c r="BI3" s="859"/>
      <c r="BJ3" s="863" t="s">
        <v>21</v>
      </c>
      <c r="BK3" s="864"/>
      <c r="BL3" s="865"/>
      <c r="BM3" s="863" t="s">
        <v>22</v>
      </c>
      <c r="BN3" s="864"/>
      <c r="BO3" s="865"/>
      <c r="BP3" s="863" t="s">
        <v>23</v>
      </c>
      <c r="BQ3" s="864"/>
      <c r="BR3" s="865"/>
      <c r="BS3" s="863" t="s">
        <v>24</v>
      </c>
      <c r="BT3" s="864"/>
      <c r="BU3" s="865"/>
      <c r="BV3" s="863" t="s">
        <v>201</v>
      </c>
      <c r="BW3" s="864"/>
      <c r="BX3" s="865"/>
      <c r="BY3" s="850" t="s">
        <v>26</v>
      </c>
    </row>
    <row r="4" spans="2:115" ht="21.75" customHeight="1" thickBot="1" x14ac:dyDescent="0.3">
      <c r="B4" s="876"/>
      <c r="C4" s="878"/>
      <c r="D4" s="880"/>
      <c r="E4" s="882"/>
      <c r="F4" s="873"/>
      <c r="G4" s="870"/>
      <c r="H4" s="873"/>
      <c r="I4" s="873"/>
      <c r="J4" s="870"/>
      <c r="K4" s="873"/>
      <c r="L4" s="873"/>
      <c r="M4" s="870"/>
      <c r="N4" s="873"/>
      <c r="O4" s="873"/>
      <c r="P4" s="870"/>
      <c r="Q4" s="866"/>
      <c r="R4" s="867"/>
      <c r="S4" s="868"/>
      <c r="T4" s="866"/>
      <c r="U4" s="867"/>
      <c r="V4" s="868"/>
      <c r="W4" s="866"/>
      <c r="X4" s="867"/>
      <c r="Y4" s="868"/>
      <c r="Z4" s="866"/>
      <c r="AA4" s="867"/>
      <c r="AB4" s="868"/>
      <c r="AC4" s="866"/>
      <c r="AD4" s="867"/>
      <c r="AE4" s="868"/>
      <c r="AF4" s="866"/>
      <c r="AG4" s="867"/>
      <c r="AH4" s="868"/>
      <c r="AI4" s="866"/>
      <c r="AJ4" s="867"/>
      <c r="AK4" s="868"/>
      <c r="AL4" s="866"/>
      <c r="AM4" s="867"/>
      <c r="AN4" s="868"/>
      <c r="AO4" s="866"/>
      <c r="AP4" s="867"/>
      <c r="AQ4" s="868"/>
      <c r="AR4" s="866"/>
      <c r="AS4" s="867"/>
      <c r="AT4" s="868"/>
      <c r="AU4" s="866"/>
      <c r="AV4" s="867"/>
      <c r="AW4" s="868"/>
      <c r="AX4" s="866"/>
      <c r="AY4" s="867"/>
      <c r="AZ4" s="868"/>
      <c r="BA4" s="866"/>
      <c r="BB4" s="867"/>
      <c r="BC4" s="868"/>
      <c r="BD4" s="866"/>
      <c r="BE4" s="867"/>
      <c r="BF4" s="868"/>
      <c r="BG4" s="860"/>
      <c r="BH4" s="861"/>
      <c r="BI4" s="862"/>
      <c r="BJ4" s="866"/>
      <c r="BK4" s="867"/>
      <c r="BL4" s="868"/>
      <c r="BM4" s="866"/>
      <c r="BN4" s="867"/>
      <c r="BO4" s="868"/>
      <c r="BP4" s="866"/>
      <c r="BQ4" s="867"/>
      <c r="BR4" s="868"/>
      <c r="BS4" s="866"/>
      <c r="BT4" s="867"/>
      <c r="BU4" s="868"/>
      <c r="BV4" s="866"/>
      <c r="BW4" s="867"/>
      <c r="BX4" s="868"/>
      <c r="BY4" s="851"/>
    </row>
    <row r="5" spans="2:115" ht="13.5" customHeight="1" thickBot="1" x14ac:dyDescent="0.3">
      <c r="B5" s="876"/>
      <c r="C5" s="878"/>
      <c r="D5" s="880"/>
      <c r="E5" s="882"/>
      <c r="F5" s="873"/>
      <c r="G5" s="871"/>
      <c r="H5" s="873"/>
      <c r="I5" s="873"/>
      <c r="J5" s="871"/>
      <c r="K5" s="873"/>
      <c r="L5" s="873"/>
      <c r="M5" s="871"/>
      <c r="N5" s="873"/>
      <c r="O5" s="873"/>
      <c r="P5" s="871"/>
      <c r="Q5" s="13" t="s">
        <v>27</v>
      </c>
      <c r="R5" s="14" t="s">
        <v>28</v>
      </c>
      <c r="S5" s="14" t="s">
        <v>29</v>
      </c>
      <c r="T5" s="13" t="s">
        <v>27</v>
      </c>
      <c r="U5" s="14" t="s">
        <v>28</v>
      </c>
      <c r="V5" s="14" t="s">
        <v>29</v>
      </c>
      <c r="W5" s="13" t="s">
        <v>27</v>
      </c>
      <c r="X5" s="14" t="s">
        <v>28</v>
      </c>
      <c r="Y5" s="14" t="s">
        <v>29</v>
      </c>
      <c r="Z5" s="13" t="s">
        <v>27</v>
      </c>
      <c r="AA5" s="14" t="s">
        <v>28</v>
      </c>
      <c r="AB5" s="14" t="s">
        <v>29</v>
      </c>
      <c r="AC5" s="13" t="s">
        <v>27</v>
      </c>
      <c r="AD5" s="14" t="s">
        <v>28</v>
      </c>
      <c r="AE5" s="14" t="s">
        <v>29</v>
      </c>
      <c r="AF5" s="13" t="s">
        <v>27</v>
      </c>
      <c r="AG5" s="14" t="s">
        <v>28</v>
      </c>
      <c r="AH5" s="14" t="s">
        <v>29</v>
      </c>
      <c r="AI5" s="13" t="s">
        <v>27</v>
      </c>
      <c r="AJ5" s="14" t="s">
        <v>28</v>
      </c>
      <c r="AK5" s="14" t="s">
        <v>29</v>
      </c>
      <c r="AL5" s="13" t="s">
        <v>27</v>
      </c>
      <c r="AM5" s="14" t="s">
        <v>28</v>
      </c>
      <c r="AN5" s="14" t="s">
        <v>29</v>
      </c>
      <c r="AO5" s="13" t="s">
        <v>27</v>
      </c>
      <c r="AP5" s="14" t="s">
        <v>28</v>
      </c>
      <c r="AQ5" s="14" t="s">
        <v>29</v>
      </c>
      <c r="AR5" s="13" t="s">
        <v>27</v>
      </c>
      <c r="AS5" s="14" t="s">
        <v>28</v>
      </c>
      <c r="AT5" s="14" t="s">
        <v>29</v>
      </c>
      <c r="AU5" s="13" t="s">
        <v>27</v>
      </c>
      <c r="AV5" s="14" t="s">
        <v>28</v>
      </c>
      <c r="AW5" s="14" t="s">
        <v>29</v>
      </c>
      <c r="AX5" s="13" t="s">
        <v>27</v>
      </c>
      <c r="AY5" s="14" t="s">
        <v>28</v>
      </c>
      <c r="AZ5" s="14" t="s">
        <v>29</v>
      </c>
      <c r="BA5" s="13" t="s">
        <v>27</v>
      </c>
      <c r="BB5" s="14" t="s">
        <v>28</v>
      </c>
      <c r="BC5" s="14" t="s">
        <v>29</v>
      </c>
      <c r="BD5" s="13" t="s">
        <v>27</v>
      </c>
      <c r="BE5" s="14" t="s">
        <v>28</v>
      </c>
      <c r="BF5" s="14" t="s">
        <v>29</v>
      </c>
      <c r="BG5" s="13" t="s">
        <v>27</v>
      </c>
      <c r="BH5" s="14" t="s">
        <v>28</v>
      </c>
      <c r="BI5" s="14" t="s">
        <v>29</v>
      </c>
      <c r="BJ5" s="15" t="s">
        <v>27</v>
      </c>
      <c r="BK5" s="16" t="s">
        <v>28</v>
      </c>
      <c r="BL5" s="17" t="s">
        <v>29</v>
      </c>
      <c r="BM5" s="13" t="s">
        <v>27</v>
      </c>
      <c r="BN5" s="14" t="s">
        <v>28</v>
      </c>
      <c r="BO5" s="14" t="s">
        <v>29</v>
      </c>
      <c r="BP5" s="13" t="s">
        <v>27</v>
      </c>
      <c r="BQ5" s="14" t="s">
        <v>28</v>
      </c>
      <c r="BR5" s="14" t="s">
        <v>29</v>
      </c>
      <c r="BS5" s="13" t="s">
        <v>27</v>
      </c>
      <c r="BT5" s="14" t="s">
        <v>28</v>
      </c>
      <c r="BU5" s="14" t="s">
        <v>29</v>
      </c>
      <c r="BV5" s="13" t="s">
        <v>27</v>
      </c>
      <c r="BW5" s="14" t="s">
        <v>28</v>
      </c>
      <c r="BX5" s="14" t="s">
        <v>29</v>
      </c>
      <c r="BY5" s="852"/>
    </row>
    <row r="6" spans="2:115" ht="15" customHeight="1" thickBot="1" x14ac:dyDescent="0.3">
      <c r="B6" s="18" t="s">
        <v>30</v>
      </c>
      <c r="C6" s="19" t="s">
        <v>31</v>
      </c>
      <c r="D6" s="20" t="s">
        <v>32</v>
      </c>
      <c r="E6" s="21">
        <f t="shared" ref="E6:E69" si="0">Q6</f>
        <v>37733.368204999999</v>
      </c>
      <c r="F6" s="22">
        <f t="shared" ref="F6:F69" si="1">AC6</f>
        <v>3017.3484900000003</v>
      </c>
      <c r="G6" s="23">
        <f t="shared" ref="G6:G13" si="2">F6/E6</f>
        <v>7.9964992088890047E-2</v>
      </c>
      <c r="H6" s="24">
        <f t="shared" ref="H6:H69" si="3">AO6</f>
        <v>6460.3857600000001</v>
      </c>
      <c r="I6" s="25">
        <f t="shared" ref="I6:I69" si="4">AR6</f>
        <v>9477.7342499999995</v>
      </c>
      <c r="J6" s="23">
        <f t="shared" ref="J6:J13" si="5">I6/E6</f>
        <v>0.25117647061107357</v>
      </c>
      <c r="K6" s="24">
        <f t="shared" ref="K6:K69" si="6">BD6</f>
        <v>20425.19795814815</v>
      </c>
      <c r="L6" s="24">
        <f t="shared" ref="L6:L69" si="7">BG6</f>
        <v>29902.932208148148</v>
      </c>
      <c r="M6" s="23">
        <f t="shared" ref="M6:M13" si="8">L6/E6</f>
        <v>0.79247980317287847</v>
      </c>
      <c r="N6" s="24">
        <f t="shared" ref="N6:N69" si="9">BS6</f>
        <v>0</v>
      </c>
      <c r="O6" s="24">
        <f>BV6</f>
        <v>29902.932208148148</v>
      </c>
      <c r="P6" s="23">
        <f>O6/E6</f>
        <v>0.79247980317287847</v>
      </c>
      <c r="Q6" s="26">
        <f t="shared" ref="Q6:Q69" si="10">R6+S6</f>
        <v>37733.368204999999</v>
      </c>
      <c r="R6" s="27">
        <f>R9+R16+R29+R40+R42+R44+R46+R48+R50+R52+R54+R56+R58+R60+R62+R64+R66+R68</f>
        <v>0</v>
      </c>
      <c r="S6" s="621">
        <f>S9+S16+S34+S45+S47+S49+S51+S53+S55+S57+S59+S61+S63+S65+S67+S69+S71+S73+S75</f>
        <v>37733.368204999999</v>
      </c>
      <c r="T6" s="29">
        <f t="shared" ref="T6:T69" si="11">U6+V6</f>
        <v>885.93400000000008</v>
      </c>
      <c r="U6" s="30">
        <f>U9+U16+U29+U40+U42+U44+U46+U48+U50+U52+U54+U56+U58+U60+U62+U64+U66+U68</f>
        <v>0</v>
      </c>
      <c r="V6" s="31">
        <f>V9+V16+V34+V45+V47+V49+V51+V53+V55+V57+V59+V61+V63+V65+V67+V69+V71+V73+V75</f>
        <v>885.93400000000008</v>
      </c>
      <c r="W6" s="29">
        <f t="shared" ref="W6:W69" si="12">X6+Y6</f>
        <v>939.91948999999988</v>
      </c>
      <c r="X6" s="30">
        <f>X9+X16+X29+X40+X42+X44+X46+X48+X50+X52+X54+X56+X58+X60+X62+X64+X66+X68</f>
        <v>0</v>
      </c>
      <c r="Y6" s="31">
        <f>Y9+Y16+Y34+Y45+Y47+Y49+Y51+Y53+Y55+Y57+Y59+Y61+Y63+Y65+Y67+Y69+Y71+Y73+Y75</f>
        <v>939.91948999999988</v>
      </c>
      <c r="Z6" s="29">
        <f t="shared" ref="Z6:Z69" si="13">AA6+AB6</f>
        <v>1191.4949999999999</v>
      </c>
      <c r="AA6" s="30">
        <f>AA9+AA16+AA29+AA40+AA42+AA44+AA46+AA48+AA50+AA52+AA54+AA56+AA58+AA60+AA62+AA64+AA66+AA68</f>
        <v>0</v>
      </c>
      <c r="AB6" s="31">
        <f>AB9+AB16+AB34+AB45+AB47+AB49+AB51+AB53+AB55+AB57+AB59+AB61+AB63+AB65+AB67+AB69+AB71+AB73+AB75</f>
        <v>1191.4949999999999</v>
      </c>
      <c r="AC6" s="32">
        <f t="shared" ref="AC6:AC69" si="14">AD6+AE6</f>
        <v>3017.3484900000003</v>
      </c>
      <c r="AD6" s="33">
        <f>AD9+AD16+AD34+AD45+AD47+AD49+AD51+AD53+AD55+AD57+AD59+AD61+AD63+AD65+AD67+AD69+AD71+AD73</f>
        <v>0</v>
      </c>
      <c r="AE6" s="34">
        <f>AE9+AE16+AE34+AE45+AE47+AE49+AE51+AE53+AE55+AE57+AE59+AE61+AE63+AE65+AE67+AE69+AE71+AE73+AE75</f>
        <v>3017.3484900000003</v>
      </c>
      <c r="AF6" s="32">
        <f t="shared" ref="AF6:AF69" si="15">AG6+AH6</f>
        <v>1934.7010000000002</v>
      </c>
      <c r="AG6" s="33">
        <f>AG9+AG16+AG34+AG45+AG47+AG49+AG51+AG53+AG55+AG57+AG59+AG61+AG63+AG65+AG67+AG69+AG71+AG73</f>
        <v>0</v>
      </c>
      <c r="AH6" s="31">
        <f>AH9+AH16+AH34+AH45+AH47+AH49+AH51+AH53+AH55+AH57+AH59+AH61+AH63+AH65+AH67+AH69+AH71+AH73+AH75</f>
        <v>1934.7010000000002</v>
      </c>
      <c r="AI6" s="32">
        <f t="shared" ref="AI6:AI69" si="16">AJ6+AK6</f>
        <v>1007.1658299999998</v>
      </c>
      <c r="AJ6" s="33">
        <f>AJ9+AJ16+AJ34+AJ45+AJ47+AJ49+AJ51+AJ53+AJ55+AJ57+AJ59+AJ61+AJ63+AJ65+AJ67+AJ69+AJ71+AJ73</f>
        <v>0</v>
      </c>
      <c r="AK6" s="31">
        <f>AK9+AK16+AK34+AK45+AK47+AK49+AK51+AK53+AK55+AK57+AK59+AK61+AK63+AK65+AK67+AK69+AK71+AK73+AK75</f>
        <v>1007.1658299999998</v>
      </c>
      <c r="AL6" s="32">
        <f t="shared" ref="AL6:AL69" si="17">AM6+AN6</f>
        <v>3518.5189300000011</v>
      </c>
      <c r="AM6" s="33">
        <f>AM9+AM16+AM34+AM45+AM47+AM49+AM51+AM53+AM55+AM57+AM59+AM61+AM63+AM65+AM67+AM69+AM71+AM73</f>
        <v>0</v>
      </c>
      <c r="AN6" s="31">
        <f>AN9+AN16+AN34+AN45+AN47+AN49+AN51+AN53+AN55+AN57+AN59+AN61+AN63+AN65+AN67+AN69+AN71+AN73+AN75</f>
        <v>3518.5189300000011</v>
      </c>
      <c r="AO6" s="32">
        <f t="shared" ref="AO6:AO69" si="18">AP6+AQ6</f>
        <v>6460.3857600000001</v>
      </c>
      <c r="AP6" s="33">
        <f>AP9+AP16+AP34+AP45+AP47+AP49+AP51+AP53+AP55+AP57+AP59+AP61+AP63+AP65+AP67+AP69+AP71+AP73</f>
        <v>0</v>
      </c>
      <c r="AQ6" s="34">
        <f>AQ9+AQ16+AQ34+AQ45+AQ47+AQ49+AQ51+AQ53+AQ55+AQ57+AQ59+AQ61+AQ63+AQ65+AQ67+AQ69+AQ71+AQ73+AQ75</f>
        <v>6460.3857600000001</v>
      </c>
      <c r="AR6" s="32">
        <f t="shared" ref="AR6:AR30" si="19">AS6+AT6</f>
        <v>9477.7342499999995</v>
      </c>
      <c r="AS6" s="33">
        <f>AS9+AS16+AS34+AS45+AS47+AS49+AS51+AS53+AS55+AS57+AS59+AS61+AS63+AS65+AS67+AS69+AS71+AS73</f>
        <v>0</v>
      </c>
      <c r="AT6" s="34">
        <f>AT9+AT16+AT34+AT45+AT47+AT49+AT51+AT53+AT55+AT57+AT59+AT61+AT63+AT65+AT67+AT69+AT71+AT73+AT75</f>
        <v>9477.7342499999995</v>
      </c>
      <c r="AU6" s="32">
        <f t="shared" ref="AU6:AU69" si="20">AV6+AW6</f>
        <v>5824.819408148147</v>
      </c>
      <c r="AV6" s="33">
        <f>AV9+AV16+AV34+AV45+AV47+AV49+AV51+AV53+AV55+AV57+AV59+AV61+AV63+AV65+AV67+AV69+AV71+AV73</f>
        <v>0</v>
      </c>
      <c r="AW6" s="34">
        <v>5824.819408148147</v>
      </c>
      <c r="AX6" s="32">
        <f t="shared" ref="AX6:AX69" si="21">AY6+AZ6</f>
        <v>6252.7206500000002</v>
      </c>
      <c r="AY6" s="33">
        <f>AY9+AY16+AY34+AY45+AY47+AY49+AY51+AY53+AY55+AY57+AY59+AY61+AY63+AY65+AY67+AY69+AY71+AY73</f>
        <v>0</v>
      </c>
      <c r="AZ6" s="31">
        <v>6252.7206500000002</v>
      </c>
      <c r="BA6" s="32">
        <f t="shared" ref="BA6:BA69" si="22">BB6+BC6</f>
        <v>8347.6579000000002</v>
      </c>
      <c r="BB6" s="33">
        <f>BB9+BB16+BB34+BB45+BB47+BB49+BB51+BB53+BB55+BB57+BB59+BB61+BB63+BB65+BB67+BB69+BB71+BB73</f>
        <v>0</v>
      </c>
      <c r="BC6" s="31">
        <f>BC9+BC16+BC34+BC45+BC47+BC49+BC51+BC53+BC55+BC57+BC59+BC61+BC63+BC65+BC67+BC69+BC71+BC73+BC75</f>
        <v>8347.6579000000002</v>
      </c>
      <c r="BD6" s="32">
        <f t="shared" ref="BD6:BD69" si="23">BE6+BF6</f>
        <v>20425.19795814815</v>
      </c>
      <c r="BE6" s="33">
        <f>BE9+BE16+BE34+BE45+BE47+BE49+BE51+BE53+BE55+BE57+BE59+BE61+BE63+BE65+BE67+BE69+BE71+BE73</f>
        <v>0</v>
      </c>
      <c r="BF6" s="34">
        <f>BF9+BF16+BF34+BF45+BF47+BF49+BF51+BF53+BF55+BF57+BF59+BF61+BF63+BF65+BF67+BF69+BF71+BF73+BF75</f>
        <v>20425.19795814815</v>
      </c>
      <c r="BG6" s="32">
        <f t="shared" ref="BG6:BG69" si="24">BH6+BI6</f>
        <v>29902.932208148148</v>
      </c>
      <c r="BH6" s="33">
        <f>BH9+BH16+BH34+BH45+BH47+BH49+BH51+BH53+BH55+BH57+BH59+BH61+BH63+BH65+BH67+BH69+BH71+BH73</f>
        <v>0</v>
      </c>
      <c r="BI6" s="34">
        <f>BI9+BI16+BI34+BI45+BI47+BI49+BI51+BI53+BI55+BI57+BI59+BI61+BI63+BI65+BI67+BI69+BI71+BI73+BI75</f>
        <v>29902.932208148148</v>
      </c>
      <c r="BJ6" s="32">
        <f t="shared" ref="BJ6:BJ69" si="25">BK6+BL6</f>
        <v>0</v>
      </c>
      <c r="BK6" s="33">
        <f>BK9+BK16+BK34+BK45+BK47+BK49+BK51+BK53+BK55+BK57+BK59+BK61+BK63+BK65+BK67+BK69+BK71+BK73</f>
        <v>0</v>
      </c>
      <c r="BL6" s="31">
        <f>BL9+BL16+BL34+BL45+BL47+BL49+BL51+BL53+BL55+BL57+BL59+BL61+BL63+BL65+BL67+BL69+BL71+BL73+BL75</f>
        <v>0</v>
      </c>
      <c r="BM6" s="32">
        <f t="shared" ref="BM6:BM69" si="26">BN6+BO6</f>
        <v>0</v>
      </c>
      <c r="BN6" s="33">
        <f>BN9+BN16+BN34+BN45+BN47+BN49+BN51+BN53+BN55+BN57+BN59+BN61+BN63+BN65+BN67+BN69+BN71+BN73</f>
        <v>0</v>
      </c>
      <c r="BO6" s="31">
        <f>BO9+BO16+BO34+BO45+BO47+BO49+BO51+BO53+BO55+BO57+BO59+BO61+BO63+BO65+BO67+BO69+BO71+BO73+BO75</f>
        <v>0</v>
      </c>
      <c r="BP6" s="32">
        <f t="shared" ref="BP6:BP69" si="27">BQ6+BR6</f>
        <v>0</v>
      </c>
      <c r="BQ6" s="33">
        <f>BQ9+BQ16+BQ34+BQ45+BQ47+BQ49+BQ51+BQ53+BQ55+BQ57+BQ59+BQ61+BQ63+BQ65+BQ67+BQ69+BQ71+BQ73</f>
        <v>0</v>
      </c>
      <c r="BR6" s="31">
        <f>BR9+BR16+BR34+BR45+BR47+BR49+BR51+BR53+BR55+BR57+BR59+BR61+BR63+BR65+BR67+BR69+BR71+BR73+BR75</f>
        <v>0</v>
      </c>
      <c r="BS6" s="32">
        <f t="shared" ref="BS6:BS69" si="28">BT6+BU6</f>
        <v>0</v>
      </c>
      <c r="BT6" s="33">
        <f>BT9+BT16+BT34+BT45+BT47+BT49+BT51+BT53+BT55+BT57+BT59+BT61+BT63+BT65+BT67+BT69+BT71+BT73</f>
        <v>0</v>
      </c>
      <c r="BU6" s="34">
        <f>BU9+BU16+BU34+BU45+BU47+BU49+BU51+BU53+BU55+BU57+BU59+BU61+BU63+BU65+BU67+BU69+BU71+BU73+BU75</f>
        <v>0</v>
      </c>
      <c r="BV6" s="32">
        <f t="shared" ref="BV6:BV69" si="29">BW6+BX6</f>
        <v>29902.932208148148</v>
      </c>
      <c r="BW6" s="33">
        <f>BW9+BW16+BW34+BW45+BW47+BW49+BW51+BW53+BW55+BW57+BW59+BW61+BW63+BW65+BW67+BW69+BW71+BW73</f>
        <v>0</v>
      </c>
      <c r="BX6" s="34">
        <f>BX9+BX16+BX34+BX45+BX47+BX49+BX51+BX53+BX55+BX57+BX59+BX61+BX63+BX65+BX67+BX69+BX71+BX73+BX75</f>
        <v>29902.932208148148</v>
      </c>
      <c r="BY6" s="35">
        <f t="shared" ref="BY6:BY13" si="30">BV6/Q6</f>
        <v>0.79247980317287847</v>
      </c>
    </row>
    <row r="7" spans="2:115" s="55" customFormat="1" ht="23.25" customHeight="1" x14ac:dyDescent="0.25">
      <c r="B7" s="853">
        <v>1</v>
      </c>
      <c r="C7" s="36" t="s">
        <v>33</v>
      </c>
      <c r="D7" s="37" t="s">
        <v>34</v>
      </c>
      <c r="E7" s="38">
        <f t="shared" si="0"/>
        <v>38</v>
      </c>
      <c r="F7" s="39">
        <f t="shared" si="1"/>
        <v>14</v>
      </c>
      <c r="G7" s="40">
        <f t="shared" si="2"/>
        <v>0.36842105263157893</v>
      </c>
      <c r="H7" s="41">
        <f t="shared" si="3"/>
        <v>6</v>
      </c>
      <c r="I7" s="42">
        <f t="shared" si="4"/>
        <v>19</v>
      </c>
      <c r="J7" s="40">
        <f t="shared" si="5"/>
        <v>0.5</v>
      </c>
      <c r="K7" s="42">
        <f t="shared" si="6"/>
        <v>0</v>
      </c>
      <c r="L7" s="42">
        <f t="shared" si="7"/>
        <v>29</v>
      </c>
      <c r="M7" s="40">
        <f t="shared" si="8"/>
        <v>0.76315789473684215</v>
      </c>
      <c r="N7" s="43">
        <f t="shared" si="9"/>
        <v>0</v>
      </c>
      <c r="O7" s="42">
        <v>27</v>
      </c>
      <c r="P7" s="40">
        <f t="shared" ref="P7:P13" si="31">O7/E7</f>
        <v>0.71052631578947367</v>
      </c>
      <c r="Q7" s="44">
        <f t="shared" si="10"/>
        <v>38</v>
      </c>
      <c r="R7" s="45">
        <v>0</v>
      </c>
      <c r="S7" s="622">
        <v>38</v>
      </c>
      <c r="T7" s="46">
        <f t="shared" si="11"/>
        <v>9</v>
      </c>
      <c r="U7" s="47">
        <v>0</v>
      </c>
      <c r="V7" s="48">
        <v>9</v>
      </c>
      <c r="W7" s="46">
        <f t="shared" si="12"/>
        <v>5</v>
      </c>
      <c r="X7" s="47">
        <v>0</v>
      </c>
      <c r="Y7" s="48">
        <v>5</v>
      </c>
      <c r="Z7" s="46">
        <f t="shared" si="13"/>
        <v>0</v>
      </c>
      <c r="AA7" s="47">
        <v>0</v>
      </c>
      <c r="AB7" s="48"/>
      <c r="AC7" s="50">
        <f t="shared" si="14"/>
        <v>14</v>
      </c>
      <c r="AD7" s="50">
        <v>0</v>
      </c>
      <c r="AE7" s="51">
        <f>T7+W7+Z7</f>
        <v>14</v>
      </c>
      <c r="AF7" s="50">
        <f t="shared" si="15"/>
        <v>1</v>
      </c>
      <c r="AG7" s="52">
        <v>0</v>
      </c>
      <c r="AH7" s="48">
        <v>1</v>
      </c>
      <c r="AI7" s="50">
        <f t="shared" si="16"/>
        <v>0</v>
      </c>
      <c r="AJ7" s="52">
        <v>0</v>
      </c>
      <c r="AK7" s="48">
        <v>0</v>
      </c>
      <c r="AL7" s="50">
        <f t="shared" si="17"/>
        <v>5</v>
      </c>
      <c r="AM7" s="52">
        <v>0</v>
      </c>
      <c r="AN7" s="48">
        <v>5</v>
      </c>
      <c r="AO7" s="50">
        <f t="shared" si="18"/>
        <v>6</v>
      </c>
      <c r="AP7" s="50">
        <v>0</v>
      </c>
      <c r="AQ7" s="51">
        <f>AF7+AI7+AL7</f>
        <v>6</v>
      </c>
      <c r="AR7" s="50">
        <f t="shared" si="19"/>
        <v>19</v>
      </c>
      <c r="AS7" s="50">
        <v>0</v>
      </c>
      <c r="AT7" s="51">
        <v>19</v>
      </c>
      <c r="AU7" s="50">
        <f t="shared" si="20"/>
        <v>7</v>
      </c>
      <c r="AV7" s="52">
        <v>0</v>
      </c>
      <c r="AW7" s="53">
        <v>7</v>
      </c>
      <c r="AX7" s="50">
        <f t="shared" si="21"/>
        <v>5</v>
      </c>
      <c r="AY7" s="52">
        <v>0</v>
      </c>
      <c r="AZ7" s="48">
        <v>5</v>
      </c>
      <c r="BA7" s="50">
        <f t="shared" si="22"/>
        <v>4</v>
      </c>
      <c r="BB7" s="52">
        <v>0</v>
      </c>
      <c r="BC7" s="48">
        <v>4</v>
      </c>
      <c r="BD7" s="50">
        <f t="shared" si="23"/>
        <v>0</v>
      </c>
      <c r="BE7" s="50">
        <v>0</v>
      </c>
      <c r="BF7" s="51">
        <v>0</v>
      </c>
      <c r="BG7" s="50">
        <f t="shared" si="24"/>
        <v>29</v>
      </c>
      <c r="BH7" s="50">
        <v>0</v>
      </c>
      <c r="BI7" s="51">
        <v>29</v>
      </c>
      <c r="BJ7" s="50">
        <f t="shared" si="25"/>
        <v>0</v>
      </c>
      <c r="BK7" s="52">
        <v>0</v>
      </c>
      <c r="BL7" s="48">
        <v>0</v>
      </c>
      <c r="BM7" s="50">
        <f t="shared" si="26"/>
        <v>0</v>
      </c>
      <c r="BN7" s="52">
        <v>0</v>
      </c>
      <c r="BO7" s="48">
        <v>0</v>
      </c>
      <c r="BP7" s="50">
        <f t="shared" si="27"/>
        <v>0</v>
      </c>
      <c r="BQ7" s="52">
        <v>0</v>
      </c>
      <c r="BR7" s="48">
        <v>0</v>
      </c>
      <c r="BS7" s="50">
        <f t="shared" si="28"/>
        <v>0</v>
      </c>
      <c r="BT7" s="50">
        <v>0</v>
      </c>
      <c r="BU7" s="51">
        <f>BJ7+BM7+BP7</f>
        <v>0</v>
      </c>
      <c r="BV7" s="50">
        <f t="shared" si="29"/>
        <v>13</v>
      </c>
      <c r="BW7" s="50">
        <v>0</v>
      </c>
      <c r="BX7" s="51">
        <v>13</v>
      </c>
      <c r="BY7" s="54">
        <f t="shared" si="30"/>
        <v>0.34210526315789475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2:115" ht="15" customHeight="1" x14ac:dyDescent="0.25">
      <c r="B8" s="854"/>
      <c r="C8" s="856" t="s">
        <v>35</v>
      </c>
      <c r="D8" s="56" t="s">
        <v>36</v>
      </c>
      <c r="E8" s="57">
        <f t="shared" si="0"/>
        <v>0.68699999999999994</v>
      </c>
      <c r="F8" s="58">
        <f t="shared" si="1"/>
        <v>0.253</v>
      </c>
      <c r="G8" s="59">
        <f t="shared" si="2"/>
        <v>0.36826783114992723</v>
      </c>
      <c r="H8" s="60">
        <f t="shared" si="3"/>
        <v>0.121</v>
      </c>
      <c r="I8" s="61">
        <f t="shared" si="4"/>
        <v>0.374</v>
      </c>
      <c r="J8" s="59">
        <f t="shared" si="5"/>
        <v>0.54439592430858808</v>
      </c>
      <c r="K8" s="61">
        <f t="shared" si="6"/>
        <v>0.27899999999999997</v>
      </c>
      <c r="L8" s="61">
        <f t="shared" si="7"/>
        <v>0.65300000000000002</v>
      </c>
      <c r="M8" s="59">
        <f t="shared" si="8"/>
        <v>0.95050946142649206</v>
      </c>
      <c r="N8" s="62">
        <f t="shared" si="9"/>
        <v>0</v>
      </c>
      <c r="O8" s="61">
        <f t="shared" ref="O8:O71" si="32">BV8</f>
        <v>0.65300000000000002</v>
      </c>
      <c r="P8" s="59">
        <f t="shared" si="31"/>
        <v>0.95050946142649206</v>
      </c>
      <c r="Q8" s="63">
        <f t="shared" si="10"/>
        <v>0.68699999999999994</v>
      </c>
      <c r="R8" s="64">
        <f>R10+R12</f>
        <v>0</v>
      </c>
      <c r="S8" s="623">
        <f>S10+S12</f>
        <v>0.68699999999999994</v>
      </c>
      <c r="T8" s="65">
        <f t="shared" si="11"/>
        <v>0.219</v>
      </c>
      <c r="U8" s="66">
        <f>U10+U12</f>
        <v>0</v>
      </c>
      <c r="V8" s="67">
        <f>V10+V12</f>
        <v>0.219</v>
      </c>
      <c r="W8" s="65">
        <f t="shared" si="12"/>
        <v>3.4000000000000002E-2</v>
      </c>
      <c r="X8" s="66">
        <f>X10+X12</f>
        <v>0</v>
      </c>
      <c r="Y8" s="67">
        <f>Y10+Y12</f>
        <v>3.4000000000000002E-2</v>
      </c>
      <c r="Z8" s="65">
        <f t="shared" si="13"/>
        <v>0</v>
      </c>
      <c r="AA8" s="66">
        <f>AA10+AA12</f>
        <v>0</v>
      </c>
      <c r="AB8" s="67">
        <f>AB10+AB12</f>
        <v>0</v>
      </c>
      <c r="AC8" s="69">
        <f t="shared" si="14"/>
        <v>0.253</v>
      </c>
      <c r="AD8" s="69">
        <f>AD10+AD12</f>
        <v>0</v>
      </c>
      <c r="AE8" s="70">
        <f>AE10+AE12</f>
        <v>0.253</v>
      </c>
      <c r="AF8" s="69">
        <f t="shared" si="15"/>
        <v>0.03</v>
      </c>
      <c r="AG8" s="71">
        <f>AG10+AG12</f>
        <v>0</v>
      </c>
      <c r="AH8" s="67">
        <f>AH10+AH12</f>
        <v>0.03</v>
      </c>
      <c r="AI8" s="69">
        <f t="shared" si="16"/>
        <v>0</v>
      </c>
      <c r="AJ8" s="71">
        <f>AJ10+AJ12</f>
        <v>0</v>
      </c>
      <c r="AK8" s="67">
        <f>AK10+AK12</f>
        <v>0</v>
      </c>
      <c r="AL8" s="69">
        <f t="shared" si="17"/>
        <v>9.0999999999999998E-2</v>
      </c>
      <c r="AM8" s="71">
        <f>AM10+AM12</f>
        <v>0</v>
      </c>
      <c r="AN8" s="67">
        <f>AN10+AN12</f>
        <v>9.0999999999999998E-2</v>
      </c>
      <c r="AO8" s="69">
        <f t="shared" si="18"/>
        <v>0.121</v>
      </c>
      <c r="AP8" s="69">
        <f>AP10+AP12</f>
        <v>0</v>
      </c>
      <c r="AQ8" s="70">
        <f>AQ10+AQ12</f>
        <v>0.121</v>
      </c>
      <c r="AR8" s="69">
        <f t="shared" si="19"/>
        <v>0.374</v>
      </c>
      <c r="AS8" s="69">
        <f>AS10+AS12</f>
        <v>0</v>
      </c>
      <c r="AT8" s="70">
        <f>AT10+AT12</f>
        <v>0.374</v>
      </c>
      <c r="AU8" s="69">
        <f t="shared" si="20"/>
        <v>8.3000000000000004E-2</v>
      </c>
      <c r="AV8" s="71">
        <f>AV10+AV12</f>
        <v>0</v>
      </c>
      <c r="AW8" s="68">
        <v>8.3000000000000004E-2</v>
      </c>
      <c r="AX8" s="69">
        <f t="shared" si="21"/>
        <v>0.14699999999999999</v>
      </c>
      <c r="AY8" s="71">
        <f>AY10+AY12</f>
        <v>0</v>
      </c>
      <c r="AZ8" s="67">
        <v>0.14699999999999999</v>
      </c>
      <c r="BA8" s="69">
        <f t="shared" si="22"/>
        <v>4.9000000000000002E-2</v>
      </c>
      <c r="BB8" s="71">
        <f>BB10+BB12</f>
        <v>0</v>
      </c>
      <c r="BC8" s="67">
        <f>BC10+BC12</f>
        <v>4.9000000000000002E-2</v>
      </c>
      <c r="BD8" s="69">
        <f t="shared" si="23"/>
        <v>0.27899999999999997</v>
      </c>
      <c r="BE8" s="69">
        <f>BE10+BE12</f>
        <v>0</v>
      </c>
      <c r="BF8" s="70">
        <f>BF10+BF12</f>
        <v>0.27899999999999997</v>
      </c>
      <c r="BG8" s="69">
        <f t="shared" si="24"/>
        <v>0.65300000000000002</v>
      </c>
      <c r="BH8" s="69">
        <f>BH10+BH12</f>
        <v>0</v>
      </c>
      <c r="BI8" s="70">
        <f>BI10+BI12</f>
        <v>0.65300000000000002</v>
      </c>
      <c r="BJ8" s="69">
        <f t="shared" si="25"/>
        <v>0</v>
      </c>
      <c r="BK8" s="71">
        <f>BK10+BK12</f>
        <v>0</v>
      </c>
      <c r="BL8" s="67">
        <f>BL10+BL12</f>
        <v>0</v>
      </c>
      <c r="BM8" s="69">
        <f t="shared" si="26"/>
        <v>0</v>
      </c>
      <c r="BN8" s="71">
        <f>BN10+BN12</f>
        <v>0</v>
      </c>
      <c r="BO8" s="67">
        <f>BO10+BO12</f>
        <v>0</v>
      </c>
      <c r="BP8" s="69">
        <f t="shared" si="27"/>
        <v>0</v>
      </c>
      <c r="BQ8" s="71">
        <f>BQ10+BQ12</f>
        <v>0</v>
      </c>
      <c r="BR8" s="67">
        <f>BR10+BR12</f>
        <v>0</v>
      </c>
      <c r="BS8" s="69">
        <f t="shared" si="28"/>
        <v>0</v>
      </c>
      <c r="BT8" s="69">
        <f>BT10+BT12</f>
        <v>0</v>
      </c>
      <c r="BU8" s="70">
        <f>BU10+BU12</f>
        <v>0</v>
      </c>
      <c r="BV8" s="69">
        <f t="shared" si="29"/>
        <v>0.65300000000000002</v>
      </c>
      <c r="BW8" s="69">
        <f>BW10+BW12</f>
        <v>0</v>
      </c>
      <c r="BX8" s="70">
        <f>BX10+BX12</f>
        <v>0.65300000000000002</v>
      </c>
      <c r="BY8" s="72">
        <f t="shared" si="30"/>
        <v>0.95050946142649206</v>
      </c>
    </row>
    <row r="9" spans="2:115" ht="13.8" x14ac:dyDescent="0.25">
      <c r="B9" s="855"/>
      <c r="C9" s="813"/>
      <c r="D9" s="56" t="s">
        <v>32</v>
      </c>
      <c r="E9" s="57">
        <f t="shared" si="0"/>
        <v>794.28600000000006</v>
      </c>
      <c r="F9" s="58">
        <f t="shared" si="1"/>
        <v>338.83949000000001</v>
      </c>
      <c r="G9" s="59">
        <f t="shared" si="2"/>
        <v>0.42659632676391124</v>
      </c>
      <c r="H9" s="60">
        <f t="shared" si="3"/>
        <v>107.834</v>
      </c>
      <c r="I9" s="61">
        <f t="shared" si="4"/>
        <v>446.67349000000002</v>
      </c>
      <c r="J9" s="59">
        <f t="shared" si="5"/>
        <v>0.56235850814442145</v>
      </c>
      <c r="K9" s="61">
        <f t="shared" si="6"/>
        <v>236.74799999999999</v>
      </c>
      <c r="L9" s="61">
        <f t="shared" si="7"/>
        <v>683.42148999999995</v>
      </c>
      <c r="M9" s="59">
        <f t="shared" si="8"/>
        <v>0.86042242970416183</v>
      </c>
      <c r="N9" s="62">
        <f t="shared" si="9"/>
        <v>0</v>
      </c>
      <c r="O9" s="61">
        <f t="shared" si="32"/>
        <v>683.42148999999995</v>
      </c>
      <c r="P9" s="59">
        <f t="shared" si="31"/>
        <v>0.86042242970416183</v>
      </c>
      <c r="Q9" s="63">
        <f t="shared" si="10"/>
        <v>794.28600000000006</v>
      </c>
      <c r="R9" s="64">
        <f>R11+R13+R14</f>
        <v>0</v>
      </c>
      <c r="S9" s="623">
        <f>S11+S13+S14</f>
        <v>794.28600000000006</v>
      </c>
      <c r="T9" s="65">
        <f t="shared" si="11"/>
        <v>309.91399999999999</v>
      </c>
      <c r="U9" s="66">
        <f>U11+U13+U14</f>
        <v>0</v>
      </c>
      <c r="V9" s="67">
        <f>V11+V13+V14</f>
        <v>309.91399999999999</v>
      </c>
      <c r="W9" s="65">
        <f t="shared" si="12"/>
        <v>28.92549</v>
      </c>
      <c r="X9" s="66">
        <f>X11+X13+X14</f>
        <v>0</v>
      </c>
      <c r="Y9" s="67">
        <f>Y11+Y13+Y14</f>
        <v>28.92549</v>
      </c>
      <c r="Z9" s="65">
        <f t="shared" si="13"/>
        <v>0</v>
      </c>
      <c r="AA9" s="66">
        <f>AA11+AA13+AA14</f>
        <v>0</v>
      </c>
      <c r="AB9" s="67">
        <f>AB11+AB13+AB14</f>
        <v>0</v>
      </c>
      <c r="AC9" s="69">
        <f t="shared" si="14"/>
        <v>338.83949000000001</v>
      </c>
      <c r="AD9" s="69">
        <f>AD11+AD13+AD14</f>
        <v>0</v>
      </c>
      <c r="AE9" s="70">
        <f>AE11+AE13+AE14</f>
        <v>338.83949000000001</v>
      </c>
      <c r="AF9" s="69">
        <f t="shared" si="15"/>
        <v>25.286999999999999</v>
      </c>
      <c r="AG9" s="71">
        <f>AG11+AG13+AG14</f>
        <v>0</v>
      </c>
      <c r="AH9" s="67">
        <f>AH11+AH13+AH14</f>
        <v>25.286999999999999</v>
      </c>
      <c r="AI9" s="69">
        <f t="shared" si="16"/>
        <v>0</v>
      </c>
      <c r="AJ9" s="71">
        <f>AJ11+AJ13+AJ14</f>
        <v>0</v>
      </c>
      <c r="AK9" s="67">
        <f>AK11+AK13+AK14</f>
        <v>0</v>
      </c>
      <c r="AL9" s="69">
        <f t="shared" si="17"/>
        <v>82.546999999999997</v>
      </c>
      <c r="AM9" s="71">
        <f>AM11+AM13+AM14</f>
        <v>0</v>
      </c>
      <c r="AN9" s="67">
        <f>AN11+AN13+AN14</f>
        <v>82.546999999999997</v>
      </c>
      <c r="AO9" s="69">
        <f t="shared" si="18"/>
        <v>107.834</v>
      </c>
      <c r="AP9" s="69">
        <f>AP11+AP13+AP14</f>
        <v>0</v>
      </c>
      <c r="AQ9" s="70">
        <f>AQ11+AQ13+AQ14</f>
        <v>107.834</v>
      </c>
      <c r="AR9" s="69">
        <f t="shared" si="19"/>
        <v>446.67349000000002</v>
      </c>
      <c r="AS9" s="69">
        <f>AS11+AS13+AS14</f>
        <v>0</v>
      </c>
      <c r="AT9" s="70">
        <f>AT11+AT13+AT14</f>
        <v>446.67349000000002</v>
      </c>
      <c r="AU9" s="69">
        <f t="shared" si="20"/>
        <v>71.119</v>
      </c>
      <c r="AV9" s="71">
        <f>AV11+AV13+AV14</f>
        <v>0</v>
      </c>
      <c r="AW9" s="68">
        <v>71.119</v>
      </c>
      <c r="AX9" s="69">
        <f t="shared" si="21"/>
        <v>137.41999999999999</v>
      </c>
      <c r="AY9" s="71">
        <f>AY11+AY13+AY14</f>
        <v>0</v>
      </c>
      <c r="AZ9" s="67">
        <v>137.41999999999999</v>
      </c>
      <c r="BA9" s="69">
        <f t="shared" si="22"/>
        <v>28.209</v>
      </c>
      <c r="BB9" s="71">
        <f>BB11+BB13+BB14</f>
        <v>0</v>
      </c>
      <c r="BC9" s="67">
        <f>BC11+BC13+BC14</f>
        <v>28.209</v>
      </c>
      <c r="BD9" s="69">
        <f t="shared" si="23"/>
        <v>236.74799999999999</v>
      </c>
      <c r="BE9" s="69">
        <f>BE11+BE13+BE14</f>
        <v>0</v>
      </c>
      <c r="BF9" s="70">
        <f>BF11+BF13+BF14</f>
        <v>236.74799999999999</v>
      </c>
      <c r="BG9" s="69">
        <f t="shared" si="24"/>
        <v>683.42148999999995</v>
      </c>
      <c r="BH9" s="69">
        <f>BH11+BH13+BH14</f>
        <v>0</v>
      </c>
      <c r="BI9" s="70">
        <f>BI11+BI13+BI14</f>
        <v>683.42148999999995</v>
      </c>
      <c r="BJ9" s="69">
        <f t="shared" si="25"/>
        <v>0</v>
      </c>
      <c r="BK9" s="71">
        <f>BK11+BK13+BK14</f>
        <v>0</v>
      </c>
      <c r="BL9" s="67">
        <f>BL11+BL13+BL14</f>
        <v>0</v>
      </c>
      <c r="BM9" s="69">
        <f t="shared" si="26"/>
        <v>0</v>
      </c>
      <c r="BN9" s="71">
        <f>BN11+BN13+BN14</f>
        <v>0</v>
      </c>
      <c r="BO9" s="67">
        <f>BO11+BO13+BO14</f>
        <v>0</v>
      </c>
      <c r="BP9" s="69">
        <f t="shared" si="27"/>
        <v>0</v>
      </c>
      <c r="BQ9" s="71">
        <f>BQ11+BQ13+BQ14</f>
        <v>0</v>
      </c>
      <c r="BR9" s="67">
        <f>BR11+BR13+BR14</f>
        <v>0</v>
      </c>
      <c r="BS9" s="69">
        <f t="shared" si="28"/>
        <v>0</v>
      </c>
      <c r="BT9" s="69">
        <f>BT11+BT13+BT14</f>
        <v>0</v>
      </c>
      <c r="BU9" s="70">
        <f>BU11+BU13+BU14</f>
        <v>0</v>
      </c>
      <c r="BV9" s="69">
        <f t="shared" si="29"/>
        <v>683.42148999999995</v>
      </c>
      <c r="BW9" s="69">
        <f>BW11+BW13+BW14</f>
        <v>0</v>
      </c>
      <c r="BX9" s="73">
        <f>BX11+BX13+BX14</f>
        <v>683.42148999999995</v>
      </c>
      <c r="BY9" s="72">
        <f t="shared" si="30"/>
        <v>0.86042242970416183</v>
      </c>
    </row>
    <row r="10" spans="2:115" ht="15" customHeight="1" x14ac:dyDescent="0.25">
      <c r="B10" s="825" t="s">
        <v>37</v>
      </c>
      <c r="C10" s="808" t="s">
        <v>38</v>
      </c>
      <c r="D10" s="74" t="s">
        <v>36</v>
      </c>
      <c r="E10" s="38">
        <f t="shared" si="0"/>
        <v>8.2000000000000003E-2</v>
      </c>
      <c r="F10" s="75">
        <f t="shared" si="1"/>
        <v>0.18200000000000002</v>
      </c>
      <c r="G10" s="76">
        <f t="shared" si="2"/>
        <v>2.2195121951219514</v>
      </c>
      <c r="H10" s="77">
        <f t="shared" si="3"/>
        <v>0</v>
      </c>
      <c r="I10" s="78">
        <f t="shared" si="4"/>
        <v>0.18200000000000002</v>
      </c>
      <c r="J10" s="76">
        <f t="shared" si="5"/>
        <v>2.2195121951219514</v>
      </c>
      <c r="K10" s="78">
        <f t="shared" si="6"/>
        <v>0</v>
      </c>
      <c r="L10" s="78">
        <f t="shared" si="7"/>
        <v>0.18200000000000002</v>
      </c>
      <c r="M10" s="76">
        <f t="shared" si="8"/>
        <v>2.2195121951219514</v>
      </c>
      <c r="N10" s="79">
        <f t="shared" si="9"/>
        <v>0</v>
      </c>
      <c r="O10" s="78">
        <f t="shared" si="32"/>
        <v>0.18200000000000002</v>
      </c>
      <c r="P10" s="76">
        <f t="shared" si="31"/>
        <v>2.2195121951219514</v>
      </c>
      <c r="Q10" s="80">
        <f t="shared" si="10"/>
        <v>8.2000000000000003E-2</v>
      </c>
      <c r="R10" s="81">
        <v>0</v>
      </c>
      <c r="S10" s="624">
        <v>8.2000000000000003E-2</v>
      </c>
      <c r="T10" s="82">
        <f t="shared" si="11"/>
        <v>0.16800000000000001</v>
      </c>
      <c r="U10" s="83">
        <v>0</v>
      </c>
      <c r="V10" s="84">
        <v>0.16800000000000001</v>
      </c>
      <c r="W10" s="82">
        <f t="shared" si="12"/>
        <v>1.4E-2</v>
      </c>
      <c r="X10" s="83">
        <v>0</v>
      </c>
      <c r="Y10" s="84">
        <v>1.4E-2</v>
      </c>
      <c r="Z10" s="82">
        <f t="shared" si="13"/>
        <v>0</v>
      </c>
      <c r="AA10" s="83">
        <v>0</v>
      </c>
      <c r="AB10" s="84">
        <v>0</v>
      </c>
      <c r="AC10" s="86">
        <f t="shared" si="14"/>
        <v>0.18200000000000002</v>
      </c>
      <c r="AD10" s="87">
        <v>0</v>
      </c>
      <c r="AE10" s="88">
        <f t="shared" ref="AE10:AE15" si="33">T10+W10+Z10</f>
        <v>0.18200000000000002</v>
      </c>
      <c r="AF10" s="86">
        <f t="shared" si="15"/>
        <v>0</v>
      </c>
      <c r="AG10" s="88">
        <v>0</v>
      </c>
      <c r="AH10" s="84">
        <v>0</v>
      </c>
      <c r="AI10" s="86">
        <f t="shared" si="16"/>
        <v>0</v>
      </c>
      <c r="AJ10" s="88">
        <v>0</v>
      </c>
      <c r="AK10" s="84">
        <v>0</v>
      </c>
      <c r="AL10" s="86">
        <f t="shared" si="17"/>
        <v>0</v>
      </c>
      <c r="AM10" s="88">
        <v>0</v>
      </c>
      <c r="AN10" s="84">
        <v>0</v>
      </c>
      <c r="AO10" s="86">
        <f t="shared" si="18"/>
        <v>0</v>
      </c>
      <c r="AP10" s="87">
        <v>0</v>
      </c>
      <c r="AQ10" s="88">
        <f>AF10+AI10+AL10</f>
        <v>0</v>
      </c>
      <c r="AR10" s="86">
        <f t="shared" si="19"/>
        <v>0.18200000000000002</v>
      </c>
      <c r="AS10" s="87">
        <v>0</v>
      </c>
      <c r="AT10" s="88">
        <f>AC10+AO10</f>
        <v>0.18200000000000002</v>
      </c>
      <c r="AU10" s="86">
        <f t="shared" si="20"/>
        <v>0</v>
      </c>
      <c r="AV10" s="88">
        <v>0</v>
      </c>
      <c r="AW10" s="89">
        <v>0</v>
      </c>
      <c r="AX10" s="86">
        <f t="shared" si="21"/>
        <v>0</v>
      </c>
      <c r="AY10" s="88">
        <v>0</v>
      </c>
      <c r="AZ10" s="84">
        <v>0</v>
      </c>
      <c r="BA10" s="86">
        <f t="shared" si="22"/>
        <v>0</v>
      </c>
      <c r="BB10" s="88">
        <v>0</v>
      </c>
      <c r="BC10" s="84">
        <v>0</v>
      </c>
      <c r="BD10" s="86">
        <f t="shared" si="23"/>
        <v>0</v>
      </c>
      <c r="BE10" s="87">
        <v>0</v>
      </c>
      <c r="BF10" s="88">
        <f>AU10+AX10+BA10</f>
        <v>0</v>
      </c>
      <c r="BG10" s="86">
        <f t="shared" si="24"/>
        <v>0.18200000000000002</v>
      </c>
      <c r="BH10" s="87">
        <v>0</v>
      </c>
      <c r="BI10" s="88">
        <f>AR10+BD10</f>
        <v>0.18200000000000002</v>
      </c>
      <c r="BJ10" s="86">
        <f t="shared" si="25"/>
        <v>0</v>
      </c>
      <c r="BK10" s="88">
        <v>0</v>
      </c>
      <c r="BL10" s="84">
        <v>0</v>
      </c>
      <c r="BM10" s="86">
        <f t="shared" si="26"/>
        <v>0</v>
      </c>
      <c r="BN10" s="88">
        <v>0</v>
      </c>
      <c r="BO10" s="84">
        <v>0</v>
      </c>
      <c r="BP10" s="86">
        <f t="shared" si="27"/>
        <v>0</v>
      </c>
      <c r="BQ10" s="88">
        <v>0</v>
      </c>
      <c r="BR10" s="84">
        <v>0</v>
      </c>
      <c r="BS10" s="86">
        <f t="shared" si="28"/>
        <v>0</v>
      </c>
      <c r="BT10" s="87">
        <v>0</v>
      </c>
      <c r="BU10" s="88">
        <f>BJ10+BM10+BP10</f>
        <v>0</v>
      </c>
      <c r="BV10" s="86">
        <f t="shared" si="29"/>
        <v>0.18200000000000002</v>
      </c>
      <c r="BW10" s="87">
        <v>0</v>
      </c>
      <c r="BX10" s="88">
        <f>BG10+BS10</f>
        <v>0.18200000000000002</v>
      </c>
      <c r="BY10" s="90">
        <f t="shared" si="30"/>
        <v>2.2195121951219514</v>
      </c>
    </row>
    <row r="11" spans="2:115" ht="15" customHeight="1" x14ac:dyDescent="0.25">
      <c r="B11" s="826"/>
      <c r="C11" s="809"/>
      <c r="D11" s="74" t="s">
        <v>32</v>
      </c>
      <c r="E11" s="38">
        <f t="shared" si="0"/>
        <v>67.864000000000004</v>
      </c>
      <c r="F11" s="75">
        <f t="shared" si="1"/>
        <v>241.88348999999999</v>
      </c>
      <c r="G11" s="76">
        <f t="shared" si="2"/>
        <v>3.5642386243074382</v>
      </c>
      <c r="H11" s="77">
        <f t="shared" si="3"/>
        <v>0</v>
      </c>
      <c r="I11" s="78">
        <f t="shared" si="4"/>
        <v>241.88348999999999</v>
      </c>
      <c r="J11" s="76">
        <f t="shared" si="5"/>
        <v>3.5642386243074382</v>
      </c>
      <c r="K11" s="78">
        <f t="shared" si="6"/>
        <v>0</v>
      </c>
      <c r="L11" s="78">
        <f t="shared" si="7"/>
        <v>241.88348999999999</v>
      </c>
      <c r="M11" s="76">
        <f t="shared" si="8"/>
        <v>3.5642386243074382</v>
      </c>
      <c r="N11" s="79">
        <f t="shared" si="9"/>
        <v>0</v>
      </c>
      <c r="O11" s="78">
        <f t="shared" si="32"/>
        <v>241.88348999999999</v>
      </c>
      <c r="P11" s="76">
        <f t="shared" si="31"/>
        <v>3.5642386243074382</v>
      </c>
      <c r="Q11" s="91">
        <f t="shared" si="10"/>
        <v>67.864000000000004</v>
      </c>
      <c r="R11" s="92">
        <v>0</v>
      </c>
      <c r="S11" s="625">
        <v>67.864000000000004</v>
      </c>
      <c r="T11" s="93">
        <f t="shared" si="11"/>
        <v>226.53299999999999</v>
      </c>
      <c r="U11" s="94">
        <v>0</v>
      </c>
      <c r="V11" s="95">
        <v>226.53299999999999</v>
      </c>
      <c r="W11" s="93">
        <f t="shared" si="12"/>
        <v>15.350490000000001</v>
      </c>
      <c r="X11" s="94">
        <v>0</v>
      </c>
      <c r="Y11" s="95">
        <v>15.350490000000001</v>
      </c>
      <c r="Z11" s="93">
        <f t="shared" si="13"/>
        <v>0</v>
      </c>
      <c r="AA11" s="94">
        <v>0</v>
      </c>
      <c r="AB11" s="95">
        <v>0</v>
      </c>
      <c r="AC11" s="86">
        <f t="shared" si="14"/>
        <v>241.88348999999999</v>
      </c>
      <c r="AD11" s="87">
        <v>0</v>
      </c>
      <c r="AE11" s="88">
        <f t="shared" si="33"/>
        <v>241.88348999999999</v>
      </c>
      <c r="AF11" s="86">
        <f t="shared" si="15"/>
        <v>0</v>
      </c>
      <c r="AG11" s="88">
        <v>0</v>
      </c>
      <c r="AH11" s="95">
        <v>0</v>
      </c>
      <c r="AI11" s="86">
        <f t="shared" si="16"/>
        <v>0</v>
      </c>
      <c r="AJ11" s="88">
        <v>0</v>
      </c>
      <c r="AK11" s="95">
        <v>0</v>
      </c>
      <c r="AL11" s="86">
        <f t="shared" si="17"/>
        <v>0</v>
      </c>
      <c r="AM11" s="88">
        <v>0</v>
      </c>
      <c r="AN11" s="95">
        <v>0</v>
      </c>
      <c r="AO11" s="86">
        <f t="shared" si="18"/>
        <v>0</v>
      </c>
      <c r="AP11" s="87">
        <v>0</v>
      </c>
      <c r="AQ11" s="88">
        <f>AF11+AI11+AL11</f>
        <v>0</v>
      </c>
      <c r="AR11" s="86">
        <f t="shared" si="19"/>
        <v>241.88348999999999</v>
      </c>
      <c r="AS11" s="87">
        <v>0</v>
      </c>
      <c r="AT11" s="88">
        <f>AC11+AO11</f>
        <v>241.88348999999999</v>
      </c>
      <c r="AU11" s="86">
        <f t="shared" si="20"/>
        <v>0</v>
      </c>
      <c r="AV11" s="88">
        <v>0</v>
      </c>
      <c r="AW11" s="97">
        <v>0</v>
      </c>
      <c r="AX11" s="86">
        <f t="shared" si="21"/>
        <v>0</v>
      </c>
      <c r="AY11" s="88">
        <v>0</v>
      </c>
      <c r="AZ11" s="95">
        <v>0</v>
      </c>
      <c r="BA11" s="86">
        <f t="shared" si="22"/>
        <v>0</v>
      </c>
      <c r="BB11" s="88">
        <v>0</v>
      </c>
      <c r="BC11" s="95">
        <v>0</v>
      </c>
      <c r="BD11" s="86">
        <f t="shared" si="23"/>
        <v>0</v>
      </c>
      <c r="BE11" s="87">
        <v>0</v>
      </c>
      <c r="BF11" s="88">
        <f>AU11+AX11+BA11</f>
        <v>0</v>
      </c>
      <c r="BG11" s="86">
        <f t="shared" si="24"/>
        <v>241.88348999999999</v>
      </c>
      <c r="BH11" s="87">
        <v>0</v>
      </c>
      <c r="BI11" s="88">
        <f>AR11+BD11</f>
        <v>241.88348999999999</v>
      </c>
      <c r="BJ11" s="86">
        <f t="shared" si="25"/>
        <v>0</v>
      </c>
      <c r="BK11" s="88">
        <v>0</v>
      </c>
      <c r="BL11" s="95">
        <v>0</v>
      </c>
      <c r="BM11" s="86">
        <f t="shared" si="26"/>
        <v>0</v>
      </c>
      <c r="BN11" s="88">
        <v>0</v>
      </c>
      <c r="BO11" s="95">
        <v>0</v>
      </c>
      <c r="BP11" s="86">
        <f t="shared" si="27"/>
        <v>0</v>
      </c>
      <c r="BQ11" s="88">
        <v>0</v>
      </c>
      <c r="BR11" s="95">
        <v>0</v>
      </c>
      <c r="BS11" s="86">
        <f t="shared" si="28"/>
        <v>0</v>
      </c>
      <c r="BT11" s="87">
        <v>0</v>
      </c>
      <c r="BU11" s="88">
        <f>BJ11+BM11+BP11</f>
        <v>0</v>
      </c>
      <c r="BV11" s="86">
        <f t="shared" si="29"/>
        <v>241.88348999999999</v>
      </c>
      <c r="BW11" s="87">
        <v>0</v>
      </c>
      <c r="BX11" s="88">
        <f>BG11+BS11</f>
        <v>241.88348999999999</v>
      </c>
      <c r="BY11" s="90">
        <f t="shared" si="30"/>
        <v>3.5642386243074382</v>
      </c>
    </row>
    <row r="12" spans="2:115" ht="15" customHeight="1" x14ac:dyDescent="0.25">
      <c r="B12" s="825" t="s">
        <v>39</v>
      </c>
      <c r="C12" s="808" t="s">
        <v>40</v>
      </c>
      <c r="D12" s="74" t="s">
        <v>36</v>
      </c>
      <c r="E12" s="38">
        <f t="shared" si="0"/>
        <v>0.60499999999999998</v>
      </c>
      <c r="F12" s="75">
        <f t="shared" si="1"/>
        <v>7.0999999999999994E-2</v>
      </c>
      <c r="G12" s="76">
        <f t="shared" si="2"/>
        <v>0.11735537190082644</v>
      </c>
      <c r="H12" s="77">
        <f t="shared" si="3"/>
        <v>0.121</v>
      </c>
      <c r="I12" s="78">
        <f t="shared" si="4"/>
        <v>0.192</v>
      </c>
      <c r="J12" s="76">
        <f t="shared" si="5"/>
        <v>0.31735537190082647</v>
      </c>
      <c r="K12" s="78">
        <f t="shared" si="6"/>
        <v>0.27899999999999997</v>
      </c>
      <c r="L12" s="78">
        <f t="shared" si="7"/>
        <v>0.47099999999999997</v>
      </c>
      <c r="M12" s="76">
        <f t="shared" si="8"/>
        <v>0.7785123966942149</v>
      </c>
      <c r="N12" s="79">
        <f t="shared" si="9"/>
        <v>0</v>
      </c>
      <c r="O12" s="78">
        <f t="shared" si="32"/>
        <v>0.47099999999999997</v>
      </c>
      <c r="P12" s="76">
        <f t="shared" si="31"/>
        <v>0.7785123966942149</v>
      </c>
      <c r="Q12" s="91">
        <f t="shared" si="10"/>
        <v>0.60499999999999998</v>
      </c>
      <c r="R12" s="92">
        <v>0</v>
      </c>
      <c r="S12" s="625">
        <v>0.60499999999999998</v>
      </c>
      <c r="T12" s="93">
        <f t="shared" si="11"/>
        <v>5.0999999999999997E-2</v>
      </c>
      <c r="U12" s="94">
        <v>0</v>
      </c>
      <c r="V12" s="95">
        <v>5.0999999999999997E-2</v>
      </c>
      <c r="W12" s="93">
        <f t="shared" si="12"/>
        <v>0.02</v>
      </c>
      <c r="X12" s="94">
        <v>0</v>
      </c>
      <c r="Y12" s="95">
        <v>0.02</v>
      </c>
      <c r="Z12" s="93">
        <f t="shared" si="13"/>
        <v>0</v>
      </c>
      <c r="AA12" s="94">
        <v>0</v>
      </c>
      <c r="AB12" s="95">
        <v>0</v>
      </c>
      <c r="AC12" s="98">
        <f t="shared" si="14"/>
        <v>7.0999999999999994E-2</v>
      </c>
      <c r="AD12" s="87">
        <v>0</v>
      </c>
      <c r="AE12" s="88">
        <f t="shared" si="33"/>
        <v>7.0999999999999994E-2</v>
      </c>
      <c r="AF12" s="86">
        <f t="shared" si="15"/>
        <v>0.03</v>
      </c>
      <c r="AG12" s="88">
        <v>0</v>
      </c>
      <c r="AH12" s="95">
        <v>0.03</v>
      </c>
      <c r="AI12" s="86">
        <f t="shared" si="16"/>
        <v>0</v>
      </c>
      <c r="AJ12" s="88">
        <v>0</v>
      </c>
      <c r="AK12" s="95">
        <v>0</v>
      </c>
      <c r="AL12" s="86">
        <f t="shared" si="17"/>
        <v>9.0999999999999998E-2</v>
      </c>
      <c r="AM12" s="88">
        <v>0</v>
      </c>
      <c r="AN12" s="95">
        <v>9.0999999999999998E-2</v>
      </c>
      <c r="AO12" s="86">
        <f t="shared" si="18"/>
        <v>0.121</v>
      </c>
      <c r="AP12" s="87">
        <v>0</v>
      </c>
      <c r="AQ12" s="88">
        <f>AF12+AI12+AL12</f>
        <v>0.121</v>
      </c>
      <c r="AR12" s="86">
        <f t="shared" si="19"/>
        <v>0.192</v>
      </c>
      <c r="AS12" s="87">
        <v>0</v>
      </c>
      <c r="AT12" s="88">
        <f>AC12+AO12</f>
        <v>0.192</v>
      </c>
      <c r="AU12" s="86">
        <f t="shared" si="20"/>
        <v>8.3000000000000004E-2</v>
      </c>
      <c r="AV12" s="88">
        <v>0</v>
      </c>
      <c r="AW12" s="97">
        <v>8.3000000000000004E-2</v>
      </c>
      <c r="AX12" s="86">
        <f t="shared" si="21"/>
        <v>0.14699999999999999</v>
      </c>
      <c r="AY12" s="88">
        <v>0</v>
      </c>
      <c r="AZ12" s="95">
        <v>0.14699999999999999</v>
      </c>
      <c r="BA12" s="86">
        <f t="shared" si="22"/>
        <v>4.9000000000000002E-2</v>
      </c>
      <c r="BB12" s="88">
        <v>0</v>
      </c>
      <c r="BC12" s="95">
        <v>4.9000000000000002E-2</v>
      </c>
      <c r="BD12" s="86">
        <f t="shared" si="23"/>
        <v>0.27899999999999997</v>
      </c>
      <c r="BE12" s="87">
        <v>0</v>
      </c>
      <c r="BF12" s="88">
        <f>AU12+AX12+BA12</f>
        <v>0.27899999999999997</v>
      </c>
      <c r="BG12" s="86">
        <f t="shared" si="24"/>
        <v>0.47099999999999997</v>
      </c>
      <c r="BH12" s="87">
        <v>0</v>
      </c>
      <c r="BI12" s="88">
        <f>AR12+BD12</f>
        <v>0.47099999999999997</v>
      </c>
      <c r="BJ12" s="86">
        <f t="shared" si="25"/>
        <v>0</v>
      </c>
      <c r="BK12" s="88">
        <v>0</v>
      </c>
      <c r="BL12" s="95">
        <v>0</v>
      </c>
      <c r="BM12" s="86">
        <f t="shared" si="26"/>
        <v>0</v>
      </c>
      <c r="BN12" s="88">
        <v>0</v>
      </c>
      <c r="BO12" s="95">
        <v>0</v>
      </c>
      <c r="BP12" s="86">
        <f t="shared" si="27"/>
        <v>0</v>
      </c>
      <c r="BQ12" s="88">
        <v>0</v>
      </c>
      <c r="BR12" s="95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0.47099999999999997</v>
      </c>
      <c r="BW12" s="87">
        <v>0</v>
      </c>
      <c r="BX12" s="88">
        <f>BG12+BS12</f>
        <v>0.47099999999999997</v>
      </c>
      <c r="BY12" s="90">
        <f t="shared" si="30"/>
        <v>0.7785123966942149</v>
      </c>
    </row>
    <row r="13" spans="2:115" ht="15" customHeight="1" thickBot="1" x14ac:dyDescent="0.3">
      <c r="B13" s="826"/>
      <c r="C13" s="809"/>
      <c r="D13" s="74" t="s">
        <v>32</v>
      </c>
      <c r="E13" s="38">
        <f t="shared" si="0"/>
        <v>717.90200000000004</v>
      </c>
      <c r="F13" s="75">
        <f t="shared" si="1"/>
        <v>96.956000000000003</v>
      </c>
      <c r="G13" s="76">
        <f t="shared" si="2"/>
        <v>0.13505464534156472</v>
      </c>
      <c r="H13" s="77">
        <f t="shared" si="3"/>
        <v>107.834</v>
      </c>
      <c r="I13" s="78">
        <f t="shared" si="4"/>
        <v>204.79000000000002</v>
      </c>
      <c r="J13" s="76">
        <f t="shared" si="5"/>
        <v>0.2852617766770395</v>
      </c>
      <c r="K13" s="78">
        <f t="shared" si="6"/>
        <v>236.74799999999999</v>
      </c>
      <c r="L13" s="78">
        <f t="shared" si="7"/>
        <v>441.53800000000001</v>
      </c>
      <c r="M13" s="76">
        <f t="shared" si="8"/>
        <v>0.6150393786338525</v>
      </c>
      <c r="N13" s="79">
        <f t="shared" si="9"/>
        <v>0</v>
      </c>
      <c r="O13" s="78">
        <f t="shared" si="32"/>
        <v>441.53800000000001</v>
      </c>
      <c r="P13" s="76">
        <f t="shared" si="31"/>
        <v>0.6150393786338525</v>
      </c>
      <c r="Q13" s="91">
        <f t="shared" si="10"/>
        <v>717.90200000000004</v>
      </c>
      <c r="R13" s="92">
        <v>0</v>
      </c>
      <c r="S13" s="625">
        <v>717.90200000000004</v>
      </c>
      <c r="T13" s="93">
        <f t="shared" si="11"/>
        <v>83.381</v>
      </c>
      <c r="U13" s="94">
        <v>0</v>
      </c>
      <c r="V13" s="95">
        <v>83.381</v>
      </c>
      <c r="W13" s="93">
        <f t="shared" si="12"/>
        <v>13.574999999999999</v>
      </c>
      <c r="X13" s="94">
        <v>0</v>
      </c>
      <c r="Y13" s="95">
        <v>13.574999999999999</v>
      </c>
      <c r="Z13" s="93">
        <f t="shared" si="13"/>
        <v>0</v>
      </c>
      <c r="AA13" s="94">
        <v>0</v>
      </c>
      <c r="AB13" s="99">
        <v>0</v>
      </c>
      <c r="AC13" s="98">
        <f t="shared" si="14"/>
        <v>96.956000000000003</v>
      </c>
      <c r="AD13" s="87">
        <v>0</v>
      </c>
      <c r="AE13" s="88">
        <f t="shared" si="33"/>
        <v>96.956000000000003</v>
      </c>
      <c r="AF13" s="86">
        <f t="shared" si="15"/>
        <v>25.286999999999999</v>
      </c>
      <c r="AG13" s="88">
        <v>0</v>
      </c>
      <c r="AH13" s="99">
        <v>25.286999999999999</v>
      </c>
      <c r="AI13" s="86">
        <f t="shared" si="16"/>
        <v>0</v>
      </c>
      <c r="AJ13" s="88">
        <v>0</v>
      </c>
      <c r="AK13" s="99">
        <v>0</v>
      </c>
      <c r="AL13" s="86">
        <f t="shared" si="17"/>
        <v>82.546999999999997</v>
      </c>
      <c r="AM13" s="88">
        <v>0</v>
      </c>
      <c r="AN13" s="99">
        <v>82.546999999999997</v>
      </c>
      <c r="AO13" s="86">
        <f t="shared" si="18"/>
        <v>107.834</v>
      </c>
      <c r="AP13" s="87">
        <v>0</v>
      </c>
      <c r="AQ13" s="88">
        <f>AF13+AI13+AL13</f>
        <v>107.834</v>
      </c>
      <c r="AR13" s="86">
        <f t="shared" si="19"/>
        <v>204.79000000000002</v>
      </c>
      <c r="AS13" s="87">
        <v>0</v>
      </c>
      <c r="AT13" s="88">
        <f>AC13+AO13</f>
        <v>204.79000000000002</v>
      </c>
      <c r="AU13" s="86">
        <f t="shared" si="20"/>
        <v>71.119</v>
      </c>
      <c r="AV13" s="88">
        <v>0</v>
      </c>
      <c r="AW13" s="102">
        <v>71.119</v>
      </c>
      <c r="AX13" s="86">
        <f t="shared" si="21"/>
        <v>137.41999999999999</v>
      </c>
      <c r="AY13" s="88">
        <v>0</v>
      </c>
      <c r="AZ13" s="99">
        <v>137.41999999999999</v>
      </c>
      <c r="BA13" s="86">
        <f t="shared" si="22"/>
        <v>28.209</v>
      </c>
      <c r="BB13" s="88">
        <v>0</v>
      </c>
      <c r="BC13" s="99">
        <v>28.209</v>
      </c>
      <c r="BD13" s="86">
        <f t="shared" si="23"/>
        <v>236.74799999999999</v>
      </c>
      <c r="BE13" s="87">
        <v>0</v>
      </c>
      <c r="BF13" s="88">
        <f>AU13+AX13+BA13</f>
        <v>236.74799999999999</v>
      </c>
      <c r="BG13" s="86">
        <f t="shared" si="24"/>
        <v>441.53800000000001</v>
      </c>
      <c r="BH13" s="87">
        <v>0</v>
      </c>
      <c r="BI13" s="88">
        <f>AR13+BD13</f>
        <v>441.53800000000001</v>
      </c>
      <c r="BJ13" s="86">
        <f t="shared" si="25"/>
        <v>0</v>
      </c>
      <c r="BK13" s="88">
        <v>0</v>
      </c>
      <c r="BL13" s="659">
        <v>0</v>
      </c>
      <c r="BM13" s="86">
        <f t="shared" si="26"/>
        <v>0</v>
      </c>
      <c r="BN13" s="88">
        <v>0</v>
      </c>
      <c r="BO13" s="95">
        <v>0</v>
      </c>
      <c r="BP13" s="86">
        <f t="shared" si="27"/>
        <v>0</v>
      </c>
      <c r="BQ13" s="88">
        <v>0</v>
      </c>
      <c r="BR13" s="95">
        <v>0</v>
      </c>
      <c r="BS13" s="86">
        <f t="shared" si="28"/>
        <v>0</v>
      </c>
      <c r="BT13" s="87">
        <v>0</v>
      </c>
      <c r="BU13" s="88">
        <f>BJ13+BM13+BP13</f>
        <v>0</v>
      </c>
      <c r="BV13" s="86">
        <f t="shared" si="29"/>
        <v>441.53800000000001</v>
      </c>
      <c r="BW13" s="87">
        <v>0</v>
      </c>
      <c r="BX13" s="88">
        <f>BG13+BS13</f>
        <v>441.53800000000001</v>
      </c>
      <c r="BY13" s="90">
        <f t="shared" si="30"/>
        <v>0.6150393786338525</v>
      </c>
    </row>
    <row r="14" spans="2:115" ht="14.4" thickBot="1" x14ac:dyDescent="0.3">
      <c r="B14" s="733" t="s">
        <v>41</v>
      </c>
      <c r="C14" s="104" t="s">
        <v>42</v>
      </c>
      <c r="D14" s="105" t="s">
        <v>32</v>
      </c>
      <c r="E14" s="106">
        <f t="shared" si="0"/>
        <v>8.52</v>
      </c>
      <c r="F14" s="107">
        <f t="shared" si="1"/>
        <v>0</v>
      </c>
      <c r="G14" s="108"/>
      <c r="H14" s="109">
        <f t="shared" si="3"/>
        <v>0</v>
      </c>
      <c r="I14" s="110">
        <f t="shared" si="4"/>
        <v>0</v>
      </c>
      <c r="J14" s="108"/>
      <c r="K14" s="110">
        <f t="shared" si="6"/>
        <v>0</v>
      </c>
      <c r="L14" s="110">
        <f t="shared" si="7"/>
        <v>0</v>
      </c>
      <c r="M14" s="108"/>
      <c r="N14" s="111">
        <f t="shared" si="9"/>
        <v>0</v>
      </c>
      <c r="O14" s="110">
        <f t="shared" si="32"/>
        <v>0</v>
      </c>
      <c r="P14" s="108"/>
      <c r="Q14" s="112">
        <f t="shared" si="10"/>
        <v>8.52</v>
      </c>
      <c r="R14" s="113">
        <v>0</v>
      </c>
      <c r="S14" s="627">
        <v>8.52</v>
      </c>
      <c r="T14" s="114">
        <f t="shared" si="11"/>
        <v>0</v>
      </c>
      <c r="U14" s="115">
        <v>0</v>
      </c>
      <c r="V14" s="116">
        <v>0</v>
      </c>
      <c r="W14" s="114">
        <f t="shared" si="12"/>
        <v>0</v>
      </c>
      <c r="X14" s="115">
        <v>0</v>
      </c>
      <c r="Y14" s="116">
        <v>0</v>
      </c>
      <c r="Z14" s="114">
        <f t="shared" si="13"/>
        <v>0</v>
      </c>
      <c r="AA14" s="115">
        <v>0</v>
      </c>
      <c r="AB14" s="116">
        <v>0</v>
      </c>
      <c r="AC14" s="118">
        <f t="shared" si="14"/>
        <v>0</v>
      </c>
      <c r="AD14" s="50">
        <v>0</v>
      </c>
      <c r="AE14" s="119">
        <f t="shared" si="33"/>
        <v>0</v>
      </c>
      <c r="AF14" s="118">
        <f t="shared" si="15"/>
        <v>0</v>
      </c>
      <c r="AG14" s="52">
        <v>0</v>
      </c>
      <c r="AH14" s="116">
        <v>0</v>
      </c>
      <c r="AI14" s="118">
        <f t="shared" si="16"/>
        <v>0</v>
      </c>
      <c r="AJ14" s="52">
        <v>0</v>
      </c>
      <c r="AK14" s="116">
        <v>0</v>
      </c>
      <c r="AL14" s="118">
        <f t="shared" si="17"/>
        <v>0</v>
      </c>
      <c r="AM14" s="52">
        <v>0</v>
      </c>
      <c r="AN14" s="116">
        <v>0</v>
      </c>
      <c r="AO14" s="118">
        <f t="shared" si="18"/>
        <v>0</v>
      </c>
      <c r="AP14" s="50">
        <v>0</v>
      </c>
      <c r="AQ14" s="119">
        <f>AF14+AI14+AL14</f>
        <v>0</v>
      </c>
      <c r="AR14" s="118">
        <f t="shared" si="19"/>
        <v>0</v>
      </c>
      <c r="AS14" s="50">
        <v>0</v>
      </c>
      <c r="AT14" s="120">
        <f>AC14+AO14</f>
        <v>0</v>
      </c>
      <c r="AU14" s="118">
        <f t="shared" si="20"/>
        <v>0</v>
      </c>
      <c r="AV14" s="52">
        <v>0</v>
      </c>
      <c r="AW14" s="121">
        <v>0</v>
      </c>
      <c r="AX14" s="118">
        <f t="shared" si="21"/>
        <v>0</v>
      </c>
      <c r="AY14" s="52">
        <v>0</v>
      </c>
      <c r="AZ14" s="116">
        <v>0</v>
      </c>
      <c r="BA14" s="118">
        <f t="shared" si="22"/>
        <v>0</v>
      </c>
      <c r="BB14" s="52">
        <v>0</v>
      </c>
      <c r="BC14" s="116">
        <v>0</v>
      </c>
      <c r="BD14" s="118">
        <f t="shared" si="23"/>
        <v>0</v>
      </c>
      <c r="BE14" s="50">
        <v>0</v>
      </c>
      <c r="BF14" s="119">
        <f>AU14+AX14+BA14</f>
        <v>0</v>
      </c>
      <c r="BG14" s="118">
        <f t="shared" si="24"/>
        <v>0</v>
      </c>
      <c r="BH14" s="50">
        <v>0</v>
      </c>
      <c r="BI14" s="119">
        <f>AR14+BD14</f>
        <v>0</v>
      </c>
      <c r="BJ14" s="118">
        <f t="shared" si="25"/>
        <v>0</v>
      </c>
      <c r="BK14" s="52">
        <v>0</v>
      </c>
      <c r="BL14" s="116">
        <v>0</v>
      </c>
      <c r="BM14" s="118">
        <f t="shared" si="26"/>
        <v>0</v>
      </c>
      <c r="BN14" s="52">
        <v>0</v>
      </c>
      <c r="BO14" s="116">
        <v>0</v>
      </c>
      <c r="BP14" s="118">
        <f t="shared" si="27"/>
        <v>0</v>
      </c>
      <c r="BQ14" s="52">
        <v>0</v>
      </c>
      <c r="BR14" s="116">
        <v>0</v>
      </c>
      <c r="BS14" s="118">
        <f t="shared" si="28"/>
        <v>0</v>
      </c>
      <c r="BT14" s="50">
        <v>0</v>
      </c>
      <c r="BU14" s="119">
        <f>BJ14+BM14+BP14</f>
        <v>0</v>
      </c>
      <c r="BV14" s="118">
        <f t="shared" si="29"/>
        <v>0</v>
      </c>
      <c r="BW14" s="50">
        <v>0</v>
      </c>
      <c r="BX14" s="120">
        <f>BG14+BS14</f>
        <v>0</v>
      </c>
      <c r="BY14" s="122"/>
    </row>
    <row r="15" spans="2:115" ht="24.75" customHeight="1" x14ac:dyDescent="0.25">
      <c r="B15" s="843" t="s">
        <v>43</v>
      </c>
      <c r="C15" s="885" t="s">
        <v>44</v>
      </c>
      <c r="D15" s="123" t="s">
        <v>34</v>
      </c>
      <c r="E15" s="124">
        <f t="shared" si="0"/>
        <v>32</v>
      </c>
      <c r="F15" s="125">
        <f t="shared" si="1"/>
        <v>13</v>
      </c>
      <c r="G15" s="126">
        <f>F15/E15</f>
        <v>0.40625</v>
      </c>
      <c r="H15" s="125">
        <f t="shared" si="3"/>
        <v>16</v>
      </c>
      <c r="I15" s="127">
        <f t="shared" si="4"/>
        <v>16</v>
      </c>
      <c r="J15" s="126">
        <f>I15/E15</f>
        <v>0.5</v>
      </c>
      <c r="K15" s="127">
        <f t="shared" si="6"/>
        <v>0</v>
      </c>
      <c r="L15" s="127">
        <f t="shared" si="7"/>
        <v>31</v>
      </c>
      <c r="M15" s="126">
        <f>L15/E15</f>
        <v>0.96875</v>
      </c>
      <c r="N15" s="128">
        <f t="shared" si="9"/>
        <v>0</v>
      </c>
      <c r="O15" s="127">
        <v>20</v>
      </c>
      <c r="P15" s="126">
        <f>O15/E15</f>
        <v>0.625</v>
      </c>
      <c r="Q15" s="129">
        <f t="shared" si="10"/>
        <v>32</v>
      </c>
      <c r="R15" s="130">
        <v>0</v>
      </c>
      <c r="S15" s="652">
        <v>32</v>
      </c>
      <c r="T15" s="131">
        <f t="shared" si="11"/>
        <v>1</v>
      </c>
      <c r="U15" s="132">
        <v>0</v>
      </c>
      <c r="V15" s="133">
        <v>1</v>
      </c>
      <c r="W15" s="131">
        <f t="shared" si="12"/>
        <v>3</v>
      </c>
      <c r="X15" s="132">
        <v>0</v>
      </c>
      <c r="Y15" s="133">
        <v>3</v>
      </c>
      <c r="Z15" s="131">
        <f t="shared" si="13"/>
        <v>9</v>
      </c>
      <c r="AA15" s="132">
        <v>0</v>
      </c>
      <c r="AB15" s="133">
        <v>9</v>
      </c>
      <c r="AC15" s="135">
        <f t="shared" si="14"/>
        <v>13</v>
      </c>
      <c r="AD15" s="135">
        <v>0</v>
      </c>
      <c r="AE15" s="137">
        <f t="shared" si="33"/>
        <v>13</v>
      </c>
      <c r="AF15" s="135">
        <f t="shared" si="15"/>
        <v>10</v>
      </c>
      <c r="AG15" s="137">
        <v>0</v>
      </c>
      <c r="AH15" s="133">
        <v>10</v>
      </c>
      <c r="AI15" s="135">
        <f t="shared" si="16"/>
        <v>8</v>
      </c>
      <c r="AJ15" s="137">
        <v>0</v>
      </c>
      <c r="AK15" s="133">
        <v>8</v>
      </c>
      <c r="AL15" s="135">
        <f t="shared" si="17"/>
        <v>7</v>
      </c>
      <c r="AM15" s="137">
        <v>0</v>
      </c>
      <c r="AN15" s="133">
        <v>7</v>
      </c>
      <c r="AO15" s="135">
        <f t="shared" si="18"/>
        <v>16</v>
      </c>
      <c r="AP15" s="135">
        <v>0</v>
      </c>
      <c r="AQ15" s="137">
        <v>16</v>
      </c>
      <c r="AR15" s="135">
        <f t="shared" si="19"/>
        <v>16</v>
      </c>
      <c r="AS15" s="135">
        <v>0</v>
      </c>
      <c r="AT15" s="137">
        <v>16</v>
      </c>
      <c r="AU15" s="135">
        <f t="shared" si="20"/>
        <v>8</v>
      </c>
      <c r="AV15" s="137">
        <v>0</v>
      </c>
      <c r="AW15" s="134">
        <v>8</v>
      </c>
      <c r="AX15" s="135">
        <f t="shared" si="21"/>
        <v>8</v>
      </c>
      <c r="AY15" s="137">
        <v>0</v>
      </c>
      <c r="AZ15" s="133">
        <v>8</v>
      </c>
      <c r="BA15" s="135">
        <f t="shared" si="22"/>
        <v>15</v>
      </c>
      <c r="BB15" s="137">
        <v>0</v>
      </c>
      <c r="BC15" s="133">
        <v>15</v>
      </c>
      <c r="BD15" s="135">
        <f t="shared" si="23"/>
        <v>0</v>
      </c>
      <c r="BE15" s="135">
        <v>0</v>
      </c>
      <c r="BF15" s="136">
        <v>0</v>
      </c>
      <c r="BG15" s="135">
        <f t="shared" si="24"/>
        <v>31</v>
      </c>
      <c r="BH15" s="135">
        <v>0</v>
      </c>
      <c r="BI15" s="137">
        <v>31</v>
      </c>
      <c r="BJ15" s="135">
        <f t="shared" si="25"/>
        <v>0</v>
      </c>
      <c r="BK15" s="137">
        <v>0</v>
      </c>
      <c r="BL15" s="654">
        <v>0</v>
      </c>
      <c r="BM15" s="135">
        <f t="shared" si="26"/>
        <v>0</v>
      </c>
      <c r="BN15" s="137">
        <v>0</v>
      </c>
      <c r="BO15" s="654">
        <v>0</v>
      </c>
      <c r="BP15" s="135">
        <f t="shared" si="27"/>
        <v>0</v>
      </c>
      <c r="BQ15" s="137">
        <v>0</v>
      </c>
      <c r="BR15" s="654">
        <v>0</v>
      </c>
      <c r="BS15" s="135">
        <f t="shared" si="28"/>
        <v>0</v>
      </c>
      <c r="BT15" s="135">
        <v>0</v>
      </c>
      <c r="BU15" s="136">
        <v>0</v>
      </c>
      <c r="BV15" s="135">
        <f t="shared" si="29"/>
        <v>16</v>
      </c>
      <c r="BW15" s="135">
        <v>0</v>
      </c>
      <c r="BX15" s="137">
        <v>16</v>
      </c>
      <c r="BY15" s="72">
        <f>BV15/Q15</f>
        <v>0.5</v>
      </c>
    </row>
    <row r="16" spans="2:115" ht="14.4" thickBot="1" x14ac:dyDescent="0.3">
      <c r="B16" s="844"/>
      <c r="C16" s="886"/>
      <c r="D16" s="138" t="s">
        <v>32</v>
      </c>
      <c r="E16" s="57">
        <f t="shared" si="0"/>
        <v>12912.355000000001</v>
      </c>
      <c r="F16" s="58">
        <f t="shared" si="1"/>
        <v>1255.204</v>
      </c>
      <c r="G16" s="670">
        <f>F16/E16</f>
        <v>9.7209533040254842E-2</v>
      </c>
      <c r="H16" s="58">
        <f t="shared" si="3"/>
        <v>3030.5759999999996</v>
      </c>
      <c r="I16" s="61">
        <f t="shared" si="4"/>
        <v>4285.7800000000007</v>
      </c>
      <c r="J16" s="670">
        <f>I16/E16</f>
        <v>0.33191311732058176</v>
      </c>
      <c r="K16" s="61">
        <f t="shared" si="6"/>
        <v>5026.9108999999989</v>
      </c>
      <c r="L16" s="61">
        <f t="shared" si="7"/>
        <v>9312.6908999999996</v>
      </c>
      <c r="M16" s="670">
        <f>L16/E16</f>
        <v>0.72122327027099231</v>
      </c>
      <c r="N16" s="62">
        <f t="shared" si="9"/>
        <v>0</v>
      </c>
      <c r="O16" s="61">
        <f t="shared" si="32"/>
        <v>9312.6908999999996</v>
      </c>
      <c r="P16" s="670">
        <f>O16/E16</f>
        <v>0.72122327027099231</v>
      </c>
      <c r="Q16" s="139">
        <f t="shared" si="10"/>
        <v>12912.355000000001</v>
      </c>
      <c r="R16" s="140">
        <f>R18+R20+R22+R24+R25</f>
        <v>0</v>
      </c>
      <c r="S16" s="651">
        <f>S18+S20+S22+S24+S26+S28+S30+S32</f>
        <v>12912.355000000001</v>
      </c>
      <c r="T16" s="142">
        <f t="shared" si="11"/>
        <v>302.16300000000001</v>
      </c>
      <c r="U16" s="143">
        <f>U18+U20+U22+U24+U25</f>
        <v>0</v>
      </c>
      <c r="V16" s="656">
        <f>V18+V20+V22+V24+V26+V28+V30+V32</f>
        <v>302.16300000000001</v>
      </c>
      <c r="W16" s="142">
        <f t="shared" si="12"/>
        <v>387.17200000000003</v>
      </c>
      <c r="X16" s="143">
        <f>X18+X20+X22+X24+X25</f>
        <v>0</v>
      </c>
      <c r="Y16" s="656">
        <f>Y18+Y20+Y22+Y24+Y26+Y28+Y30+Y32</f>
        <v>387.17200000000003</v>
      </c>
      <c r="Z16" s="142">
        <f t="shared" si="13"/>
        <v>565.86899999999991</v>
      </c>
      <c r="AA16" s="143">
        <f>AA18+AA20+AA22+AA24+AA25</f>
        <v>0</v>
      </c>
      <c r="AB16" s="656">
        <f>AB18+AB20+AB22+AB24+AB26+AB28+AB30+AB32</f>
        <v>565.86899999999991</v>
      </c>
      <c r="AC16" s="144">
        <f t="shared" si="14"/>
        <v>1255.204</v>
      </c>
      <c r="AD16" s="145">
        <f>AD18+AD20+AD28+AD30+AD32</f>
        <v>0</v>
      </c>
      <c r="AE16" s="651">
        <f>AE18+AE20+AE22+AE24+AE26+AE28+AE30+AE32</f>
        <v>1255.204</v>
      </c>
      <c r="AF16" s="144">
        <f t="shared" si="15"/>
        <v>1615.346</v>
      </c>
      <c r="AG16" s="145">
        <f>AG18+AG20+AG28+AG30+AG32</f>
        <v>0</v>
      </c>
      <c r="AH16" s="658">
        <f>AH18+AH20+AH22+AH24+AH26+AH28+AH30+AH32</f>
        <v>1615.346</v>
      </c>
      <c r="AI16" s="144">
        <f t="shared" si="16"/>
        <v>622.7059999999999</v>
      </c>
      <c r="AJ16" s="145">
        <f>AJ18+AJ20+AJ28+AJ30+AJ32</f>
        <v>0</v>
      </c>
      <c r="AK16" s="146">
        <f>AK18+AK20+AK22+AK24+AK26+AK28+AK30+AK32</f>
        <v>622.7059999999999</v>
      </c>
      <c r="AL16" s="144">
        <f t="shared" si="17"/>
        <v>792.524</v>
      </c>
      <c r="AM16" s="145">
        <f>AM18+AM20+AM28+AM30+AM32</f>
        <v>0</v>
      </c>
      <c r="AN16" s="146">
        <f>AN18+AN20+AN22+AN24+AN26+AN28+AN30+AN32</f>
        <v>792.524</v>
      </c>
      <c r="AO16" s="144">
        <f t="shared" si="18"/>
        <v>3030.5759999999996</v>
      </c>
      <c r="AP16" s="144">
        <f>AP18+AP20+AP28+AP30+AP32</f>
        <v>0</v>
      </c>
      <c r="AQ16" s="141">
        <f>AQ18+AQ20+AQ22+AQ24+AQ26+AQ28+AQ30+AQ32</f>
        <v>3030.5759999999996</v>
      </c>
      <c r="AR16" s="144">
        <f t="shared" si="19"/>
        <v>4285.7800000000007</v>
      </c>
      <c r="AS16" s="144">
        <f>AS18+AS20+AS28+AS30+AS32</f>
        <v>0</v>
      </c>
      <c r="AT16" s="141">
        <f>AT18+AT20+AT22+AT24+AT26+AT28+AT30+AT32</f>
        <v>4285.7800000000007</v>
      </c>
      <c r="AU16" s="144">
        <f t="shared" si="20"/>
        <v>1065.028</v>
      </c>
      <c r="AV16" s="145">
        <f>AV18+AV20+AV28+AV30+AV32</f>
        <v>0</v>
      </c>
      <c r="AW16" s="141">
        <v>1065.028</v>
      </c>
      <c r="AX16" s="144">
        <f t="shared" si="21"/>
        <v>744.27</v>
      </c>
      <c r="AY16" s="145">
        <f>AY18+AY20+AY28+AY30+AY32</f>
        <v>0</v>
      </c>
      <c r="AZ16" s="146">
        <v>744.27</v>
      </c>
      <c r="BA16" s="144">
        <f t="shared" si="22"/>
        <v>3217.6128999999996</v>
      </c>
      <c r="BB16" s="145">
        <f>BB18+BB20+BB28+BB30+BB32</f>
        <v>0</v>
      </c>
      <c r="BC16" s="146">
        <f>BC18+BC20+BC22+BC24+BC26+BC28+BC30+BC32</f>
        <v>3217.6128999999996</v>
      </c>
      <c r="BD16" s="144">
        <f t="shared" si="23"/>
        <v>5026.9108999999989</v>
      </c>
      <c r="BE16" s="144">
        <f>BE18+BE20+BE28+BE30+BE32</f>
        <v>0</v>
      </c>
      <c r="BF16" s="141">
        <f>BF18+BF20+BF22+BF24+BF26+BF28+BF30+BF32</f>
        <v>5026.9108999999989</v>
      </c>
      <c r="BG16" s="144">
        <f t="shared" si="24"/>
        <v>9312.6908999999996</v>
      </c>
      <c r="BH16" s="144">
        <f>BH18+BH20+BH28+BH30+BH32</f>
        <v>0</v>
      </c>
      <c r="BI16" s="141">
        <f>BI18+BI20+BI22+BI24+BI26+BI28+BI30+BI32</f>
        <v>9312.6908999999996</v>
      </c>
      <c r="BJ16" s="144">
        <f t="shared" si="25"/>
        <v>0</v>
      </c>
      <c r="BK16" s="145">
        <f>BK18+BK20+BK28+BK30+BK32</f>
        <v>0</v>
      </c>
      <c r="BL16" s="145">
        <f>BL18+BL20+BL22+BL24+BL26+BL28+BL30+BL32</f>
        <v>0</v>
      </c>
      <c r="BM16" s="144">
        <f t="shared" si="26"/>
        <v>0</v>
      </c>
      <c r="BN16" s="145">
        <f>BN18+BN20+BN28+BN30+BN32</f>
        <v>0</v>
      </c>
      <c r="BO16" s="141">
        <f>BO18+BO20+BO22+BO24+BO26+BO28+BO30+BO32</f>
        <v>0</v>
      </c>
      <c r="BP16" s="144">
        <f t="shared" si="27"/>
        <v>0</v>
      </c>
      <c r="BQ16" s="145">
        <f>BQ18+BQ20+BQ28+BQ30+BQ32</f>
        <v>0</v>
      </c>
      <c r="BR16" s="656">
        <f>BR18+BR20+BR22+BR24+BR26+BR28+BR30+BR32</f>
        <v>0</v>
      </c>
      <c r="BS16" s="144">
        <f t="shared" si="28"/>
        <v>0</v>
      </c>
      <c r="BT16" s="144">
        <f>BT18+BT20+BT28+BT30+BT32</f>
        <v>0</v>
      </c>
      <c r="BU16" s="141">
        <f>BU18+BU20+BU22+BU24+BU26+BU28+BU30+BU32</f>
        <v>0</v>
      </c>
      <c r="BV16" s="144">
        <f t="shared" si="29"/>
        <v>9312.6908999999996</v>
      </c>
      <c r="BW16" s="144">
        <f>BW18+BW20+BW28+BW30+BW32</f>
        <v>0</v>
      </c>
      <c r="BX16" s="141">
        <f>BX18+BX20+BX22+BX24+BX26+BX28+BX30+BX32</f>
        <v>9312.6908999999996</v>
      </c>
      <c r="BY16" s="72">
        <f>BV16/Q16</f>
        <v>0.72122327027099231</v>
      </c>
    </row>
    <row r="17" spans="2:77" ht="15.75" customHeight="1" x14ac:dyDescent="0.25">
      <c r="B17" s="887" t="s">
        <v>45</v>
      </c>
      <c r="C17" s="888" t="s">
        <v>46</v>
      </c>
      <c r="D17" s="669" t="s">
        <v>47</v>
      </c>
      <c r="E17" s="38">
        <f t="shared" si="0"/>
        <v>1228.4000000000001</v>
      </c>
      <c r="F17" s="240">
        <f t="shared" si="1"/>
        <v>61.5</v>
      </c>
      <c r="G17" s="236">
        <f>F17/E17</f>
        <v>5.0065125366330183E-2</v>
      </c>
      <c r="H17" s="240">
        <f t="shared" si="3"/>
        <v>331.86</v>
      </c>
      <c r="I17" s="237">
        <f t="shared" si="4"/>
        <v>393.36</v>
      </c>
      <c r="J17" s="236">
        <f>I17/E17</f>
        <v>0.32022142624552263</v>
      </c>
      <c r="K17" s="237">
        <f t="shared" si="6"/>
        <v>6.3529999999999998</v>
      </c>
      <c r="L17" s="237">
        <f>BG17</f>
        <v>399.71300000000002</v>
      </c>
      <c r="M17" s="236">
        <f>L17/E17</f>
        <v>0.32539319439921849</v>
      </c>
      <c r="N17" s="413">
        <f t="shared" si="9"/>
        <v>0</v>
      </c>
      <c r="O17" s="237">
        <f t="shared" si="32"/>
        <v>399.71300000000002</v>
      </c>
      <c r="P17" s="236">
        <f>O17/E17</f>
        <v>0.32539319439921849</v>
      </c>
      <c r="Q17" s="80">
        <f t="shared" si="10"/>
        <v>1228.4000000000001</v>
      </c>
      <c r="R17" s="148"/>
      <c r="S17" s="650">
        <v>1228.4000000000001</v>
      </c>
      <c r="T17" s="82">
        <f t="shared" si="11"/>
        <v>61.5</v>
      </c>
      <c r="U17" s="149"/>
      <c r="V17" s="576">
        <v>61.5</v>
      </c>
      <c r="W17" s="82">
        <f t="shared" si="12"/>
        <v>0</v>
      </c>
      <c r="X17" s="149"/>
      <c r="Y17" s="576"/>
      <c r="Z17" s="82">
        <f t="shared" si="13"/>
        <v>0</v>
      </c>
      <c r="AA17" s="149"/>
      <c r="AB17" s="576">
        <v>0</v>
      </c>
      <c r="AC17" s="151">
        <f t="shared" si="14"/>
        <v>61.5</v>
      </c>
      <c r="AD17" s="151">
        <v>0</v>
      </c>
      <c r="AE17" s="152">
        <f t="shared" ref="AE17:AE31" si="34">T17+W17+Z17</f>
        <v>61.5</v>
      </c>
      <c r="AF17" s="151">
        <f t="shared" si="15"/>
        <v>183.16</v>
      </c>
      <c r="AG17" s="152">
        <v>0</v>
      </c>
      <c r="AH17" s="576">
        <v>183.16</v>
      </c>
      <c r="AI17" s="151">
        <f t="shared" si="16"/>
        <v>71.599999999999994</v>
      </c>
      <c r="AJ17" s="152">
        <v>0</v>
      </c>
      <c r="AK17" s="156">
        <v>71.599999999999994</v>
      </c>
      <c r="AL17" s="151">
        <f t="shared" si="17"/>
        <v>77.099999999999994</v>
      </c>
      <c r="AM17" s="152">
        <v>0</v>
      </c>
      <c r="AN17" s="156">
        <v>77.099999999999994</v>
      </c>
      <c r="AO17" s="151">
        <f t="shared" si="18"/>
        <v>331.86</v>
      </c>
      <c r="AP17" s="151">
        <v>0</v>
      </c>
      <c r="AQ17" s="152">
        <f t="shared" ref="AQ17:AQ32" si="35">AF17+AI17+AL17</f>
        <v>331.86</v>
      </c>
      <c r="AR17" s="151">
        <f t="shared" si="19"/>
        <v>393.36</v>
      </c>
      <c r="AS17" s="151">
        <v>0</v>
      </c>
      <c r="AT17" s="88">
        <f t="shared" ref="AT17:AT32" si="36">AC17+AO17</f>
        <v>393.36</v>
      </c>
      <c r="AU17" s="151">
        <f t="shared" si="20"/>
        <v>0.95399999999999996</v>
      </c>
      <c r="AV17" s="152">
        <v>0</v>
      </c>
      <c r="AW17" s="150">
        <v>0.95399999999999996</v>
      </c>
      <c r="AX17" s="151">
        <f t="shared" si="21"/>
        <v>1</v>
      </c>
      <c r="AY17" s="152">
        <v>0</v>
      </c>
      <c r="AZ17" s="156">
        <v>1</v>
      </c>
      <c r="BA17" s="151">
        <f t="shared" si="22"/>
        <v>4.399</v>
      </c>
      <c r="BB17" s="152">
        <v>0</v>
      </c>
      <c r="BC17" s="156">
        <v>4.399</v>
      </c>
      <c r="BD17" s="151">
        <f t="shared" si="23"/>
        <v>6.3529999999999998</v>
      </c>
      <c r="BE17" s="151">
        <v>0</v>
      </c>
      <c r="BF17" s="88">
        <f t="shared" ref="BF17:BF32" si="37">AU17+AX17+BA17</f>
        <v>6.3529999999999998</v>
      </c>
      <c r="BG17" s="151">
        <f t="shared" si="24"/>
        <v>399.71300000000002</v>
      </c>
      <c r="BH17" s="151">
        <v>0</v>
      </c>
      <c r="BI17" s="88">
        <f t="shared" ref="BI17:BI20" si="38">AR17+BD17</f>
        <v>399.71300000000002</v>
      </c>
      <c r="BJ17" s="151">
        <f t="shared" si="25"/>
        <v>0</v>
      </c>
      <c r="BK17" s="152">
        <v>0</v>
      </c>
      <c r="BL17" s="576">
        <v>0</v>
      </c>
      <c r="BM17" s="151">
        <f t="shared" si="26"/>
        <v>0</v>
      </c>
      <c r="BN17" s="152">
        <v>0</v>
      </c>
      <c r="BO17" s="576"/>
      <c r="BP17" s="151">
        <f t="shared" si="27"/>
        <v>0</v>
      </c>
      <c r="BQ17" s="152">
        <v>0</v>
      </c>
      <c r="BR17" s="576"/>
      <c r="BS17" s="151">
        <f t="shared" si="28"/>
        <v>0</v>
      </c>
      <c r="BT17" s="151">
        <v>0</v>
      </c>
      <c r="BU17" s="88">
        <f t="shared" ref="BU17:BU32" si="39">BJ17+BM17+BP17</f>
        <v>0</v>
      </c>
      <c r="BV17" s="151">
        <f t="shared" si="29"/>
        <v>399.71300000000002</v>
      </c>
      <c r="BW17" s="151">
        <v>0</v>
      </c>
      <c r="BX17" s="88">
        <f t="shared" ref="BX17:BX32" si="40">BG17+BS17</f>
        <v>399.71300000000002</v>
      </c>
      <c r="BY17" s="90">
        <f>BV17/Q17</f>
        <v>0.32539319439921849</v>
      </c>
    </row>
    <row r="18" spans="2:77" ht="15.75" customHeight="1" x14ac:dyDescent="0.25">
      <c r="B18" s="826"/>
      <c r="C18" s="889"/>
      <c r="D18" s="153" t="s">
        <v>32</v>
      </c>
      <c r="E18" s="38">
        <f t="shared" si="0"/>
        <v>7899.29</v>
      </c>
      <c r="F18" s="75">
        <f t="shared" si="1"/>
        <v>302.16300000000001</v>
      </c>
      <c r="G18" s="76">
        <f>F18/E18</f>
        <v>3.8251918843339089E-2</v>
      </c>
      <c r="H18" s="75">
        <f t="shared" si="3"/>
        <v>1763.713</v>
      </c>
      <c r="I18" s="78">
        <f t="shared" si="4"/>
        <v>2065.8760000000002</v>
      </c>
      <c r="J18" s="76">
        <f>I18/E18</f>
        <v>0.26152679544617302</v>
      </c>
      <c r="K18" s="78">
        <f t="shared" si="6"/>
        <v>3338.6654499999995</v>
      </c>
      <c r="L18" s="78">
        <f t="shared" si="7"/>
        <v>5404.5414499999997</v>
      </c>
      <c r="M18" s="76">
        <f>L18/E18</f>
        <v>0.68418066054037763</v>
      </c>
      <c r="N18" s="79">
        <f t="shared" si="9"/>
        <v>0</v>
      </c>
      <c r="O18" s="78">
        <f t="shared" si="32"/>
        <v>5404.5414499999997</v>
      </c>
      <c r="P18" s="76">
        <f>O18/E18</f>
        <v>0.68418066054037763</v>
      </c>
      <c r="Q18" s="91">
        <f t="shared" si="10"/>
        <v>7899.29</v>
      </c>
      <c r="R18" s="154"/>
      <c r="S18" s="628">
        <v>7899.29</v>
      </c>
      <c r="T18" s="93">
        <f t="shared" si="11"/>
        <v>302.16300000000001</v>
      </c>
      <c r="U18" s="155"/>
      <c r="V18" s="156">
        <v>302.16300000000001</v>
      </c>
      <c r="W18" s="93">
        <f t="shared" si="12"/>
        <v>0</v>
      </c>
      <c r="X18" s="155"/>
      <c r="Y18" s="156"/>
      <c r="Z18" s="93">
        <f t="shared" si="13"/>
        <v>0</v>
      </c>
      <c r="AA18" s="155"/>
      <c r="AB18" s="156">
        <v>0</v>
      </c>
      <c r="AC18" s="87">
        <f t="shared" si="14"/>
        <v>302.16300000000001</v>
      </c>
      <c r="AD18" s="87">
        <v>0</v>
      </c>
      <c r="AE18" s="88">
        <f t="shared" si="34"/>
        <v>302.16300000000001</v>
      </c>
      <c r="AF18" s="87">
        <f t="shared" si="15"/>
        <v>972.51</v>
      </c>
      <c r="AG18" s="88">
        <v>0</v>
      </c>
      <c r="AH18" s="156">
        <v>972.51</v>
      </c>
      <c r="AI18" s="87">
        <f t="shared" si="16"/>
        <v>380.762</v>
      </c>
      <c r="AJ18" s="88">
        <v>0</v>
      </c>
      <c r="AK18" s="156">
        <v>380.762</v>
      </c>
      <c r="AL18" s="87">
        <f t="shared" si="17"/>
        <v>410.44099999999997</v>
      </c>
      <c r="AM18" s="88">
        <v>0</v>
      </c>
      <c r="AN18" s="156">
        <v>410.44099999999997</v>
      </c>
      <c r="AO18" s="87">
        <f t="shared" si="18"/>
        <v>1763.713</v>
      </c>
      <c r="AP18" s="87">
        <v>0</v>
      </c>
      <c r="AQ18" s="88">
        <f t="shared" si="35"/>
        <v>1763.713</v>
      </c>
      <c r="AR18" s="87">
        <f t="shared" si="19"/>
        <v>2065.8760000000002</v>
      </c>
      <c r="AS18" s="87">
        <v>0</v>
      </c>
      <c r="AT18" s="88">
        <f t="shared" si="36"/>
        <v>2065.8760000000002</v>
      </c>
      <c r="AU18" s="87">
        <f t="shared" si="20"/>
        <v>530.06700000000001</v>
      </c>
      <c r="AV18" s="88">
        <v>0</v>
      </c>
      <c r="AW18" s="157">
        <v>530.06700000000001</v>
      </c>
      <c r="AX18" s="87">
        <f t="shared" si="21"/>
        <v>534.13699999999994</v>
      </c>
      <c r="AY18" s="88">
        <v>0</v>
      </c>
      <c r="AZ18" s="156">
        <v>534.13699999999994</v>
      </c>
      <c r="BA18" s="87">
        <f t="shared" si="22"/>
        <v>2274.4614499999998</v>
      </c>
      <c r="BB18" s="88">
        <v>0</v>
      </c>
      <c r="BC18" s="156">
        <v>2274.4614499999998</v>
      </c>
      <c r="BD18" s="87">
        <f t="shared" si="23"/>
        <v>3338.6654499999995</v>
      </c>
      <c r="BE18" s="87">
        <v>0</v>
      </c>
      <c r="BF18" s="88">
        <f t="shared" si="37"/>
        <v>3338.6654499999995</v>
      </c>
      <c r="BG18" s="87">
        <f t="shared" si="24"/>
        <v>5404.5414499999997</v>
      </c>
      <c r="BH18" s="87">
        <v>0</v>
      </c>
      <c r="BI18" s="88">
        <f t="shared" si="38"/>
        <v>5404.5414499999997</v>
      </c>
      <c r="BJ18" s="87">
        <f t="shared" si="25"/>
        <v>0</v>
      </c>
      <c r="BK18" s="88">
        <v>0</v>
      </c>
      <c r="BL18" s="156">
        <v>0</v>
      </c>
      <c r="BM18" s="87">
        <f t="shared" si="26"/>
        <v>0</v>
      </c>
      <c r="BN18" s="88">
        <v>0</v>
      </c>
      <c r="BO18" s="156"/>
      <c r="BP18" s="87">
        <f t="shared" si="27"/>
        <v>0</v>
      </c>
      <c r="BQ18" s="88">
        <v>0</v>
      </c>
      <c r="BR18" s="156"/>
      <c r="BS18" s="87">
        <f t="shared" si="28"/>
        <v>0</v>
      </c>
      <c r="BT18" s="87">
        <v>0</v>
      </c>
      <c r="BU18" s="88">
        <f t="shared" si="39"/>
        <v>0</v>
      </c>
      <c r="BV18" s="87">
        <f t="shared" si="29"/>
        <v>5404.5414499999997</v>
      </c>
      <c r="BW18" s="87">
        <v>0</v>
      </c>
      <c r="BX18" s="88">
        <f t="shared" si="40"/>
        <v>5404.5414499999997</v>
      </c>
      <c r="BY18" s="90">
        <f>BV18/Q18</f>
        <v>0.68418066054037763</v>
      </c>
    </row>
    <row r="19" spans="2:77" ht="18.75" customHeight="1" x14ac:dyDescent="0.25">
      <c r="B19" s="825" t="s">
        <v>48</v>
      </c>
      <c r="C19" s="890" t="s">
        <v>49</v>
      </c>
      <c r="D19" s="153" t="s">
        <v>36</v>
      </c>
      <c r="E19" s="38">
        <f t="shared" si="0"/>
        <v>0</v>
      </c>
      <c r="F19" s="75">
        <f t="shared" si="1"/>
        <v>0</v>
      </c>
      <c r="G19" s="76">
        <v>0</v>
      </c>
      <c r="H19" s="75">
        <f t="shared" si="3"/>
        <v>0</v>
      </c>
      <c r="I19" s="78">
        <f t="shared" si="4"/>
        <v>0</v>
      </c>
      <c r="J19" s="76">
        <v>0</v>
      </c>
      <c r="K19" s="78">
        <f t="shared" si="6"/>
        <v>0</v>
      </c>
      <c r="L19" s="78">
        <f t="shared" si="7"/>
        <v>0</v>
      </c>
      <c r="M19" s="76"/>
      <c r="N19" s="79">
        <f t="shared" si="9"/>
        <v>0</v>
      </c>
      <c r="O19" s="78">
        <f t="shared" si="32"/>
        <v>0</v>
      </c>
      <c r="P19" s="76">
        <v>0</v>
      </c>
      <c r="Q19" s="91">
        <f t="shared" si="10"/>
        <v>0</v>
      </c>
      <c r="R19" s="92">
        <v>0</v>
      </c>
      <c r="S19" s="628">
        <v>0</v>
      </c>
      <c r="T19" s="93">
        <f t="shared" si="11"/>
        <v>0</v>
      </c>
      <c r="U19" s="94">
        <v>0</v>
      </c>
      <c r="V19" s="156"/>
      <c r="W19" s="93">
        <f t="shared" si="12"/>
        <v>0</v>
      </c>
      <c r="X19" s="94">
        <v>0</v>
      </c>
      <c r="Y19" s="156"/>
      <c r="Z19" s="93">
        <f t="shared" si="13"/>
        <v>0</v>
      </c>
      <c r="AA19" s="94">
        <v>0</v>
      </c>
      <c r="AB19" s="156">
        <v>0</v>
      </c>
      <c r="AC19" s="87">
        <f t="shared" si="14"/>
        <v>0</v>
      </c>
      <c r="AD19" s="87">
        <v>0</v>
      </c>
      <c r="AE19" s="88">
        <f t="shared" si="34"/>
        <v>0</v>
      </c>
      <c r="AF19" s="87">
        <f t="shared" si="15"/>
        <v>0</v>
      </c>
      <c r="AG19" s="88">
        <v>0</v>
      </c>
      <c r="AH19" s="156">
        <v>0</v>
      </c>
      <c r="AI19" s="87">
        <f t="shared" si="16"/>
        <v>0</v>
      </c>
      <c r="AJ19" s="88">
        <v>0</v>
      </c>
      <c r="AK19" s="156">
        <v>0</v>
      </c>
      <c r="AL19" s="87">
        <f t="shared" si="17"/>
        <v>0</v>
      </c>
      <c r="AM19" s="88">
        <v>0</v>
      </c>
      <c r="AN19" s="156">
        <v>0</v>
      </c>
      <c r="AO19" s="87">
        <f t="shared" si="18"/>
        <v>0</v>
      </c>
      <c r="AP19" s="87">
        <v>0</v>
      </c>
      <c r="AQ19" s="88">
        <f t="shared" si="35"/>
        <v>0</v>
      </c>
      <c r="AR19" s="87">
        <f t="shared" si="19"/>
        <v>0</v>
      </c>
      <c r="AS19" s="87">
        <v>0</v>
      </c>
      <c r="AT19" s="88">
        <f t="shared" si="36"/>
        <v>0</v>
      </c>
      <c r="AU19" s="87">
        <f t="shared" si="20"/>
        <v>0</v>
      </c>
      <c r="AV19" s="88">
        <v>0</v>
      </c>
      <c r="AW19" s="157">
        <v>0</v>
      </c>
      <c r="AX19" s="87">
        <f t="shared" si="21"/>
        <v>0</v>
      </c>
      <c r="AY19" s="88">
        <v>0</v>
      </c>
      <c r="AZ19" s="156">
        <v>0</v>
      </c>
      <c r="BA19" s="87">
        <f t="shared" si="22"/>
        <v>0</v>
      </c>
      <c r="BB19" s="88">
        <v>0</v>
      </c>
      <c r="BC19" s="156">
        <v>0</v>
      </c>
      <c r="BD19" s="87">
        <f t="shared" si="23"/>
        <v>0</v>
      </c>
      <c r="BE19" s="87">
        <v>0</v>
      </c>
      <c r="BF19" s="88">
        <f t="shared" si="37"/>
        <v>0</v>
      </c>
      <c r="BG19" s="87">
        <f t="shared" si="24"/>
        <v>0</v>
      </c>
      <c r="BH19" s="87">
        <v>0</v>
      </c>
      <c r="BI19" s="88">
        <f t="shared" si="38"/>
        <v>0</v>
      </c>
      <c r="BJ19" s="87">
        <f t="shared" si="25"/>
        <v>0</v>
      </c>
      <c r="BK19" s="88">
        <v>0</v>
      </c>
      <c r="BL19" s="156">
        <v>0</v>
      </c>
      <c r="BM19" s="87">
        <f t="shared" si="26"/>
        <v>0</v>
      </c>
      <c r="BN19" s="88">
        <v>0</v>
      </c>
      <c r="BO19" s="156"/>
      <c r="BP19" s="87">
        <f t="shared" si="27"/>
        <v>0</v>
      </c>
      <c r="BQ19" s="88">
        <v>0</v>
      </c>
      <c r="BR19" s="156"/>
      <c r="BS19" s="87">
        <f t="shared" si="28"/>
        <v>0</v>
      </c>
      <c r="BT19" s="87">
        <v>0</v>
      </c>
      <c r="BU19" s="88">
        <f t="shared" si="39"/>
        <v>0</v>
      </c>
      <c r="BV19" s="87">
        <f t="shared" si="29"/>
        <v>0</v>
      </c>
      <c r="BW19" s="87">
        <v>0</v>
      </c>
      <c r="BX19" s="88">
        <f t="shared" si="40"/>
        <v>0</v>
      </c>
      <c r="BY19" s="90">
        <v>0</v>
      </c>
    </row>
    <row r="20" spans="2:77" ht="18.75" customHeight="1" x14ac:dyDescent="0.25">
      <c r="B20" s="826"/>
      <c r="C20" s="890"/>
      <c r="D20" s="153" t="s">
        <v>32</v>
      </c>
      <c r="E20" s="38">
        <f t="shared" si="0"/>
        <v>0</v>
      </c>
      <c r="F20" s="75">
        <f t="shared" si="1"/>
        <v>0</v>
      </c>
      <c r="G20" s="76">
        <v>0</v>
      </c>
      <c r="H20" s="75">
        <f t="shared" si="3"/>
        <v>0</v>
      </c>
      <c r="I20" s="78">
        <f t="shared" si="4"/>
        <v>0</v>
      </c>
      <c r="J20" s="76">
        <v>0</v>
      </c>
      <c r="K20" s="78">
        <f t="shared" si="6"/>
        <v>0</v>
      </c>
      <c r="L20" s="78">
        <f t="shared" si="7"/>
        <v>0</v>
      </c>
      <c r="M20" s="76"/>
      <c r="N20" s="79">
        <f t="shared" si="9"/>
        <v>0</v>
      </c>
      <c r="O20" s="78">
        <f t="shared" si="32"/>
        <v>0</v>
      </c>
      <c r="P20" s="76">
        <v>0</v>
      </c>
      <c r="Q20" s="91">
        <f t="shared" si="10"/>
        <v>0</v>
      </c>
      <c r="R20" s="92">
        <v>0</v>
      </c>
      <c r="S20" s="628">
        <v>0</v>
      </c>
      <c r="T20" s="93">
        <f t="shared" si="11"/>
        <v>0</v>
      </c>
      <c r="U20" s="94">
        <v>0</v>
      </c>
      <c r="V20" s="156"/>
      <c r="W20" s="93">
        <f t="shared" si="12"/>
        <v>0</v>
      </c>
      <c r="X20" s="94">
        <v>0</v>
      </c>
      <c r="Y20" s="156"/>
      <c r="Z20" s="93">
        <f t="shared" si="13"/>
        <v>0</v>
      </c>
      <c r="AA20" s="94">
        <v>0</v>
      </c>
      <c r="AB20" s="156">
        <v>0</v>
      </c>
      <c r="AC20" s="87">
        <f t="shared" si="14"/>
        <v>0</v>
      </c>
      <c r="AD20" s="87">
        <v>0</v>
      </c>
      <c r="AE20" s="88">
        <f t="shared" si="34"/>
        <v>0</v>
      </c>
      <c r="AF20" s="87">
        <f t="shared" si="15"/>
        <v>0</v>
      </c>
      <c r="AG20" s="88">
        <v>0</v>
      </c>
      <c r="AH20" s="156">
        <v>0</v>
      </c>
      <c r="AI20" s="87">
        <f t="shared" si="16"/>
        <v>0</v>
      </c>
      <c r="AJ20" s="88">
        <v>0</v>
      </c>
      <c r="AK20" s="156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0</v>
      </c>
      <c r="AS20" s="87">
        <v>0</v>
      </c>
      <c r="AT20" s="88">
        <f t="shared" si="36"/>
        <v>0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6">
        <v>0</v>
      </c>
      <c r="BA20" s="87">
        <f t="shared" si="22"/>
        <v>0</v>
      </c>
      <c r="BB20" s="88">
        <v>0</v>
      </c>
      <c r="BC20" s="156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f t="shared" si="38"/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/>
      <c r="BP20" s="87">
        <f t="shared" si="27"/>
        <v>0</v>
      </c>
      <c r="BQ20" s="88">
        <v>0</v>
      </c>
      <c r="BR20" s="156"/>
      <c r="BS20" s="87">
        <f t="shared" si="28"/>
        <v>0</v>
      </c>
      <c r="BT20" s="87">
        <v>0</v>
      </c>
      <c r="BU20" s="88">
        <f t="shared" si="39"/>
        <v>0</v>
      </c>
      <c r="BV20" s="87">
        <f t="shared" si="29"/>
        <v>0</v>
      </c>
      <c r="BW20" s="87">
        <v>0</v>
      </c>
      <c r="BX20" s="88">
        <f t="shared" si="40"/>
        <v>0</v>
      </c>
      <c r="BY20" s="90">
        <v>0</v>
      </c>
    </row>
    <row r="21" spans="2:77" ht="18.75" customHeight="1" x14ac:dyDescent="0.25">
      <c r="B21" s="825" t="s">
        <v>50</v>
      </c>
      <c r="C21" s="891" t="s">
        <v>51</v>
      </c>
      <c r="D21" s="153" t="s">
        <v>52</v>
      </c>
      <c r="E21" s="38">
        <f t="shared" si="0"/>
        <v>2.1739999999999999</v>
      </c>
      <c r="F21" s="75">
        <f t="shared" si="1"/>
        <v>0.6</v>
      </c>
      <c r="G21" s="76">
        <f t="shared" ref="G21:G26" si="41">F21/E21</f>
        <v>0.27598896044158233</v>
      </c>
      <c r="H21" s="75">
        <f t="shared" si="3"/>
        <v>0.45700000000000002</v>
      </c>
      <c r="I21" s="78">
        <f t="shared" si="4"/>
        <v>1.0569999999999999</v>
      </c>
      <c r="J21" s="76">
        <f t="shared" ref="J21:J26" si="42">I21/E21</f>
        <v>0.48620055197792089</v>
      </c>
      <c r="K21" s="78">
        <f t="shared" si="6"/>
        <v>0.39800000000000002</v>
      </c>
      <c r="L21" s="78">
        <f t="shared" si="7"/>
        <v>1.4550000000000001</v>
      </c>
      <c r="M21" s="76">
        <f t="shared" ref="M21:M26" si="43">L21/E21</f>
        <v>0.66927322907083719</v>
      </c>
      <c r="N21" s="79">
        <f t="shared" si="9"/>
        <v>0</v>
      </c>
      <c r="O21" s="78">
        <f t="shared" si="32"/>
        <v>1.4550000000000001</v>
      </c>
      <c r="P21" s="76">
        <f t="shared" ref="P21:P26" si="44">O21/E21</f>
        <v>0.66927322907083719</v>
      </c>
      <c r="Q21" s="91">
        <f t="shared" si="10"/>
        <v>2.1739999999999999</v>
      </c>
      <c r="R21" s="92">
        <v>0</v>
      </c>
      <c r="S21" s="628">
        <v>2.1739999999999999</v>
      </c>
      <c r="T21" s="93">
        <f t="shared" si="11"/>
        <v>0</v>
      </c>
      <c r="U21" s="94">
        <v>0</v>
      </c>
      <c r="V21" s="156"/>
      <c r="W21" s="93">
        <f t="shared" si="12"/>
        <v>0.34699999999999998</v>
      </c>
      <c r="X21" s="94">
        <v>0</v>
      </c>
      <c r="Y21" s="156">
        <v>0.34699999999999998</v>
      </c>
      <c r="Z21" s="93">
        <f t="shared" si="13"/>
        <v>0.253</v>
      </c>
      <c r="AA21" s="94">
        <v>0</v>
      </c>
      <c r="AB21" s="156">
        <v>0.253</v>
      </c>
      <c r="AC21" s="87">
        <f t="shared" si="14"/>
        <v>0.6</v>
      </c>
      <c r="AD21" s="87">
        <v>0</v>
      </c>
      <c r="AE21" s="88">
        <f t="shared" si="34"/>
        <v>0.6</v>
      </c>
      <c r="AF21" s="87">
        <f t="shared" si="15"/>
        <v>0.32400000000000001</v>
      </c>
      <c r="AG21" s="88">
        <v>0</v>
      </c>
      <c r="AH21" s="156">
        <v>0.32400000000000001</v>
      </c>
      <c r="AI21" s="87">
        <f t="shared" si="16"/>
        <v>0.13300000000000001</v>
      </c>
      <c r="AJ21" s="88">
        <v>0</v>
      </c>
      <c r="AK21" s="156">
        <v>0.13300000000000001</v>
      </c>
      <c r="AL21" s="87">
        <f t="shared" si="17"/>
        <v>0</v>
      </c>
      <c r="AM21" s="88">
        <v>0</v>
      </c>
      <c r="AN21" s="156"/>
      <c r="AO21" s="87">
        <f t="shared" si="18"/>
        <v>0.45700000000000002</v>
      </c>
      <c r="AP21" s="87">
        <v>0</v>
      </c>
      <c r="AQ21" s="88">
        <f t="shared" si="35"/>
        <v>0.45700000000000002</v>
      </c>
      <c r="AR21" s="87">
        <f t="shared" si="19"/>
        <v>1.0569999999999999</v>
      </c>
      <c r="AS21" s="87">
        <v>0</v>
      </c>
      <c r="AT21" s="88">
        <f t="shared" si="36"/>
        <v>1.0569999999999999</v>
      </c>
      <c r="AU21" s="87">
        <f t="shared" si="20"/>
        <v>0.307</v>
      </c>
      <c r="AV21" s="88">
        <v>0</v>
      </c>
      <c r="AW21" s="157">
        <v>0.307</v>
      </c>
      <c r="AX21" s="87">
        <f t="shared" si="21"/>
        <v>0</v>
      </c>
      <c r="AY21" s="88">
        <v>0</v>
      </c>
      <c r="AZ21" s="156"/>
      <c r="BA21" s="87">
        <f t="shared" si="22"/>
        <v>9.0999999999999998E-2</v>
      </c>
      <c r="BB21" s="88">
        <v>0</v>
      </c>
      <c r="BC21" s="156">
        <v>9.0999999999999998E-2</v>
      </c>
      <c r="BD21" s="87">
        <f t="shared" si="23"/>
        <v>0.39800000000000002</v>
      </c>
      <c r="BE21" s="87">
        <v>0</v>
      </c>
      <c r="BF21" s="88">
        <f t="shared" si="37"/>
        <v>0.39800000000000002</v>
      </c>
      <c r="BG21" s="87">
        <f t="shared" si="24"/>
        <v>1.4550000000000001</v>
      </c>
      <c r="BH21" s="87">
        <v>0</v>
      </c>
      <c r="BI21" s="88">
        <f>AR21+BD21</f>
        <v>1.4550000000000001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/>
      <c r="BP21" s="87">
        <f t="shared" si="27"/>
        <v>0</v>
      </c>
      <c r="BQ21" s="88">
        <v>0</v>
      </c>
      <c r="BR21" s="156"/>
      <c r="BS21" s="87">
        <f t="shared" si="28"/>
        <v>0</v>
      </c>
      <c r="BT21" s="87">
        <v>0</v>
      </c>
      <c r="BU21" s="88">
        <f t="shared" si="39"/>
        <v>0</v>
      </c>
      <c r="BV21" s="87">
        <f t="shared" si="29"/>
        <v>1.4550000000000001</v>
      </c>
      <c r="BW21" s="87">
        <v>0</v>
      </c>
      <c r="BX21" s="88">
        <f t="shared" si="40"/>
        <v>1.4550000000000001</v>
      </c>
      <c r="BY21" s="90">
        <f t="shared" ref="BY21:BY26" si="45">BV21/Q21</f>
        <v>0.66927322907083719</v>
      </c>
    </row>
    <row r="22" spans="2:77" ht="18.75" customHeight="1" x14ac:dyDescent="0.25">
      <c r="B22" s="826"/>
      <c r="C22" s="891"/>
      <c r="D22" s="153" t="s">
        <v>32</v>
      </c>
      <c r="E22" s="38">
        <f t="shared" si="0"/>
        <v>1451.8074999999999</v>
      </c>
      <c r="F22" s="75">
        <f t="shared" si="1"/>
        <v>352.40999999999997</v>
      </c>
      <c r="G22" s="76">
        <f t="shared" si="41"/>
        <v>0.24273879284960298</v>
      </c>
      <c r="H22" s="75">
        <f t="shared" si="3"/>
        <v>267.577</v>
      </c>
      <c r="I22" s="78">
        <f t="shared" si="4"/>
        <v>619.98699999999997</v>
      </c>
      <c r="J22" s="76">
        <f t="shared" si="42"/>
        <v>0.42704490781319149</v>
      </c>
      <c r="K22" s="78">
        <f t="shared" si="6"/>
        <v>265.60444999999999</v>
      </c>
      <c r="L22" s="78">
        <f t="shared" si="7"/>
        <v>885.5914499999999</v>
      </c>
      <c r="M22" s="76">
        <f t="shared" si="43"/>
        <v>0.60999233713836021</v>
      </c>
      <c r="N22" s="79">
        <f t="shared" si="9"/>
        <v>0</v>
      </c>
      <c r="O22" s="78">
        <f t="shared" si="32"/>
        <v>885.5914499999999</v>
      </c>
      <c r="P22" s="76">
        <f t="shared" si="44"/>
        <v>0.60999233713836021</v>
      </c>
      <c r="Q22" s="91">
        <f t="shared" si="10"/>
        <v>1451.8074999999999</v>
      </c>
      <c r="R22" s="92">
        <v>0</v>
      </c>
      <c r="S22" s="628">
        <v>1451.8074999999999</v>
      </c>
      <c r="T22" s="93">
        <f t="shared" si="11"/>
        <v>0</v>
      </c>
      <c r="U22" s="94">
        <v>0</v>
      </c>
      <c r="V22" s="156"/>
      <c r="W22" s="93">
        <f t="shared" si="12"/>
        <v>204.017</v>
      </c>
      <c r="X22" s="94">
        <v>0</v>
      </c>
      <c r="Y22" s="156">
        <v>204.017</v>
      </c>
      <c r="Z22" s="93">
        <f t="shared" si="13"/>
        <v>148.393</v>
      </c>
      <c r="AA22" s="94">
        <v>0</v>
      </c>
      <c r="AB22" s="156">
        <v>148.393</v>
      </c>
      <c r="AC22" s="87">
        <f t="shared" si="14"/>
        <v>352.40999999999997</v>
      </c>
      <c r="AD22" s="87">
        <v>0</v>
      </c>
      <c r="AE22" s="88">
        <f t="shared" si="34"/>
        <v>352.40999999999997</v>
      </c>
      <c r="AF22" s="87">
        <f t="shared" si="15"/>
        <v>186.71600000000001</v>
      </c>
      <c r="AG22" s="88">
        <v>0</v>
      </c>
      <c r="AH22" s="156">
        <v>186.71600000000001</v>
      </c>
      <c r="AI22" s="87">
        <f t="shared" si="16"/>
        <v>80.861000000000004</v>
      </c>
      <c r="AJ22" s="88">
        <v>0</v>
      </c>
      <c r="AK22" s="156">
        <v>80.861000000000004</v>
      </c>
      <c r="AL22" s="87">
        <f t="shared" si="17"/>
        <v>0</v>
      </c>
      <c r="AM22" s="88">
        <v>0</v>
      </c>
      <c r="AN22" s="156"/>
      <c r="AO22" s="87">
        <f t="shared" si="18"/>
        <v>267.577</v>
      </c>
      <c r="AP22" s="87">
        <v>0</v>
      </c>
      <c r="AQ22" s="88">
        <f t="shared" si="35"/>
        <v>267.577</v>
      </c>
      <c r="AR22" s="87">
        <f t="shared" si="19"/>
        <v>619.98699999999997</v>
      </c>
      <c r="AS22" s="87">
        <v>0</v>
      </c>
      <c r="AT22" s="88">
        <f t="shared" si="36"/>
        <v>619.98699999999997</v>
      </c>
      <c r="AU22" s="87">
        <f t="shared" si="20"/>
        <v>212.26300000000001</v>
      </c>
      <c r="AV22" s="88">
        <v>0</v>
      </c>
      <c r="AW22" s="157">
        <v>212.26300000000001</v>
      </c>
      <c r="AX22" s="87">
        <f t="shared" si="21"/>
        <v>0</v>
      </c>
      <c r="AY22" s="88">
        <v>0</v>
      </c>
      <c r="AZ22" s="156"/>
      <c r="BA22" s="87">
        <f t="shared" si="22"/>
        <v>53.341450000000002</v>
      </c>
      <c r="BB22" s="88">
        <v>0</v>
      </c>
      <c r="BC22" s="156">
        <v>53.341450000000002</v>
      </c>
      <c r="BD22" s="87">
        <f t="shared" si="23"/>
        <v>265.60444999999999</v>
      </c>
      <c r="BE22" s="87">
        <v>0</v>
      </c>
      <c r="BF22" s="88">
        <f t="shared" si="37"/>
        <v>265.60444999999999</v>
      </c>
      <c r="BG22" s="87">
        <f t="shared" si="24"/>
        <v>885.5914499999999</v>
      </c>
      <c r="BH22" s="87">
        <v>0</v>
      </c>
      <c r="BI22" s="88">
        <f>AR22+BD22</f>
        <v>885.5914499999999</v>
      </c>
      <c r="BJ22" s="87">
        <f t="shared" si="25"/>
        <v>0</v>
      </c>
      <c r="BK22" s="88">
        <v>0</v>
      </c>
      <c r="BL22" s="156">
        <v>0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</v>
      </c>
      <c r="BT22" s="87">
        <v>0</v>
      </c>
      <c r="BU22" s="88">
        <f t="shared" si="39"/>
        <v>0</v>
      </c>
      <c r="BV22" s="87">
        <f t="shared" si="29"/>
        <v>885.5914499999999</v>
      </c>
      <c r="BW22" s="87">
        <v>0</v>
      </c>
      <c r="BX22" s="88">
        <f t="shared" si="40"/>
        <v>885.5914499999999</v>
      </c>
      <c r="BY22" s="90">
        <f t="shared" si="45"/>
        <v>0.60999233713836021</v>
      </c>
    </row>
    <row r="23" spans="2:77" ht="18.75" customHeight="1" x14ac:dyDescent="0.25">
      <c r="B23" s="825" t="s">
        <v>53</v>
      </c>
      <c r="C23" s="891" t="s">
        <v>54</v>
      </c>
      <c r="D23" s="153" t="s">
        <v>36</v>
      </c>
      <c r="E23" s="38">
        <f t="shared" si="0"/>
        <v>2.5070000000000001</v>
      </c>
      <c r="F23" s="75">
        <f t="shared" si="1"/>
        <v>0.33400000000000002</v>
      </c>
      <c r="G23" s="76">
        <f t="shared" si="41"/>
        <v>0.13322696449940169</v>
      </c>
      <c r="H23" s="75">
        <f t="shared" si="3"/>
        <v>0.85499999999999998</v>
      </c>
      <c r="I23" s="78">
        <f t="shared" si="4"/>
        <v>1.1890000000000001</v>
      </c>
      <c r="J23" s="76">
        <f t="shared" si="42"/>
        <v>0.4742720382927802</v>
      </c>
      <c r="K23" s="78">
        <f t="shared" si="6"/>
        <v>1.1930000000000001</v>
      </c>
      <c r="L23" s="78">
        <f t="shared" si="7"/>
        <v>2.3820000000000001</v>
      </c>
      <c r="M23" s="76">
        <f t="shared" si="43"/>
        <v>0.95013960909453532</v>
      </c>
      <c r="N23" s="79">
        <f t="shared" si="9"/>
        <v>0</v>
      </c>
      <c r="O23" s="78">
        <f t="shared" si="32"/>
        <v>2.3820000000000001</v>
      </c>
      <c r="P23" s="76">
        <f t="shared" si="44"/>
        <v>0.95013960909453532</v>
      </c>
      <c r="Q23" s="91">
        <f t="shared" si="10"/>
        <v>2.5070000000000001</v>
      </c>
      <c r="R23" s="92">
        <v>0</v>
      </c>
      <c r="S23" s="628">
        <v>2.5070000000000001</v>
      </c>
      <c r="T23" s="93">
        <f t="shared" si="11"/>
        <v>0</v>
      </c>
      <c r="U23" s="94">
        <v>0</v>
      </c>
      <c r="V23" s="156"/>
      <c r="W23" s="93">
        <f t="shared" si="12"/>
        <v>0.25900000000000001</v>
      </c>
      <c r="X23" s="94">
        <v>0</v>
      </c>
      <c r="Y23" s="156">
        <v>0.25900000000000001</v>
      </c>
      <c r="Z23" s="93">
        <f t="shared" si="13"/>
        <v>7.4999999999999997E-2</v>
      </c>
      <c r="AA23" s="94">
        <v>0</v>
      </c>
      <c r="AB23" s="156">
        <v>7.4999999999999997E-2</v>
      </c>
      <c r="AC23" s="87">
        <f t="shared" si="14"/>
        <v>0.33400000000000002</v>
      </c>
      <c r="AD23" s="87">
        <v>0</v>
      </c>
      <c r="AE23" s="88">
        <f t="shared" si="34"/>
        <v>0.33400000000000002</v>
      </c>
      <c r="AF23" s="87">
        <f t="shared" si="15"/>
        <v>0.61699999999999999</v>
      </c>
      <c r="AG23" s="88">
        <v>0</v>
      </c>
      <c r="AH23" s="156">
        <v>0.61699999999999999</v>
      </c>
      <c r="AI23" s="87">
        <f t="shared" si="16"/>
        <v>9.9000000000000005E-2</v>
      </c>
      <c r="AJ23" s="88">
        <v>0</v>
      </c>
      <c r="AK23" s="156">
        <v>9.9000000000000005E-2</v>
      </c>
      <c r="AL23" s="87">
        <f t="shared" si="17"/>
        <v>0.13900000000000001</v>
      </c>
      <c r="AM23" s="88">
        <v>0</v>
      </c>
      <c r="AN23" s="156">
        <v>0.13900000000000001</v>
      </c>
      <c r="AO23" s="87">
        <f t="shared" si="18"/>
        <v>0.85499999999999998</v>
      </c>
      <c r="AP23" s="87">
        <v>0</v>
      </c>
      <c r="AQ23" s="88">
        <f t="shared" si="35"/>
        <v>0.85499999999999998</v>
      </c>
      <c r="AR23" s="87">
        <f t="shared" si="19"/>
        <v>1.1890000000000001</v>
      </c>
      <c r="AS23" s="87">
        <v>0</v>
      </c>
      <c r="AT23" s="88">
        <f t="shared" si="36"/>
        <v>1.1890000000000001</v>
      </c>
      <c r="AU23" s="87">
        <f t="shared" si="20"/>
        <v>0.128</v>
      </c>
      <c r="AV23" s="88">
        <v>0</v>
      </c>
      <c r="AW23" s="157">
        <v>0.128</v>
      </c>
      <c r="AX23" s="87">
        <f t="shared" si="21"/>
        <v>0.17499999999999999</v>
      </c>
      <c r="AY23" s="88">
        <v>0</v>
      </c>
      <c r="AZ23" s="156">
        <v>0.17499999999999999</v>
      </c>
      <c r="BA23" s="87">
        <f t="shared" si="22"/>
        <v>0.89</v>
      </c>
      <c r="BB23" s="88">
        <v>0</v>
      </c>
      <c r="BC23" s="156">
        <v>0.89</v>
      </c>
      <c r="BD23" s="87">
        <f t="shared" si="23"/>
        <v>1.1930000000000001</v>
      </c>
      <c r="BE23" s="87">
        <v>0</v>
      </c>
      <c r="BF23" s="88">
        <f t="shared" si="37"/>
        <v>1.1930000000000001</v>
      </c>
      <c r="BG23" s="87">
        <f t="shared" si="24"/>
        <v>2.3820000000000001</v>
      </c>
      <c r="BH23" s="87">
        <v>0</v>
      </c>
      <c r="BI23" s="88">
        <f t="shared" ref="BI23:BI32" si="46">AR23+BD23</f>
        <v>2.3820000000000001</v>
      </c>
      <c r="BJ23" s="87">
        <f t="shared" si="25"/>
        <v>0</v>
      </c>
      <c r="BK23" s="88">
        <v>0</v>
      </c>
      <c r="BL23" s="156">
        <v>0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0</v>
      </c>
      <c r="BT23" s="87">
        <v>0</v>
      </c>
      <c r="BU23" s="88">
        <f t="shared" si="39"/>
        <v>0</v>
      </c>
      <c r="BV23" s="87">
        <f t="shared" si="29"/>
        <v>2.3820000000000001</v>
      </c>
      <c r="BW23" s="87">
        <v>0</v>
      </c>
      <c r="BX23" s="88">
        <f t="shared" si="40"/>
        <v>2.3820000000000001</v>
      </c>
      <c r="BY23" s="90">
        <f t="shared" si="45"/>
        <v>0.95013960909453532</v>
      </c>
    </row>
    <row r="24" spans="2:77" ht="18.75" customHeight="1" x14ac:dyDescent="0.25">
      <c r="B24" s="826"/>
      <c r="C24" s="891"/>
      <c r="D24" s="153" t="s">
        <v>32</v>
      </c>
      <c r="E24" s="38">
        <f t="shared" si="0"/>
        <v>1581.1555000000001</v>
      </c>
      <c r="F24" s="75">
        <f t="shared" si="1"/>
        <v>236.30099999999999</v>
      </c>
      <c r="G24" s="76">
        <f t="shared" si="41"/>
        <v>0.14944829904459112</v>
      </c>
      <c r="H24" s="75">
        <f t="shared" si="3"/>
        <v>634.09300000000007</v>
      </c>
      <c r="I24" s="78">
        <f t="shared" si="4"/>
        <v>870.39400000000001</v>
      </c>
      <c r="J24" s="76">
        <f t="shared" si="42"/>
        <v>0.55047969665222674</v>
      </c>
      <c r="K24" s="78">
        <f t="shared" si="6"/>
        <v>842.19399999999996</v>
      </c>
      <c r="L24" s="78">
        <f t="shared" si="7"/>
        <v>1712.588</v>
      </c>
      <c r="M24" s="76">
        <f t="shared" si="43"/>
        <v>1.0831243353357718</v>
      </c>
      <c r="N24" s="79">
        <f t="shared" si="9"/>
        <v>0</v>
      </c>
      <c r="O24" s="78">
        <f t="shared" si="32"/>
        <v>1712.588</v>
      </c>
      <c r="P24" s="76">
        <f t="shared" si="44"/>
        <v>1.0831243353357718</v>
      </c>
      <c r="Q24" s="91">
        <f t="shared" si="10"/>
        <v>1581.1555000000001</v>
      </c>
      <c r="R24" s="92">
        <v>0</v>
      </c>
      <c r="S24" s="628">
        <v>1581.1555000000001</v>
      </c>
      <c r="T24" s="93">
        <f t="shared" si="11"/>
        <v>0</v>
      </c>
      <c r="U24" s="94">
        <v>0</v>
      </c>
      <c r="V24" s="156"/>
      <c r="W24" s="93">
        <f t="shared" si="12"/>
        <v>183.155</v>
      </c>
      <c r="X24" s="94">
        <v>0</v>
      </c>
      <c r="Y24" s="156">
        <v>183.155</v>
      </c>
      <c r="Z24" s="93">
        <f t="shared" si="13"/>
        <v>53.146000000000001</v>
      </c>
      <c r="AA24" s="94">
        <v>0</v>
      </c>
      <c r="AB24" s="156">
        <v>53.146000000000001</v>
      </c>
      <c r="AC24" s="87">
        <f t="shared" si="14"/>
        <v>236.30099999999999</v>
      </c>
      <c r="AD24" s="87">
        <v>0</v>
      </c>
      <c r="AE24" s="88">
        <f t="shared" si="34"/>
        <v>236.30099999999999</v>
      </c>
      <c r="AF24" s="87">
        <f t="shared" si="15"/>
        <v>456.12</v>
      </c>
      <c r="AG24" s="88">
        <v>0</v>
      </c>
      <c r="AH24" s="156">
        <v>456.12</v>
      </c>
      <c r="AI24" s="87">
        <f t="shared" si="16"/>
        <v>76.200999999999993</v>
      </c>
      <c r="AJ24" s="88">
        <v>0</v>
      </c>
      <c r="AK24" s="156">
        <v>76.200999999999993</v>
      </c>
      <c r="AL24" s="87">
        <f t="shared" si="17"/>
        <v>101.77200000000001</v>
      </c>
      <c r="AM24" s="88">
        <v>0</v>
      </c>
      <c r="AN24" s="156">
        <v>101.77200000000001</v>
      </c>
      <c r="AO24" s="87">
        <f t="shared" si="18"/>
        <v>634.09300000000007</v>
      </c>
      <c r="AP24" s="87">
        <v>0</v>
      </c>
      <c r="AQ24" s="88">
        <f t="shared" si="35"/>
        <v>634.09300000000007</v>
      </c>
      <c r="AR24" s="87">
        <f t="shared" si="19"/>
        <v>870.39400000000001</v>
      </c>
      <c r="AS24" s="87">
        <v>0</v>
      </c>
      <c r="AT24" s="88">
        <f t="shared" si="36"/>
        <v>870.39400000000001</v>
      </c>
      <c r="AU24" s="87">
        <f t="shared" si="20"/>
        <v>93.534000000000006</v>
      </c>
      <c r="AV24" s="88">
        <v>0</v>
      </c>
      <c r="AW24" s="157">
        <v>93.534000000000006</v>
      </c>
      <c r="AX24" s="87">
        <f t="shared" si="21"/>
        <v>129.31</v>
      </c>
      <c r="AY24" s="88">
        <v>0</v>
      </c>
      <c r="AZ24" s="156">
        <v>129.31</v>
      </c>
      <c r="BA24" s="87">
        <f t="shared" si="22"/>
        <v>619.35</v>
      </c>
      <c r="BB24" s="88">
        <v>0</v>
      </c>
      <c r="BC24" s="156">
        <v>619.35</v>
      </c>
      <c r="BD24" s="87">
        <f>BE24+BF24</f>
        <v>842.19399999999996</v>
      </c>
      <c r="BE24" s="87">
        <v>0</v>
      </c>
      <c r="BF24" s="88">
        <f t="shared" si="37"/>
        <v>842.19399999999996</v>
      </c>
      <c r="BG24" s="87">
        <f t="shared" si="24"/>
        <v>1712.588</v>
      </c>
      <c r="BH24" s="87">
        <v>0</v>
      </c>
      <c r="BI24" s="88">
        <f t="shared" si="46"/>
        <v>1712.588</v>
      </c>
      <c r="BJ24" s="87">
        <f t="shared" si="25"/>
        <v>0</v>
      </c>
      <c r="BK24" s="88">
        <v>0</v>
      </c>
      <c r="BL24" s="156">
        <v>0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</v>
      </c>
      <c r="BT24" s="87">
        <v>0</v>
      </c>
      <c r="BU24" s="88">
        <f t="shared" si="39"/>
        <v>0</v>
      </c>
      <c r="BV24" s="87">
        <f t="shared" si="29"/>
        <v>1712.588</v>
      </c>
      <c r="BW24" s="87">
        <v>0</v>
      </c>
      <c r="BX24" s="88">
        <f t="shared" si="40"/>
        <v>1712.588</v>
      </c>
      <c r="BY24" s="90">
        <f t="shared" si="45"/>
        <v>1.0831243353357718</v>
      </c>
    </row>
    <row r="25" spans="2:77" ht="18.75" customHeight="1" x14ac:dyDescent="0.25">
      <c r="B25" s="825" t="s">
        <v>55</v>
      </c>
      <c r="C25" s="891" t="s">
        <v>56</v>
      </c>
      <c r="D25" s="153" t="s">
        <v>57</v>
      </c>
      <c r="E25" s="38">
        <f t="shared" si="0"/>
        <v>41</v>
      </c>
      <c r="F25" s="75">
        <f t="shared" si="1"/>
        <v>8</v>
      </c>
      <c r="G25" s="76">
        <f t="shared" si="41"/>
        <v>0.1951219512195122</v>
      </c>
      <c r="H25" s="75">
        <f t="shared" si="3"/>
        <v>6</v>
      </c>
      <c r="I25" s="78">
        <f t="shared" si="4"/>
        <v>14</v>
      </c>
      <c r="J25" s="76">
        <f t="shared" si="42"/>
        <v>0.34146341463414637</v>
      </c>
      <c r="K25" s="78">
        <f t="shared" si="6"/>
        <v>29</v>
      </c>
      <c r="L25" s="78">
        <f t="shared" si="7"/>
        <v>43</v>
      </c>
      <c r="M25" s="76">
        <f t="shared" si="43"/>
        <v>1.0487804878048781</v>
      </c>
      <c r="N25" s="79">
        <f t="shared" si="9"/>
        <v>0</v>
      </c>
      <c r="O25" s="78">
        <f t="shared" si="32"/>
        <v>43</v>
      </c>
      <c r="P25" s="76">
        <f t="shared" si="44"/>
        <v>1.0487804878048781</v>
      </c>
      <c r="Q25" s="91">
        <f t="shared" si="10"/>
        <v>41</v>
      </c>
      <c r="R25" s="92">
        <v>0</v>
      </c>
      <c r="S25" s="628">
        <v>41</v>
      </c>
      <c r="T25" s="93">
        <f t="shared" si="11"/>
        <v>0</v>
      </c>
      <c r="U25" s="94">
        <v>0</v>
      </c>
      <c r="V25" s="156"/>
      <c r="W25" s="93">
        <f t="shared" si="12"/>
        <v>0</v>
      </c>
      <c r="X25" s="94">
        <v>0</v>
      </c>
      <c r="Y25" s="156"/>
      <c r="Z25" s="93">
        <f t="shared" si="13"/>
        <v>8</v>
      </c>
      <c r="AA25" s="94">
        <v>0</v>
      </c>
      <c r="AB25" s="156">
        <v>8</v>
      </c>
      <c r="AC25" s="87">
        <f t="shared" si="14"/>
        <v>8</v>
      </c>
      <c r="AD25" s="87">
        <v>0</v>
      </c>
      <c r="AE25" s="88">
        <f t="shared" si="34"/>
        <v>8</v>
      </c>
      <c r="AF25" s="87">
        <f t="shared" si="15"/>
        <v>0</v>
      </c>
      <c r="AG25" s="88">
        <v>0</v>
      </c>
      <c r="AH25" s="156"/>
      <c r="AI25" s="87">
        <f t="shared" si="16"/>
        <v>0</v>
      </c>
      <c r="AJ25" s="88">
        <v>0</v>
      </c>
      <c r="AK25" s="156">
        <v>0</v>
      </c>
      <c r="AL25" s="87">
        <f t="shared" si="17"/>
        <v>6</v>
      </c>
      <c r="AM25" s="88">
        <v>0</v>
      </c>
      <c r="AN25" s="156">
        <v>6</v>
      </c>
      <c r="AO25" s="87">
        <f t="shared" si="18"/>
        <v>6</v>
      </c>
      <c r="AP25" s="87">
        <v>0</v>
      </c>
      <c r="AQ25" s="88">
        <f t="shared" si="35"/>
        <v>6</v>
      </c>
      <c r="AR25" s="87">
        <f t="shared" si="19"/>
        <v>14</v>
      </c>
      <c r="AS25" s="87">
        <v>0</v>
      </c>
      <c r="AT25" s="88">
        <f t="shared" si="36"/>
        <v>14</v>
      </c>
      <c r="AU25" s="87">
        <f t="shared" si="20"/>
        <v>8</v>
      </c>
      <c r="AV25" s="88">
        <v>0</v>
      </c>
      <c r="AW25" s="157">
        <v>8</v>
      </c>
      <c r="AX25" s="87">
        <f t="shared" si="21"/>
        <v>3</v>
      </c>
      <c r="AY25" s="88">
        <v>0</v>
      </c>
      <c r="AZ25" s="156">
        <v>3</v>
      </c>
      <c r="BA25" s="87">
        <f t="shared" si="22"/>
        <v>18</v>
      </c>
      <c r="BB25" s="88">
        <v>0</v>
      </c>
      <c r="BC25" s="156">
        <v>18</v>
      </c>
      <c r="BD25" s="87">
        <f t="shared" si="23"/>
        <v>29</v>
      </c>
      <c r="BE25" s="87">
        <v>0</v>
      </c>
      <c r="BF25" s="88">
        <f t="shared" si="37"/>
        <v>29</v>
      </c>
      <c r="BG25" s="87">
        <f t="shared" si="24"/>
        <v>43</v>
      </c>
      <c r="BH25" s="87">
        <v>0</v>
      </c>
      <c r="BI25" s="88">
        <f t="shared" si="46"/>
        <v>43</v>
      </c>
      <c r="BJ25" s="87">
        <f t="shared" si="25"/>
        <v>0</v>
      </c>
      <c r="BK25" s="88">
        <v>0</v>
      </c>
      <c r="BL25" s="156">
        <v>0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0</v>
      </c>
      <c r="BT25" s="87">
        <v>0</v>
      </c>
      <c r="BU25" s="88">
        <f t="shared" si="39"/>
        <v>0</v>
      </c>
      <c r="BV25" s="87">
        <f t="shared" si="29"/>
        <v>43</v>
      </c>
      <c r="BW25" s="87">
        <v>0</v>
      </c>
      <c r="BX25" s="88">
        <f t="shared" si="40"/>
        <v>43</v>
      </c>
      <c r="BY25" s="90">
        <f t="shared" si="45"/>
        <v>1.0487804878048781</v>
      </c>
    </row>
    <row r="26" spans="2:77" ht="18.75" customHeight="1" x14ac:dyDescent="0.25">
      <c r="B26" s="826"/>
      <c r="C26" s="891"/>
      <c r="D26" s="153" t="s">
        <v>32</v>
      </c>
      <c r="E26" s="38">
        <f t="shared" si="0"/>
        <v>801.27800000000002</v>
      </c>
      <c r="F26" s="75">
        <f t="shared" si="1"/>
        <v>122.56</v>
      </c>
      <c r="G26" s="76">
        <f t="shared" si="41"/>
        <v>0.1529556533437833</v>
      </c>
      <c r="H26" s="75">
        <f t="shared" si="3"/>
        <v>94.62</v>
      </c>
      <c r="I26" s="78">
        <f t="shared" si="4"/>
        <v>217.18</v>
      </c>
      <c r="J26" s="76">
        <f t="shared" si="42"/>
        <v>0.27104201038840453</v>
      </c>
      <c r="K26" s="78">
        <f t="shared" si="6"/>
        <v>449.53</v>
      </c>
      <c r="L26" s="78">
        <f t="shared" si="7"/>
        <v>666.71</v>
      </c>
      <c r="M26" s="76">
        <f t="shared" si="43"/>
        <v>0.83205828688669847</v>
      </c>
      <c r="N26" s="79">
        <f t="shared" si="9"/>
        <v>0</v>
      </c>
      <c r="O26" s="78">
        <f t="shared" si="32"/>
        <v>666.71</v>
      </c>
      <c r="P26" s="76">
        <f t="shared" si="44"/>
        <v>0.83205828688669847</v>
      </c>
      <c r="Q26" s="91">
        <f t="shared" si="10"/>
        <v>801.27800000000002</v>
      </c>
      <c r="R26" s="92">
        <v>0</v>
      </c>
      <c r="S26" s="628">
        <v>801.27800000000002</v>
      </c>
      <c r="T26" s="93">
        <f t="shared" si="11"/>
        <v>0</v>
      </c>
      <c r="U26" s="94">
        <v>0</v>
      </c>
      <c r="V26" s="156"/>
      <c r="W26" s="93">
        <f t="shared" si="12"/>
        <v>0</v>
      </c>
      <c r="X26" s="94">
        <v>0</v>
      </c>
      <c r="Y26" s="156"/>
      <c r="Z26" s="93">
        <f t="shared" si="13"/>
        <v>122.56</v>
      </c>
      <c r="AA26" s="94">
        <v>0</v>
      </c>
      <c r="AB26" s="156">
        <v>122.56</v>
      </c>
      <c r="AC26" s="87">
        <f t="shared" si="14"/>
        <v>122.56</v>
      </c>
      <c r="AD26" s="87">
        <v>0</v>
      </c>
      <c r="AE26" s="88">
        <f t="shared" si="34"/>
        <v>122.56</v>
      </c>
      <c r="AF26" s="87">
        <f t="shared" si="15"/>
        <v>0</v>
      </c>
      <c r="AG26" s="88">
        <v>0</v>
      </c>
      <c r="AH26" s="156"/>
      <c r="AI26" s="87">
        <f t="shared" si="16"/>
        <v>0</v>
      </c>
      <c r="AJ26" s="88">
        <v>0</v>
      </c>
      <c r="AK26" s="156">
        <v>0</v>
      </c>
      <c r="AL26" s="87">
        <f t="shared" si="17"/>
        <v>94.62</v>
      </c>
      <c r="AM26" s="88">
        <v>0</v>
      </c>
      <c r="AN26" s="156">
        <v>94.62</v>
      </c>
      <c r="AO26" s="87">
        <f t="shared" si="18"/>
        <v>94.62</v>
      </c>
      <c r="AP26" s="87">
        <v>0</v>
      </c>
      <c r="AQ26" s="88">
        <f t="shared" si="35"/>
        <v>94.62</v>
      </c>
      <c r="AR26" s="87">
        <f t="shared" si="19"/>
        <v>217.18</v>
      </c>
      <c r="AS26" s="87">
        <v>0</v>
      </c>
      <c r="AT26" s="88">
        <f t="shared" si="36"/>
        <v>217.18</v>
      </c>
      <c r="AU26" s="87">
        <f t="shared" si="20"/>
        <v>123.36</v>
      </c>
      <c r="AV26" s="88">
        <v>0</v>
      </c>
      <c r="AW26" s="157">
        <v>123.36</v>
      </c>
      <c r="AX26" s="87">
        <f t="shared" si="21"/>
        <v>55.71</v>
      </c>
      <c r="AY26" s="88">
        <v>0</v>
      </c>
      <c r="AZ26" s="156">
        <v>55.71</v>
      </c>
      <c r="BA26" s="87">
        <f t="shared" si="22"/>
        <v>270.45999999999998</v>
      </c>
      <c r="BB26" s="88">
        <v>0</v>
      </c>
      <c r="BC26" s="156">
        <v>270.45999999999998</v>
      </c>
      <c r="BD26" s="87">
        <f t="shared" si="23"/>
        <v>449.53</v>
      </c>
      <c r="BE26" s="87">
        <v>0</v>
      </c>
      <c r="BF26" s="88">
        <f t="shared" si="37"/>
        <v>449.53</v>
      </c>
      <c r="BG26" s="87">
        <f t="shared" si="24"/>
        <v>666.71</v>
      </c>
      <c r="BH26" s="87">
        <v>0</v>
      </c>
      <c r="BI26" s="88">
        <f t="shared" si="46"/>
        <v>666.71</v>
      </c>
      <c r="BJ26" s="87">
        <f t="shared" si="25"/>
        <v>0</v>
      </c>
      <c r="BK26" s="88">
        <v>0</v>
      </c>
      <c r="BL26" s="156">
        <v>0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0</v>
      </c>
      <c r="BT26" s="87">
        <v>0</v>
      </c>
      <c r="BU26" s="88">
        <f t="shared" si="39"/>
        <v>0</v>
      </c>
      <c r="BV26" s="87">
        <f t="shared" si="29"/>
        <v>666.71</v>
      </c>
      <c r="BW26" s="87">
        <v>0</v>
      </c>
      <c r="BX26" s="88">
        <f t="shared" si="40"/>
        <v>666.71</v>
      </c>
      <c r="BY26" s="90">
        <f t="shared" si="45"/>
        <v>0.83205828688669847</v>
      </c>
    </row>
    <row r="27" spans="2:77" ht="18.75" customHeight="1" x14ac:dyDescent="0.25">
      <c r="B27" s="825" t="s">
        <v>58</v>
      </c>
      <c r="C27" s="891" t="s">
        <v>59</v>
      </c>
      <c r="D27" s="153" t="s">
        <v>57</v>
      </c>
      <c r="E27" s="38">
        <f t="shared" si="0"/>
        <v>4</v>
      </c>
      <c r="F27" s="75">
        <f t="shared" si="1"/>
        <v>0</v>
      </c>
      <c r="G27" s="76">
        <v>0</v>
      </c>
      <c r="H27" s="75">
        <f t="shared" si="3"/>
        <v>0</v>
      </c>
      <c r="I27" s="78">
        <f t="shared" si="4"/>
        <v>0</v>
      </c>
      <c r="J27" s="76">
        <v>0</v>
      </c>
      <c r="K27" s="78">
        <f t="shared" si="6"/>
        <v>0</v>
      </c>
      <c r="L27" s="78">
        <f t="shared" si="7"/>
        <v>0</v>
      </c>
      <c r="M27" s="76"/>
      <c r="N27" s="79">
        <f t="shared" si="9"/>
        <v>0</v>
      </c>
      <c r="O27" s="78">
        <f t="shared" si="32"/>
        <v>0</v>
      </c>
      <c r="P27" s="76">
        <v>0</v>
      </c>
      <c r="Q27" s="93">
        <f t="shared" si="10"/>
        <v>4</v>
      </c>
      <c r="R27" s="94">
        <v>0</v>
      </c>
      <c r="S27" s="156">
        <v>4</v>
      </c>
      <c r="T27" s="93">
        <f t="shared" si="11"/>
        <v>0</v>
      </c>
      <c r="U27" s="94"/>
      <c r="V27" s="156"/>
      <c r="W27" s="93">
        <f t="shared" si="12"/>
        <v>0</v>
      </c>
      <c r="X27" s="94"/>
      <c r="Y27" s="156"/>
      <c r="Z27" s="93">
        <f t="shared" si="13"/>
        <v>0</v>
      </c>
      <c r="AA27" s="94">
        <v>0</v>
      </c>
      <c r="AB27" s="156">
        <v>0</v>
      </c>
      <c r="AC27" s="87">
        <f t="shared" si="14"/>
        <v>0</v>
      </c>
      <c r="AD27" s="87">
        <v>0</v>
      </c>
      <c r="AE27" s="88">
        <f t="shared" si="34"/>
        <v>0</v>
      </c>
      <c r="AF27" s="87">
        <f t="shared" si="15"/>
        <v>0</v>
      </c>
      <c r="AG27" s="88">
        <v>0</v>
      </c>
      <c r="AH27" s="156">
        <v>0</v>
      </c>
      <c r="AI27" s="87">
        <f t="shared" si="16"/>
        <v>0</v>
      </c>
      <c r="AJ27" s="88">
        <v>0</v>
      </c>
      <c r="AK27" s="156">
        <v>0</v>
      </c>
      <c r="AL27" s="87">
        <f t="shared" si="17"/>
        <v>0</v>
      </c>
      <c r="AM27" s="88">
        <v>0</v>
      </c>
      <c r="AN27" s="156">
        <v>0</v>
      </c>
      <c r="AO27" s="87">
        <f t="shared" si="18"/>
        <v>0</v>
      </c>
      <c r="AP27" s="87">
        <v>0</v>
      </c>
      <c r="AQ27" s="88">
        <f t="shared" si="35"/>
        <v>0</v>
      </c>
      <c r="AR27" s="87">
        <f t="shared" si="19"/>
        <v>0</v>
      </c>
      <c r="AS27" s="87">
        <v>0</v>
      </c>
      <c r="AT27" s="88">
        <f t="shared" si="36"/>
        <v>0</v>
      </c>
      <c r="AU27" s="87">
        <f t="shared" si="20"/>
        <v>0</v>
      </c>
      <c r="AV27" s="88">
        <v>0</v>
      </c>
      <c r="AW27" s="157">
        <v>0</v>
      </c>
      <c r="AX27" s="87">
        <f t="shared" si="21"/>
        <v>0</v>
      </c>
      <c r="AY27" s="88">
        <v>0</v>
      </c>
      <c r="AZ27" s="156">
        <v>0</v>
      </c>
      <c r="BA27" s="87">
        <f t="shared" si="22"/>
        <v>0</v>
      </c>
      <c r="BB27" s="88">
        <v>0</v>
      </c>
      <c r="BC27" s="156">
        <v>0</v>
      </c>
      <c r="BD27" s="87">
        <f t="shared" si="23"/>
        <v>0</v>
      </c>
      <c r="BE27" s="87">
        <v>0</v>
      </c>
      <c r="BF27" s="88">
        <f t="shared" si="37"/>
        <v>0</v>
      </c>
      <c r="BG27" s="87">
        <f t="shared" si="24"/>
        <v>0</v>
      </c>
      <c r="BH27" s="87">
        <v>0</v>
      </c>
      <c r="BI27" s="88">
        <f t="shared" si="46"/>
        <v>0</v>
      </c>
      <c r="BJ27" s="87">
        <f t="shared" si="25"/>
        <v>0</v>
      </c>
      <c r="BK27" s="88">
        <v>0</v>
      </c>
      <c r="BL27" s="156">
        <v>0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0</v>
      </c>
      <c r="BT27" s="87">
        <v>0</v>
      </c>
      <c r="BU27" s="88">
        <f t="shared" si="39"/>
        <v>0</v>
      </c>
      <c r="BV27" s="87">
        <f t="shared" si="29"/>
        <v>0</v>
      </c>
      <c r="BW27" s="87">
        <v>0</v>
      </c>
      <c r="BX27" s="88">
        <f t="shared" si="40"/>
        <v>0</v>
      </c>
      <c r="BY27" s="90">
        <v>0</v>
      </c>
    </row>
    <row r="28" spans="2:77" ht="18.75" customHeight="1" x14ac:dyDescent="0.25">
      <c r="B28" s="826"/>
      <c r="C28" s="891"/>
      <c r="D28" s="153" t="s">
        <v>32</v>
      </c>
      <c r="E28" s="38">
        <f t="shared" si="0"/>
        <v>6.6239999999999997</v>
      </c>
      <c r="F28" s="75">
        <f t="shared" si="1"/>
        <v>0</v>
      </c>
      <c r="G28" s="76">
        <v>0</v>
      </c>
      <c r="H28" s="75">
        <f t="shared" si="3"/>
        <v>0</v>
      </c>
      <c r="I28" s="78">
        <f t="shared" si="4"/>
        <v>0</v>
      </c>
      <c r="J28" s="76">
        <v>0</v>
      </c>
      <c r="K28" s="78">
        <f t="shared" si="6"/>
        <v>0</v>
      </c>
      <c r="L28" s="78">
        <f t="shared" si="7"/>
        <v>0</v>
      </c>
      <c r="M28" s="76"/>
      <c r="N28" s="79">
        <f t="shared" si="9"/>
        <v>0</v>
      </c>
      <c r="O28" s="78">
        <f t="shared" si="32"/>
        <v>0</v>
      </c>
      <c r="P28" s="76">
        <v>0</v>
      </c>
      <c r="Q28" s="93">
        <f t="shared" si="10"/>
        <v>6.6239999999999997</v>
      </c>
      <c r="R28" s="94">
        <v>0</v>
      </c>
      <c r="S28" s="156">
        <v>6.6239999999999997</v>
      </c>
      <c r="T28" s="93">
        <f t="shared" si="11"/>
        <v>0</v>
      </c>
      <c r="U28" s="94"/>
      <c r="V28" s="156"/>
      <c r="W28" s="93">
        <f t="shared" si="12"/>
        <v>0</v>
      </c>
      <c r="X28" s="94"/>
      <c r="Y28" s="156"/>
      <c r="Z28" s="93">
        <f t="shared" si="13"/>
        <v>0</v>
      </c>
      <c r="AA28" s="94">
        <v>0</v>
      </c>
      <c r="AB28" s="156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6">
        <v>0</v>
      </c>
      <c r="AI28" s="87">
        <f t="shared" si="16"/>
        <v>0</v>
      </c>
      <c r="AJ28" s="88">
        <v>0</v>
      </c>
      <c r="AK28" s="156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6">
        <v>0</v>
      </c>
      <c r="BA28" s="87">
        <f t="shared" si="22"/>
        <v>0</v>
      </c>
      <c r="BB28" s="88">
        <v>0</v>
      </c>
      <c r="BC28" s="156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6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/>
      <c r="BP28" s="87">
        <f t="shared" si="27"/>
        <v>0</v>
      </c>
      <c r="BQ28" s="88">
        <v>0</v>
      </c>
      <c r="BR28" s="156"/>
      <c r="BS28" s="87">
        <f t="shared" si="28"/>
        <v>0</v>
      </c>
      <c r="BT28" s="87">
        <v>0</v>
      </c>
      <c r="BU28" s="88">
        <f t="shared" si="39"/>
        <v>0</v>
      </c>
      <c r="BV28" s="87">
        <f t="shared" si="29"/>
        <v>0</v>
      </c>
      <c r="BW28" s="87">
        <v>0</v>
      </c>
      <c r="BX28" s="88">
        <f t="shared" si="40"/>
        <v>0</v>
      </c>
      <c r="BY28" s="90">
        <v>0</v>
      </c>
    </row>
    <row r="29" spans="2:77" ht="15.75" customHeight="1" x14ac:dyDescent="0.25">
      <c r="B29" s="825" t="s">
        <v>60</v>
      </c>
      <c r="C29" s="892" t="s">
        <v>61</v>
      </c>
      <c r="D29" s="153" t="s">
        <v>57</v>
      </c>
      <c r="E29" s="38">
        <f t="shared" si="0"/>
        <v>160</v>
      </c>
      <c r="F29" s="75">
        <f t="shared" si="1"/>
        <v>32</v>
      </c>
      <c r="G29" s="76">
        <f t="shared" ref="G29:G51" si="47">F29/E29</f>
        <v>0.2</v>
      </c>
      <c r="H29" s="75">
        <f t="shared" si="3"/>
        <v>41</v>
      </c>
      <c r="I29" s="78">
        <f t="shared" si="4"/>
        <v>73</v>
      </c>
      <c r="J29" s="76">
        <f t="shared" ref="J29:J51" si="48">I29/E29</f>
        <v>0.45624999999999999</v>
      </c>
      <c r="K29" s="78">
        <f t="shared" si="6"/>
        <v>16</v>
      </c>
      <c r="L29" s="78">
        <f t="shared" si="7"/>
        <v>89</v>
      </c>
      <c r="M29" s="76">
        <f t="shared" ref="M29:M51" si="49">L29/E29</f>
        <v>0.55625000000000002</v>
      </c>
      <c r="N29" s="79">
        <f t="shared" si="9"/>
        <v>0</v>
      </c>
      <c r="O29" s="78">
        <f t="shared" si="32"/>
        <v>89</v>
      </c>
      <c r="P29" s="76">
        <f t="shared" ref="P29:P51" si="50">O29/E29</f>
        <v>0.55625000000000002</v>
      </c>
      <c r="Q29" s="91">
        <f t="shared" si="10"/>
        <v>160</v>
      </c>
      <c r="R29" s="92">
        <v>0</v>
      </c>
      <c r="S29" s="628">
        <v>160</v>
      </c>
      <c r="T29" s="93">
        <f t="shared" si="11"/>
        <v>0</v>
      </c>
      <c r="U29" s="94">
        <v>0</v>
      </c>
      <c r="V29" s="156"/>
      <c r="W29" s="93">
        <f t="shared" si="12"/>
        <v>0</v>
      </c>
      <c r="X29" s="94">
        <v>0</v>
      </c>
      <c r="Y29" s="156"/>
      <c r="Z29" s="93">
        <f t="shared" si="13"/>
        <v>32</v>
      </c>
      <c r="AA29" s="94">
        <v>0</v>
      </c>
      <c r="AB29" s="156">
        <v>32</v>
      </c>
      <c r="AC29" s="87">
        <f t="shared" si="14"/>
        <v>32</v>
      </c>
      <c r="AD29" s="87">
        <v>0</v>
      </c>
      <c r="AE29" s="88">
        <f t="shared" si="34"/>
        <v>32</v>
      </c>
      <c r="AF29" s="87">
        <f t="shared" si="15"/>
        <v>0</v>
      </c>
      <c r="AG29" s="88">
        <v>0</v>
      </c>
      <c r="AH29" s="156"/>
      <c r="AI29" s="87">
        <f t="shared" si="16"/>
        <v>13</v>
      </c>
      <c r="AJ29" s="88">
        <v>0</v>
      </c>
      <c r="AK29" s="156">
        <v>13</v>
      </c>
      <c r="AL29" s="87">
        <f t="shared" si="17"/>
        <v>28</v>
      </c>
      <c r="AM29" s="88">
        <v>0</v>
      </c>
      <c r="AN29" s="156">
        <v>28</v>
      </c>
      <c r="AO29" s="87">
        <f t="shared" si="18"/>
        <v>41</v>
      </c>
      <c r="AP29" s="87">
        <v>0</v>
      </c>
      <c r="AQ29" s="88">
        <f t="shared" si="35"/>
        <v>41</v>
      </c>
      <c r="AR29" s="87">
        <f t="shared" si="19"/>
        <v>73</v>
      </c>
      <c r="AS29" s="87">
        <v>0</v>
      </c>
      <c r="AT29" s="88">
        <f t="shared" si="36"/>
        <v>73</v>
      </c>
      <c r="AU29" s="87">
        <f t="shared" si="20"/>
        <v>16</v>
      </c>
      <c r="AV29" s="88">
        <v>0</v>
      </c>
      <c r="AW29" s="157">
        <v>16</v>
      </c>
      <c r="AX29" s="87">
        <f t="shared" si="21"/>
        <v>0</v>
      </c>
      <c r="AY29" s="88">
        <v>0</v>
      </c>
      <c r="AZ29" s="156"/>
      <c r="BA29" s="87">
        <f t="shared" si="22"/>
        <v>0</v>
      </c>
      <c r="BB29" s="88">
        <v>0</v>
      </c>
      <c r="BC29" s="156"/>
      <c r="BD29" s="87">
        <f t="shared" si="23"/>
        <v>16</v>
      </c>
      <c r="BE29" s="87">
        <v>0</v>
      </c>
      <c r="BF29" s="88">
        <f t="shared" si="37"/>
        <v>16</v>
      </c>
      <c r="BG29" s="87">
        <f t="shared" si="24"/>
        <v>89</v>
      </c>
      <c r="BH29" s="87">
        <v>0</v>
      </c>
      <c r="BI29" s="88">
        <f t="shared" si="46"/>
        <v>89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/>
      <c r="BP29" s="87">
        <f t="shared" si="27"/>
        <v>0</v>
      </c>
      <c r="BQ29" s="88">
        <v>0</v>
      </c>
      <c r="BR29" s="156"/>
      <c r="BS29" s="87">
        <f t="shared" si="28"/>
        <v>0</v>
      </c>
      <c r="BT29" s="87">
        <v>0</v>
      </c>
      <c r="BU29" s="88">
        <f t="shared" si="39"/>
        <v>0</v>
      </c>
      <c r="BV29" s="87">
        <f t="shared" si="29"/>
        <v>89</v>
      </c>
      <c r="BW29" s="87">
        <v>0</v>
      </c>
      <c r="BX29" s="88">
        <f t="shared" si="40"/>
        <v>89</v>
      </c>
      <c r="BY29" s="90">
        <f t="shared" ref="BY29:BY51" si="51">BV29/Q29</f>
        <v>0.55625000000000002</v>
      </c>
    </row>
    <row r="30" spans="2:77" ht="15.75" customHeight="1" x14ac:dyDescent="0.25">
      <c r="B30" s="826"/>
      <c r="C30" s="892"/>
      <c r="D30" s="153" t="s">
        <v>32</v>
      </c>
      <c r="E30" s="38">
        <f t="shared" si="0"/>
        <v>1056.96</v>
      </c>
      <c r="F30" s="75">
        <f t="shared" si="1"/>
        <v>203.73400000000001</v>
      </c>
      <c r="G30" s="76">
        <f t="shared" si="47"/>
        <v>0.19275469270360279</v>
      </c>
      <c r="H30" s="75">
        <f t="shared" si="3"/>
        <v>270.57299999999998</v>
      </c>
      <c r="I30" s="78">
        <f t="shared" si="4"/>
        <v>474.30700000000002</v>
      </c>
      <c r="J30" s="76">
        <f t="shared" si="48"/>
        <v>0.44874640478353012</v>
      </c>
      <c r="K30" s="78">
        <f t="shared" si="6"/>
        <v>105.804</v>
      </c>
      <c r="L30" s="78">
        <f t="shared" si="7"/>
        <v>580.11099999999999</v>
      </c>
      <c r="M30" s="76">
        <f t="shared" si="49"/>
        <v>0.54884858462004238</v>
      </c>
      <c r="N30" s="79">
        <f t="shared" si="9"/>
        <v>0</v>
      </c>
      <c r="O30" s="78">
        <f t="shared" si="32"/>
        <v>580.11099999999999</v>
      </c>
      <c r="P30" s="76">
        <f t="shared" si="50"/>
        <v>0.54884858462004238</v>
      </c>
      <c r="Q30" s="91">
        <f t="shared" si="10"/>
        <v>1056.96</v>
      </c>
      <c r="R30" s="92">
        <v>0</v>
      </c>
      <c r="S30" s="628">
        <v>1056.96</v>
      </c>
      <c r="T30" s="93">
        <f t="shared" si="11"/>
        <v>0</v>
      </c>
      <c r="U30" s="94">
        <v>0</v>
      </c>
      <c r="V30" s="156"/>
      <c r="W30" s="93">
        <f t="shared" si="12"/>
        <v>0</v>
      </c>
      <c r="X30" s="94">
        <v>0</v>
      </c>
      <c r="Y30" s="156"/>
      <c r="Z30" s="93">
        <f t="shared" si="13"/>
        <v>203.73400000000001</v>
      </c>
      <c r="AA30" s="94">
        <v>0</v>
      </c>
      <c r="AB30" s="156">
        <v>203.73400000000001</v>
      </c>
      <c r="AC30" s="87">
        <f t="shared" si="14"/>
        <v>203.73400000000001</v>
      </c>
      <c r="AD30" s="87">
        <v>0</v>
      </c>
      <c r="AE30" s="88">
        <f t="shared" si="34"/>
        <v>203.73400000000001</v>
      </c>
      <c r="AF30" s="87">
        <f t="shared" si="15"/>
        <v>0</v>
      </c>
      <c r="AG30" s="88">
        <v>0</v>
      </c>
      <c r="AH30" s="156"/>
      <c r="AI30" s="87">
        <f t="shared" si="16"/>
        <v>84.882000000000005</v>
      </c>
      <c r="AJ30" s="88">
        <v>0</v>
      </c>
      <c r="AK30" s="156">
        <v>84.882000000000005</v>
      </c>
      <c r="AL30" s="87">
        <f t="shared" si="17"/>
        <v>185.691</v>
      </c>
      <c r="AM30" s="88">
        <v>0</v>
      </c>
      <c r="AN30" s="156">
        <v>185.691</v>
      </c>
      <c r="AO30" s="87">
        <f t="shared" si="18"/>
        <v>270.57299999999998</v>
      </c>
      <c r="AP30" s="87">
        <v>0</v>
      </c>
      <c r="AQ30" s="88">
        <f t="shared" si="35"/>
        <v>270.57299999999998</v>
      </c>
      <c r="AR30" s="87">
        <f t="shared" si="19"/>
        <v>474.30700000000002</v>
      </c>
      <c r="AS30" s="87">
        <v>0</v>
      </c>
      <c r="AT30" s="88">
        <f t="shared" si="36"/>
        <v>474.30700000000002</v>
      </c>
      <c r="AU30" s="87">
        <f t="shared" si="20"/>
        <v>105.804</v>
      </c>
      <c r="AV30" s="88">
        <v>0</v>
      </c>
      <c r="AW30" s="157">
        <v>105.804</v>
      </c>
      <c r="AX30" s="87">
        <f t="shared" si="21"/>
        <v>0</v>
      </c>
      <c r="AY30" s="88">
        <v>0</v>
      </c>
      <c r="AZ30" s="156"/>
      <c r="BA30" s="87">
        <f t="shared" si="22"/>
        <v>0</v>
      </c>
      <c r="BB30" s="88">
        <v>0</v>
      </c>
      <c r="BC30" s="156"/>
      <c r="BD30" s="87">
        <f t="shared" si="23"/>
        <v>105.804</v>
      </c>
      <c r="BE30" s="87">
        <v>0</v>
      </c>
      <c r="BF30" s="88">
        <f t="shared" si="37"/>
        <v>105.804</v>
      </c>
      <c r="BG30" s="87">
        <f t="shared" si="24"/>
        <v>580.11099999999999</v>
      </c>
      <c r="BH30" s="87">
        <v>0</v>
      </c>
      <c r="BI30" s="88">
        <f t="shared" si="46"/>
        <v>580.11099999999999</v>
      </c>
      <c r="BJ30" s="87">
        <f t="shared" si="25"/>
        <v>0</v>
      </c>
      <c r="BK30" s="88">
        <v>0</v>
      </c>
      <c r="BL30" s="156">
        <v>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0</v>
      </c>
      <c r="BT30" s="87">
        <v>0</v>
      </c>
      <c r="BU30" s="88">
        <f t="shared" si="39"/>
        <v>0</v>
      </c>
      <c r="BV30" s="87">
        <f t="shared" si="29"/>
        <v>580.11099999999999</v>
      </c>
      <c r="BW30" s="87">
        <v>0</v>
      </c>
      <c r="BX30" s="88">
        <f t="shared" si="40"/>
        <v>580.11099999999999</v>
      </c>
      <c r="BY30" s="90">
        <f t="shared" si="51"/>
        <v>0.54884858462004238</v>
      </c>
    </row>
    <row r="31" spans="2:77" ht="15.75" customHeight="1" x14ac:dyDescent="0.25">
      <c r="B31" s="825" t="s">
        <v>62</v>
      </c>
      <c r="C31" s="889" t="s">
        <v>63</v>
      </c>
      <c r="D31" s="153" t="s">
        <v>52</v>
      </c>
      <c r="E31" s="38">
        <f t="shared" si="0"/>
        <v>8.6999999999999994E-2</v>
      </c>
      <c r="F31" s="75">
        <f t="shared" si="1"/>
        <v>0.03</v>
      </c>
      <c r="G31" s="76">
        <f t="shared" si="47"/>
        <v>0.34482758620689657</v>
      </c>
      <c r="H31" s="75">
        <f t="shared" si="3"/>
        <v>0</v>
      </c>
      <c r="I31" s="78">
        <f t="shared" si="4"/>
        <v>0</v>
      </c>
      <c r="J31" s="76">
        <f t="shared" si="48"/>
        <v>0</v>
      </c>
      <c r="K31" s="78">
        <f t="shared" si="6"/>
        <v>1.7999999999999999E-2</v>
      </c>
      <c r="L31" s="78">
        <f t="shared" si="7"/>
        <v>1.7999999999999999E-2</v>
      </c>
      <c r="M31" s="76">
        <f t="shared" si="49"/>
        <v>0.20689655172413793</v>
      </c>
      <c r="N31" s="79">
        <f t="shared" si="9"/>
        <v>0</v>
      </c>
      <c r="O31" s="78">
        <f t="shared" si="32"/>
        <v>1.7999999999999999E-2</v>
      </c>
      <c r="P31" s="76">
        <f t="shared" si="50"/>
        <v>0.20689655172413793</v>
      </c>
      <c r="Q31" s="91">
        <f t="shared" si="10"/>
        <v>8.6999999999999994E-2</v>
      </c>
      <c r="R31" s="92">
        <v>0</v>
      </c>
      <c r="S31" s="628">
        <v>8.6999999999999994E-2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0.03</v>
      </c>
      <c r="AA31" s="94">
        <v>0</v>
      </c>
      <c r="AB31" s="156">
        <v>0.03</v>
      </c>
      <c r="AC31" s="87">
        <f t="shared" si="14"/>
        <v>0.03</v>
      </c>
      <c r="AD31" s="158"/>
      <c r="AE31" s="88">
        <f t="shared" si="34"/>
        <v>0.03</v>
      </c>
      <c r="AF31" s="87">
        <f t="shared" si="15"/>
        <v>0</v>
      </c>
      <c r="AG31" s="120"/>
      <c r="AH31" s="156"/>
      <c r="AI31" s="87">
        <f t="shared" si="16"/>
        <v>0</v>
      </c>
      <c r="AJ31" s="120"/>
      <c r="AK31" s="156">
        <v>0</v>
      </c>
      <c r="AL31" s="87">
        <f t="shared" si="17"/>
        <v>0</v>
      </c>
      <c r="AM31" s="120"/>
      <c r="AN31" s="156">
        <v>0</v>
      </c>
      <c r="AO31" s="87">
        <f t="shared" si="18"/>
        <v>0</v>
      </c>
      <c r="AP31" s="158"/>
      <c r="AQ31" s="88">
        <f t="shared" si="35"/>
        <v>0</v>
      </c>
      <c r="AR31" s="158"/>
      <c r="AS31" s="87">
        <v>0</v>
      </c>
      <c r="AT31" s="88">
        <f t="shared" si="36"/>
        <v>0.03</v>
      </c>
      <c r="AU31" s="87">
        <f t="shared" si="20"/>
        <v>0</v>
      </c>
      <c r="AV31" s="88">
        <v>0</v>
      </c>
      <c r="AW31" s="157">
        <v>0</v>
      </c>
      <c r="AX31" s="87">
        <f t="shared" si="21"/>
        <v>1.7999999999999999E-2</v>
      </c>
      <c r="AY31" s="88">
        <v>0</v>
      </c>
      <c r="AZ31" s="156">
        <v>1.7999999999999999E-2</v>
      </c>
      <c r="BA31" s="87">
        <f t="shared" si="22"/>
        <v>0</v>
      </c>
      <c r="BB31" s="88">
        <v>0</v>
      </c>
      <c r="BC31" s="156"/>
      <c r="BD31" s="87">
        <f t="shared" si="23"/>
        <v>1.7999999999999999E-2</v>
      </c>
      <c r="BE31" s="87">
        <v>0</v>
      </c>
      <c r="BF31" s="88">
        <f t="shared" si="37"/>
        <v>1.7999999999999999E-2</v>
      </c>
      <c r="BG31" s="87">
        <f t="shared" si="24"/>
        <v>1.7999999999999999E-2</v>
      </c>
      <c r="BH31" s="87">
        <v>0</v>
      </c>
      <c r="BI31" s="88">
        <f t="shared" si="46"/>
        <v>1.7999999999999999E-2</v>
      </c>
      <c r="BJ31" s="87">
        <f t="shared" si="25"/>
        <v>0</v>
      </c>
      <c r="BK31" s="88">
        <v>0</v>
      </c>
      <c r="BL31" s="156">
        <v>0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0</v>
      </c>
      <c r="BT31" s="87">
        <v>0</v>
      </c>
      <c r="BU31" s="88">
        <f t="shared" si="39"/>
        <v>0</v>
      </c>
      <c r="BV31" s="613">
        <f t="shared" si="29"/>
        <v>1.7999999999999999E-2</v>
      </c>
      <c r="BW31" s="87">
        <v>0</v>
      </c>
      <c r="BX31" s="88">
        <f t="shared" si="40"/>
        <v>1.7999999999999999E-2</v>
      </c>
      <c r="BY31" s="90">
        <f t="shared" si="51"/>
        <v>0.20689655172413793</v>
      </c>
    </row>
    <row r="32" spans="2:77" ht="18" customHeight="1" thickBot="1" x14ac:dyDescent="0.3">
      <c r="B32" s="829"/>
      <c r="C32" s="893"/>
      <c r="D32" s="159" t="s">
        <v>32</v>
      </c>
      <c r="E32" s="160">
        <f t="shared" si="0"/>
        <v>115.24</v>
      </c>
      <c r="F32" s="161">
        <f t="shared" si="1"/>
        <v>38.036000000000001</v>
      </c>
      <c r="G32" s="108">
        <f t="shared" si="47"/>
        <v>0.33005900728913573</v>
      </c>
      <c r="H32" s="161">
        <f t="shared" si="3"/>
        <v>0</v>
      </c>
      <c r="I32" s="110">
        <f t="shared" si="4"/>
        <v>38.036000000000001</v>
      </c>
      <c r="J32" s="108">
        <f t="shared" si="48"/>
        <v>0.33005900728913573</v>
      </c>
      <c r="K32" s="110">
        <f t="shared" si="6"/>
        <v>25.113</v>
      </c>
      <c r="L32" s="110">
        <f t="shared" si="7"/>
        <v>63.149000000000001</v>
      </c>
      <c r="M32" s="108">
        <f t="shared" si="49"/>
        <v>0.54797813259284978</v>
      </c>
      <c r="N32" s="111">
        <f t="shared" si="9"/>
        <v>0</v>
      </c>
      <c r="O32" s="110">
        <f t="shared" si="32"/>
        <v>63.149000000000001</v>
      </c>
      <c r="P32" s="108">
        <f t="shared" si="50"/>
        <v>0.54797813259284978</v>
      </c>
      <c r="Q32" s="162">
        <f t="shared" si="10"/>
        <v>115.24</v>
      </c>
      <c r="R32" s="163">
        <v>0</v>
      </c>
      <c r="S32" s="629">
        <v>115.24</v>
      </c>
      <c r="T32" s="164">
        <f t="shared" si="11"/>
        <v>0</v>
      </c>
      <c r="U32" s="165">
        <v>0</v>
      </c>
      <c r="V32" s="166"/>
      <c r="W32" s="164">
        <f t="shared" si="12"/>
        <v>0</v>
      </c>
      <c r="X32" s="165">
        <v>0</v>
      </c>
      <c r="Y32" s="166"/>
      <c r="Z32" s="164">
        <f t="shared" si="13"/>
        <v>38.036000000000001</v>
      </c>
      <c r="AA32" s="165">
        <v>0</v>
      </c>
      <c r="AB32" s="156">
        <v>38.036000000000001</v>
      </c>
      <c r="AC32" s="158">
        <f t="shared" si="14"/>
        <v>38.036000000000001</v>
      </c>
      <c r="AD32" s="158">
        <v>0</v>
      </c>
      <c r="AE32" s="119">
        <f>T32+W32+Z32</f>
        <v>38.036000000000001</v>
      </c>
      <c r="AF32" s="158">
        <f t="shared" si="15"/>
        <v>0</v>
      </c>
      <c r="AG32" s="120">
        <v>0</v>
      </c>
      <c r="AH32" s="156"/>
      <c r="AI32" s="158">
        <f t="shared" si="16"/>
        <v>0</v>
      </c>
      <c r="AJ32" s="120">
        <v>0</v>
      </c>
      <c r="AK32" s="156">
        <v>0</v>
      </c>
      <c r="AL32" s="158">
        <f t="shared" si="17"/>
        <v>0</v>
      </c>
      <c r="AM32" s="120">
        <v>0</v>
      </c>
      <c r="AN32" s="156">
        <v>0</v>
      </c>
      <c r="AO32" s="158">
        <f t="shared" si="18"/>
        <v>0</v>
      </c>
      <c r="AP32" s="158">
        <v>0</v>
      </c>
      <c r="AQ32" s="119">
        <f t="shared" si="35"/>
        <v>0</v>
      </c>
      <c r="AR32" s="158">
        <f t="shared" ref="AR32:AR95" si="52">AS32+AT32</f>
        <v>38.036000000000001</v>
      </c>
      <c r="AS32" s="158">
        <v>0</v>
      </c>
      <c r="AT32" s="120">
        <f t="shared" si="36"/>
        <v>38.036000000000001</v>
      </c>
      <c r="AU32" s="158">
        <f t="shared" si="20"/>
        <v>0</v>
      </c>
      <c r="AV32" s="120">
        <v>0</v>
      </c>
      <c r="AW32" s="167">
        <v>0</v>
      </c>
      <c r="AX32" s="158">
        <f t="shared" si="21"/>
        <v>25.113</v>
      </c>
      <c r="AY32" s="120">
        <v>0</v>
      </c>
      <c r="AZ32" s="156">
        <v>25.113</v>
      </c>
      <c r="BA32" s="158">
        <f t="shared" si="22"/>
        <v>0</v>
      </c>
      <c r="BB32" s="120">
        <v>0</v>
      </c>
      <c r="BC32" s="156"/>
      <c r="BD32" s="158">
        <f t="shared" si="23"/>
        <v>25.113</v>
      </c>
      <c r="BE32" s="158">
        <v>0</v>
      </c>
      <c r="BF32" s="119">
        <f t="shared" si="37"/>
        <v>25.113</v>
      </c>
      <c r="BG32" s="158">
        <f t="shared" si="24"/>
        <v>63.149000000000001</v>
      </c>
      <c r="BH32" s="158">
        <v>0</v>
      </c>
      <c r="BI32" s="119">
        <f t="shared" si="46"/>
        <v>63.149000000000001</v>
      </c>
      <c r="BJ32" s="158">
        <f t="shared" si="25"/>
        <v>0</v>
      </c>
      <c r="BK32" s="120">
        <v>0</v>
      </c>
      <c r="BL32" s="166">
        <v>0</v>
      </c>
      <c r="BM32" s="158">
        <f t="shared" si="26"/>
        <v>0</v>
      </c>
      <c r="BN32" s="120">
        <v>0</v>
      </c>
      <c r="BO32" s="166"/>
      <c r="BP32" s="158">
        <f t="shared" si="27"/>
        <v>0</v>
      </c>
      <c r="BQ32" s="120">
        <v>0</v>
      </c>
      <c r="BR32" s="166"/>
      <c r="BS32" s="158">
        <f t="shared" si="28"/>
        <v>0</v>
      </c>
      <c r="BT32" s="158">
        <v>0</v>
      </c>
      <c r="BU32" s="119">
        <f t="shared" si="39"/>
        <v>0</v>
      </c>
      <c r="BV32" s="158">
        <f t="shared" si="29"/>
        <v>63.149000000000001</v>
      </c>
      <c r="BW32" s="158">
        <v>0</v>
      </c>
      <c r="BX32" s="120">
        <f t="shared" si="40"/>
        <v>63.149000000000001</v>
      </c>
      <c r="BY32" s="122">
        <f t="shared" si="51"/>
        <v>0.54797813259284978</v>
      </c>
    </row>
    <row r="33" spans="2:77" ht="23.25" customHeight="1" x14ac:dyDescent="0.25">
      <c r="B33" s="796" t="s">
        <v>64</v>
      </c>
      <c r="C33" s="901" t="s">
        <v>65</v>
      </c>
      <c r="D33" s="168" t="s">
        <v>34</v>
      </c>
      <c r="E33" s="169">
        <f t="shared" si="0"/>
        <v>51</v>
      </c>
      <c r="F33" s="125">
        <f t="shared" si="1"/>
        <v>0</v>
      </c>
      <c r="G33" s="126">
        <f t="shared" si="47"/>
        <v>0</v>
      </c>
      <c r="H33" s="127">
        <f t="shared" si="3"/>
        <v>0</v>
      </c>
      <c r="I33" s="127">
        <f t="shared" si="4"/>
        <v>38</v>
      </c>
      <c r="J33" s="126">
        <f t="shared" si="48"/>
        <v>0.74509803921568629</v>
      </c>
      <c r="K33" s="127">
        <f t="shared" si="6"/>
        <v>0</v>
      </c>
      <c r="L33" s="127">
        <f t="shared" si="7"/>
        <v>69</v>
      </c>
      <c r="M33" s="126">
        <f t="shared" si="49"/>
        <v>1.3529411764705883</v>
      </c>
      <c r="N33" s="127">
        <f t="shared" si="9"/>
        <v>0</v>
      </c>
      <c r="O33" s="61">
        <v>69</v>
      </c>
      <c r="P33" s="170">
        <f>O33/E33</f>
        <v>1.3529411764705883</v>
      </c>
      <c r="Q33" s="129">
        <f t="shared" si="10"/>
        <v>51</v>
      </c>
      <c r="R33" s="130">
        <v>0</v>
      </c>
      <c r="S33" s="653">
        <v>51</v>
      </c>
      <c r="T33" s="131">
        <f t="shared" si="11"/>
        <v>3</v>
      </c>
      <c r="U33" s="132">
        <v>0</v>
      </c>
      <c r="V33" s="48">
        <v>3</v>
      </c>
      <c r="W33" s="131">
        <f t="shared" si="12"/>
        <v>3</v>
      </c>
      <c r="X33" s="132">
        <v>0</v>
      </c>
      <c r="Y33" s="48">
        <v>3</v>
      </c>
      <c r="Z33" s="131">
        <f t="shared" si="13"/>
        <v>0</v>
      </c>
      <c r="AA33" s="132">
        <v>0</v>
      </c>
      <c r="AB33" s="48">
        <v>0</v>
      </c>
      <c r="AC33" s="172">
        <f t="shared" si="14"/>
        <v>0</v>
      </c>
      <c r="AD33" s="172">
        <v>0</v>
      </c>
      <c r="AE33" s="173">
        <v>0</v>
      </c>
      <c r="AF33" s="174">
        <f t="shared" si="15"/>
        <v>7</v>
      </c>
      <c r="AG33" s="172">
        <v>0</v>
      </c>
      <c r="AH33" s="48">
        <v>7</v>
      </c>
      <c r="AI33" s="174">
        <f t="shared" si="16"/>
        <v>12</v>
      </c>
      <c r="AJ33" s="172">
        <v>0</v>
      </c>
      <c r="AK33" s="48">
        <v>12</v>
      </c>
      <c r="AL33" s="174">
        <f t="shared" si="17"/>
        <v>20</v>
      </c>
      <c r="AM33" s="172">
        <v>0</v>
      </c>
      <c r="AN33" s="48">
        <v>20</v>
      </c>
      <c r="AO33" s="174">
        <f>AP33+AQ33</f>
        <v>0</v>
      </c>
      <c r="AP33" s="172">
        <v>0</v>
      </c>
      <c r="AQ33" s="173">
        <v>0</v>
      </c>
      <c r="AR33" s="174">
        <f t="shared" si="52"/>
        <v>38</v>
      </c>
      <c r="AS33" s="175">
        <v>0</v>
      </c>
      <c r="AT33" s="172">
        <v>38</v>
      </c>
      <c r="AU33" s="174">
        <f t="shared" si="20"/>
        <v>30</v>
      </c>
      <c r="AV33" s="172">
        <v>0</v>
      </c>
      <c r="AW33" s="171">
        <v>30</v>
      </c>
      <c r="AX33" s="174">
        <f t="shared" si="21"/>
        <v>13</v>
      </c>
      <c r="AY33" s="172">
        <v>0</v>
      </c>
      <c r="AZ33" s="48">
        <v>13</v>
      </c>
      <c r="BA33" s="174">
        <f t="shared" si="22"/>
        <v>23</v>
      </c>
      <c r="BB33" s="172">
        <v>0</v>
      </c>
      <c r="BC33" s="48">
        <v>23</v>
      </c>
      <c r="BD33" s="174">
        <f t="shared" si="23"/>
        <v>0</v>
      </c>
      <c r="BE33" s="172">
        <v>0</v>
      </c>
      <c r="BF33" s="173">
        <v>0</v>
      </c>
      <c r="BG33" s="174">
        <f t="shared" si="24"/>
        <v>69</v>
      </c>
      <c r="BH33" s="175">
        <v>0</v>
      </c>
      <c r="BI33" s="172">
        <v>69</v>
      </c>
      <c r="BJ33" s="174">
        <f t="shared" si="25"/>
        <v>0</v>
      </c>
      <c r="BK33" s="172">
        <v>0</v>
      </c>
      <c r="BL33" s="655">
        <v>0</v>
      </c>
      <c r="BM33" s="174">
        <f t="shared" si="26"/>
        <v>0</v>
      </c>
      <c r="BN33" s="172">
        <v>0</v>
      </c>
      <c r="BO33" s="655">
        <v>0</v>
      </c>
      <c r="BP33" s="174">
        <f t="shared" si="27"/>
        <v>0</v>
      </c>
      <c r="BQ33" s="172">
        <v>0</v>
      </c>
      <c r="BR33" s="655">
        <v>0</v>
      </c>
      <c r="BS33" s="176">
        <f t="shared" si="28"/>
        <v>0</v>
      </c>
      <c r="BT33" s="137">
        <v>0</v>
      </c>
      <c r="BU33" s="136">
        <f>BL33+BO33+BR33</f>
        <v>0</v>
      </c>
      <c r="BV33" s="176">
        <f t="shared" si="29"/>
        <v>0</v>
      </c>
      <c r="BW33" s="135">
        <v>0</v>
      </c>
      <c r="BX33" s="137">
        <v>0</v>
      </c>
      <c r="BY33" s="177">
        <f t="shared" si="51"/>
        <v>0</v>
      </c>
    </row>
    <row r="34" spans="2:77" ht="17.25" customHeight="1" thickBot="1" x14ac:dyDescent="0.3">
      <c r="B34" s="807"/>
      <c r="C34" s="902"/>
      <c r="D34" s="56" t="s">
        <v>32</v>
      </c>
      <c r="E34" s="178">
        <f t="shared" si="0"/>
        <v>12974.609999999999</v>
      </c>
      <c r="F34" s="58">
        <f t="shared" si="1"/>
        <v>43.646999999999998</v>
      </c>
      <c r="G34" s="59">
        <f t="shared" si="47"/>
        <v>3.3640317512433904E-3</v>
      </c>
      <c r="H34" s="61">
        <f t="shared" si="3"/>
        <v>1638.1647600000001</v>
      </c>
      <c r="I34" s="61">
        <f t="shared" si="4"/>
        <v>1681.81176</v>
      </c>
      <c r="J34" s="59">
        <f t="shared" si="48"/>
        <v>0.12962329965987418</v>
      </c>
      <c r="K34" s="61">
        <f t="shared" si="6"/>
        <v>9660.3320581481476</v>
      </c>
      <c r="L34" s="61">
        <f t="shared" si="7"/>
        <v>11342.143818148148</v>
      </c>
      <c r="M34" s="59">
        <f t="shared" si="49"/>
        <v>0.87417994206748018</v>
      </c>
      <c r="N34" s="61">
        <f t="shared" si="9"/>
        <v>0</v>
      </c>
      <c r="O34" s="61">
        <f t="shared" si="32"/>
        <v>11342.143818148148</v>
      </c>
      <c r="P34" s="179">
        <f t="shared" si="50"/>
        <v>0.87417994206748018</v>
      </c>
      <c r="Q34" s="139">
        <f t="shared" si="10"/>
        <v>12974.609999999999</v>
      </c>
      <c r="R34" s="140">
        <v>0</v>
      </c>
      <c r="S34" s="651">
        <f>S36+S38+S40+S42</f>
        <v>12974.609999999999</v>
      </c>
      <c r="T34" s="142">
        <f t="shared" si="11"/>
        <v>24.686</v>
      </c>
      <c r="U34" s="143">
        <v>0</v>
      </c>
      <c r="V34" s="656">
        <f>V36+V38+V40+V42</f>
        <v>24.686</v>
      </c>
      <c r="W34" s="142">
        <f t="shared" si="12"/>
        <v>18.960999999999999</v>
      </c>
      <c r="X34" s="143">
        <v>0</v>
      </c>
      <c r="Y34" s="656">
        <f>Y36+Y38+Y40+Y42</f>
        <v>18.960999999999999</v>
      </c>
      <c r="Z34" s="142">
        <f t="shared" si="13"/>
        <v>0</v>
      </c>
      <c r="AA34" s="143">
        <v>0</v>
      </c>
      <c r="AB34" s="656">
        <f>AB36+AB38+AB40+AB42</f>
        <v>0</v>
      </c>
      <c r="AC34" s="181">
        <f t="shared" si="14"/>
        <v>43.646999999999998</v>
      </c>
      <c r="AD34" s="181">
        <v>0</v>
      </c>
      <c r="AE34" s="181">
        <f>AE36+AE38+AE40+AE42</f>
        <v>43.646999999999998</v>
      </c>
      <c r="AF34" s="182">
        <f t="shared" si="15"/>
        <v>173.72900000000001</v>
      </c>
      <c r="AG34" s="183">
        <v>0</v>
      </c>
      <c r="AH34" s="656">
        <f>AH36+AH38+AH40+AH42</f>
        <v>173.72900000000001</v>
      </c>
      <c r="AI34" s="182">
        <f t="shared" si="16"/>
        <v>333.91382999999996</v>
      </c>
      <c r="AJ34" s="181">
        <v>0</v>
      </c>
      <c r="AK34" s="146">
        <f>AK36+AK38+AK40+AK42</f>
        <v>333.91382999999996</v>
      </c>
      <c r="AL34" s="182">
        <f t="shared" si="17"/>
        <v>1130.5219300000001</v>
      </c>
      <c r="AM34" s="181">
        <v>0</v>
      </c>
      <c r="AN34" s="146">
        <f>AN36+AN38+AN40+AN42</f>
        <v>1130.5219300000001</v>
      </c>
      <c r="AO34" s="182">
        <f t="shared" si="18"/>
        <v>1638.1647600000001</v>
      </c>
      <c r="AP34" s="181">
        <v>0</v>
      </c>
      <c r="AQ34" s="181">
        <f>AQ36+AQ38+AQ40+AQ42</f>
        <v>1638.1647600000001</v>
      </c>
      <c r="AR34" s="182">
        <f t="shared" si="52"/>
        <v>1681.81176</v>
      </c>
      <c r="AS34" s="183">
        <v>0</v>
      </c>
      <c r="AT34" s="181">
        <f>AT36+AT38+AT40+AT42</f>
        <v>1681.81176</v>
      </c>
      <c r="AU34" s="182">
        <f t="shared" si="20"/>
        <v>4589.4204081481475</v>
      </c>
      <c r="AV34" s="181">
        <v>0</v>
      </c>
      <c r="AW34" s="184">
        <v>4589.4204081481475</v>
      </c>
      <c r="AX34" s="182">
        <f t="shared" si="21"/>
        <v>3545.1136499999998</v>
      </c>
      <c r="AY34" s="181">
        <v>0</v>
      </c>
      <c r="AZ34" s="146">
        <v>3545.1136499999998</v>
      </c>
      <c r="BA34" s="182">
        <f t="shared" si="22"/>
        <v>1525.7979999999998</v>
      </c>
      <c r="BB34" s="181">
        <v>0</v>
      </c>
      <c r="BC34" s="146">
        <f>BC36+BC38+BC40+BC42</f>
        <v>1525.7979999999998</v>
      </c>
      <c r="BD34" s="182">
        <f t="shared" si="23"/>
        <v>9660.3320581481476</v>
      </c>
      <c r="BE34" s="181">
        <v>0</v>
      </c>
      <c r="BF34" s="181">
        <f>BF36+BF38+BF40+BF42</f>
        <v>9660.3320581481476</v>
      </c>
      <c r="BG34" s="182">
        <f t="shared" si="24"/>
        <v>11342.143818148148</v>
      </c>
      <c r="BH34" s="183">
        <v>0</v>
      </c>
      <c r="BI34" s="181">
        <f>BI36+BI38+BI40+BI42</f>
        <v>11342.143818148148</v>
      </c>
      <c r="BJ34" s="182">
        <f t="shared" si="25"/>
        <v>0</v>
      </c>
      <c r="BK34" s="181">
        <v>0</v>
      </c>
      <c r="BL34" s="146">
        <f>BL36+BL38+BL40+BL42</f>
        <v>0</v>
      </c>
      <c r="BM34" s="182">
        <f t="shared" si="26"/>
        <v>0</v>
      </c>
      <c r="BN34" s="181">
        <v>0</v>
      </c>
      <c r="BO34" s="146">
        <f>BO36+BO38+BO40+BO42</f>
        <v>0</v>
      </c>
      <c r="BP34" s="182">
        <f t="shared" si="27"/>
        <v>0</v>
      </c>
      <c r="BQ34" s="181">
        <v>0</v>
      </c>
      <c r="BR34" s="146">
        <f>BR36+BR38+BR40+BR42</f>
        <v>0</v>
      </c>
      <c r="BS34" s="185">
        <f t="shared" si="28"/>
        <v>0</v>
      </c>
      <c r="BT34" s="145">
        <v>0</v>
      </c>
      <c r="BU34" s="145">
        <f>BU36+BU38+BU40+BU42</f>
        <v>0</v>
      </c>
      <c r="BV34" s="185">
        <f t="shared" si="29"/>
        <v>11342.143818148148</v>
      </c>
      <c r="BW34" s="144">
        <v>0</v>
      </c>
      <c r="BX34" s="145">
        <f>BX36+BX38+BX40+BX42</f>
        <v>11342.143818148148</v>
      </c>
      <c r="BY34" s="72">
        <f t="shared" si="51"/>
        <v>0.87417994206748018</v>
      </c>
    </row>
    <row r="35" spans="2:77" ht="15" customHeight="1" x14ac:dyDescent="0.25">
      <c r="B35" s="825" t="s">
        <v>66</v>
      </c>
      <c r="C35" s="894" t="s">
        <v>67</v>
      </c>
      <c r="D35" s="74" t="s">
        <v>36</v>
      </c>
      <c r="E35" s="186">
        <f t="shared" si="0"/>
        <v>10.243</v>
      </c>
      <c r="F35" s="75">
        <f t="shared" si="1"/>
        <v>1.4999999999999999E-2</v>
      </c>
      <c r="G35" s="76">
        <f t="shared" si="47"/>
        <v>1.4644147222493409E-3</v>
      </c>
      <c r="H35" s="78">
        <f t="shared" si="3"/>
        <v>0.877</v>
      </c>
      <c r="I35" s="78">
        <f t="shared" si="4"/>
        <v>0.89200000000000002</v>
      </c>
      <c r="J35" s="76">
        <f t="shared" si="48"/>
        <v>8.7083862149760813E-2</v>
      </c>
      <c r="K35" s="78">
        <f t="shared" si="6"/>
        <v>5.4195999999999982</v>
      </c>
      <c r="L35" s="78">
        <f t="shared" si="7"/>
        <v>6.3115999999999985</v>
      </c>
      <c r="M35" s="76">
        <f t="shared" si="49"/>
        <v>0.6161866640632625</v>
      </c>
      <c r="N35" s="78">
        <f t="shared" si="9"/>
        <v>0</v>
      </c>
      <c r="O35" s="78">
        <f t="shared" si="32"/>
        <v>6.3115999999999985</v>
      </c>
      <c r="P35" s="76">
        <f t="shared" si="50"/>
        <v>0.6161866640632625</v>
      </c>
      <c r="Q35" s="80">
        <f t="shared" si="10"/>
        <v>10.243</v>
      </c>
      <c r="R35" s="81">
        <v>0</v>
      </c>
      <c r="S35" s="624">
        <v>10.243</v>
      </c>
      <c r="T35" s="82">
        <f t="shared" si="11"/>
        <v>3.0000000000000001E-3</v>
      </c>
      <c r="U35" s="83">
        <v>0</v>
      </c>
      <c r="V35" s="84">
        <v>3.0000000000000001E-3</v>
      </c>
      <c r="W35" s="82">
        <f t="shared" si="12"/>
        <v>1.2E-2</v>
      </c>
      <c r="X35" s="83">
        <v>0</v>
      </c>
      <c r="Y35" s="84">
        <v>1.2E-2</v>
      </c>
      <c r="Z35" s="82">
        <f t="shared" si="13"/>
        <v>0</v>
      </c>
      <c r="AA35" s="83">
        <v>0</v>
      </c>
      <c r="AB35" s="84">
        <v>0</v>
      </c>
      <c r="AC35" s="187">
        <f t="shared" si="14"/>
        <v>1.4999999999999999E-2</v>
      </c>
      <c r="AD35" s="188"/>
      <c r="AE35" s="187">
        <f t="shared" ref="AE35:AE75" si="53">T35+W35+Z35</f>
        <v>1.4999999999999999E-2</v>
      </c>
      <c r="AF35" s="188">
        <f t="shared" si="15"/>
        <v>2E-3</v>
      </c>
      <c r="AG35" s="187">
        <v>0</v>
      </c>
      <c r="AH35" s="84">
        <v>2E-3</v>
      </c>
      <c r="AI35" s="188">
        <f t="shared" si="16"/>
        <v>2.1999999999999999E-2</v>
      </c>
      <c r="AJ35" s="187">
        <v>0</v>
      </c>
      <c r="AK35" s="48">
        <v>2.1999999999999999E-2</v>
      </c>
      <c r="AL35" s="188">
        <f t="shared" si="17"/>
        <v>0.85299999999999998</v>
      </c>
      <c r="AM35" s="187">
        <v>0</v>
      </c>
      <c r="AN35" s="48">
        <v>0.85299999999999998</v>
      </c>
      <c r="AO35" s="188">
        <f t="shared" si="18"/>
        <v>0.877</v>
      </c>
      <c r="AP35" s="188"/>
      <c r="AQ35" s="187">
        <f t="shared" ref="AQ35:AQ75" si="54">AF35+AI35+AL35</f>
        <v>0.877</v>
      </c>
      <c r="AR35" s="188">
        <f t="shared" si="52"/>
        <v>0.89200000000000002</v>
      </c>
      <c r="AS35" s="188"/>
      <c r="AT35" s="187">
        <f t="shared" ref="AT35:AT75" si="55">AC35+AO35</f>
        <v>0.89200000000000002</v>
      </c>
      <c r="AU35" s="188">
        <f t="shared" si="20"/>
        <v>2.998699999999999</v>
      </c>
      <c r="AV35" s="187">
        <v>0</v>
      </c>
      <c r="AW35" s="85">
        <v>2.998699999999999</v>
      </c>
      <c r="AX35" s="188">
        <f t="shared" si="21"/>
        <v>2.0698999999999996</v>
      </c>
      <c r="AY35" s="187">
        <v>0</v>
      </c>
      <c r="AZ35" s="48">
        <v>2.0698999999999996</v>
      </c>
      <c r="BA35" s="188">
        <f t="shared" si="22"/>
        <v>0.35099999999999998</v>
      </c>
      <c r="BB35" s="187">
        <v>0</v>
      </c>
      <c r="BC35" s="48">
        <v>0.35099999999999998</v>
      </c>
      <c r="BD35" s="188">
        <f t="shared" si="23"/>
        <v>5.4195999999999982</v>
      </c>
      <c r="BE35" s="188"/>
      <c r="BF35" s="187">
        <f t="shared" ref="BF35:BF75" si="56">AU35+AX35+BA35</f>
        <v>5.4195999999999982</v>
      </c>
      <c r="BG35" s="188">
        <f t="shared" si="24"/>
        <v>6.3115999999999985</v>
      </c>
      <c r="BH35" s="188"/>
      <c r="BI35" s="189">
        <f t="shared" ref="BI35:BI75" si="57">AR35+BD35</f>
        <v>6.3115999999999985</v>
      </c>
      <c r="BJ35" s="188">
        <f t="shared" si="25"/>
        <v>0</v>
      </c>
      <c r="BK35" s="187">
        <v>0</v>
      </c>
      <c r="BL35" s="48">
        <v>0</v>
      </c>
      <c r="BM35" s="188">
        <f t="shared" si="26"/>
        <v>0</v>
      </c>
      <c r="BN35" s="187">
        <v>0</v>
      </c>
      <c r="BO35" s="48">
        <v>0</v>
      </c>
      <c r="BP35" s="188">
        <f t="shared" si="27"/>
        <v>0</v>
      </c>
      <c r="BQ35" s="187">
        <v>0</v>
      </c>
      <c r="BR35" s="48">
        <v>0</v>
      </c>
      <c r="BS35" s="151">
        <f t="shared" si="28"/>
        <v>0</v>
      </c>
      <c r="BT35" s="151"/>
      <c r="BU35" s="152">
        <f t="shared" ref="BU35:BU75" si="58">BJ35+BM35+BP35</f>
        <v>0</v>
      </c>
      <c r="BV35" s="151">
        <f t="shared" si="29"/>
        <v>6.3115999999999985</v>
      </c>
      <c r="BW35" s="151"/>
      <c r="BX35" s="88">
        <f t="shared" ref="BX35:BX75" si="59">BG35+BS35</f>
        <v>6.3115999999999985</v>
      </c>
      <c r="BY35" s="90">
        <f t="shared" si="51"/>
        <v>0.6161866640632625</v>
      </c>
    </row>
    <row r="36" spans="2:77" ht="15" customHeight="1" x14ac:dyDescent="0.25">
      <c r="B36" s="826"/>
      <c r="C36" s="895"/>
      <c r="D36" s="74" t="s">
        <v>32</v>
      </c>
      <c r="E36" s="186">
        <f t="shared" si="0"/>
        <v>9942.6579999999994</v>
      </c>
      <c r="F36" s="75">
        <f t="shared" si="1"/>
        <v>32.930999999999997</v>
      </c>
      <c r="G36" s="76">
        <f t="shared" si="47"/>
        <v>3.3120921990880104E-3</v>
      </c>
      <c r="H36" s="78">
        <f t="shared" si="3"/>
        <v>619.78993000000003</v>
      </c>
      <c r="I36" s="78">
        <f t="shared" si="4"/>
        <v>652.72093000000007</v>
      </c>
      <c r="J36" s="76">
        <f t="shared" si="48"/>
        <v>6.5648534828413097E-2</v>
      </c>
      <c r="K36" s="78">
        <f t="shared" si="6"/>
        <v>7691.3506081481473</v>
      </c>
      <c r="L36" s="78">
        <f t="shared" si="7"/>
        <v>8344.0715381481477</v>
      </c>
      <c r="M36" s="76">
        <f t="shared" si="49"/>
        <v>0.83921940573115839</v>
      </c>
      <c r="N36" s="78">
        <f t="shared" si="9"/>
        <v>0</v>
      </c>
      <c r="O36" s="78">
        <f t="shared" si="32"/>
        <v>8344.0715381481477</v>
      </c>
      <c r="P36" s="76">
        <f t="shared" si="50"/>
        <v>0.83921940573115839</v>
      </c>
      <c r="Q36" s="91">
        <f t="shared" si="10"/>
        <v>9942.6579999999994</v>
      </c>
      <c r="R36" s="92">
        <v>0</v>
      </c>
      <c r="S36" s="625">
        <v>9942.6579999999994</v>
      </c>
      <c r="T36" s="93">
        <f t="shared" si="11"/>
        <v>13.97</v>
      </c>
      <c r="U36" s="94">
        <v>0</v>
      </c>
      <c r="V36" s="95">
        <v>13.97</v>
      </c>
      <c r="W36" s="93">
        <f t="shared" si="12"/>
        <v>18.960999999999999</v>
      </c>
      <c r="X36" s="94">
        <v>0</v>
      </c>
      <c r="Y36" s="95">
        <v>18.960999999999999</v>
      </c>
      <c r="Z36" s="93">
        <f t="shared" si="13"/>
        <v>0</v>
      </c>
      <c r="AA36" s="94">
        <v>0</v>
      </c>
      <c r="AB36" s="95">
        <v>0</v>
      </c>
      <c r="AC36" s="189">
        <f t="shared" si="14"/>
        <v>32.930999999999997</v>
      </c>
      <c r="AD36" s="190"/>
      <c r="AE36" s="189">
        <f t="shared" si="53"/>
        <v>32.930999999999997</v>
      </c>
      <c r="AF36" s="190">
        <f t="shared" si="15"/>
        <v>3.11</v>
      </c>
      <c r="AG36" s="189">
        <v>0</v>
      </c>
      <c r="AH36" s="95">
        <v>3.11</v>
      </c>
      <c r="AI36" s="190">
        <f t="shared" si="16"/>
        <v>49.827449999999999</v>
      </c>
      <c r="AJ36" s="189">
        <v>0</v>
      </c>
      <c r="AK36" s="95">
        <v>49.827449999999999</v>
      </c>
      <c r="AL36" s="190">
        <f t="shared" si="17"/>
        <v>566.85248000000001</v>
      </c>
      <c r="AM36" s="189">
        <v>0</v>
      </c>
      <c r="AN36" s="95">
        <v>566.85248000000001</v>
      </c>
      <c r="AO36" s="190">
        <f t="shared" si="18"/>
        <v>619.78993000000003</v>
      </c>
      <c r="AP36" s="190"/>
      <c r="AQ36" s="189">
        <f t="shared" si="54"/>
        <v>619.78993000000003</v>
      </c>
      <c r="AR36" s="190">
        <f t="shared" si="52"/>
        <v>652.72093000000007</v>
      </c>
      <c r="AS36" s="190"/>
      <c r="AT36" s="189">
        <f t="shared" si="55"/>
        <v>652.72093000000007</v>
      </c>
      <c r="AU36" s="190">
        <f t="shared" si="20"/>
        <v>4025.2974081481475</v>
      </c>
      <c r="AV36" s="189">
        <v>0</v>
      </c>
      <c r="AW36" s="96">
        <v>4025.2974081481475</v>
      </c>
      <c r="AX36" s="190">
        <f t="shared" si="21"/>
        <v>3365.0722000000001</v>
      </c>
      <c r="AY36" s="189">
        <v>0</v>
      </c>
      <c r="AZ36" s="95">
        <v>3365.0722000000001</v>
      </c>
      <c r="BA36" s="190">
        <f t="shared" si="22"/>
        <v>300.98099999999999</v>
      </c>
      <c r="BB36" s="189">
        <v>0</v>
      </c>
      <c r="BC36" s="95">
        <v>300.98099999999999</v>
      </c>
      <c r="BD36" s="190">
        <f t="shared" si="23"/>
        <v>7691.3506081481473</v>
      </c>
      <c r="BE36" s="190"/>
      <c r="BF36" s="189">
        <f t="shared" si="56"/>
        <v>7691.3506081481473</v>
      </c>
      <c r="BG36" s="190">
        <f t="shared" si="24"/>
        <v>8344.0715381481477</v>
      </c>
      <c r="BH36" s="190"/>
      <c r="BI36" s="189">
        <f t="shared" si="57"/>
        <v>8344.0715381481477</v>
      </c>
      <c r="BJ36" s="190">
        <f t="shared" si="25"/>
        <v>0</v>
      </c>
      <c r="BK36" s="189">
        <v>0</v>
      </c>
      <c r="BL36" s="95">
        <v>0</v>
      </c>
      <c r="BM36" s="190">
        <f t="shared" si="26"/>
        <v>0</v>
      </c>
      <c r="BN36" s="189">
        <v>0</v>
      </c>
      <c r="BO36" s="95">
        <v>0</v>
      </c>
      <c r="BP36" s="190">
        <f t="shared" si="27"/>
        <v>0</v>
      </c>
      <c r="BQ36" s="189">
        <v>0</v>
      </c>
      <c r="BR36" s="95">
        <v>0</v>
      </c>
      <c r="BS36" s="87">
        <f t="shared" si="28"/>
        <v>0</v>
      </c>
      <c r="BT36" s="87"/>
      <c r="BU36" s="88">
        <f t="shared" si="58"/>
        <v>0</v>
      </c>
      <c r="BV36" s="87">
        <f t="shared" si="29"/>
        <v>8344.0715381481477</v>
      </c>
      <c r="BW36" s="87"/>
      <c r="BX36" s="88">
        <f t="shared" si="59"/>
        <v>8344.0715381481477</v>
      </c>
      <c r="BY36" s="90">
        <f t="shared" si="51"/>
        <v>0.83921940573115839</v>
      </c>
    </row>
    <row r="37" spans="2:77" ht="23.25" customHeight="1" x14ac:dyDescent="0.25">
      <c r="B37" s="825" t="s">
        <v>68</v>
      </c>
      <c r="C37" s="903" t="s">
        <v>69</v>
      </c>
      <c r="D37" s="74" t="s">
        <v>36</v>
      </c>
      <c r="E37" s="186">
        <f t="shared" si="0"/>
        <v>0.30499999999999999</v>
      </c>
      <c r="F37" s="75">
        <f t="shared" si="1"/>
        <v>5.0000000000000001E-3</v>
      </c>
      <c r="G37" s="76">
        <f t="shared" si="47"/>
        <v>1.6393442622950821E-2</v>
      </c>
      <c r="H37" s="78">
        <f t="shared" si="3"/>
        <v>4.5999999999999999E-2</v>
      </c>
      <c r="I37" s="78">
        <f t="shared" si="4"/>
        <v>5.0999999999999997E-2</v>
      </c>
      <c r="J37" s="76">
        <f t="shared" si="48"/>
        <v>0.16721311475409836</v>
      </c>
      <c r="K37" s="78">
        <f t="shared" si="6"/>
        <v>6.5000000000000002E-2</v>
      </c>
      <c r="L37" s="78">
        <f t="shared" si="7"/>
        <v>0.11599999999999999</v>
      </c>
      <c r="M37" s="76">
        <f t="shared" si="49"/>
        <v>0.38032786885245901</v>
      </c>
      <c r="N37" s="78">
        <f t="shared" si="9"/>
        <v>0</v>
      </c>
      <c r="O37" s="78">
        <f t="shared" si="32"/>
        <v>0.11599999999999999</v>
      </c>
      <c r="P37" s="76">
        <f t="shared" si="50"/>
        <v>0.38032786885245901</v>
      </c>
      <c r="Q37" s="91">
        <f t="shared" si="10"/>
        <v>0.30499999999999999</v>
      </c>
      <c r="R37" s="92">
        <v>0</v>
      </c>
      <c r="S37" s="625">
        <v>0.30499999999999999</v>
      </c>
      <c r="T37" s="93">
        <f t="shared" si="11"/>
        <v>5.0000000000000001E-3</v>
      </c>
      <c r="U37" s="94">
        <v>0</v>
      </c>
      <c r="V37" s="95">
        <v>5.0000000000000001E-3</v>
      </c>
      <c r="W37" s="93">
        <f t="shared" si="12"/>
        <v>0</v>
      </c>
      <c r="X37" s="94">
        <v>0</v>
      </c>
      <c r="Y37" s="95"/>
      <c r="Z37" s="93">
        <f t="shared" si="13"/>
        <v>0</v>
      </c>
      <c r="AA37" s="94">
        <v>0</v>
      </c>
      <c r="AB37" s="95"/>
      <c r="AC37" s="189">
        <f t="shared" si="14"/>
        <v>5.0000000000000001E-3</v>
      </c>
      <c r="AD37" s="190"/>
      <c r="AE37" s="189">
        <f t="shared" si="53"/>
        <v>5.0000000000000001E-3</v>
      </c>
      <c r="AF37" s="190">
        <f t="shared" si="15"/>
        <v>0</v>
      </c>
      <c r="AG37" s="189">
        <v>0</v>
      </c>
      <c r="AH37" s="95"/>
      <c r="AI37" s="190">
        <f t="shared" si="16"/>
        <v>3.2000000000000001E-2</v>
      </c>
      <c r="AJ37" s="189">
        <v>0</v>
      </c>
      <c r="AK37" s="95">
        <v>3.2000000000000001E-2</v>
      </c>
      <c r="AL37" s="190">
        <f t="shared" si="17"/>
        <v>1.4E-2</v>
      </c>
      <c r="AM37" s="189">
        <v>0</v>
      </c>
      <c r="AN37" s="95">
        <v>1.4E-2</v>
      </c>
      <c r="AO37" s="190">
        <f t="shared" si="18"/>
        <v>4.5999999999999999E-2</v>
      </c>
      <c r="AP37" s="190"/>
      <c r="AQ37" s="189">
        <f t="shared" si="54"/>
        <v>4.5999999999999999E-2</v>
      </c>
      <c r="AR37" s="190">
        <f t="shared" si="52"/>
        <v>5.0999999999999997E-2</v>
      </c>
      <c r="AS37" s="190"/>
      <c r="AT37" s="189">
        <f t="shared" si="55"/>
        <v>5.0999999999999997E-2</v>
      </c>
      <c r="AU37" s="190">
        <f t="shared" si="20"/>
        <v>2.8000000000000001E-2</v>
      </c>
      <c r="AV37" s="189">
        <v>0</v>
      </c>
      <c r="AW37" s="96">
        <v>2.8000000000000001E-2</v>
      </c>
      <c r="AX37" s="190">
        <f t="shared" si="21"/>
        <v>1.2E-2</v>
      </c>
      <c r="AY37" s="189">
        <v>0</v>
      </c>
      <c r="AZ37" s="95">
        <v>1.2E-2</v>
      </c>
      <c r="BA37" s="190">
        <f t="shared" si="22"/>
        <v>2.5000000000000001E-2</v>
      </c>
      <c r="BB37" s="189">
        <v>0</v>
      </c>
      <c r="BC37" s="95">
        <v>2.5000000000000001E-2</v>
      </c>
      <c r="BD37" s="190">
        <f t="shared" si="23"/>
        <v>6.5000000000000002E-2</v>
      </c>
      <c r="BE37" s="190"/>
      <c r="BF37" s="189">
        <f t="shared" si="56"/>
        <v>6.5000000000000002E-2</v>
      </c>
      <c r="BG37" s="190">
        <f t="shared" si="24"/>
        <v>0.11599999999999999</v>
      </c>
      <c r="BH37" s="190"/>
      <c r="BI37" s="189">
        <f t="shared" si="57"/>
        <v>0.11599999999999999</v>
      </c>
      <c r="BJ37" s="190">
        <f t="shared" si="25"/>
        <v>0</v>
      </c>
      <c r="BK37" s="189">
        <v>0</v>
      </c>
      <c r="BL37" s="95">
        <v>0</v>
      </c>
      <c r="BM37" s="190">
        <f t="shared" si="26"/>
        <v>0</v>
      </c>
      <c r="BN37" s="189">
        <v>0</v>
      </c>
      <c r="BO37" s="95">
        <v>0</v>
      </c>
      <c r="BP37" s="190">
        <f t="shared" si="27"/>
        <v>0</v>
      </c>
      <c r="BQ37" s="189">
        <v>0</v>
      </c>
      <c r="BR37" s="95">
        <v>0</v>
      </c>
      <c r="BS37" s="87">
        <f t="shared" si="28"/>
        <v>0</v>
      </c>
      <c r="BT37" s="87"/>
      <c r="BU37" s="88">
        <f t="shared" si="58"/>
        <v>0</v>
      </c>
      <c r="BV37" s="87">
        <f t="shared" si="29"/>
        <v>0.11599999999999999</v>
      </c>
      <c r="BW37" s="87"/>
      <c r="BX37" s="88">
        <f t="shared" si="59"/>
        <v>0.11599999999999999</v>
      </c>
      <c r="BY37" s="90">
        <f t="shared" si="51"/>
        <v>0.38032786885245901</v>
      </c>
    </row>
    <row r="38" spans="2:77" ht="23.25" customHeight="1" x14ac:dyDescent="0.25">
      <c r="B38" s="826"/>
      <c r="C38" s="904"/>
      <c r="D38" s="74" t="s">
        <v>32</v>
      </c>
      <c r="E38" s="186">
        <f t="shared" si="0"/>
        <v>333.33</v>
      </c>
      <c r="F38" s="75">
        <f t="shared" si="1"/>
        <v>10.715999999999999</v>
      </c>
      <c r="G38" s="76">
        <f t="shared" si="47"/>
        <v>3.214832148321483E-2</v>
      </c>
      <c r="H38" s="78">
        <f t="shared" si="3"/>
        <v>66.417379999999994</v>
      </c>
      <c r="I38" s="78">
        <f t="shared" si="4"/>
        <v>77.133379999999988</v>
      </c>
      <c r="J38" s="76">
        <f t="shared" si="48"/>
        <v>0.23140245402454021</v>
      </c>
      <c r="K38" s="78">
        <f t="shared" si="6"/>
        <v>135.61745000000002</v>
      </c>
      <c r="L38" s="78">
        <f t="shared" si="7"/>
        <v>212.75083000000001</v>
      </c>
      <c r="M38" s="76">
        <f t="shared" si="49"/>
        <v>0.63825887258872593</v>
      </c>
      <c r="N38" s="78">
        <f t="shared" si="9"/>
        <v>0</v>
      </c>
      <c r="O38" s="78">
        <f t="shared" si="32"/>
        <v>212.75083000000001</v>
      </c>
      <c r="P38" s="76">
        <f t="shared" si="50"/>
        <v>0.63825887258872593</v>
      </c>
      <c r="Q38" s="91">
        <f t="shared" si="10"/>
        <v>333.33</v>
      </c>
      <c r="R38" s="92">
        <v>0</v>
      </c>
      <c r="S38" s="625">
        <v>333.33</v>
      </c>
      <c r="T38" s="93">
        <f t="shared" si="11"/>
        <v>10.715999999999999</v>
      </c>
      <c r="U38" s="94">
        <v>0</v>
      </c>
      <c r="V38" s="95">
        <v>10.715999999999999</v>
      </c>
      <c r="W38" s="93">
        <f t="shared" si="12"/>
        <v>0</v>
      </c>
      <c r="X38" s="94">
        <v>0</v>
      </c>
      <c r="Y38" s="95"/>
      <c r="Z38" s="93">
        <f t="shared" si="13"/>
        <v>0</v>
      </c>
      <c r="AA38" s="94">
        <v>0</v>
      </c>
      <c r="AB38" s="95"/>
      <c r="AC38" s="189">
        <f t="shared" si="14"/>
        <v>10.715999999999999</v>
      </c>
      <c r="AD38" s="190"/>
      <c r="AE38" s="189">
        <f t="shared" si="53"/>
        <v>10.715999999999999</v>
      </c>
      <c r="AF38" s="190">
        <f t="shared" si="15"/>
        <v>0</v>
      </c>
      <c r="AG38" s="189">
        <v>0</v>
      </c>
      <c r="AH38" s="95"/>
      <c r="AI38" s="190">
        <f t="shared" si="16"/>
        <v>40.193379999999998</v>
      </c>
      <c r="AJ38" s="189">
        <v>0</v>
      </c>
      <c r="AK38" s="95">
        <v>40.193379999999998</v>
      </c>
      <c r="AL38" s="190">
        <f t="shared" si="17"/>
        <v>26.224</v>
      </c>
      <c r="AM38" s="189">
        <v>0</v>
      </c>
      <c r="AN38" s="95">
        <v>26.224</v>
      </c>
      <c r="AO38" s="190">
        <f t="shared" si="18"/>
        <v>66.417379999999994</v>
      </c>
      <c r="AP38" s="190"/>
      <c r="AQ38" s="189">
        <f t="shared" si="54"/>
        <v>66.417379999999994</v>
      </c>
      <c r="AR38" s="190">
        <f t="shared" si="52"/>
        <v>77.133379999999988</v>
      </c>
      <c r="AS38" s="190"/>
      <c r="AT38" s="189">
        <f t="shared" si="55"/>
        <v>77.133379999999988</v>
      </c>
      <c r="AU38" s="190">
        <f t="shared" si="20"/>
        <v>39.71</v>
      </c>
      <c r="AV38" s="189">
        <v>0</v>
      </c>
      <c r="AW38" s="96">
        <v>39.71</v>
      </c>
      <c r="AX38" s="190">
        <f t="shared" si="21"/>
        <v>28.846450000000001</v>
      </c>
      <c r="AY38" s="189">
        <v>0</v>
      </c>
      <c r="AZ38" s="95">
        <v>28.846450000000001</v>
      </c>
      <c r="BA38" s="190">
        <f t="shared" si="22"/>
        <v>67.061000000000007</v>
      </c>
      <c r="BB38" s="189">
        <v>0</v>
      </c>
      <c r="BC38" s="95">
        <v>67.061000000000007</v>
      </c>
      <c r="BD38" s="190">
        <f t="shared" si="23"/>
        <v>135.61745000000002</v>
      </c>
      <c r="BE38" s="190"/>
      <c r="BF38" s="189">
        <f t="shared" si="56"/>
        <v>135.61745000000002</v>
      </c>
      <c r="BG38" s="190">
        <f t="shared" si="24"/>
        <v>212.75083000000001</v>
      </c>
      <c r="BH38" s="190"/>
      <c r="BI38" s="189">
        <f t="shared" si="57"/>
        <v>212.75083000000001</v>
      </c>
      <c r="BJ38" s="190">
        <f t="shared" si="25"/>
        <v>0</v>
      </c>
      <c r="BK38" s="189">
        <v>0</v>
      </c>
      <c r="BL38" s="95">
        <v>0</v>
      </c>
      <c r="BM38" s="190">
        <f t="shared" si="26"/>
        <v>0</v>
      </c>
      <c r="BN38" s="189">
        <v>0</v>
      </c>
      <c r="BO38" s="95">
        <v>0</v>
      </c>
      <c r="BP38" s="190">
        <f t="shared" si="27"/>
        <v>0</v>
      </c>
      <c r="BQ38" s="189">
        <v>0</v>
      </c>
      <c r="BR38" s="95">
        <v>0</v>
      </c>
      <c r="BS38" s="87">
        <f t="shared" si="28"/>
        <v>0</v>
      </c>
      <c r="BT38" s="87"/>
      <c r="BU38" s="88">
        <f t="shared" si="58"/>
        <v>0</v>
      </c>
      <c r="BV38" s="87">
        <f t="shared" si="29"/>
        <v>212.75083000000001</v>
      </c>
      <c r="BW38" s="87"/>
      <c r="BX38" s="88">
        <f t="shared" si="59"/>
        <v>212.75083000000001</v>
      </c>
      <c r="BY38" s="90">
        <f t="shared" si="51"/>
        <v>0.63825887258872593</v>
      </c>
    </row>
    <row r="39" spans="2:77" ht="15.75" customHeight="1" x14ac:dyDescent="0.25">
      <c r="B39" s="825" t="s">
        <v>70</v>
      </c>
      <c r="C39" s="894" t="s">
        <v>71</v>
      </c>
      <c r="D39" s="74" t="s">
        <v>52</v>
      </c>
      <c r="E39" s="186">
        <f t="shared" si="0"/>
        <v>5.5309999999999997</v>
      </c>
      <c r="F39" s="75">
        <f t="shared" si="1"/>
        <v>0</v>
      </c>
      <c r="G39" s="76">
        <f t="shared" si="47"/>
        <v>0</v>
      </c>
      <c r="H39" s="78">
        <f t="shared" si="3"/>
        <v>1.925</v>
      </c>
      <c r="I39" s="78">
        <f t="shared" si="4"/>
        <v>1.925</v>
      </c>
      <c r="J39" s="76">
        <f t="shared" si="48"/>
        <v>0.34803832941601881</v>
      </c>
      <c r="K39" s="78">
        <f t="shared" si="6"/>
        <v>3.37</v>
      </c>
      <c r="L39" s="78">
        <f t="shared" si="7"/>
        <v>5.2949999999999999</v>
      </c>
      <c r="M39" s="76">
        <f t="shared" si="49"/>
        <v>0.95733140480925694</v>
      </c>
      <c r="N39" s="78">
        <f t="shared" si="9"/>
        <v>0</v>
      </c>
      <c r="O39" s="78">
        <f t="shared" si="32"/>
        <v>5.2949999999999999</v>
      </c>
      <c r="P39" s="76">
        <f t="shared" si="50"/>
        <v>0.95733140480925694</v>
      </c>
      <c r="Q39" s="91">
        <f t="shared" si="10"/>
        <v>5.5309999999999997</v>
      </c>
      <c r="R39" s="92">
        <v>0</v>
      </c>
      <c r="S39" s="625">
        <v>5.5309999999999997</v>
      </c>
      <c r="T39" s="93">
        <f t="shared" si="11"/>
        <v>0</v>
      </c>
      <c r="U39" s="94">
        <v>0</v>
      </c>
      <c r="V39" s="95">
        <v>0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0</v>
      </c>
      <c r="AD39" s="190">
        <v>0</v>
      </c>
      <c r="AE39" s="189">
        <f t="shared" si="53"/>
        <v>0</v>
      </c>
      <c r="AF39" s="190">
        <f t="shared" si="15"/>
        <v>0.42399999999999999</v>
      </c>
      <c r="AG39" s="189">
        <v>0</v>
      </c>
      <c r="AH39" s="95">
        <v>0.42399999999999999</v>
      </c>
      <c r="AI39" s="190">
        <f t="shared" si="16"/>
        <v>0.60799999999999998</v>
      </c>
      <c r="AJ39" s="189">
        <v>0</v>
      </c>
      <c r="AK39" s="95">
        <v>0.60799999999999998</v>
      </c>
      <c r="AL39" s="190">
        <f t="shared" si="17"/>
        <v>0.89300000000000002</v>
      </c>
      <c r="AM39" s="189">
        <v>0</v>
      </c>
      <c r="AN39" s="95">
        <v>0.89300000000000002</v>
      </c>
      <c r="AO39" s="190">
        <f t="shared" si="18"/>
        <v>1.925</v>
      </c>
      <c r="AP39" s="190">
        <v>0</v>
      </c>
      <c r="AQ39" s="189">
        <f t="shared" si="54"/>
        <v>1.925</v>
      </c>
      <c r="AR39" s="190">
        <f t="shared" si="52"/>
        <v>1.925</v>
      </c>
      <c r="AS39" s="190">
        <v>0</v>
      </c>
      <c r="AT39" s="189">
        <f t="shared" si="55"/>
        <v>1.925</v>
      </c>
      <c r="AU39" s="190">
        <f t="shared" si="20"/>
        <v>1.0229999999999999</v>
      </c>
      <c r="AV39" s="189">
        <v>0</v>
      </c>
      <c r="AW39" s="96">
        <v>1.0229999999999999</v>
      </c>
      <c r="AX39" s="190">
        <f t="shared" si="21"/>
        <v>0.223</v>
      </c>
      <c r="AY39" s="189">
        <v>0</v>
      </c>
      <c r="AZ39" s="95">
        <v>0.223</v>
      </c>
      <c r="BA39" s="190">
        <f t="shared" si="22"/>
        <v>2.1240000000000001</v>
      </c>
      <c r="BB39" s="189">
        <v>0</v>
      </c>
      <c r="BC39" s="95">
        <v>2.1240000000000001</v>
      </c>
      <c r="BD39" s="190">
        <f t="shared" si="23"/>
        <v>3.37</v>
      </c>
      <c r="BE39" s="190">
        <v>0</v>
      </c>
      <c r="BF39" s="189">
        <f t="shared" si="56"/>
        <v>3.37</v>
      </c>
      <c r="BG39" s="190">
        <f t="shared" si="24"/>
        <v>5.2949999999999999</v>
      </c>
      <c r="BH39" s="190">
        <v>0</v>
      </c>
      <c r="BI39" s="189">
        <f t="shared" si="57"/>
        <v>5.2949999999999999</v>
      </c>
      <c r="BJ39" s="190">
        <f t="shared" si="25"/>
        <v>0</v>
      </c>
      <c r="BK39" s="189">
        <v>0</v>
      </c>
      <c r="BL39" s="95">
        <v>0</v>
      </c>
      <c r="BM39" s="190">
        <f t="shared" si="26"/>
        <v>0</v>
      </c>
      <c r="BN39" s="189">
        <v>0</v>
      </c>
      <c r="BO39" s="95">
        <v>0</v>
      </c>
      <c r="BP39" s="190">
        <f t="shared" si="27"/>
        <v>0</v>
      </c>
      <c r="BQ39" s="189">
        <v>0</v>
      </c>
      <c r="BR39" s="95">
        <v>0</v>
      </c>
      <c r="BS39" s="87">
        <f t="shared" si="28"/>
        <v>0</v>
      </c>
      <c r="BT39" s="87">
        <v>0</v>
      </c>
      <c r="BU39" s="88">
        <f t="shared" si="58"/>
        <v>0</v>
      </c>
      <c r="BV39" s="87">
        <f t="shared" si="29"/>
        <v>5.2949999999999999</v>
      </c>
      <c r="BW39" s="87">
        <v>0</v>
      </c>
      <c r="BX39" s="88">
        <f t="shared" si="59"/>
        <v>5.2949999999999999</v>
      </c>
      <c r="BY39" s="90">
        <f t="shared" si="51"/>
        <v>0.95733140480925694</v>
      </c>
    </row>
    <row r="40" spans="2:77" ht="15.75" customHeight="1" x14ac:dyDescent="0.25">
      <c r="B40" s="826"/>
      <c r="C40" s="895"/>
      <c r="D40" s="74" t="s">
        <v>32</v>
      </c>
      <c r="E40" s="186">
        <f t="shared" si="0"/>
        <v>2599.7220000000002</v>
      </c>
      <c r="F40" s="75">
        <f t="shared" si="1"/>
        <v>0</v>
      </c>
      <c r="G40" s="76">
        <f t="shared" si="47"/>
        <v>0</v>
      </c>
      <c r="H40" s="78">
        <f t="shared" si="3"/>
        <v>937.08245000000011</v>
      </c>
      <c r="I40" s="78">
        <f t="shared" si="4"/>
        <v>937.08245000000011</v>
      </c>
      <c r="J40" s="76">
        <f t="shared" si="48"/>
        <v>0.36045486786664116</v>
      </c>
      <c r="K40" s="78">
        <f t="shared" si="6"/>
        <v>1559.6769999999999</v>
      </c>
      <c r="L40" s="78">
        <f t="shared" si="7"/>
        <v>2496.75945</v>
      </c>
      <c r="M40" s="76">
        <f t="shared" si="49"/>
        <v>0.96039478451926774</v>
      </c>
      <c r="N40" s="78">
        <f t="shared" si="9"/>
        <v>0</v>
      </c>
      <c r="O40" s="78">
        <f t="shared" si="32"/>
        <v>2496.75945</v>
      </c>
      <c r="P40" s="76">
        <f t="shared" si="50"/>
        <v>0.96039478451926774</v>
      </c>
      <c r="Q40" s="91">
        <f t="shared" si="10"/>
        <v>2599.7220000000002</v>
      </c>
      <c r="R40" s="92">
        <v>0</v>
      </c>
      <c r="S40" s="625">
        <v>2599.7220000000002</v>
      </c>
      <c r="T40" s="93">
        <f t="shared" si="11"/>
        <v>0</v>
      </c>
      <c r="U40" s="94">
        <v>0</v>
      </c>
      <c r="V40" s="95">
        <v>0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0</v>
      </c>
      <c r="AD40" s="190">
        <v>0</v>
      </c>
      <c r="AE40" s="189">
        <f t="shared" si="53"/>
        <v>0</v>
      </c>
      <c r="AF40" s="190">
        <f t="shared" si="15"/>
        <v>170.619</v>
      </c>
      <c r="AG40" s="189">
        <v>0</v>
      </c>
      <c r="AH40" s="95">
        <v>170.619</v>
      </c>
      <c r="AI40" s="190">
        <f t="shared" si="16"/>
        <v>243.893</v>
      </c>
      <c r="AJ40" s="189">
        <v>0</v>
      </c>
      <c r="AK40" s="95">
        <v>243.893</v>
      </c>
      <c r="AL40" s="190">
        <f t="shared" si="17"/>
        <v>522.57045000000005</v>
      </c>
      <c r="AM40" s="189">
        <v>0</v>
      </c>
      <c r="AN40" s="95">
        <v>522.57045000000005</v>
      </c>
      <c r="AO40" s="190">
        <f t="shared" si="18"/>
        <v>937.08245000000011</v>
      </c>
      <c r="AP40" s="190">
        <v>0</v>
      </c>
      <c r="AQ40" s="189">
        <f t="shared" si="54"/>
        <v>937.08245000000011</v>
      </c>
      <c r="AR40" s="190">
        <f t="shared" si="52"/>
        <v>937.08245000000011</v>
      </c>
      <c r="AS40" s="190">
        <v>0</v>
      </c>
      <c r="AT40" s="189">
        <f t="shared" si="55"/>
        <v>937.08245000000011</v>
      </c>
      <c r="AU40" s="190">
        <f t="shared" si="20"/>
        <v>519.58199999999999</v>
      </c>
      <c r="AV40" s="189">
        <v>0</v>
      </c>
      <c r="AW40" s="96">
        <v>519.58199999999999</v>
      </c>
      <c r="AX40" s="190">
        <f t="shared" si="21"/>
        <v>138.74700000000001</v>
      </c>
      <c r="AY40" s="189">
        <v>0</v>
      </c>
      <c r="AZ40" s="95">
        <v>138.74700000000001</v>
      </c>
      <c r="BA40" s="190">
        <f t="shared" si="22"/>
        <v>901.34799999999996</v>
      </c>
      <c r="BB40" s="189">
        <v>0</v>
      </c>
      <c r="BC40" s="95">
        <v>901.34799999999996</v>
      </c>
      <c r="BD40" s="190">
        <f t="shared" si="23"/>
        <v>1559.6769999999999</v>
      </c>
      <c r="BE40" s="190">
        <v>0</v>
      </c>
      <c r="BF40" s="189">
        <f t="shared" si="56"/>
        <v>1559.6769999999999</v>
      </c>
      <c r="BG40" s="190">
        <f t="shared" si="24"/>
        <v>2496.75945</v>
      </c>
      <c r="BH40" s="190">
        <v>0</v>
      </c>
      <c r="BI40" s="189">
        <f t="shared" si="57"/>
        <v>2496.75945</v>
      </c>
      <c r="BJ40" s="190">
        <f t="shared" si="25"/>
        <v>0</v>
      </c>
      <c r="BK40" s="189">
        <v>0</v>
      </c>
      <c r="BL40" s="95">
        <v>0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</v>
      </c>
      <c r="BQ40" s="189">
        <v>0</v>
      </c>
      <c r="BR40" s="95">
        <v>0</v>
      </c>
      <c r="BS40" s="87">
        <f t="shared" si="28"/>
        <v>0</v>
      </c>
      <c r="BT40" s="87">
        <v>0</v>
      </c>
      <c r="BU40" s="88">
        <f t="shared" si="58"/>
        <v>0</v>
      </c>
      <c r="BV40" s="87">
        <f t="shared" si="29"/>
        <v>2496.75945</v>
      </c>
      <c r="BW40" s="87">
        <v>0</v>
      </c>
      <c r="BX40" s="88">
        <f t="shared" si="59"/>
        <v>2496.75945</v>
      </c>
      <c r="BY40" s="191">
        <f t="shared" si="51"/>
        <v>0.96039478451926774</v>
      </c>
    </row>
    <row r="41" spans="2:77" ht="15.75" customHeight="1" x14ac:dyDescent="0.25">
      <c r="B41" s="825" t="s">
        <v>72</v>
      </c>
      <c r="C41" s="896" t="s">
        <v>73</v>
      </c>
      <c r="D41" s="74" t="s">
        <v>57</v>
      </c>
      <c r="E41" s="186">
        <f t="shared" si="0"/>
        <v>8</v>
      </c>
      <c r="F41" s="75">
        <f t="shared" si="1"/>
        <v>0</v>
      </c>
      <c r="G41" s="76">
        <f t="shared" si="47"/>
        <v>0</v>
      </c>
      <c r="H41" s="78">
        <f t="shared" si="3"/>
        <v>1</v>
      </c>
      <c r="I41" s="78">
        <f t="shared" si="4"/>
        <v>1</v>
      </c>
      <c r="J41" s="76">
        <f t="shared" si="48"/>
        <v>0.125</v>
      </c>
      <c r="K41" s="78">
        <f t="shared" si="6"/>
        <v>6</v>
      </c>
      <c r="L41" s="78">
        <f t="shared" si="7"/>
        <v>7</v>
      </c>
      <c r="M41" s="76">
        <f t="shared" si="49"/>
        <v>0.875</v>
      </c>
      <c r="N41" s="78">
        <f t="shared" si="9"/>
        <v>0</v>
      </c>
      <c r="O41" s="78">
        <f t="shared" si="32"/>
        <v>7</v>
      </c>
      <c r="P41" s="76">
        <f t="shared" si="50"/>
        <v>0.875</v>
      </c>
      <c r="Q41" s="91">
        <f t="shared" si="10"/>
        <v>8</v>
      </c>
      <c r="R41" s="92">
        <v>0</v>
      </c>
      <c r="S41" s="630">
        <v>8</v>
      </c>
      <c r="T41" s="93">
        <f t="shared" si="11"/>
        <v>0</v>
      </c>
      <c r="U41" s="94">
        <v>0</v>
      </c>
      <c r="V41" s="192"/>
      <c r="W41" s="93">
        <f t="shared" si="12"/>
        <v>0</v>
      </c>
      <c r="X41" s="94">
        <v>0</v>
      </c>
      <c r="Y41" s="192"/>
      <c r="Z41" s="93">
        <f t="shared" si="13"/>
        <v>0</v>
      </c>
      <c r="AA41" s="94">
        <v>0</v>
      </c>
      <c r="AB41" s="192"/>
      <c r="AC41" s="189">
        <f t="shared" si="14"/>
        <v>0</v>
      </c>
      <c r="AD41" s="190"/>
      <c r="AE41" s="189">
        <f t="shared" si="53"/>
        <v>0</v>
      </c>
      <c r="AF41" s="190">
        <f t="shared" si="15"/>
        <v>0</v>
      </c>
      <c r="AG41" s="189">
        <v>0</v>
      </c>
      <c r="AH41" s="192"/>
      <c r="AI41" s="190">
        <f t="shared" si="16"/>
        <v>0</v>
      </c>
      <c r="AJ41" s="189">
        <v>0</v>
      </c>
      <c r="AK41" s="192">
        <v>0</v>
      </c>
      <c r="AL41" s="190">
        <f t="shared" si="17"/>
        <v>1</v>
      </c>
      <c r="AM41" s="189">
        <v>0</v>
      </c>
      <c r="AN41" s="192">
        <v>1</v>
      </c>
      <c r="AO41" s="190">
        <f t="shared" si="18"/>
        <v>1</v>
      </c>
      <c r="AP41" s="190"/>
      <c r="AQ41" s="189">
        <f t="shared" si="54"/>
        <v>1</v>
      </c>
      <c r="AR41" s="190">
        <f t="shared" si="52"/>
        <v>1</v>
      </c>
      <c r="AS41" s="190"/>
      <c r="AT41" s="189">
        <f t="shared" si="55"/>
        <v>1</v>
      </c>
      <c r="AU41" s="190">
        <f t="shared" si="20"/>
        <v>1</v>
      </c>
      <c r="AV41" s="189">
        <v>0</v>
      </c>
      <c r="AW41" s="97">
        <v>1</v>
      </c>
      <c r="AX41" s="190">
        <f t="shared" si="21"/>
        <v>2</v>
      </c>
      <c r="AY41" s="189">
        <v>0</v>
      </c>
      <c r="AZ41" s="192">
        <v>2</v>
      </c>
      <c r="BA41" s="190">
        <f t="shared" si="22"/>
        <v>3</v>
      </c>
      <c r="BB41" s="189">
        <v>0</v>
      </c>
      <c r="BC41" s="192">
        <v>3</v>
      </c>
      <c r="BD41" s="190">
        <f t="shared" si="23"/>
        <v>6</v>
      </c>
      <c r="BE41" s="190"/>
      <c r="BF41" s="189">
        <f t="shared" si="56"/>
        <v>6</v>
      </c>
      <c r="BG41" s="190">
        <f t="shared" si="24"/>
        <v>7</v>
      </c>
      <c r="BH41" s="190"/>
      <c r="BI41" s="189">
        <f t="shared" si="57"/>
        <v>7</v>
      </c>
      <c r="BJ41" s="190">
        <f t="shared" si="25"/>
        <v>0</v>
      </c>
      <c r="BK41" s="189">
        <v>0</v>
      </c>
      <c r="BL41" s="192">
        <v>0</v>
      </c>
      <c r="BM41" s="190">
        <f t="shared" si="26"/>
        <v>0</v>
      </c>
      <c r="BN41" s="189">
        <v>0</v>
      </c>
      <c r="BO41" s="192"/>
      <c r="BP41" s="190">
        <f t="shared" si="27"/>
        <v>0</v>
      </c>
      <c r="BQ41" s="189">
        <v>0</v>
      </c>
      <c r="BR41" s="192"/>
      <c r="BS41" s="87">
        <f t="shared" si="28"/>
        <v>0</v>
      </c>
      <c r="BT41" s="87"/>
      <c r="BU41" s="88">
        <f t="shared" si="58"/>
        <v>0</v>
      </c>
      <c r="BV41" s="87">
        <f t="shared" si="29"/>
        <v>7</v>
      </c>
      <c r="BW41" s="87"/>
      <c r="BX41" s="88">
        <f t="shared" si="59"/>
        <v>7</v>
      </c>
      <c r="BY41" s="193">
        <f t="shared" si="51"/>
        <v>0.875</v>
      </c>
    </row>
    <row r="42" spans="2:77" ht="15.75" customHeight="1" thickBot="1" x14ac:dyDescent="0.3">
      <c r="B42" s="829"/>
      <c r="C42" s="897"/>
      <c r="D42" s="617" t="s">
        <v>32</v>
      </c>
      <c r="E42" s="186">
        <f t="shared" si="0"/>
        <v>98.9</v>
      </c>
      <c r="F42" s="75">
        <f t="shared" si="1"/>
        <v>0</v>
      </c>
      <c r="G42" s="76">
        <f t="shared" si="47"/>
        <v>0</v>
      </c>
      <c r="H42" s="78">
        <f t="shared" si="3"/>
        <v>14.875</v>
      </c>
      <c r="I42" s="78">
        <f t="shared" si="4"/>
        <v>14.875</v>
      </c>
      <c r="J42" s="76">
        <f t="shared" si="48"/>
        <v>0.15040444893832153</v>
      </c>
      <c r="K42" s="78">
        <f t="shared" si="6"/>
        <v>273.68700000000001</v>
      </c>
      <c r="L42" s="78">
        <f t="shared" si="7"/>
        <v>288.56200000000001</v>
      </c>
      <c r="M42" s="76">
        <f t="shared" si="49"/>
        <v>2.9177148634984831</v>
      </c>
      <c r="N42" s="78">
        <f t="shared" si="9"/>
        <v>0</v>
      </c>
      <c r="O42" s="78">
        <f t="shared" si="32"/>
        <v>288.56200000000001</v>
      </c>
      <c r="P42" s="76">
        <f t="shared" si="50"/>
        <v>2.9177148634984831</v>
      </c>
      <c r="Q42" s="162">
        <f t="shared" si="10"/>
        <v>98.9</v>
      </c>
      <c r="R42" s="163">
        <v>0</v>
      </c>
      <c r="S42" s="631">
        <v>98.9</v>
      </c>
      <c r="T42" s="164">
        <f t="shared" si="11"/>
        <v>0</v>
      </c>
      <c r="U42" s="165">
        <v>0</v>
      </c>
      <c r="V42" s="195"/>
      <c r="W42" s="164">
        <f t="shared" si="12"/>
        <v>0</v>
      </c>
      <c r="X42" s="165">
        <v>0</v>
      </c>
      <c r="Y42" s="195"/>
      <c r="Z42" s="164">
        <f t="shared" si="13"/>
        <v>0</v>
      </c>
      <c r="AA42" s="165">
        <v>0</v>
      </c>
      <c r="AB42" s="195"/>
      <c r="AC42" s="197">
        <f t="shared" si="14"/>
        <v>0</v>
      </c>
      <c r="AD42" s="198"/>
      <c r="AE42" s="199">
        <f t="shared" si="53"/>
        <v>0</v>
      </c>
      <c r="AF42" s="198">
        <f t="shared" si="15"/>
        <v>0</v>
      </c>
      <c r="AG42" s="197"/>
      <c r="AH42" s="195"/>
      <c r="AI42" s="198">
        <f t="shared" si="16"/>
        <v>0</v>
      </c>
      <c r="AJ42" s="197"/>
      <c r="AK42" s="195">
        <v>0</v>
      </c>
      <c r="AL42" s="198">
        <f t="shared" si="17"/>
        <v>14.875</v>
      </c>
      <c r="AM42" s="197"/>
      <c r="AN42" s="195">
        <v>14.875</v>
      </c>
      <c r="AO42" s="198">
        <f t="shared" si="18"/>
        <v>14.875</v>
      </c>
      <c r="AP42" s="198"/>
      <c r="AQ42" s="189">
        <f t="shared" si="54"/>
        <v>14.875</v>
      </c>
      <c r="AR42" s="198">
        <f t="shared" si="52"/>
        <v>14.875</v>
      </c>
      <c r="AS42" s="198"/>
      <c r="AT42" s="199">
        <f t="shared" si="55"/>
        <v>14.875</v>
      </c>
      <c r="AU42" s="198">
        <f t="shared" si="20"/>
        <v>4.8310000000000004</v>
      </c>
      <c r="AV42" s="197"/>
      <c r="AW42" s="196">
        <v>4.8310000000000004</v>
      </c>
      <c r="AX42" s="198">
        <f t="shared" si="21"/>
        <v>12.448</v>
      </c>
      <c r="AY42" s="197"/>
      <c r="AZ42" s="195">
        <v>12.448</v>
      </c>
      <c r="BA42" s="198">
        <f t="shared" si="22"/>
        <v>256.40800000000002</v>
      </c>
      <c r="BB42" s="197"/>
      <c r="BC42" s="195">
        <v>256.40800000000002</v>
      </c>
      <c r="BD42" s="198">
        <f t="shared" si="23"/>
        <v>273.68700000000001</v>
      </c>
      <c r="BE42" s="198"/>
      <c r="BF42" s="199">
        <f t="shared" si="56"/>
        <v>273.68700000000001</v>
      </c>
      <c r="BG42" s="198">
        <f t="shared" si="24"/>
        <v>288.56200000000001</v>
      </c>
      <c r="BH42" s="198"/>
      <c r="BI42" s="197">
        <f t="shared" si="57"/>
        <v>288.56200000000001</v>
      </c>
      <c r="BJ42" s="198">
        <f t="shared" si="25"/>
        <v>0</v>
      </c>
      <c r="BK42" s="197"/>
      <c r="BL42" s="195">
        <v>0</v>
      </c>
      <c r="BM42" s="198">
        <f t="shared" si="26"/>
        <v>0</v>
      </c>
      <c r="BN42" s="197"/>
      <c r="BO42" s="195"/>
      <c r="BP42" s="198">
        <f t="shared" si="27"/>
        <v>0</v>
      </c>
      <c r="BQ42" s="197"/>
      <c r="BR42" s="195"/>
      <c r="BS42" s="200">
        <f t="shared" si="28"/>
        <v>0</v>
      </c>
      <c r="BT42" s="200"/>
      <c r="BU42" s="120">
        <f t="shared" si="58"/>
        <v>0</v>
      </c>
      <c r="BV42" s="200">
        <f t="shared" si="29"/>
        <v>288.56200000000001</v>
      </c>
      <c r="BW42" s="200"/>
      <c r="BX42" s="120">
        <f t="shared" si="59"/>
        <v>288.56200000000001</v>
      </c>
      <c r="BY42" s="122">
        <f t="shared" si="51"/>
        <v>2.9177148634984831</v>
      </c>
    </row>
    <row r="43" spans="2:77" ht="12" customHeight="1" x14ac:dyDescent="0.25">
      <c r="B43" s="796" t="s">
        <v>74</v>
      </c>
      <c r="C43" s="898" t="s">
        <v>75</v>
      </c>
      <c r="D43" s="616" t="s">
        <v>36</v>
      </c>
      <c r="E43" s="202">
        <f t="shared" si="0"/>
        <v>5.9939999999999998</v>
      </c>
      <c r="F43" s="39">
        <f t="shared" si="1"/>
        <v>0.23499999999999999</v>
      </c>
      <c r="G43" s="40">
        <f t="shared" si="47"/>
        <v>3.920587253920587E-2</v>
      </c>
      <c r="H43" s="42">
        <f t="shared" si="3"/>
        <v>0.64800000000000002</v>
      </c>
      <c r="I43" s="42">
        <f t="shared" si="4"/>
        <v>0.88300000000000001</v>
      </c>
      <c r="J43" s="40">
        <f t="shared" si="48"/>
        <v>0.14731398064731399</v>
      </c>
      <c r="K43" s="42">
        <f t="shared" si="6"/>
        <v>3.6930000000000001</v>
      </c>
      <c r="L43" s="42">
        <f t="shared" si="7"/>
        <v>4.5760000000000005</v>
      </c>
      <c r="M43" s="40">
        <f t="shared" si="49"/>
        <v>0.76343009676343021</v>
      </c>
      <c r="N43" s="42">
        <f t="shared" si="9"/>
        <v>0</v>
      </c>
      <c r="O43" s="42">
        <f t="shared" si="32"/>
        <v>4.5760000000000005</v>
      </c>
      <c r="P43" s="40">
        <f t="shared" si="50"/>
        <v>0.76343009676343021</v>
      </c>
      <c r="Q43" s="203">
        <f t="shared" si="10"/>
        <v>5.9939999999999998</v>
      </c>
      <c r="R43" s="45">
        <v>0</v>
      </c>
      <c r="S43" s="622">
        <v>5.9939999999999998</v>
      </c>
      <c r="T43" s="204">
        <f t="shared" si="11"/>
        <v>0</v>
      </c>
      <c r="U43" s="47">
        <v>0</v>
      </c>
      <c r="V43" s="48"/>
      <c r="W43" s="204">
        <f t="shared" si="12"/>
        <v>0</v>
      </c>
      <c r="X43" s="47">
        <v>0</v>
      </c>
      <c r="Y43" s="48"/>
      <c r="Z43" s="204">
        <f t="shared" si="13"/>
        <v>0.23499999999999999</v>
      </c>
      <c r="AA43" s="47">
        <v>0</v>
      </c>
      <c r="AB43" s="48">
        <v>0.23499999999999999</v>
      </c>
      <c r="AC43" s="205">
        <f t="shared" si="14"/>
        <v>0.23499999999999999</v>
      </c>
      <c r="AD43" s="206">
        <v>0</v>
      </c>
      <c r="AE43" s="207">
        <f t="shared" si="53"/>
        <v>0.23499999999999999</v>
      </c>
      <c r="AF43" s="205">
        <f t="shared" si="15"/>
        <v>0</v>
      </c>
      <c r="AG43" s="208">
        <v>0</v>
      </c>
      <c r="AH43" s="48"/>
      <c r="AI43" s="205">
        <f t="shared" si="16"/>
        <v>0</v>
      </c>
      <c r="AJ43" s="208">
        <v>0</v>
      </c>
      <c r="AK43" s="48">
        <v>0</v>
      </c>
      <c r="AL43" s="205">
        <f t="shared" si="17"/>
        <v>0.64800000000000002</v>
      </c>
      <c r="AM43" s="208">
        <v>0</v>
      </c>
      <c r="AN43" s="48">
        <v>0.64800000000000002</v>
      </c>
      <c r="AO43" s="205">
        <f t="shared" si="18"/>
        <v>0.64800000000000002</v>
      </c>
      <c r="AP43" s="206">
        <v>0</v>
      </c>
      <c r="AQ43" s="207">
        <f t="shared" si="54"/>
        <v>0.64800000000000002</v>
      </c>
      <c r="AR43" s="205">
        <f t="shared" si="52"/>
        <v>0.88300000000000001</v>
      </c>
      <c r="AS43" s="206">
        <v>0</v>
      </c>
      <c r="AT43" s="207">
        <f t="shared" si="55"/>
        <v>0.88300000000000001</v>
      </c>
      <c r="AU43" s="205">
        <f t="shared" si="20"/>
        <v>0</v>
      </c>
      <c r="AV43" s="208">
        <v>0</v>
      </c>
      <c r="AW43" s="49">
        <v>0</v>
      </c>
      <c r="AX43" s="205">
        <f t="shared" si="21"/>
        <v>1.298</v>
      </c>
      <c r="AY43" s="208">
        <v>0</v>
      </c>
      <c r="AZ43" s="48">
        <v>1.298</v>
      </c>
      <c r="BA43" s="205">
        <f t="shared" si="22"/>
        <v>2.395</v>
      </c>
      <c r="BB43" s="208">
        <v>0</v>
      </c>
      <c r="BC43" s="48">
        <v>2.395</v>
      </c>
      <c r="BD43" s="205">
        <f t="shared" si="23"/>
        <v>3.6930000000000001</v>
      </c>
      <c r="BE43" s="206">
        <v>0</v>
      </c>
      <c r="BF43" s="207">
        <f t="shared" si="56"/>
        <v>3.6930000000000001</v>
      </c>
      <c r="BG43" s="205">
        <f t="shared" si="24"/>
        <v>4.5760000000000005</v>
      </c>
      <c r="BH43" s="206">
        <v>0</v>
      </c>
      <c r="BI43" s="207">
        <f t="shared" si="57"/>
        <v>4.5760000000000005</v>
      </c>
      <c r="BJ43" s="205">
        <f t="shared" si="25"/>
        <v>0</v>
      </c>
      <c r="BK43" s="208">
        <v>0</v>
      </c>
      <c r="BL43" s="48">
        <v>0</v>
      </c>
      <c r="BM43" s="205">
        <f t="shared" si="26"/>
        <v>0</v>
      </c>
      <c r="BN43" s="208">
        <v>0</v>
      </c>
      <c r="BO43" s="48">
        <v>0</v>
      </c>
      <c r="BP43" s="205">
        <f t="shared" si="27"/>
        <v>0</v>
      </c>
      <c r="BQ43" s="208">
        <v>0</v>
      </c>
      <c r="BR43" s="48">
        <v>0</v>
      </c>
      <c r="BS43" s="209">
        <f t="shared" si="28"/>
        <v>0</v>
      </c>
      <c r="BT43" s="210">
        <v>0</v>
      </c>
      <c r="BU43" s="51">
        <f t="shared" si="58"/>
        <v>0</v>
      </c>
      <c r="BV43" s="209">
        <f t="shared" si="29"/>
        <v>4.5760000000000005</v>
      </c>
      <c r="BW43" s="210">
        <v>0</v>
      </c>
      <c r="BX43" s="51">
        <f t="shared" si="59"/>
        <v>4.5760000000000005</v>
      </c>
      <c r="BY43" s="54">
        <f t="shared" si="51"/>
        <v>0.76343009676343021</v>
      </c>
    </row>
    <row r="44" spans="2:77" ht="12" customHeight="1" x14ac:dyDescent="0.25">
      <c r="B44" s="832"/>
      <c r="C44" s="899"/>
      <c r="D44" s="74" t="s">
        <v>76</v>
      </c>
      <c r="E44" s="186">
        <f t="shared" si="0"/>
        <v>48</v>
      </c>
      <c r="F44" s="75">
        <f t="shared" si="1"/>
        <v>3</v>
      </c>
      <c r="G44" s="76">
        <f t="shared" si="47"/>
        <v>6.25E-2</v>
      </c>
      <c r="H44" s="78">
        <f t="shared" si="3"/>
        <v>5</v>
      </c>
      <c r="I44" s="78">
        <f t="shared" si="4"/>
        <v>8</v>
      </c>
      <c r="J44" s="76">
        <f t="shared" si="48"/>
        <v>0.16666666666666666</v>
      </c>
      <c r="K44" s="78">
        <f t="shared" si="6"/>
        <v>20</v>
      </c>
      <c r="L44" s="78">
        <f t="shared" si="7"/>
        <v>28</v>
      </c>
      <c r="M44" s="76">
        <f t="shared" si="49"/>
        <v>0.58333333333333337</v>
      </c>
      <c r="N44" s="78">
        <f t="shared" si="9"/>
        <v>0</v>
      </c>
      <c r="O44" s="78">
        <f t="shared" si="32"/>
        <v>28</v>
      </c>
      <c r="P44" s="76">
        <f t="shared" si="50"/>
        <v>0.58333333333333337</v>
      </c>
      <c r="Q44" s="211">
        <f t="shared" si="10"/>
        <v>48</v>
      </c>
      <c r="R44" s="92">
        <v>0</v>
      </c>
      <c r="S44" s="625">
        <v>48</v>
      </c>
      <c r="T44" s="212">
        <f t="shared" si="11"/>
        <v>0</v>
      </c>
      <c r="U44" s="94">
        <v>0</v>
      </c>
      <c r="V44" s="95"/>
      <c r="W44" s="212">
        <f t="shared" si="12"/>
        <v>0</v>
      </c>
      <c r="X44" s="94">
        <v>0</v>
      </c>
      <c r="Y44" s="95"/>
      <c r="Z44" s="212">
        <f t="shared" si="13"/>
        <v>3</v>
      </c>
      <c r="AA44" s="94">
        <v>0</v>
      </c>
      <c r="AB44" s="95">
        <v>3</v>
      </c>
      <c r="AC44" s="213">
        <f t="shared" si="14"/>
        <v>3</v>
      </c>
      <c r="AD44" s="190">
        <v>0</v>
      </c>
      <c r="AE44" s="189">
        <f t="shared" si="53"/>
        <v>3</v>
      </c>
      <c r="AF44" s="213">
        <f t="shared" si="15"/>
        <v>0</v>
      </c>
      <c r="AG44" s="189">
        <v>0</v>
      </c>
      <c r="AH44" s="95"/>
      <c r="AI44" s="213">
        <f t="shared" si="16"/>
        <v>0</v>
      </c>
      <c r="AJ44" s="189">
        <v>0</v>
      </c>
      <c r="AK44" s="95">
        <v>0</v>
      </c>
      <c r="AL44" s="213">
        <f t="shared" si="17"/>
        <v>5</v>
      </c>
      <c r="AM44" s="189">
        <v>0</v>
      </c>
      <c r="AN44" s="95">
        <v>5</v>
      </c>
      <c r="AO44" s="213">
        <f>AP44+AQ44</f>
        <v>5</v>
      </c>
      <c r="AP44" s="190">
        <v>0</v>
      </c>
      <c r="AQ44" s="189">
        <f t="shared" si="54"/>
        <v>5</v>
      </c>
      <c r="AR44" s="213">
        <f t="shared" si="52"/>
        <v>8</v>
      </c>
      <c r="AS44" s="190">
        <v>0</v>
      </c>
      <c r="AT44" s="189">
        <f t="shared" si="55"/>
        <v>8</v>
      </c>
      <c r="AU44" s="213">
        <f t="shared" si="20"/>
        <v>0</v>
      </c>
      <c r="AV44" s="189">
        <v>0</v>
      </c>
      <c r="AW44" s="96">
        <v>0</v>
      </c>
      <c r="AX44" s="213">
        <f t="shared" si="21"/>
        <v>7</v>
      </c>
      <c r="AY44" s="189">
        <v>0</v>
      </c>
      <c r="AZ44" s="95">
        <v>7</v>
      </c>
      <c r="BA44" s="213">
        <f t="shared" si="22"/>
        <v>13</v>
      </c>
      <c r="BB44" s="189">
        <v>0</v>
      </c>
      <c r="BC44" s="95">
        <v>13</v>
      </c>
      <c r="BD44" s="213">
        <f t="shared" si="23"/>
        <v>20</v>
      </c>
      <c r="BE44" s="190">
        <v>0</v>
      </c>
      <c r="BF44" s="189">
        <f t="shared" si="56"/>
        <v>20</v>
      </c>
      <c r="BG44" s="213">
        <f t="shared" si="24"/>
        <v>28</v>
      </c>
      <c r="BH44" s="190">
        <v>0</v>
      </c>
      <c r="BI44" s="189">
        <f t="shared" si="57"/>
        <v>28</v>
      </c>
      <c r="BJ44" s="213">
        <f t="shared" si="25"/>
        <v>0</v>
      </c>
      <c r="BK44" s="189">
        <v>0</v>
      </c>
      <c r="BL44" s="95">
        <v>0</v>
      </c>
      <c r="BM44" s="213">
        <f t="shared" si="26"/>
        <v>0</v>
      </c>
      <c r="BN44" s="189">
        <v>0</v>
      </c>
      <c r="BO44" s="95">
        <v>0</v>
      </c>
      <c r="BP44" s="213">
        <f t="shared" si="27"/>
        <v>0</v>
      </c>
      <c r="BQ44" s="189">
        <v>0</v>
      </c>
      <c r="BR44" s="95">
        <v>0</v>
      </c>
      <c r="BS44" s="86">
        <f t="shared" si="28"/>
        <v>0</v>
      </c>
      <c r="BT44" s="87">
        <v>0</v>
      </c>
      <c r="BU44" s="88">
        <f t="shared" si="58"/>
        <v>0</v>
      </c>
      <c r="BV44" s="86">
        <f t="shared" si="29"/>
        <v>28</v>
      </c>
      <c r="BW44" s="87">
        <v>0</v>
      </c>
      <c r="BX44" s="88">
        <f t="shared" si="59"/>
        <v>28</v>
      </c>
      <c r="BY44" s="90">
        <f t="shared" si="51"/>
        <v>0.58333333333333337</v>
      </c>
    </row>
    <row r="45" spans="2:77" ht="12" customHeight="1" thickBot="1" x14ac:dyDescent="0.3">
      <c r="B45" s="797"/>
      <c r="C45" s="900"/>
      <c r="D45" s="617" t="s">
        <v>32</v>
      </c>
      <c r="E45" s="214">
        <f t="shared" si="0"/>
        <v>8610.58</v>
      </c>
      <c r="F45" s="161">
        <f t="shared" si="1"/>
        <v>318.33499999999998</v>
      </c>
      <c r="G45" s="108">
        <f t="shared" si="47"/>
        <v>3.6970215711369034E-2</v>
      </c>
      <c r="H45" s="110">
        <f t="shared" si="3"/>
        <v>918.19500000000005</v>
      </c>
      <c r="I45" s="110">
        <f t="shared" si="4"/>
        <v>1236.53</v>
      </c>
      <c r="J45" s="108">
        <f t="shared" si="48"/>
        <v>0.14360588949873296</v>
      </c>
      <c r="K45" s="110">
        <f t="shared" si="6"/>
        <v>4696.0119999999997</v>
      </c>
      <c r="L45" s="110">
        <f t="shared" si="7"/>
        <v>5932.5419999999995</v>
      </c>
      <c r="M45" s="108">
        <f t="shared" si="49"/>
        <v>0.68898285597485875</v>
      </c>
      <c r="N45" s="110">
        <f t="shared" si="9"/>
        <v>0</v>
      </c>
      <c r="O45" s="110">
        <f t="shared" si="32"/>
        <v>5932.5419999999995</v>
      </c>
      <c r="P45" s="108">
        <f t="shared" si="50"/>
        <v>0.68898285597485875</v>
      </c>
      <c r="Q45" s="215">
        <f t="shared" si="10"/>
        <v>8610.58</v>
      </c>
      <c r="R45" s="163">
        <v>0</v>
      </c>
      <c r="S45" s="626">
        <v>8610.58</v>
      </c>
      <c r="T45" s="216">
        <f t="shared" si="11"/>
        <v>0</v>
      </c>
      <c r="U45" s="165">
        <v>0</v>
      </c>
      <c r="V45" s="99"/>
      <c r="W45" s="216">
        <f t="shared" si="12"/>
        <v>0</v>
      </c>
      <c r="X45" s="165">
        <v>0</v>
      </c>
      <c r="Y45" s="99"/>
      <c r="Z45" s="216">
        <f t="shared" si="13"/>
        <v>318.33499999999998</v>
      </c>
      <c r="AA45" s="165">
        <v>0</v>
      </c>
      <c r="AB45" s="99">
        <v>318.33499999999998</v>
      </c>
      <c r="AC45" s="217">
        <f t="shared" si="14"/>
        <v>318.33499999999998</v>
      </c>
      <c r="AD45" s="218">
        <v>0</v>
      </c>
      <c r="AE45" s="199">
        <f t="shared" si="53"/>
        <v>318.33499999999998</v>
      </c>
      <c r="AF45" s="217">
        <f t="shared" si="15"/>
        <v>0</v>
      </c>
      <c r="AG45" s="219">
        <v>0</v>
      </c>
      <c r="AH45" s="99"/>
      <c r="AI45" s="217">
        <f t="shared" si="16"/>
        <v>0</v>
      </c>
      <c r="AJ45" s="219">
        <v>0</v>
      </c>
      <c r="AK45" s="99"/>
      <c r="AL45" s="217">
        <f t="shared" si="17"/>
        <v>918.19500000000005</v>
      </c>
      <c r="AM45" s="219">
        <v>0</v>
      </c>
      <c r="AN45" s="99">
        <v>918.19500000000005</v>
      </c>
      <c r="AO45" s="217">
        <f t="shared" si="18"/>
        <v>918.19500000000005</v>
      </c>
      <c r="AP45" s="218">
        <v>0</v>
      </c>
      <c r="AQ45" s="199">
        <f t="shared" si="54"/>
        <v>918.19500000000005</v>
      </c>
      <c r="AR45" s="217">
        <f t="shared" si="52"/>
        <v>1236.53</v>
      </c>
      <c r="AS45" s="218">
        <v>0</v>
      </c>
      <c r="AT45" s="199">
        <f t="shared" si="55"/>
        <v>1236.53</v>
      </c>
      <c r="AU45" s="217">
        <f t="shared" si="20"/>
        <v>0</v>
      </c>
      <c r="AV45" s="219">
        <v>0</v>
      </c>
      <c r="AW45" s="100">
        <v>0</v>
      </c>
      <c r="AX45" s="217">
        <f t="shared" si="21"/>
        <v>1646.019</v>
      </c>
      <c r="AY45" s="219">
        <v>0</v>
      </c>
      <c r="AZ45" s="99">
        <v>1646.019</v>
      </c>
      <c r="BA45" s="217">
        <f t="shared" si="22"/>
        <v>3049.9929999999999</v>
      </c>
      <c r="BB45" s="219">
        <v>0</v>
      </c>
      <c r="BC45" s="99">
        <v>3049.9929999999999</v>
      </c>
      <c r="BD45" s="217">
        <f t="shared" si="23"/>
        <v>4696.0119999999997</v>
      </c>
      <c r="BE45" s="218">
        <v>0</v>
      </c>
      <c r="BF45" s="199">
        <f t="shared" si="56"/>
        <v>4696.0119999999997</v>
      </c>
      <c r="BG45" s="217">
        <f t="shared" si="24"/>
        <v>5932.5419999999995</v>
      </c>
      <c r="BH45" s="218">
        <v>0</v>
      </c>
      <c r="BI45" s="199">
        <f t="shared" si="57"/>
        <v>5932.5419999999995</v>
      </c>
      <c r="BJ45" s="217">
        <f t="shared" si="25"/>
        <v>0</v>
      </c>
      <c r="BK45" s="219">
        <v>0</v>
      </c>
      <c r="BL45" s="99">
        <v>0</v>
      </c>
      <c r="BM45" s="217">
        <f t="shared" si="26"/>
        <v>0</v>
      </c>
      <c r="BN45" s="219">
        <v>0</v>
      </c>
      <c r="BO45" s="99">
        <v>0</v>
      </c>
      <c r="BP45" s="217">
        <f t="shared" si="27"/>
        <v>0</v>
      </c>
      <c r="BQ45" s="219">
        <v>0</v>
      </c>
      <c r="BR45" s="99">
        <v>0</v>
      </c>
      <c r="BS45" s="220">
        <f t="shared" si="28"/>
        <v>0</v>
      </c>
      <c r="BT45" s="221">
        <v>0</v>
      </c>
      <c r="BU45" s="120">
        <f t="shared" si="58"/>
        <v>0</v>
      </c>
      <c r="BV45" s="220">
        <f t="shared" si="29"/>
        <v>5932.5419999999995</v>
      </c>
      <c r="BW45" s="221">
        <v>0</v>
      </c>
      <c r="BX45" s="119">
        <f t="shared" si="59"/>
        <v>5932.5419999999995</v>
      </c>
      <c r="BY45" s="122">
        <f t="shared" si="51"/>
        <v>0.68898285597485875</v>
      </c>
    </row>
    <row r="46" spans="2:77" ht="21" customHeight="1" x14ac:dyDescent="0.25">
      <c r="B46" s="796" t="s">
        <v>77</v>
      </c>
      <c r="C46" s="909" t="s">
        <v>78</v>
      </c>
      <c r="D46" s="616" t="s">
        <v>36</v>
      </c>
      <c r="E46" s="202">
        <f t="shared" si="0"/>
        <v>0</v>
      </c>
      <c r="F46" s="39">
        <f t="shared" si="1"/>
        <v>0</v>
      </c>
      <c r="G46" s="40"/>
      <c r="H46" s="42">
        <f t="shared" si="3"/>
        <v>0</v>
      </c>
      <c r="I46" s="42">
        <f t="shared" si="4"/>
        <v>0</v>
      </c>
      <c r="J46" s="40">
        <v>0</v>
      </c>
      <c r="K46" s="42">
        <f t="shared" si="6"/>
        <v>0.13500000000000001</v>
      </c>
      <c r="L46" s="42">
        <f t="shared" si="7"/>
        <v>0.13500000000000001</v>
      </c>
      <c r="M46" s="40"/>
      <c r="N46" s="42">
        <f t="shared" si="9"/>
        <v>0</v>
      </c>
      <c r="O46" s="42">
        <f t="shared" si="32"/>
        <v>0.13500000000000001</v>
      </c>
      <c r="P46" s="40"/>
      <c r="Q46" s="44">
        <f t="shared" si="10"/>
        <v>0</v>
      </c>
      <c r="R46" s="45">
        <v>0</v>
      </c>
      <c r="S46" s="622"/>
      <c r="T46" s="46">
        <f t="shared" si="11"/>
        <v>0</v>
      </c>
      <c r="U46" s="47">
        <v>0</v>
      </c>
      <c r="V46" s="48">
        <v>0</v>
      </c>
      <c r="W46" s="46">
        <f t="shared" si="12"/>
        <v>0</v>
      </c>
      <c r="X46" s="47">
        <v>0</v>
      </c>
      <c r="Y46" s="48">
        <v>0</v>
      </c>
      <c r="Z46" s="46">
        <f t="shared" si="13"/>
        <v>0</v>
      </c>
      <c r="AA46" s="47">
        <v>0</v>
      </c>
      <c r="AB46" s="48">
        <v>0</v>
      </c>
      <c r="AC46" s="222">
        <f t="shared" si="14"/>
        <v>0</v>
      </c>
      <c r="AD46" s="223">
        <v>0</v>
      </c>
      <c r="AE46" s="207">
        <f t="shared" si="53"/>
        <v>0</v>
      </c>
      <c r="AF46" s="222">
        <f t="shared" si="15"/>
        <v>0</v>
      </c>
      <c r="AG46" s="207">
        <v>0</v>
      </c>
      <c r="AH46" s="48">
        <v>0</v>
      </c>
      <c r="AI46" s="222">
        <f t="shared" si="16"/>
        <v>0</v>
      </c>
      <c r="AJ46" s="207">
        <v>0</v>
      </c>
      <c r="AK46" s="48">
        <v>0</v>
      </c>
      <c r="AL46" s="222">
        <f t="shared" si="17"/>
        <v>0</v>
      </c>
      <c r="AM46" s="207">
        <v>0</v>
      </c>
      <c r="AN46" s="48">
        <v>0</v>
      </c>
      <c r="AO46" s="222">
        <f t="shared" si="18"/>
        <v>0</v>
      </c>
      <c r="AP46" s="223">
        <v>0</v>
      </c>
      <c r="AQ46" s="207">
        <f t="shared" si="54"/>
        <v>0</v>
      </c>
      <c r="AR46" s="222">
        <f t="shared" si="52"/>
        <v>0</v>
      </c>
      <c r="AS46" s="223">
        <v>0</v>
      </c>
      <c r="AT46" s="207">
        <f t="shared" si="55"/>
        <v>0</v>
      </c>
      <c r="AU46" s="222">
        <f t="shared" si="20"/>
        <v>0</v>
      </c>
      <c r="AV46" s="207">
        <v>0</v>
      </c>
      <c r="AW46" s="49">
        <v>0</v>
      </c>
      <c r="AX46" s="222">
        <f t="shared" si="21"/>
        <v>0</v>
      </c>
      <c r="AY46" s="207">
        <v>0</v>
      </c>
      <c r="AZ46" s="48">
        <v>0</v>
      </c>
      <c r="BA46" s="222">
        <f t="shared" si="22"/>
        <v>0.13500000000000001</v>
      </c>
      <c r="BB46" s="207">
        <v>0</v>
      </c>
      <c r="BC46" s="48">
        <v>0.13500000000000001</v>
      </c>
      <c r="BD46" s="222">
        <f t="shared" si="23"/>
        <v>0.13500000000000001</v>
      </c>
      <c r="BE46" s="223">
        <v>0</v>
      </c>
      <c r="BF46" s="207">
        <f t="shared" si="56"/>
        <v>0.13500000000000001</v>
      </c>
      <c r="BG46" s="222">
        <f t="shared" si="24"/>
        <v>0.13500000000000001</v>
      </c>
      <c r="BH46" s="223">
        <v>0</v>
      </c>
      <c r="BI46" s="207">
        <f t="shared" si="57"/>
        <v>0.13500000000000001</v>
      </c>
      <c r="BJ46" s="222">
        <f t="shared" si="25"/>
        <v>0</v>
      </c>
      <c r="BK46" s="207">
        <v>0</v>
      </c>
      <c r="BL46" s="48">
        <v>0</v>
      </c>
      <c r="BM46" s="222">
        <f t="shared" si="26"/>
        <v>0</v>
      </c>
      <c r="BN46" s="207">
        <v>0</v>
      </c>
      <c r="BO46" s="48">
        <v>0</v>
      </c>
      <c r="BP46" s="222">
        <f t="shared" si="27"/>
        <v>0</v>
      </c>
      <c r="BQ46" s="207">
        <v>0</v>
      </c>
      <c r="BR46" s="48">
        <v>0</v>
      </c>
      <c r="BS46" s="224">
        <f t="shared" si="28"/>
        <v>0</v>
      </c>
      <c r="BT46" s="225">
        <v>0</v>
      </c>
      <c r="BU46" s="51">
        <f t="shared" si="58"/>
        <v>0</v>
      </c>
      <c r="BV46" s="224">
        <f t="shared" si="29"/>
        <v>0.13500000000000001</v>
      </c>
      <c r="BW46" s="225">
        <v>0</v>
      </c>
      <c r="BX46" s="51">
        <f t="shared" si="59"/>
        <v>0.13500000000000001</v>
      </c>
      <c r="BY46" s="193"/>
    </row>
    <row r="47" spans="2:77" ht="21" customHeight="1" thickBot="1" x14ac:dyDescent="0.3">
      <c r="B47" s="797"/>
      <c r="C47" s="910"/>
      <c r="D47" s="617" t="s">
        <v>32</v>
      </c>
      <c r="E47" s="214">
        <f t="shared" si="0"/>
        <v>0</v>
      </c>
      <c r="F47" s="161">
        <f t="shared" si="1"/>
        <v>0</v>
      </c>
      <c r="G47" s="108"/>
      <c r="H47" s="110">
        <f t="shared" si="3"/>
        <v>0</v>
      </c>
      <c r="I47" s="110">
        <f t="shared" si="4"/>
        <v>0</v>
      </c>
      <c r="J47" s="108">
        <v>0</v>
      </c>
      <c r="K47" s="110">
        <f t="shared" si="6"/>
        <v>174.86099999999999</v>
      </c>
      <c r="L47" s="110">
        <f t="shared" si="7"/>
        <v>174.86099999999999</v>
      </c>
      <c r="M47" s="108"/>
      <c r="N47" s="110">
        <f t="shared" si="9"/>
        <v>0</v>
      </c>
      <c r="O47" s="110">
        <f t="shared" si="32"/>
        <v>174.86099999999999</v>
      </c>
      <c r="P47" s="108"/>
      <c r="Q47" s="162">
        <f t="shared" si="10"/>
        <v>0</v>
      </c>
      <c r="R47" s="163">
        <v>0</v>
      </c>
      <c r="S47" s="626">
        <f>S46*748.57</f>
        <v>0</v>
      </c>
      <c r="T47" s="164">
        <f t="shared" si="11"/>
        <v>0</v>
      </c>
      <c r="U47" s="165">
        <v>0</v>
      </c>
      <c r="V47" s="99">
        <v>0</v>
      </c>
      <c r="W47" s="164">
        <f t="shared" si="12"/>
        <v>0</v>
      </c>
      <c r="X47" s="165">
        <v>0</v>
      </c>
      <c r="Y47" s="99">
        <v>0</v>
      </c>
      <c r="Z47" s="164">
        <f t="shared" si="13"/>
        <v>0</v>
      </c>
      <c r="AA47" s="165">
        <v>0</v>
      </c>
      <c r="AB47" s="99">
        <v>0</v>
      </c>
      <c r="AC47" s="226">
        <f t="shared" si="14"/>
        <v>0</v>
      </c>
      <c r="AD47" s="198">
        <v>0</v>
      </c>
      <c r="AE47" s="199">
        <f t="shared" si="53"/>
        <v>0</v>
      </c>
      <c r="AF47" s="226">
        <f t="shared" si="15"/>
        <v>0</v>
      </c>
      <c r="AG47" s="197">
        <v>0</v>
      </c>
      <c r="AH47" s="99">
        <v>0</v>
      </c>
      <c r="AI47" s="226">
        <f t="shared" si="16"/>
        <v>0</v>
      </c>
      <c r="AJ47" s="197">
        <v>0</v>
      </c>
      <c r="AK47" s="99">
        <v>0</v>
      </c>
      <c r="AL47" s="226">
        <f t="shared" si="17"/>
        <v>0</v>
      </c>
      <c r="AM47" s="197">
        <v>0</v>
      </c>
      <c r="AN47" s="99">
        <v>0</v>
      </c>
      <c r="AO47" s="226">
        <f t="shared" si="18"/>
        <v>0</v>
      </c>
      <c r="AP47" s="198">
        <v>0</v>
      </c>
      <c r="AQ47" s="199">
        <f t="shared" si="54"/>
        <v>0</v>
      </c>
      <c r="AR47" s="226">
        <f t="shared" si="52"/>
        <v>0</v>
      </c>
      <c r="AS47" s="198">
        <v>0</v>
      </c>
      <c r="AT47" s="197">
        <f t="shared" si="55"/>
        <v>0</v>
      </c>
      <c r="AU47" s="226">
        <f t="shared" si="20"/>
        <v>0</v>
      </c>
      <c r="AV47" s="197">
        <v>0</v>
      </c>
      <c r="AW47" s="100">
        <v>0</v>
      </c>
      <c r="AX47" s="226">
        <f t="shared" si="21"/>
        <v>0</v>
      </c>
      <c r="AY47" s="197">
        <v>0</v>
      </c>
      <c r="AZ47" s="99">
        <v>0</v>
      </c>
      <c r="BA47" s="226">
        <f t="shared" si="22"/>
        <v>174.86099999999999</v>
      </c>
      <c r="BB47" s="197">
        <v>0</v>
      </c>
      <c r="BC47" s="99">
        <v>174.86099999999999</v>
      </c>
      <c r="BD47" s="226">
        <f t="shared" si="23"/>
        <v>174.86099999999999</v>
      </c>
      <c r="BE47" s="198">
        <v>0</v>
      </c>
      <c r="BF47" s="199">
        <f t="shared" si="56"/>
        <v>174.86099999999999</v>
      </c>
      <c r="BG47" s="226">
        <f t="shared" si="24"/>
        <v>174.86099999999999</v>
      </c>
      <c r="BH47" s="198">
        <v>0</v>
      </c>
      <c r="BI47" s="197">
        <f t="shared" si="57"/>
        <v>174.86099999999999</v>
      </c>
      <c r="BJ47" s="226">
        <f t="shared" si="25"/>
        <v>0</v>
      </c>
      <c r="BK47" s="197">
        <v>0</v>
      </c>
      <c r="BL47" s="99">
        <v>0</v>
      </c>
      <c r="BM47" s="226">
        <f t="shared" si="26"/>
        <v>0</v>
      </c>
      <c r="BN47" s="197">
        <v>0</v>
      </c>
      <c r="BO47" s="99">
        <v>0</v>
      </c>
      <c r="BP47" s="226">
        <f t="shared" si="27"/>
        <v>0</v>
      </c>
      <c r="BQ47" s="197">
        <v>0</v>
      </c>
      <c r="BR47" s="99">
        <v>0</v>
      </c>
      <c r="BS47" s="227">
        <f t="shared" si="28"/>
        <v>0</v>
      </c>
      <c r="BT47" s="200">
        <v>0</v>
      </c>
      <c r="BU47" s="120">
        <f t="shared" si="58"/>
        <v>0</v>
      </c>
      <c r="BV47" s="227">
        <f t="shared" si="29"/>
        <v>174.86099999999999</v>
      </c>
      <c r="BW47" s="200">
        <v>0</v>
      </c>
      <c r="BX47" s="152">
        <f t="shared" si="59"/>
        <v>174.86099999999999</v>
      </c>
      <c r="BY47" s="228"/>
    </row>
    <row r="48" spans="2:77" ht="20.25" customHeight="1" x14ac:dyDescent="0.25">
      <c r="B48" s="796" t="s">
        <v>79</v>
      </c>
      <c r="C48" s="909" t="s">
        <v>80</v>
      </c>
      <c r="D48" s="618" t="s">
        <v>36</v>
      </c>
      <c r="E48" s="202">
        <f t="shared" si="0"/>
        <v>4.8000000000000001E-2</v>
      </c>
      <c r="F48" s="39">
        <f t="shared" si="1"/>
        <v>0.106</v>
      </c>
      <c r="G48" s="40">
        <f t="shared" si="47"/>
        <v>2.208333333333333</v>
      </c>
      <c r="H48" s="42">
        <f t="shared" si="3"/>
        <v>2.6000000000000002E-2</v>
      </c>
      <c r="I48" s="42">
        <f t="shared" si="4"/>
        <v>0.13200000000000001</v>
      </c>
      <c r="J48" s="40">
        <f t="shared" si="48"/>
        <v>2.75</v>
      </c>
      <c r="K48" s="42">
        <f t="shared" si="6"/>
        <v>1.7000000000000001E-2</v>
      </c>
      <c r="L48" s="42">
        <f t="shared" si="7"/>
        <v>0.14900000000000002</v>
      </c>
      <c r="M48" s="40">
        <f t="shared" si="49"/>
        <v>3.104166666666667</v>
      </c>
      <c r="N48" s="42">
        <f t="shared" si="9"/>
        <v>0</v>
      </c>
      <c r="O48" s="42">
        <f t="shared" si="32"/>
        <v>0.14900000000000002</v>
      </c>
      <c r="P48" s="40">
        <f t="shared" si="50"/>
        <v>3.104166666666667</v>
      </c>
      <c r="Q48" s="80">
        <f t="shared" si="10"/>
        <v>4.8000000000000001E-2</v>
      </c>
      <c r="R48" s="81">
        <v>0</v>
      </c>
      <c r="S48" s="624">
        <v>4.8000000000000001E-2</v>
      </c>
      <c r="T48" s="82">
        <f t="shared" si="11"/>
        <v>1E-3</v>
      </c>
      <c r="U48" s="83">
        <v>0</v>
      </c>
      <c r="V48" s="84">
        <v>1E-3</v>
      </c>
      <c r="W48" s="82">
        <f t="shared" si="12"/>
        <v>0.105</v>
      </c>
      <c r="X48" s="83">
        <v>0</v>
      </c>
      <c r="Y48" s="84">
        <v>0.105</v>
      </c>
      <c r="Z48" s="82">
        <f t="shared" si="13"/>
        <v>0</v>
      </c>
      <c r="AA48" s="83">
        <v>0</v>
      </c>
      <c r="AB48" s="84">
        <v>0</v>
      </c>
      <c r="AC48" s="222">
        <f t="shared" si="14"/>
        <v>0.106</v>
      </c>
      <c r="AD48" s="223">
        <v>0</v>
      </c>
      <c r="AE48" s="207">
        <f t="shared" si="53"/>
        <v>0.106</v>
      </c>
      <c r="AF48" s="222">
        <f t="shared" si="15"/>
        <v>8.9999999999999993E-3</v>
      </c>
      <c r="AG48" s="207">
        <v>0</v>
      </c>
      <c r="AH48" s="84">
        <v>8.9999999999999993E-3</v>
      </c>
      <c r="AI48" s="222">
        <f t="shared" si="16"/>
        <v>3.0000000000000001E-3</v>
      </c>
      <c r="AJ48" s="207">
        <v>0</v>
      </c>
      <c r="AK48" s="84">
        <v>3.0000000000000001E-3</v>
      </c>
      <c r="AL48" s="222">
        <f t="shared" si="17"/>
        <v>1.4E-2</v>
      </c>
      <c r="AM48" s="207">
        <v>0</v>
      </c>
      <c r="AN48" s="84">
        <v>1.4E-2</v>
      </c>
      <c r="AO48" s="222">
        <f t="shared" si="18"/>
        <v>2.6000000000000002E-2</v>
      </c>
      <c r="AP48" s="223">
        <v>0</v>
      </c>
      <c r="AQ48" s="207">
        <f t="shared" si="54"/>
        <v>2.6000000000000002E-2</v>
      </c>
      <c r="AR48" s="222">
        <f t="shared" si="52"/>
        <v>0.13200000000000001</v>
      </c>
      <c r="AS48" s="223">
        <v>0</v>
      </c>
      <c r="AT48" s="207">
        <f t="shared" si="55"/>
        <v>0.13200000000000001</v>
      </c>
      <c r="AU48" s="222">
        <f t="shared" si="20"/>
        <v>0</v>
      </c>
      <c r="AV48" s="207">
        <v>0</v>
      </c>
      <c r="AW48" s="85">
        <v>0</v>
      </c>
      <c r="AX48" s="222">
        <f t="shared" si="21"/>
        <v>1.0999999999999999E-2</v>
      </c>
      <c r="AY48" s="207">
        <v>0</v>
      </c>
      <c r="AZ48" s="84">
        <v>1.0999999999999999E-2</v>
      </c>
      <c r="BA48" s="222">
        <f t="shared" si="22"/>
        <v>6.0000000000000001E-3</v>
      </c>
      <c r="BB48" s="207">
        <v>0</v>
      </c>
      <c r="BC48" s="84">
        <v>6.0000000000000001E-3</v>
      </c>
      <c r="BD48" s="222">
        <f t="shared" si="23"/>
        <v>1.7000000000000001E-2</v>
      </c>
      <c r="BE48" s="223">
        <v>0</v>
      </c>
      <c r="BF48" s="207">
        <f t="shared" si="56"/>
        <v>1.7000000000000001E-2</v>
      </c>
      <c r="BG48" s="222">
        <f t="shared" si="24"/>
        <v>0.14900000000000002</v>
      </c>
      <c r="BH48" s="223">
        <v>0</v>
      </c>
      <c r="BI48" s="187">
        <f t="shared" si="57"/>
        <v>0.14900000000000002</v>
      </c>
      <c r="BJ48" s="222">
        <f t="shared" si="25"/>
        <v>0</v>
      </c>
      <c r="BK48" s="207">
        <v>0</v>
      </c>
      <c r="BL48" s="84">
        <v>0</v>
      </c>
      <c r="BM48" s="222">
        <f t="shared" si="26"/>
        <v>0</v>
      </c>
      <c r="BN48" s="207">
        <v>0</v>
      </c>
      <c r="BO48" s="84">
        <v>0</v>
      </c>
      <c r="BP48" s="222">
        <f t="shared" si="27"/>
        <v>0</v>
      </c>
      <c r="BQ48" s="207">
        <v>0</v>
      </c>
      <c r="BR48" s="84">
        <v>0</v>
      </c>
      <c r="BS48" s="224">
        <f t="shared" si="28"/>
        <v>0</v>
      </c>
      <c r="BT48" s="225">
        <v>0</v>
      </c>
      <c r="BU48" s="51">
        <f t="shared" si="58"/>
        <v>0</v>
      </c>
      <c r="BV48" s="224">
        <f t="shared" si="29"/>
        <v>0.14900000000000002</v>
      </c>
      <c r="BW48" s="225">
        <v>0</v>
      </c>
      <c r="BX48" s="51">
        <f t="shared" si="59"/>
        <v>0.14900000000000002</v>
      </c>
      <c r="BY48" s="54">
        <f t="shared" si="51"/>
        <v>3.104166666666667</v>
      </c>
    </row>
    <row r="49" spans="2:77" ht="20.25" customHeight="1" thickBot="1" x14ac:dyDescent="0.3">
      <c r="B49" s="797"/>
      <c r="C49" s="910"/>
      <c r="D49" s="617" t="s">
        <v>32</v>
      </c>
      <c r="E49" s="214">
        <f t="shared" si="0"/>
        <v>54.143999999999998</v>
      </c>
      <c r="F49" s="161">
        <f t="shared" si="1"/>
        <v>163.506</v>
      </c>
      <c r="G49" s="108">
        <f t="shared" si="47"/>
        <v>3.0198359929078014</v>
      </c>
      <c r="H49" s="110">
        <f t="shared" si="3"/>
        <v>30.718</v>
      </c>
      <c r="I49" s="110">
        <f t="shared" si="4"/>
        <v>194.22399999999999</v>
      </c>
      <c r="J49" s="108">
        <f t="shared" si="48"/>
        <v>3.5871749408983451</v>
      </c>
      <c r="K49" s="110">
        <f t="shared" si="6"/>
        <v>26.808</v>
      </c>
      <c r="L49" s="110">
        <f t="shared" si="7"/>
        <v>221.03199999999998</v>
      </c>
      <c r="M49" s="108">
        <f t="shared" si="49"/>
        <v>4.0822990543735225</v>
      </c>
      <c r="N49" s="110">
        <f t="shared" si="9"/>
        <v>0</v>
      </c>
      <c r="O49" s="110">
        <f t="shared" si="32"/>
        <v>221.03199999999998</v>
      </c>
      <c r="P49" s="108">
        <f t="shared" si="50"/>
        <v>4.0822990543735225</v>
      </c>
      <c r="Q49" s="230">
        <f t="shared" si="10"/>
        <v>54.143999999999998</v>
      </c>
      <c r="R49" s="231">
        <v>0</v>
      </c>
      <c r="S49" s="632">
        <f>S48*1128</f>
        <v>54.143999999999998</v>
      </c>
      <c r="T49" s="232">
        <f t="shared" si="11"/>
        <v>1.194</v>
      </c>
      <c r="U49" s="233">
        <v>0</v>
      </c>
      <c r="V49" s="234">
        <v>1.194</v>
      </c>
      <c r="W49" s="232">
        <f t="shared" si="12"/>
        <v>162.31200000000001</v>
      </c>
      <c r="X49" s="233">
        <v>0</v>
      </c>
      <c r="Y49" s="234">
        <v>162.31200000000001</v>
      </c>
      <c r="Z49" s="232">
        <f t="shared" si="13"/>
        <v>0</v>
      </c>
      <c r="AA49" s="233">
        <v>0</v>
      </c>
      <c r="AB49" s="234">
        <v>0</v>
      </c>
      <c r="AC49" s="226">
        <f t="shared" si="14"/>
        <v>163.506</v>
      </c>
      <c r="AD49" s="198">
        <v>0</v>
      </c>
      <c r="AE49" s="197">
        <f t="shared" si="53"/>
        <v>163.506</v>
      </c>
      <c r="AF49" s="226">
        <f t="shared" si="15"/>
        <v>19.276</v>
      </c>
      <c r="AG49" s="197">
        <v>0</v>
      </c>
      <c r="AH49" s="234">
        <v>19.276</v>
      </c>
      <c r="AI49" s="226">
        <f t="shared" si="16"/>
        <v>7.1870000000000003</v>
      </c>
      <c r="AJ49" s="197">
        <v>0</v>
      </c>
      <c r="AK49" s="234">
        <v>7.1870000000000003</v>
      </c>
      <c r="AL49" s="226">
        <f t="shared" si="17"/>
        <v>4.2549999999999999</v>
      </c>
      <c r="AM49" s="197">
        <v>0</v>
      </c>
      <c r="AN49" s="234">
        <v>4.2549999999999999</v>
      </c>
      <c r="AO49" s="226">
        <f t="shared" si="18"/>
        <v>30.718</v>
      </c>
      <c r="AP49" s="198">
        <v>0</v>
      </c>
      <c r="AQ49" s="197">
        <f t="shared" si="54"/>
        <v>30.718</v>
      </c>
      <c r="AR49" s="226">
        <f t="shared" si="52"/>
        <v>194.22399999999999</v>
      </c>
      <c r="AS49" s="198">
        <v>0</v>
      </c>
      <c r="AT49" s="199">
        <f t="shared" si="55"/>
        <v>194.22399999999999</v>
      </c>
      <c r="AU49" s="226">
        <f t="shared" si="20"/>
        <v>0</v>
      </c>
      <c r="AV49" s="197">
        <v>0</v>
      </c>
      <c r="AW49" s="235">
        <v>0</v>
      </c>
      <c r="AX49" s="226">
        <f t="shared" si="21"/>
        <v>17.95</v>
      </c>
      <c r="AY49" s="197">
        <v>0</v>
      </c>
      <c r="AZ49" s="234">
        <v>17.95</v>
      </c>
      <c r="BA49" s="226">
        <f t="shared" si="22"/>
        <v>8.8580000000000005</v>
      </c>
      <c r="BB49" s="197">
        <v>0</v>
      </c>
      <c r="BC49" s="234">
        <v>8.8580000000000005</v>
      </c>
      <c r="BD49" s="226">
        <f t="shared" si="23"/>
        <v>26.808</v>
      </c>
      <c r="BE49" s="198">
        <v>0</v>
      </c>
      <c r="BF49" s="197">
        <f t="shared" si="56"/>
        <v>26.808</v>
      </c>
      <c r="BG49" s="226">
        <f t="shared" si="24"/>
        <v>221.03199999999998</v>
      </c>
      <c r="BH49" s="198">
        <v>0</v>
      </c>
      <c r="BI49" s="199">
        <f t="shared" si="57"/>
        <v>221.03199999999998</v>
      </c>
      <c r="BJ49" s="226">
        <f t="shared" si="25"/>
        <v>0</v>
      </c>
      <c r="BK49" s="197">
        <v>0</v>
      </c>
      <c r="BL49" s="234">
        <v>0</v>
      </c>
      <c r="BM49" s="226">
        <f t="shared" si="26"/>
        <v>0</v>
      </c>
      <c r="BN49" s="197">
        <v>0</v>
      </c>
      <c r="BO49" s="234">
        <v>0</v>
      </c>
      <c r="BP49" s="226">
        <f t="shared" si="27"/>
        <v>0</v>
      </c>
      <c r="BQ49" s="197">
        <v>0</v>
      </c>
      <c r="BR49" s="234">
        <v>0</v>
      </c>
      <c r="BS49" s="227">
        <f t="shared" si="28"/>
        <v>0</v>
      </c>
      <c r="BT49" s="200">
        <v>0</v>
      </c>
      <c r="BU49" s="119">
        <f t="shared" si="58"/>
        <v>0</v>
      </c>
      <c r="BV49" s="227">
        <f t="shared" si="29"/>
        <v>221.03199999999998</v>
      </c>
      <c r="BW49" s="200">
        <v>0</v>
      </c>
      <c r="BX49" s="152">
        <f t="shared" si="59"/>
        <v>221.03199999999998</v>
      </c>
      <c r="BY49" s="122">
        <f t="shared" si="51"/>
        <v>4.0822990543735225</v>
      </c>
    </row>
    <row r="50" spans="2:77" ht="17.25" customHeight="1" x14ac:dyDescent="0.25">
      <c r="B50" s="821" t="s">
        <v>81</v>
      </c>
      <c r="C50" s="898" t="s">
        <v>82</v>
      </c>
      <c r="D50" s="618" t="s">
        <v>57</v>
      </c>
      <c r="E50" s="202">
        <f t="shared" si="0"/>
        <v>112</v>
      </c>
      <c r="F50" s="39">
        <f t="shared" si="1"/>
        <v>18</v>
      </c>
      <c r="G50" s="236">
        <f t="shared" si="47"/>
        <v>0.16071428571428573</v>
      </c>
      <c r="H50" s="237">
        <f t="shared" si="3"/>
        <v>1</v>
      </c>
      <c r="I50" s="237">
        <f t="shared" si="4"/>
        <v>19</v>
      </c>
      <c r="J50" s="236">
        <f t="shared" si="48"/>
        <v>0.16964285714285715</v>
      </c>
      <c r="K50" s="237">
        <f t="shared" si="6"/>
        <v>2</v>
      </c>
      <c r="L50" s="237">
        <f t="shared" si="7"/>
        <v>21</v>
      </c>
      <c r="M50" s="236">
        <f t="shared" si="49"/>
        <v>0.1875</v>
      </c>
      <c r="N50" s="237">
        <f t="shared" si="9"/>
        <v>0</v>
      </c>
      <c r="O50" s="237">
        <f t="shared" si="32"/>
        <v>21</v>
      </c>
      <c r="P50" s="236">
        <f t="shared" si="50"/>
        <v>0.1875</v>
      </c>
      <c r="Q50" s="44">
        <f t="shared" si="10"/>
        <v>112</v>
      </c>
      <c r="R50" s="45">
        <v>0</v>
      </c>
      <c r="S50" s="622">
        <v>112</v>
      </c>
      <c r="T50" s="46">
        <f t="shared" si="11"/>
        <v>13</v>
      </c>
      <c r="U50" s="47">
        <v>0</v>
      </c>
      <c r="V50" s="48">
        <v>13</v>
      </c>
      <c r="W50" s="46">
        <f t="shared" si="12"/>
        <v>0</v>
      </c>
      <c r="X50" s="47">
        <v>0</v>
      </c>
      <c r="Y50" s="48"/>
      <c r="Z50" s="46">
        <f t="shared" si="13"/>
        <v>5</v>
      </c>
      <c r="AA50" s="47">
        <v>0</v>
      </c>
      <c r="AB50" s="48">
        <v>5</v>
      </c>
      <c r="AC50" s="222">
        <f t="shared" si="14"/>
        <v>18</v>
      </c>
      <c r="AD50" s="223">
        <v>0</v>
      </c>
      <c r="AE50" s="207">
        <f t="shared" si="53"/>
        <v>18</v>
      </c>
      <c r="AF50" s="222">
        <f t="shared" si="15"/>
        <v>0</v>
      </c>
      <c r="AG50" s="207">
        <v>0</v>
      </c>
      <c r="AH50" s="48"/>
      <c r="AI50" s="222">
        <f t="shared" si="16"/>
        <v>0</v>
      </c>
      <c r="AJ50" s="207">
        <v>0</v>
      </c>
      <c r="AK50" s="48">
        <v>0</v>
      </c>
      <c r="AL50" s="222">
        <f t="shared" si="17"/>
        <v>1</v>
      </c>
      <c r="AM50" s="207">
        <v>0</v>
      </c>
      <c r="AN50" s="48">
        <v>1</v>
      </c>
      <c r="AO50" s="222">
        <f t="shared" si="18"/>
        <v>1</v>
      </c>
      <c r="AP50" s="223">
        <v>0</v>
      </c>
      <c r="AQ50" s="207">
        <f t="shared" si="54"/>
        <v>1</v>
      </c>
      <c r="AR50" s="222">
        <f t="shared" si="52"/>
        <v>19</v>
      </c>
      <c r="AS50" s="223">
        <v>0</v>
      </c>
      <c r="AT50" s="207">
        <f t="shared" si="55"/>
        <v>19</v>
      </c>
      <c r="AU50" s="222">
        <f t="shared" si="20"/>
        <v>0</v>
      </c>
      <c r="AV50" s="207">
        <v>0</v>
      </c>
      <c r="AW50" s="49">
        <v>0</v>
      </c>
      <c r="AX50" s="222">
        <f t="shared" si="21"/>
        <v>2</v>
      </c>
      <c r="AY50" s="207">
        <v>0</v>
      </c>
      <c r="AZ50" s="48">
        <v>2</v>
      </c>
      <c r="BA50" s="222">
        <f t="shared" si="22"/>
        <v>0</v>
      </c>
      <c r="BB50" s="207">
        <v>0</v>
      </c>
      <c r="BC50" s="48"/>
      <c r="BD50" s="222">
        <f t="shared" si="23"/>
        <v>2</v>
      </c>
      <c r="BE50" s="223">
        <v>0</v>
      </c>
      <c r="BF50" s="207">
        <f t="shared" si="56"/>
        <v>2</v>
      </c>
      <c r="BG50" s="222">
        <f t="shared" si="24"/>
        <v>21</v>
      </c>
      <c r="BH50" s="223">
        <v>0</v>
      </c>
      <c r="BI50" s="207">
        <f t="shared" si="57"/>
        <v>21</v>
      </c>
      <c r="BJ50" s="222">
        <f t="shared" si="25"/>
        <v>0</v>
      </c>
      <c r="BK50" s="207">
        <v>0</v>
      </c>
      <c r="BL50" s="48">
        <v>0</v>
      </c>
      <c r="BM50" s="222">
        <f t="shared" si="26"/>
        <v>0</v>
      </c>
      <c r="BN50" s="207">
        <v>0</v>
      </c>
      <c r="BO50" s="48">
        <v>0</v>
      </c>
      <c r="BP50" s="222">
        <f t="shared" si="27"/>
        <v>0</v>
      </c>
      <c r="BQ50" s="207">
        <v>0</v>
      </c>
      <c r="BR50" s="48">
        <v>0</v>
      </c>
      <c r="BS50" s="224">
        <f t="shared" si="28"/>
        <v>0</v>
      </c>
      <c r="BT50" s="225">
        <v>0</v>
      </c>
      <c r="BU50" s="51">
        <f t="shared" si="58"/>
        <v>0</v>
      </c>
      <c r="BV50" s="224">
        <f t="shared" si="29"/>
        <v>21</v>
      </c>
      <c r="BW50" s="225">
        <v>0</v>
      </c>
      <c r="BX50" s="51">
        <f t="shared" si="59"/>
        <v>21</v>
      </c>
      <c r="BY50" s="193">
        <f t="shared" si="51"/>
        <v>0.1875</v>
      </c>
    </row>
    <row r="51" spans="2:77" ht="17.25" customHeight="1" thickBot="1" x14ac:dyDescent="0.3">
      <c r="B51" s="822"/>
      <c r="C51" s="900"/>
      <c r="D51" s="619" t="s">
        <v>32</v>
      </c>
      <c r="E51" s="214">
        <f t="shared" si="0"/>
        <v>150.08000000000001</v>
      </c>
      <c r="F51" s="161">
        <f t="shared" si="1"/>
        <v>31.097999999999999</v>
      </c>
      <c r="G51" s="76">
        <f t="shared" si="47"/>
        <v>0.20720948827292107</v>
      </c>
      <c r="H51" s="239">
        <f t="shared" si="3"/>
        <v>1.4359999999999999</v>
      </c>
      <c r="I51" s="239">
        <f t="shared" si="4"/>
        <v>32.533999999999999</v>
      </c>
      <c r="J51" s="76">
        <f t="shared" si="48"/>
        <v>0.21677771855010658</v>
      </c>
      <c r="K51" s="239">
        <f t="shared" si="6"/>
        <v>2.3039999999999998</v>
      </c>
      <c r="L51" s="239">
        <f t="shared" si="7"/>
        <v>34.838000000000001</v>
      </c>
      <c r="M51" s="76">
        <f t="shared" si="49"/>
        <v>0.23212953091684432</v>
      </c>
      <c r="N51" s="239">
        <f t="shared" si="9"/>
        <v>0</v>
      </c>
      <c r="O51" s="239">
        <f t="shared" si="32"/>
        <v>34.838000000000001</v>
      </c>
      <c r="P51" s="76">
        <f t="shared" si="50"/>
        <v>0.23212953091684432</v>
      </c>
      <c r="Q51" s="162">
        <f t="shared" si="10"/>
        <v>150.08000000000001</v>
      </c>
      <c r="R51" s="163">
        <v>0</v>
      </c>
      <c r="S51" s="626">
        <f>S50*1.34</f>
        <v>150.08000000000001</v>
      </c>
      <c r="T51" s="164">
        <f t="shared" si="11"/>
        <v>26.864000000000001</v>
      </c>
      <c r="U51" s="165">
        <v>0</v>
      </c>
      <c r="V51" s="99">
        <v>26.864000000000001</v>
      </c>
      <c r="W51" s="164">
        <f t="shared" si="12"/>
        <v>0</v>
      </c>
      <c r="X51" s="165">
        <v>0</v>
      </c>
      <c r="Y51" s="99"/>
      <c r="Z51" s="164">
        <f t="shared" si="13"/>
        <v>4.234</v>
      </c>
      <c r="AA51" s="165">
        <v>0</v>
      </c>
      <c r="AB51" s="99">
        <v>4.234</v>
      </c>
      <c r="AC51" s="226">
        <f t="shared" si="14"/>
        <v>31.097999999999999</v>
      </c>
      <c r="AD51" s="198">
        <v>0</v>
      </c>
      <c r="AE51" s="197">
        <f t="shared" si="53"/>
        <v>31.097999999999999</v>
      </c>
      <c r="AF51" s="226">
        <f t="shared" si="15"/>
        <v>0</v>
      </c>
      <c r="AG51" s="197">
        <v>0</v>
      </c>
      <c r="AH51" s="99"/>
      <c r="AI51" s="226">
        <f t="shared" si="16"/>
        <v>0</v>
      </c>
      <c r="AJ51" s="197">
        <v>0</v>
      </c>
      <c r="AK51" s="99">
        <v>0</v>
      </c>
      <c r="AL51" s="226">
        <f t="shared" si="17"/>
        <v>1.4359999999999999</v>
      </c>
      <c r="AM51" s="197">
        <v>0</v>
      </c>
      <c r="AN51" s="99">
        <v>1.4359999999999999</v>
      </c>
      <c r="AO51" s="226">
        <f t="shared" si="18"/>
        <v>1.4359999999999999</v>
      </c>
      <c r="AP51" s="198">
        <v>0</v>
      </c>
      <c r="AQ51" s="197">
        <f t="shared" si="54"/>
        <v>1.4359999999999999</v>
      </c>
      <c r="AR51" s="226">
        <f t="shared" si="52"/>
        <v>32.533999999999999</v>
      </c>
      <c r="AS51" s="198">
        <v>0</v>
      </c>
      <c r="AT51" s="197">
        <f t="shared" si="55"/>
        <v>32.533999999999999</v>
      </c>
      <c r="AU51" s="226">
        <f t="shared" si="20"/>
        <v>0</v>
      </c>
      <c r="AV51" s="197">
        <v>0</v>
      </c>
      <c r="AW51" s="100">
        <v>0</v>
      </c>
      <c r="AX51" s="226">
        <f t="shared" si="21"/>
        <v>2.3039999999999998</v>
      </c>
      <c r="AY51" s="197">
        <v>0</v>
      </c>
      <c r="AZ51" s="99">
        <v>2.3039999999999998</v>
      </c>
      <c r="BA51" s="226">
        <f t="shared" si="22"/>
        <v>0</v>
      </c>
      <c r="BB51" s="197">
        <v>0</v>
      </c>
      <c r="BC51" s="99"/>
      <c r="BD51" s="226">
        <f t="shared" si="23"/>
        <v>2.3039999999999998</v>
      </c>
      <c r="BE51" s="198">
        <v>0</v>
      </c>
      <c r="BF51" s="197">
        <f t="shared" si="56"/>
        <v>2.3039999999999998</v>
      </c>
      <c r="BG51" s="226">
        <f t="shared" si="24"/>
        <v>34.838000000000001</v>
      </c>
      <c r="BH51" s="198">
        <v>0</v>
      </c>
      <c r="BI51" s="197">
        <f t="shared" si="57"/>
        <v>34.838000000000001</v>
      </c>
      <c r="BJ51" s="226">
        <f t="shared" si="25"/>
        <v>0</v>
      </c>
      <c r="BK51" s="197">
        <v>0</v>
      </c>
      <c r="BL51" s="99">
        <v>0</v>
      </c>
      <c r="BM51" s="226">
        <f t="shared" si="26"/>
        <v>0</v>
      </c>
      <c r="BN51" s="197">
        <v>0</v>
      </c>
      <c r="BO51" s="99">
        <v>0</v>
      </c>
      <c r="BP51" s="226">
        <f t="shared" si="27"/>
        <v>0</v>
      </c>
      <c r="BQ51" s="197">
        <v>0</v>
      </c>
      <c r="BR51" s="99">
        <v>0</v>
      </c>
      <c r="BS51" s="227">
        <f t="shared" si="28"/>
        <v>0</v>
      </c>
      <c r="BT51" s="200">
        <v>0</v>
      </c>
      <c r="BU51" s="119">
        <f t="shared" si="58"/>
        <v>0</v>
      </c>
      <c r="BV51" s="227">
        <f t="shared" si="29"/>
        <v>34.838000000000001</v>
      </c>
      <c r="BW51" s="200">
        <v>0</v>
      </c>
      <c r="BX51" s="152">
        <f t="shared" si="59"/>
        <v>34.838000000000001</v>
      </c>
      <c r="BY51" s="228">
        <f t="shared" si="51"/>
        <v>0.23212953091684432</v>
      </c>
    </row>
    <row r="52" spans="2:77" ht="17.25" customHeight="1" x14ac:dyDescent="0.25">
      <c r="B52" s="796" t="s">
        <v>83</v>
      </c>
      <c r="C52" s="905" t="s">
        <v>84</v>
      </c>
      <c r="D52" s="616" t="s">
        <v>57</v>
      </c>
      <c r="E52" s="202">
        <f t="shared" si="0"/>
        <v>0</v>
      </c>
      <c r="F52" s="39">
        <f t="shared" si="1"/>
        <v>0</v>
      </c>
      <c r="G52" s="40"/>
      <c r="H52" s="42">
        <f t="shared" si="3"/>
        <v>0</v>
      </c>
      <c r="I52" s="42">
        <f t="shared" si="4"/>
        <v>0</v>
      </c>
      <c r="J52" s="40"/>
      <c r="K52" s="42">
        <f t="shared" si="6"/>
        <v>0</v>
      </c>
      <c r="L52" s="42">
        <f t="shared" si="7"/>
        <v>0</v>
      </c>
      <c r="M52" s="40"/>
      <c r="N52" s="42">
        <f t="shared" si="9"/>
        <v>0</v>
      </c>
      <c r="O52" s="42">
        <f t="shared" si="32"/>
        <v>0</v>
      </c>
      <c r="P52" s="40"/>
      <c r="Q52" s="80">
        <f t="shared" si="10"/>
        <v>0</v>
      </c>
      <c r="R52" s="81">
        <v>0</v>
      </c>
      <c r="S52" s="624"/>
      <c r="T52" s="82">
        <f t="shared" si="11"/>
        <v>0</v>
      </c>
      <c r="U52" s="83">
        <v>0</v>
      </c>
      <c r="V52" s="84">
        <v>0</v>
      </c>
      <c r="W52" s="82">
        <f t="shared" si="12"/>
        <v>0</v>
      </c>
      <c r="X52" s="83">
        <v>0</v>
      </c>
      <c r="Y52" s="84">
        <v>0</v>
      </c>
      <c r="Z52" s="82">
        <f t="shared" si="13"/>
        <v>0</v>
      </c>
      <c r="AA52" s="83">
        <v>0</v>
      </c>
      <c r="AB52" s="84">
        <v>0</v>
      </c>
      <c r="AC52" s="222">
        <f t="shared" si="14"/>
        <v>0</v>
      </c>
      <c r="AD52" s="223">
        <v>0</v>
      </c>
      <c r="AE52" s="187">
        <f t="shared" si="53"/>
        <v>0</v>
      </c>
      <c r="AF52" s="222">
        <f t="shared" si="15"/>
        <v>0</v>
      </c>
      <c r="AG52" s="207">
        <v>0</v>
      </c>
      <c r="AH52" s="84">
        <v>0</v>
      </c>
      <c r="AI52" s="222">
        <f t="shared" si="16"/>
        <v>0</v>
      </c>
      <c r="AJ52" s="207">
        <v>0</v>
      </c>
      <c r="AK52" s="84">
        <v>0</v>
      </c>
      <c r="AL52" s="222">
        <f t="shared" si="17"/>
        <v>0</v>
      </c>
      <c r="AM52" s="207">
        <v>0</v>
      </c>
      <c r="AN52" s="84">
        <v>0</v>
      </c>
      <c r="AO52" s="222">
        <f t="shared" si="18"/>
        <v>0</v>
      </c>
      <c r="AP52" s="223">
        <v>0</v>
      </c>
      <c r="AQ52" s="187">
        <f t="shared" si="54"/>
        <v>0</v>
      </c>
      <c r="AR52" s="222">
        <f t="shared" si="52"/>
        <v>0</v>
      </c>
      <c r="AS52" s="223">
        <v>0</v>
      </c>
      <c r="AT52" s="187">
        <f t="shared" si="55"/>
        <v>0</v>
      </c>
      <c r="AU52" s="222">
        <f t="shared" si="20"/>
        <v>0</v>
      </c>
      <c r="AV52" s="207">
        <v>0</v>
      </c>
      <c r="AW52" s="85">
        <v>0</v>
      </c>
      <c r="AX52" s="222">
        <f t="shared" si="21"/>
        <v>0</v>
      </c>
      <c r="AY52" s="207">
        <v>0</v>
      </c>
      <c r="AZ52" s="84">
        <v>0</v>
      </c>
      <c r="BA52" s="222">
        <f t="shared" si="22"/>
        <v>0</v>
      </c>
      <c r="BB52" s="207">
        <v>0</v>
      </c>
      <c r="BC52" s="84">
        <v>0</v>
      </c>
      <c r="BD52" s="222">
        <f t="shared" si="23"/>
        <v>0</v>
      </c>
      <c r="BE52" s="223">
        <v>0</v>
      </c>
      <c r="BF52" s="187">
        <f t="shared" si="56"/>
        <v>0</v>
      </c>
      <c r="BG52" s="222">
        <f t="shared" si="24"/>
        <v>0</v>
      </c>
      <c r="BH52" s="223">
        <v>0</v>
      </c>
      <c r="BI52" s="187">
        <f t="shared" si="57"/>
        <v>0</v>
      </c>
      <c r="BJ52" s="222">
        <f t="shared" si="25"/>
        <v>0</v>
      </c>
      <c r="BK52" s="207">
        <v>0</v>
      </c>
      <c r="BL52" s="84">
        <v>0</v>
      </c>
      <c r="BM52" s="222">
        <f t="shared" si="26"/>
        <v>0</v>
      </c>
      <c r="BN52" s="207">
        <v>0</v>
      </c>
      <c r="BO52" s="84">
        <v>0</v>
      </c>
      <c r="BP52" s="222">
        <f t="shared" si="27"/>
        <v>0</v>
      </c>
      <c r="BQ52" s="207">
        <v>0</v>
      </c>
      <c r="BR52" s="84">
        <v>0</v>
      </c>
      <c r="BS52" s="224">
        <f t="shared" si="28"/>
        <v>0</v>
      </c>
      <c r="BT52" s="225">
        <v>0</v>
      </c>
      <c r="BU52" s="152">
        <f t="shared" si="58"/>
        <v>0</v>
      </c>
      <c r="BV52" s="224">
        <f t="shared" si="29"/>
        <v>0</v>
      </c>
      <c r="BW52" s="225">
        <v>0</v>
      </c>
      <c r="BX52" s="51">
        <f t="shared" si="59"/>
        <v>0</v>
      </c>
      <c r="BY52" s="54"/>
    </row>
    <row r="53" spans="2:77" ht="17.25" customHeight="1" thickBot="1" x14ac:dyDescent="0.3">
      <c r="B53" s="797"/>
      <c r="C53" s="906"/>
      <c r="D53" s="617" t="s">
        <v>32</v>
      </c>
      <c r="E53" s="214">
        <f t="shared" si="0"/>
        <v>0</v>
      </c>
      <c r="F53" s="161">
        <f t="shared" si="1"/>
        <v>0</v>
      </c>
      <c r="G53" s="108"/>
      <c r="H53" s="110">
        <f t="shared" si="3"/>
        <v>0</v>
      </c>
      <c r="I53" s="110">
        <f t="shared" si="4"/>
        <v>0</v>
      </c>
      <c r="J53" s="108"/>
      <c r="K53" s="110">
        <f t="shared" si="6"/>
        <v>0</v>
      </c>
      <c r="L53" s="110">
        <f t="shared" si="7"/>
        <v>0</v>
      </c>
      <c r="M53" s="108"/>
      <c r="N53" s="110">
        <f t="shared" si="9"/>
        <v>0</v>
      </c>
      <c r="O53" s="110">
        <f t="shared" si="32"/>
        <v>0</v>
      </c>
      <c r="P53" s="108"/>
      <c r="Q53" s="230">
        <f t="shared" si="10"/>
        <v>0</v>
      </c>
      <c r="R53" s="231">
        <v>0</v>
      </c>
      <c r="S53" s="632"/>
      <c r="T53" s="232">
        <f t="shared" si="11"/>
        <v>0</v>
      </c>
      <c r="U53" s="233">
        <v>0</v>
      </c>
      <c r="V53" s="234">
        <v>0</v>
      </c>
      <c r="W53" s="232">
        <f t="shared" si="12"/>
        <v>0</v>
      </c>
      <c r="X53" s="233">
        <v>0</v>
      </c>
      <c r="Y53" s="234">
        <v>0</v>
      </c>
      <c r="Z53" s="232">
        <f t="shared" si="13"/>
        <v>0</v>
      </c>
      <c r="AA53" s="233">
        <v>0</v>
      </c>
      <c r="AB53" s="234">
        <v>0</v>
      </c>
      <c r="AC53" s="226">
        <f t="shared" si="14"/>
        <v>0</v>
      </c>
      <c r="AD53" s="198">
        <v>0</v>
      </c>
      <c r="AE53" s="199">
        <f t="shared" si="53"/>
        <v>0</v>
      </c>
      <c r="AF53" s="226">
        <f t="shared" si="15"/>
        <v>0</v>
      </c>
      <c r="AG53" s="197">
        <v>0</v>
      </c>
      <c r="AH53" s="234">
        <v>0</v>
      </c>
      <c r="AI53" s="226">
        <f t="shared" si="16"/>
        <v>0</v>
      </c>
      <c r="AJ53" s="197">
        <v>0</v>
      </c>
      <c r="AK53" s="234">
        <v>0</v>
      </c>
      <c r="AL53" s="226">
        <f t="shared" si="17"/>
        <v>0</v>
      </c>
      <c r="AM53" s="197">
        <v>0</v>
      </c>
      <c r="AN53" s="234">
        <v>0</v>
      </c>
      <c r="AO53" s="226">
        <f t="shared" si="18"/>
        <v>0</v>
      </c>
      <c r="AP53" s="198">
        <v>0</v>
      </c>
      <c r="AQ53" s="199">
        <f t="shared" si="54"/>
        <v>0</v>
      </c>
      <c r="AR53" s="226">
        <f t="shared" si="52"/>
        <v>0</v>
      </c>
      <c r="AS53" s="198">
        <v>0</v>
      </c>
      <c r="AT53" s="199">
        <f t="shared" si="55"/>
        <v>0</v>
      </c>
      <c r="AU53" s="226">
        <f t="shared" si="20"/>
        <v>0</v>
      </c>
      <c r="AV53" s="197">
        <v>0</v>
      </c>
      <c r="AW53" s="235">
        <v>0</v>
      </c>
      <c r="AX53" s="226">
        <f t="shared" si="21"/>
        <v>0</v>
      </c>
      <c r="AY53" s="197">
        <v>0</v>
      </c>
      <c r="AZ53" s="234">
        <v>0</v>
      </c>
      <c r="BA53" s="226">
        <f t="shared" si="22"/>
        <v>0</v>
      </c>
      <c r="BB53" s="197">
        <v>0</v>
      </c>
      <c r="BC53" s="234">
        <v>0</v>
      </c>
      <c r="BD53" s="226">
        <f t="shared" si="23"/>
        <v>0</v>
      </c>
      <c r="BE53" s="198">
        <v>0</v>
      </c>
      <c r="BF53" s="199">
        <f t="shared" si="56"/>
        <v>0</v>
      </c>
      <c r="BG53" s="226">
        <f t="shared" si="24"/>
        <v>0</v>
      </c>
      <c r="BH53" s="198">
        <v>0</v>
      </c>
      <c r="BI53" s="199">
        <f t="shared" si="57"/>
        <v>0</v>
      </c>
      <c r="BJ53" s="226">
        <f t="shared" si="25"/>
        <v>0</v>
      </c>
      <c r="BK53" s="197">
        <v>0</v>
      </c>
      <c r="BL53" s="234">
        <v>0</v>
      </c>
      <c r="BM53" s="226">
        <f t="shared" si="26"/>
        <v>0</v>
      </c>
      <c r="BN53" s="197">
        <v>0</v>
      </c>
      <c r="BO53" s="234">
        <v>0</v>
      </c>
      <c r="BP53" s="226">
        <f t="shared" si="27"/>
        <v>0</v>
      </c>
      <c r="BQ53" s="197">
        <v>0</v>
      </c>
      <c r="BR53" s="234">
        <v>0</v>
      </c>
      <c r="BS53" s="227">
        <f t="shared" si="28"/>
        <v>0</v>
      </c>
      <c r="BT53" s="200">
        <v>0</v>
      </c>
      <c r="BU53" s="120">
        <f t="shared" si="58"/>
        <v>0</v>
      </c>
      <c r="BV53" s="227">
        <f t="shared" si="29"/>
        <v>0</v>
      </c>
      <c r="BW53" s="200">
        <v>0</v>
      </c>
      <c r="BX53" s="152">
        <f t="shared" si="59"/>
        <v>0</v>
      </c>
      <c r="BY53" s="122"/>
    </row>
    <row r="54" spans="2:77" ht="19.5" customHeight="1" x14ac:dyDescent="0.25">
      <c r="B54" s="796" t="s">
        <v>85</v>
      </c>
      <c r="C54" s="907" t="s">
        <v>86</v>
      </c>
      <c r="D54" s="618" t="s">
        <v>52</v>
      </c>
      <c r="E54" s="202">
        <f t="shared" si="0"/>
        <v>0.05</v>
      </c>
      <c r="F54" s="39">
        <f t="shared" si="1"/>
        <v>7.9000000000000001E-2</v>
      </c>
      <c r="G54" s="40">
        <f t="shared" ref="G54:G63" si="60">F54/E54</f>
        <v>1.5799999999999998</v>
      </c>
      <c r="H54" s="42">
        <f t="shared" si="3"/>
        <v>3.0000000000000001E-3</v>
      </c>
      <c r="I54" s="42">
        <f t="shared" si="4"/>
        <v>8.2000000000000003E-2</v>
      </c>
      <c r="J54" s="40">
        <f t="shared" ref="J54:J63" si="61">I54/E54</f>
        <v>1.64</v>
      </c>
      <c r="K54" s="42">
        <f t="shared" si="6"/>
        <v>1.4999999999999999E-2</v>
      </c>
      <c r="L54" s="42">
        <f t="shared" si="7"/>
        <v>9.7000000000000003E-2</v>
      </c>
      <c r="M54" s="40">
        <f t="shared" ref="M54:M63" si="62">L54/E54</f>
        <v>1.94</v>
      </c>
      <c r="N54" s="42">
        <f t="shared" si="9"/>
        <v>0</v>
      </c>
      <c r="O54" s="42">
        <f t="shared" si="32"/>
        <v>9.7000000000000003E-2</v>
      </c>
      <c r="P54" s="40">
        <f t="shared" ref="P54:P63" si="63">O54/E54</f>
        <v>1.94</v>
      </c>
      <c r="Q54" s="44">
        <f t="shared" si="10"/>
        <v>0.05</v>
      </c>
      <c r="R54" s="45">
        <v>0</v>
      </c>
      <c r="S54" s="622">
        <v>0.05</v>
      </c>
      <c r="T54" s="46">
        <f t="shared" si="11"/>
        <v>7.9000000000000001E-2</v>
      </c>
      <c r="U54" s="47">
        <v>0</v>
      </c>
      <c r="V54" s="48">
        <v>7.9000000000000001E-2</v>
      </c>
      <c r="W54" s="46">
        <f t="shared" si="12"/>
        <v>0</v>
      </c>
      <c r="X54" s="47">
        <v>0</v>
      </c>
      <c r="Y54" s="48"/>
      <c r="Z54" s="46">
        <f t="shared" si="13"/>
        <v>0</v>
      </c>
      <c r="AA54" s="47">
        <v>0</v>
      </c>
      <c r="AB54" s="48"/>
      <c r="AC54" s="222">
        <f t="shared" si="14"/>
        <v>7.9000000000000001E-2</v>
      </c>
      <c r="AD54" s="223">
        <v>0</v>
      </c>
      <c r="AE54" s="207">
        <f t="shared" si="53"/>
        <v>7.9000000000000001E-2</v>
      </c>
      <c r="AF54" s="222">
        <f t="shared" si="15"/>
        <v>0</v>
      </c>
      <c r="AG54" s="207">
        <v>0</v>
      </c>
      <c r="AH54" s="48"/>
      <c r="AI54" s="222">
        <f t="shared" si="16"/>
        <v>2E-3</v>
      </c>
      <c r="AJ54" s="207">
        <v>0</v>
      </c>
      <c r="AK54" s="48">
        <v>2E-3</v>
      </c>
      <c r="AL54" s="222">
        <f t="shared" si="17"/>
        <v>1E-3</v>
      </c>
      <c r="AM54" s="207">
        <v>0</v>
      </c>
      <c r="AN54" s="48">
        <v>1E-3</v>
      </c>
      <c r="AO54" s="222">
        <f t="shared" si="18"/>
        <v>3.0000000000000001E-3</v>
      </c>
      <c r="AP54" s="223">
        <v>0</v>
      </c>
      <c r="AQ54" s="207">
        <f t="shared" si="54"/>
        <v>3.0000000000000001E-3</v>
      </c>
      <c r="AR54" s="222">
        <f t="shared" si="52"/>
        <v>8.2000000000000003E-2</v>
      </c>
      <c r="AS54" s="223">
        <v>0</v>
      </c>
      <c r="AT54" s="207">
        <f t="shared" si="55"/>
        <v>8.2000000000000003E-2</v>
      </c>
      <c r="AU54" s="222">
        <f t="shared" si="20"/>
        <v>2E-3</v>
      </c>
      <c r="AV54" s="207">
        <v>0</v>
      </c>
      <c r="AW54" s="49">
        <v>2E-3</v>
      </c>
      <c r="AX54" s="222">
        <f t="shared" si="21"/>
        <v>1.0999999999999999E-2</v>
      </c>
      <c r="AY54" s="207">
        <v>0</v>
      </c>
      <c r="AZ54" s="48">
        <v>1.0999999999999999E-2</v>
      </c>
      <c r="BA54" s="222">
        <f t="shared" si="22"/>
        <v>2E-3</v>
      </c>
      <c r="BB54" s="207">
        <v>0</v>
      </c>
      <c r="BC54" s="48">
        <v>2E-3</v>
      </c>
      <c r="BD54" s="222">
        <f t="shared" si="23"/>
        <v>1.4999999999999999E-2</v>
      </c>
      <c r="BE54" s="223">
        <v>0</v>
      </c>
      <c r="BF54" s="207">
        <f t="shared" si="56"/>
        <v>1.4999999999999999E-2</v>
      </c>
      <c r="BG54" s="222">
        <f t="shared" si="24"/>
        <v>9.7000000000000003E-2</v>
      </c>
      <c r="BH54" s="223">
        <v>0</v>
      </c>
      <c r="BI54" s="207">
        <f t="shared" si="57"/>
        <v>9.7000000000000003E-2</v>
      </c>
      <c r="BJ54" s="222">
        <f t="shared" si="25"/>
        <v>0</v>
      </c>
      <c r="BK54" s="207">
        <v>0</v>
      </c>
      <c r="BL54" s="48">
        <v>0</v>
      </c>
      <c r="BM54" s="222">
        <f t="shared" si="26"/>
        <v>0</v>
      </c>
      <c r="BN54" s="207">
        <v>0</v>
      </c>
      <c r="BO54" s="48">
        <v>0</v>
      </c>
      <c r="BP54" s="222">
        <f t="shared" si="27"/>
        <v>0</v>
      </c>
      <c r="BQ54" s="207">
        <v>0</v>
      </c>
      <c r="BR54" s="48">
        <v>0</v>
      </c>
      <c r="BS54" s="224">
        <f t="shared" si="28"/>
        <v>0</v>
      </c>
      <c r="BT54" s="225">
        <v>0</v>
      </c>
      <c r="BU54" s="51">
        <f t="shared" si="58"/>
        <v>0</v>
      </c>
      <c r="BV54" s="224">
        <f t="shared" si="29"/>
        <v>9.7000000000000003E-2</v>
      </c>
      <c r="BW54" s="225">
        <v>0</v>
      </c>
      <c r="BX54" s="51">
        <f t="shared" si="59"/>
        <v>9.7000000000000003E-2</v>
      </c>
      <c r="BY54" s="193">
        <f t="shared" ref="BY54:BY63" si="64">BV54/Q54</f>
        <v>1.94</v>
      </c>
    </row>
    <row r="55" spans="2:77" ht="19.5" customHeight="1" thickBot="1" x14ac:dyDescent="0.3">
      <c r="B55" s="797"/>
      <c r="C55" s="908"/>
      <c r="D55" s="619" t="s">
        <v>32</v>
      </c>
      <c r="E55" s="214">
        <f t="shared" si="0"/>
        <v>47.2</v>
      </c>
      <c r="F55" s="161">
        <f t="shared" si="1"/>
        <v>14.052</v>
      </c>
      <c r="G55" s="108">
        <f t="shared" si="60"/>
        <v>0.29771186440677966</v>
      </c>
      <c r="H55" s="110">
        <f t="shared" si="3"/>
        <v>3.6260000000000003</v>
      </c>
      <c r="I55" s="110">
        <f t="shared" si="4"/>
        <v>17.678000000000001</v>
      </c>
      <c r="J55" s="108">
        <f t="shared" si="61"/>
        <v>0.37453389830508477</v>
      </c>
      <c r="K55" s="110">
        <f t="shared" si="6"/>
        <v>24.93</v>
      </c>
      <c r="L55" s="110">
        <f t="shared" si="7"/>
        <v>42.608000000000004</v>
      </c>
      <c r="M55" s="108">
        <f t="shared" si="62"/>
        <v>0.90271186440677964</v>
      </c>
      <c r="N55" s="110">
        <f t="shared" si="9"/>
        <v>0</v>
      </c>
      <c r="O55" s="110">
        <f t="shared" si="32"/>
        <v>42.608000000000004</v>
      </c>
      <c r="P55" s="108">
        <f t="shared" si="63"/>
        <v>0.90271186440677964</v>
      </c>
      <c r="Q55" s="162">
        <f t="shared" si="10"/>
        <v>47.2</v>
      </c>
      <c r="R55" s="163">
        <v>0</v>
      </c>
      <c r="S55" s="626">
        <f>S54*944</f>
        <v>47.2</v>
      </c>
      <c r="T55" s="164">
        <f t="shared" si="11"/>
        <v>14.052</v>
      </c>
      <c r="U55" s="165">
        <v>0</v>
      </c>
      <c r="V55" s="99">
        <v>14.052</v>
      </c>
      <c r="W55" s="164">
        <f t="shared" si="12"/>
        <v>0</v>
      </c>
      <c r="X55" s="165">
        <v>0</v>
      </c>
      <c r="Y55" s="99"/>
      <c r="Z55" s="164">
        <f t="shared" si="13"/>
        <v>0</v>
      </c>
      <c r="AA55" s="165">
        <v>0</v>
      </c>
      <c r="AB55" s="99"/>
      <c r="AC55" s="226">
        <f t="shared" si="14"/>
        <v>14.052</v>
      </c>
      <c r="AD55" s="198">
        <v>0</v>
      </c>
      <c r="AE55" s="197">
        <f t="shared" si="53"/>
        <v>14.052</v>
      </c>
      <c r="AF55" s="226">
        <f t="shared" si="15"/>
        <v>0</v>
      </c>
      <c r="AG55" s="197">
        <v>0</v>
      </c>
      <c r="AH55" s="99"/>
      <c r="AI55" s="226">
        <f t="shared" si="16"/>
        <v>2.266</v>
      </c>
      <c r="AJ55" s="197">
        <v>0</v>
      </c>
      <c r="AK55" s="99">
        <v>2.266</v>
      </c>
      <c r="AL55" s="226">
        <f t="shared" si="17"/>
        <v>1.36</v>
      </c>
      <c r="AM55" s="197">
        <v>0</v>
      </c>
      <c r="AN55" s="99">
        <v>1.36</v>
      </c>
      <c r="AO55" s="226">
        <f t="shared" si="18"/>
        <v>3.6260000000000003</v>
      </c>
      <c r="AP55" s="198">
        <v>0</v>
      </c>
      <c r="AQ55" s="197">
        <f t="shared" si="54"/>
        <v>3.6260000000000003</v>
      </c>
      <c r="AR55" s="226">
        <f t="shared" si="52"/>
        <v>17.678000000000001</v>
      </c>
      <c r="AS55" s="198">
        <v>0</v>
      </c>
      <c r="AT55" s="197">
        <f t="shared" si="55"/>
        <v>17.678000000000001</v>
      </c>
      <c r="AU55" s="226">
        <f t="shared" si="20"/>
        <v>3.8820000000000001</v>
      </c>
      <c r="AV55" s="197">
        <v>0</v>
      </c>
      <c r="AW55" s="100">
        <v>3.8820000000000001</v>
      </c>
      <c r="AX55" s="226">
        <f t="shared" si="21"/>
        <v>14.976000000000001</v>
      </c>
      <c r="AY55" s="197">
        <v>0</v>
      </c>
      <c r="AZ55" s="99">
        <v>14.976000000000001</v>
      </c>
      <c r="BA55" s="226">
        <f t="shared" si="22"/>
        <v>6.0720000000000001</v>
      </c>
      <c r="BB55" s="197">
        <v>0</v>
      </c>
      <c r="BC55" s="99">
        <v>6.0720000000000001</v>
      </c>
      <c r="BD55" s="226">
        <f t="shared" si="23"/>
        <v>24.93</v>
      </c>
      <c r="BE55" s="198">
        <v>0</v>
      </c>
      <c r="BF55" s="197">
        <f t="shared" si="56"/>
        <v>24.93</v>
      </c>
      <c r="BG55" s="226">
        <f t="shared" si="24"/>
        <v>42.608000000000004</v>
      </c>
      <c r="BH55" s="198">
        <v>0</v>
      </c>
      <c r="BI55" s="197">
        <f t="shared" si="57"/>
        <v>42.608000000000004</v>
      </c>
      <c r="BJ55" s="226">
        <f t="shared" si="25"/>
        <v>0</v>
      </c>
      <c r="BK55" s="197">
        <v>0</v>
      </c>
      <c r="BL55" s="99">
        <v>0</v>
      </c>
      <c r="BM55" s="226">
        <f t="shared" si="26"/>
        <v>0</v>
      </c>
      <c r="BN55" s="197">
        <v>0</v>
      </c>
      <c r="BO55" s="99">
        <v>0</v>
      </c>
      <c r="BP55" s="226">
        <f t="shared" si="27"/>
        <v>0</v>
      </c>
      <c r="BQ55" s="197">
        <v>0</v>
      </c>
      <c r="BR55" s="99">
        <v>0</v>
      </c>
      <c r="BS55" s="227">
        <f t="shared" si="28"/>
        <v>0</v>
      </c>
      <c r="BT55" s="200">
        <v>0</v>
      </c>
      <c r="BU55" s="119">
        <f t="shared" si="58"/>
        <v>0</v>
      </c>
      <c r="BV55" s="227">
        <f t="shared" si="29"/>
        <v>42.608000000000004</v>
      </c>
      <c r="BW55" s="200">
        <v>0</v>
      </c>
      <c r="BX55" s="152">
        <f t="shared" si="59"/>
        <v>42.608000000000004</v>
      </c>
      <c r="BY55" s="228">
        <f t="shared" si="64"/>
        <v>0.90271186440677964</v>
      </c>
    </row>
    <row r="56" spans="2:77" ht="19.5" customHeight="1" x14ac:dyDescent="0.25">
      <c r="B56" s="796" t="s">
        <v>87</v>
      </c>
      <c r="C56" s="907" t="s">
        <v>88</v>
      </c>
      <c r="D56" s="616" t="s">
        <v>57</v>
      </c>
      <c r="E56" s="202">
        <f t="shared" si="0"/>
        <v>100</v>
      </c>
      <c r="F56" s="240">
        <f t="shared" si="1"/>
        <v>58</v>
      </c>
      <c r="G56" s="40">
        <f t="shared" si="60"/>
        <v>0.57999999999999996</v>
      </c>
      <c r="H56" s="42">
        <f t="shared" si="3"/>
        <v>36</v>
      </c>
      <c r="I56" s="42">
        <f t="shared" si="4"/>
        <v>94</v>
      </c>
      <c r="J56" s="40">
        <f t="shared" si="61"/>
        <v>0.94</v>
      </c>
      <c r="K56" s="42">
        <f t="shared" si="6"/>
        <v>32</v>
      </c>
      <c r="L56" s="42">
        <f t="shared" si="7"/>
        <v>126</v>
      </c>
      <c r="M56" s="40">
        <f t="shared" si="62"/>
        <v>1.26</v>
      </c>
      <c r="N56" s="42">
        <f t="shared" si="9"/>
        <v>0</v>
      </c>
      <c r="O56" s="42">
        <f t="shared" si="32"/>
        <v>126</v>
      </c>
      <c r="P56" s="40">
        <f t="shared" si="63"/>
        <v>1.26</v>
      </c>
      <c r="Q56" s="44">
        <f t="shared" si="10"/>
        <v>100</v>
      </c>
      <c r="R56" s="45">
        <v>0</v>
      </c>
      <c r="S56" s="622">
        <v>100</v>
      </c>
      <c r="T56" s="46">
        <f t="shared" si="11"/>
        <v>20</v>
      </c>
      <c r="U56" s="47">
        <v>0</v>
      </c>
      <c r="V56" s="84">
        <v>20</v>
      </c>
      <c r="W56" s="46">
        <f t="shared" si="12"/>
        <v>25</v>
      </c>
      <c r="X56" s="47">
        <v>0</v>
      </c>
      <c r="Y56" s="84">
        <v>25</v>
      </c>
      <c r="Z56" s="46">
        <f t="shared" si="13"/>
        <v>13</v>
      </c>
      <c r="AA56" s="47">
        <v>0</v>
      </c>
      <c r="AB56" s="84">
        <v>13</v>
      </c>
      <c r="AC56" s="222">
        <f t="shared" si="14"/>
        <v>58</v>
      </c>
      <c r="AD56" s="223">
        <v>0</v>
      </c>
      <c r="AE56" s="187">
        <f t="shared" si="53"/>
        <v>58</v>
      </c>
      <c r="AF56" s="222">
        <f t="shared" si="15"/>
        <v>7</v>
      </c>
      <c r="AG56" s="207">
        <v>0</v>
      </c>
      <c r="AH56" s="84">
        <v>7</v>
      </c>
      <c r="AI56" s="222">
        <f t="shared" si="16"/>
        <v>3</v>
      </c>
      <c r="AJ56" s="207">
        <v>0</v>
      </c>
      <c r="AK56" s="84">
        <v>3</v>
      </c>
      <c r="AL56" s="222">
        <f t="shared" si="17"/>
        <v>26</v>
      </c>
      <c r="AM56" s="207">
        <v>0</v>
      </c>
      <c r="AN56" s="84">
        <v>26</v>
      </c>
      <c r="AO56" s="222">
        <f t="shared" si="18"/>
        <v>36</v>
      </c>
      <c r="AP56" s="223">
        <v>0</v>
      </c>
      <c r="AQ56" s="187">
        <f t="shared" si="54"/>
        <v>36</v>
      </c>
      <c r="AR56" s="222">
        <f t="shared" si="52"/>
        <v>94</v>
      </c>
      <c r="AS56" s="223">
        <v>0</v>
      </c>
      <c r="AT56" s="187">
        <f t="shared" si="55"/>
        <v>94</v>
      </c>
      <c r="AU56" s="222">
        <f t="shared" si="20"/>
        <v>14</v>
      </c>
      <c r="AV56" s="207">
        <v>0</v>
      </c>
      <c r="AW56" s="85">
        <v>14</v>
      </c>
      <c r="AX56" s="222">
        <f t="shared" si="21"/>
        <v>6</v>
      </c>
      <c r="AY56" s="207">
        <v>0</v>
      </c>
      <c r="AZ56" s="84">
        <v>6</v>
      </c>
      <c r="BA56" s="222">
        <f t="shared" si="22"/>
        <v>12</v>
      </c>
      <c r="BB56" s="207">
        <v>0</v>
      </c>
      <c r="BC56" s="84">
        <v>12</v>
      </c>
      <c r="BD56" s="222">
        <f t="shared" si="23"/>
        <v>32</v>
      </c>
      <c r="BE56" s="223">
        <v>0</v>
      </c>
      <c r="BF56" s="187">
        <f t="shared" si="56"/>
        <v>32</v>
      </c>
      <c r="BG56" s="222">
        <f t="shared" si="24"/>
        <v>126</v>
      </c>
      <c r="BH56" s="223">
        <v>0</v>
      </c>
      <c r="BI56" s="187">
        <f t="shared" si="57"/>
        <v>126</v>
      </c>
      <c r="BJ56" s="222">
        <f t="shared" si="25"/>
        <v>0</v>
      </c>
      <c r="BK56" s="207">
        <v>0</v>
      </c>
      <c r="BL56" s="84">
        <v>0</v>
      </c>
      <c r="BM56" s="222">
        <f t="shared" si="26"/>
        <v>0</v>
      </c>
      <c r="BN56" s="207">
        <v>0</v>
      </c>
      <c r="BO56" s="84">
        <v>0</v>
      </c>
      <c r="BP56" s="222">
        <f t="shared" si="27"/>
        <v>0</v>
      </c>
      <c r="BQ56" s="207">
        <v>0</v>
      </c>
      <c r="BR56" s="84">
        <v>0</v>
      </c>
      <c r="BS56" s="224">
        <f t="shared" si="28"/>
        <v>0</v>
      </c>
      <c r="BT56" s="225">
        <v>0</v>
      </c>
      <c r="BU56" s="152">
        <f t="shared" si="58"/>
        <v>0</v>
      </c>
      <c r="BV56" s="224">
        <f t="shared" si="29"/>
        <v>126</v>
      </c>
      <c r="BW56" s="225">
        <v>0</v>
      </c>
      <c r="BX56" s="51">
        <f t="shared" si="59"/>
        <v>126</v>
      </c>
      <c r="BY56" s="54">
        <f t="shared" si="64"/>
        <v>1.26</v>
      </c>
    </row>
    <row r="57" spans="2:77" ht="19.2" customHeight="1" thickBot="1" x14ac:dyDescent="0.3">
      <c r="B57" s="797"/>
      <c r="C57" s="908"/>
      <c r="D57" s="617" t="s">
        <v>32</v>
      </c>
      <c r="E57" s="214">
        <f t="shared" si="0"/>
        <v>206.8</v>
      </c>
      <c r="F57" s="161">
        <f t="shared" si="1"/>
        <v>274.27499999999998</v>
      </c>
      <c r="G57" s="108">
        <f t="shared" si="60"/>
        <v>1.3262814313346227</v>
      </c>
      <c r="H57" s="110">
        <f t="shared" si="3"/>
        <v>102.56699999999999</v>
      </c>
      <c r="I57" s="110">
        <f t="shared" si="4"/>
        <v>376.84199999999998</v>
      </c>
      <c r="J57" s="108">
        <f t="shared" si="61"/>
        <v>1.8222533849129592</v>
      </c>
      <c r="K57" s="110">
        <f t="shared" si="6"/>
        <v>130.37899999999999</v>
      </c>
      <c r="L57" s="110">
        <f t="shared" si="7"/>
        <v>507.221</v>
      </c>
      <c r="M57" s="108">
        <f t="shared" si="62"/>
        <v>2.4527127659574468</v>
      </c>
      <c r="N57" s="110">
        <f t="shared" si="9"/>
        <v>0</v>
      </c>
      <c r="O57" s="110">
        <f t="shared" si="32"/>
        <v>507.221</v>
      </c>
      <c r="P57" s="108">
        <f t="shared" si="63"/>
        <v>2.4527127659574468</v>
      </c>
      <c r="Q57" s="162">
        <f t="shared" si="10"/>
        <v>206.8</v>
      </c>
      <c r="R57" s="163">
        <v>0</v>
      </c>
      <c r="S57" s="626">
        <f>S56*2.068</f>
        <v>206.8</v>
      </c>
      <c r="T57" s="164">
        <f t="shared" si="11"/>
        <v>104.947</v>
      </c>
      <c r="U57" s="165">
        <v>0</v>
      </c>
      <c r="V57" s="234">
        <v>104.947</v>
      </c>
      <c r="W57" s="164">
        <f t="shared" si="12"/>
        <v>122.251</v>
      </c>
      <c r="X57" s="165">
        <v>0</v>
      </c>
      <c r="Y57" s="234">
        <v>122.251</v>
      </c>
      <c r="Z57" s="164">
        <f t="shared" si="13"/>
        <v>47.076999999999998</v>
      </c>
      <c r="AA57" s="165">
        <v>0</v>
      </c>
      <c r="AB57" s="234">
        <v>47.076999999999998</v>
      </c>
      <c r="AC57" s="226">
        <f t="shared" si="14"/>
        <v>274.27499999999998</v>
      </c>
      <c r="AD57" s="198">
        <v>0</v>
      </c>
      <c r="AE57" s="199">
        <f t="shared" si="53"/>
        <v>274.27499999999998</v>
      </c>
      <c r="AF57" s="226">
        <f t="shared" si="15"/>
        <v>27.068999999999999</v>
      </c>
      <c r="AG57" s="197">
        <v>0</v>
      </c>
      <c r="AH57" s="234">
        <v>27.068999999999999</v>
      </c>
      <c r="AI57" s="226">
        <f t="shared" si="16"/>
        <v>13.308</v>
      </c>
      <c r="AJ57" s="197">
        <v>0</v>
      </c>
      <c r="AK57" s="234">
        <v>13.308</v>
      </c>
      <c r="AL57" s="226">
        <f t="shared" si="17"/>
        <v>62.19</v>
      </c>
      <c r="AM57" s="197">
        <v>0</v>
      </c>
      <c r="AN57" s="234">
        <v>62.19</v>
      </c>
      <c r="AO57" s="226">
        <f t="shared" si="18"/>
        <v>102.56699999999999</v>
      </c>
      <c r="AP57" s="198">
        <v>0</v>
      </c>
      <c r="AQ57" s="199">
        <f t="shared" si="54"/>
        <v>102.56699999999999</v>
      </c>
      <c r="AR57" s="226">
        <f t="shared" si="52"/>
        <v>376.84199999999998</v>
      </c>
      <c r="AS57" s="198">
        <v>0</v>
      </c>
      <c r="AT57" s="199">
        <f t="shared" si="55"/>
        <v>376.84199999999998</v>
      </c>
      <c r="AU57" s="226">
        <f t="shared" si="20"/>
        <v>41.784999999999997</v>
      </c>
      <c r="AV57" s="197">
        <v>0</v>
      </c>
      <c r="AW57" s="235">
        <v>41.784999999999997</v>
      </c>
      <c r="AX57" s="226">
        <f t="shared" si="21"/>
        <v>18.359000000000002</v>
      </c>
      <c r="AY57" s="197">
        <v>0</v>
      </c>
      <c r="AZ57" s="234">
        <v>18.359000000000002</v>
      </c>
      <c r="BA57" s="226">
        <f t="shared" si="22"/>
        <v>70.234999999999999</v>
      </c>
      <c r="BB57" s="197">
        <v>0</v>
      </c>
      <c r="BC57" s="234">
        <v>70.234999999999999</v>
      </c>
      <c r="BD57" s="226">
        <f t="shared" si="23"/>
        <v>130.37899999999999</v>
      </c>
      <c r="BE57" s="198">
        <v>0</v>
      </c>
      <c r="BF57" s="199">
        <f t="shared" si="56"/>
        <v>130.37899999999999</v>
      </c>
      <c r="BG57" s="226">
        <f t="shared" si="24"/>
        <v>507.221</v>
      </c>
      <c r="BH57" s="198">
        <v>0</v>
      </c>
      <c r="BI57" s="199">
        <f t="shared" si="57"/>
        <v>507.221</v>
      </c>
      <c r="BJ57" s="226">
        <f t="shared" si="25"/>
        <v>0</v>
      </c>
      <c r="BK57" s="197">
        <v>0</v>
      </c>
      <c r="BL57" s="234">
        <v>0</v>
      </c>
      <c r="BM57" s="226">
        <f t="shared" si="26"/>
        <v>0</v>
      </c>
      <c r="BN57" s="197">
        <v>0</v>
      </c>
      <c r="BO57" s="234">
        <v>0</v>
      </c>
      <c r="BP57" s="226">
        <f t="shared" si="27"/>
        <v>0</v>
      </c>
      <c r="BQ57" s="197">
        <v>0</v>
      </c>
      <c r="BR57" s="234">
        <v>0</v>
      </c>
      <c r="BS57" s="227">
        <f t="shared" si="28"/>
        <v>0</v>
      </c>
      <c r="BT57" s="200">
        <v>0</v>
      </c>
      <c r="BU57" s="120">
        <f t="shared" si="58"/>
        <v>0</v>
      </c>
      <c r="BV57" s="227">
        <f t="shared" si="29"/>
        <v>507.221</v>
      </c>
      <c r="BW57" s="200">
        <v>0</v>
      </c>
      <c r="BX57" s="152">
        <f t="shared" si="59"/>
        <v>507.221</v>
      </c>
      <c r="BY57" s="122">
        <f t="shared" si="64"/>
        <v>2.4527127659574468</v>
      </c>
    </row>
    <row r="58" spans="2:77" ht="15.75" customHeight="1" x14ac:dyDescent="0.25">
      <c r="B58" s="796" t="s">
        <v>89</v>
      </c>
      <c r="C58" s="911" t="s">
        <v>90</v>
      </c>
      <c r="D58" s="616" t="s">
        <v>57</v>
      </c>
      <c r="E58" s="202">
        <f t="shared" si="0"/>
        <v>34</v>
      </c>
      <c r="F58" s="39">
        <f t="shared" si="1"/>
        <v>0</v>
      </c>
      <c r="G58" s="40">
        <f t="shared" si="60"/>
        <v>0</v>
      </c>
      <c r="H58" s="42">
        <f t="shared" si="3"/>
        <v>0</v>
      </c>
      <c r="I58" s="42">
        <f t="shared" si="4"/>
        <v>0</v>
      </c>
      <c r="J58" s="40">
        <f t="shared" si="61"/>
        <v>0</v>
      </c>
      <c r="K58" s="42">
        <f t="shared" si="6"/>
        <v>0</v>
      </c>
      <c r="L58" s="42">
        <f t="shared" si="7"/>
        <v>0</v>
      </c>
      <c r="M58" s="40">
        <f t="shared" si="62"/>
        <v>0</v>
      </c>
      <c r="N58" s="42">
        <f t="shared" si="9"/>
        <v>0</v>
      </c>
      <c r="O58" s="42">
        <f t="shared" si="32"/>
        <v>0</v>
      </c>
      <c r="P58" s="40">
        <f t="shared" si="63"/>
        <v>0</v>
      </c>
      <c r="Q58" s="44">
        <f t="shared" si="10"/>
        <v>34</v>
      </c>
      <c r="R58" s="45">
        <v>0</v>
      </c>
      <c r="S58" s="622">
        <v>34</v>
      </c>
      <c r="T58" s="46">
        <f t="shared" si="11"/>
        <v>0</v>
      </c>
      <c r="U58" s="47">
        <v>0</v>
      </c>
      <c r="V58" s="48"/>
      <c r="W58" s="46">
        <f t="shared" si="12"/>
        <v>0</v>
      </c>
      <c r="X58" s="47">
        <v>0</v>
      </c>
      <c r="Y58" s="48"/>
      <c r="Z58" s="46">
        <f t="shared" si="13"/>
        <v>0</v>
      </c>
      <c r="AA58" s="47">
        <v>0</v>
      </c>
      <c r="AB58" s="48"/>
      <c r="AC58" s="222">
        <f t="shared" si="14"/>
        <v>0</v>
      </c>
      <c r="AD58" s="223">
        <v>0</v>
      </c>
      <c r="AE58" s="207">
        <f t="shared" si="53"/>
        <v>0</v>
      </c>
      <c r="AF58" s="222">
        <f t="shared" si="15"/>
        <v>0</v>
      </c>
      <c r="AG58" s="207">
        <v>0</v>
      </c>
      <c r="AH58" s="48"/>
      <c r="AI58" s="222">
        <f t="shared" si="16"/>
        <v>0</v>
      </c>
      <c r="AJ58" s="207">
        <v>0</v>
      </c>
      <c r="AK58" s="48">
        <v>0</v>
      </c>
      <c r="AL58" s="222">
        <f t="shared" si="17"/>
        <v>0</v>
      </c>
      <c r="AM58" s="207">
        <v>0</v>
      </c>
      <c r="AN58" s="48">
        <v>0</v>
      </c>
      <c r="AO58" s="222">
        <f t="shared" si="18"/>
        <v>0</v>
      </c>
      <c r="AP58" s="223">
        <v>0</v>
      </c>
      <c r="AQ58" s="207">
        <f t="shared" si="54"/>
        <v>0</v>
      </c>
      <c r="AR58" s="222">
        <f t="shared" si="52"/>
        <v>0</v>
      </c>
      <c r="AS58" s="223">
        <v>0</v>
      </c>
      <c r="AT58" s="207">
        <f t="shared" si="55"/>
        <v>0</v>
      </c>
      <c r="AU58" s="222">
        <f t="shared" si="20"/>
        <v>0</v>
      </c>
      <c r="AV58" s="207">
        <v>0</v>
      </c>
      <c r="AW58" s="49">
        <v>0</v>
      </c>
      <c r="AX58" s="222">
        <f t="shared" si="21"/>
        <v>0</v>
      </c>
      <c r="AY58" s="207">
        <v>0</v>
      </c>
      <c r="AZ58" s="48">
        <v>0</v>
      </c>
      <c r="BA58" s="222">
        <f t="shared" si="22"/>
        <v>0</v>
      </c>
      <c r="BB58" s="207">
        <v>0</v>
      </c>
      <c r="BC58" s="48">
        <v>0</v>
      </c>
      <c r="BD58" s="222">
        <f t="shared" si="23"/>
        <v>0</v>
      </c>
      <c r="BE58" s="223">
        <v>0</v>
      </c>
      <c r="BF58" s="207">
        <f t="shared" si="56"/>
        <v>0</v>
      </c>
      <c r="BG58" s="222">
        <f t="shared" si="24"/>
        <v>0</v>
      </c>
      <c r="BH58" s="223">
        <v>0</v>
      </c>
      <c r="BI58" s="207">
        <f t="shared" si="57"/>
        <v>0</v>
      </c>
      <c r="BJ58" s="222">
        <f t="shared" si="25"/>
        <v>0</v>
      </c>
      <c r="BK58" s="207">
        <v>0</v>
      </c>
      <c r="BL58" s="48">
        <v>0</v>
      </c>
      <c r="BM58" s="222">
        <f t="shared" si="26"/>
        <v>0</v>
      </c>
      <c r="BN58" s="207">
        <v>0</v>
      </c>
      <c r="BO58" s="48">
        <v>0</v>
      </c>
      <c r="BP58" s="222">
        <f t="shared" si="27"/>
        <v>0</v>
      </c>
      <c r="BQ58" s="207">
        <v>0</v>
      </c>
      <c r="BR58" s="48">
        <v>0</v>
      </c>
      <c r="BS58" s="224">
        <f t="shared" si="28"/>
        <v>0</v>
      </c>
      <c r="BT58" s="225">
        <v>0</v>
      </c>
      <c r="BU58" s="51">
        <f t="shared" si="58"/>
        <v>0</v>
      </c>
      <c r="BV58" s="224">
        <f t="shared" si="29"/>
        <v>0</v>
      </c>
      <c r="BW58" s="225">
        <v>0</v>
      </c>
      <c r="BX58" s="51">
        <f t="shared" si="59"/>
        <v>0</v>
      </c>
      <c r="BY58" s="193">
        <f t="shared" si="64"/>
        <v>0</v>
      </c>
    </row>
    <row r="59" spans="2:77" ht="15.75" customHeight="1" thickBot="1" x14ac:dyDescent="0.3">
      <c r="B59" s="797"/>
      <c r="C59" s="912"/>
      <c r="D59" s="617" t="s">
        <v>32</v>
      </c>
      <c r="E59" s="214">
        <f t="shared" si="0"/>
        <v>654.16</v>
      </c>
      <c r="F59" s="161">
        <f t="shared" si="1"/>
        <v>0</v>
      </c>
      <c r="G59" s="108">
        <f t="shared" si="60"/>
        <v>0</v>
      </c>
      <c r="H59" s="110">
        <f t="shared" si="3"/>
        <v>0</v>
      </c>
      <c r="I59" s="110">
        <f t="shared" si="4"/>
        <v>0</v>
      </c>
      <c r="J59" s="108">
        <f t="shared" si="61"/>
        <v>0</v>
      </c>
      <c r="K59" s="110">
        <f t="shared" si="6"/>
        <v>0</v>
      </c>
      <c r="L59" s="110">
        <f t="shared" si="7"/>
        <v>0</v>
      </c>
      <c r="M59" s="108">
        <f t="shared" si="62"/>
        <v>0</v>
      </c>
      <c r="N59" s="110">
        <f t="shared" si="9"/>
        <v>0</v>
      </c>
      <c r="O59" s="110">
        <f t="shared" si="32"/>
        <v>0</v>
      </c>
      <c r="P59" s="108">
        <f t="shared" si="63"/>
        <v>0</v>
      </c>
      <c r="Q59" s="162">
        <f t="shared" si="10"/>
        <v>654.16</v>
      </c>
      <c r="R59" s="163">
        <v>0</v>
      </c>
      <c r="S59" s="626">
        <f>S58*19.24</f>
        <v>654.16</v>
      </c>
      <c r="T59" s="164">
        <f t="shared" si="11"/>
        <v>0</v>
      </c>
      <c r="U59" s="165">
        <v>0</v>
      </c>
      <c r="V59" s="99"/>
      <c r="W59" s="164">
        <f t="shared" si="12"/>
        <v>0</v>
      </c>
      <c r="X59" s="165">
        <v>0</v>
      </c>
      <c r="Y59" s="99"/>
      <c r="Z59" s="164">
        <f t="shared" si="13"/>
        <v>0</v>
      </c>
      <c r="AA59" s="165">
        <v>0</v>
      </c>
      <c r="AB59" s="99"/>
      <c r="AC59" s="226">
        <f t="shared" si="14"/>
        <v>0</v>
      </c>
      <c r="AD59" s="198">
        <v>0</v>
      </c>
      <c r="AE59" s="197">
        <f t="shared" si="53"/>
        <v>0</v>
      </c>
      <c r="AF59" s="226">
        <f t="shared" si="15"/>
        <v>0</v>
      </c>
      <c r="AG59" s="197">
        <v>0</v>
      </c>
      <c r="AH59" s="99"/>
      <c r="AI59" s="226">
        <f t="shared" si="16"/>
        <v>0</v>
      </c>
      <c r="AJ59" s="197">
        <v>0</v>
      </c>
      <c r="AK59" s="99">
        <v>0</v>
      </c>
      <c r="AL59" s="226">
        <f t="shared" si="17"/>
        <v>0</v>
      </c>
      <c r="AM59" s="197">
        <v>0</v>
      </c>
      <c r="AN59" s="99">
        <v>0</v>
      </c>
      <c r="AO59" s="226">
        <f t="shared" si="18"/>
        <v>0</v>
      </c>
      <c r="AP59" s="198">
        <v>0</v>
      </c>
      <c r="AQ59" s="197">
        <f t="shared" si="54"/>
        <v>0</v>
      </c>
      <c r="AR59" s="226">
        <f t="shared" si="52"/>
        <v>0</v>
      </c>
      <c r="AS59" s="198">
        <v>0</v>
      </c>
      <c r="AT59" s="197">
        <f t="shared" si="55"/>
        <v>0</v>
      </c>
      <c r="AU59" s="226">
        <f t="shared" si="20"/>
        <v>0</v>
      </c>
      <c r="AV59" s="197">
        <v>0</v>
      </c>
      <c r="AW59" s="100">
        <v>0</v>
      </c>
      <c r="AX59" s="226">
        <f t="shared" si="21"/>
        <v>0</v>
      </c>
      <c r="AY59" s="197">
        <v>0</v>
      </c>
      <c r="AZ59" s="99">
        <v>0</v>
      </c>
      <c r="BA59" s="226">
        <f t="shared" si="22"/>
        <v>0</v>
      </c>
      <c r="BB59" s="197">
        <v>0</v>
      </c>
      <c r="BC59" s="99">
        <v>0</v>
      </c>
      <c r="BD59" s="226">
        <f t="shared" si="23"/>
        <v>0</v>
      </c>
      <c r="BE59" s="198">
        <v>0</v>
      </c>
      <c r="BF59" s="197">
        <f t="shared" si="56"/>
        <v>0</v>
      </c>
      <c r="BG59" s="226">
        <f t="shared" si="24"/>
        <v>0</v>
      </c>
      <c r="BH59" s="198">
        <v>0</v>
      </c>
      <c r="BI59" s="197">
        <f t="shared" si="57"/>
        <v>0</v>
      </c>
      <c r="BJ59" s="226">
        <f t="shared" si="25"/>
        <v>0</v>
      </c>
      <c r="BK59" s="197">
        <v>0</v>
      </c>
      <c r="BL59" s="99">
        <v>0</v>
      </c>
      <c r="BM59" s="226">
        <f t="shared" si="26"/>
        <v>0</v>
      </c>
      <c r="BN59" s="197">
        <v>0</v>
      </c>
      <c r="BO59" s="99">
        <v>0</v>
      </c>
      <c r="BP59" s="226">
        <f t="shared" si="27"/>
        <v>0</v>
      </c>
      <c r="BQ59" s="197">
        <v>0</v>
      </c>
      <c r="BR59" s="99">
        <v>0</v>
      </c>
      <c r="BS59" s="227">
        <f t="shared" si="28"/>
        <v>0</v>
      </c>
      <c r="BT59" s="200">
        <v>0</v>
      </c>
      <c r="BU59" s="119">
        <f t="shared" si="58"/>
        <v>0</v>
      </c>
      <c r="BV59" s="227">
        <f t="shared" si="29"/>
        <v>0</v>
      </c>
      <c r="BW59" s="200">
        <v>0</v>
      </c>
      <c r="BX59" s="241">
        <f t="shared" si="59"/>
        <v>0</v>
      </c>
      <c r="BY59" s="228">
        <f t="shared" si="64"/>
        <v>0</v>
      </c>
    </row>
    <row r="60" spans="2:77" ht="15.75" customHeight="1" x14ac:dyDescent="0.25">
      <c r="B60" s="796" t="s">
        <v>91</v>
      </c>
      <c r="C60" s="907" t="s">
        <v>92</v>
      </c>
      <c r="D60" s="616" t="s">
        <v>57</v>
      </c>
      <c r="E60" s="202">
        <f t="shared" si="0"/>
        <v>723</v>
      </c>
      <c r="F60" s="39">
        <f t="shared" si="1"/>
        <v>226</v>
      </c>
      <c r="G60" s="40">
        <f t="shared" si="60"/>
        <v>0.31258644536652835</v>
      </c>
      <c r="H60" s="42">
        <f t="shared" si="3"/>
        <v>181</v>
      </c>
      <c r="I60" s="42">
        <f t="shared" si="4"/>
        <v>407</v>
      </c>
      <c r="J60" s="40">
        <f t="shared" si="61"/>
        <v>0.56293222683264177</v>
      </c>
      <c r="K60" s="42">
        <f t="shared" si="6"/>
        <v>218</v>
      </c>
      <c r="L60" s="42">
        <f t="shared" si="7"/>
        <v>625</v>
      </c>
      <c r="M60" s="40">
        <f t="shared" si="62"/>
        <v>0.86445366528354084</v>
      </c>
      <c r="N60" s="42">
        <f t="shared" si="9"/>
        <v>0</v>
      </c>
      <c r="O60" s="42">
        <f t="shared" si="32"/>
        <v>625</v>
      </c>
      <c r="P60" s="40">
        <f t="shared" si="63"/>
        <v>0.86445366528354084</v>
      </c>
      <c r="Q60" s="80">
        <f t="shared" si="10"/>
        <v>723</v>
      </c>
      <c r="R60" s="81">
        <v>0</v>
      </c>
      <c r="S60" s="624">
        <v>723</v>
      </c>
      <c r="T60" s="82">
        <f t="shared" si="11"/>
        <v>41</v>
      </c>
      <c r="U60" s="83">
        <v>0</v>
      </c>
      <c r="V60" s="84">
        <v>41</v>
      </c>
      <c r="W60" s="82">
        <f t="shared" si="12"/>
        <v>83</v>
      </c>
      <c r="X60" s="83">
        <v>0</v>
      </c>
      <c r="Y60" s="84">
        <v>83</v>
      </c>
      <c r="Z60" s="82">
        <f t="shared" si="13"/>
        <v>102</v>
      </c>
      <c r="AA60" s="83">
        <v>0</v>
      </c>
      <c r="AB60" s="84">
        <v>102</v>
      </c>
      <c r="AC60" s="223">
        <f t="shared" si="14"/>
        <v>226</v>
      </c>
      <c r="AD60" s="223">
        <v>0</v>
      </c>
      <c r="AE60" s="207">
        <f t="shared" si="53"/>
        <v>226</v>
      </c>
      <c r="AF60" s="223">
        <f t="shared" si="15"/>
        <v>24</v>
      </c>
      <c r="AG60" s="207">
        <v>0</v>
      </c>
      <c r="AH60" s="84">
        <v>24</v>
      </c>
      <c r="AI60" s="223">
        <f t="shared" si="16"/>
        <v>33</v>
      </c>
      <c r="AJ60" s="207">
        <v>0</v>
      </c>
      <c r="AK60" s="84">
        <v>33</v>
      </c>
      <c r="AL60" s="223">
        <f t="shared" si="17"/>
        <v>124</v>
      </c>
      <c r="AM60" s="207">
        <v>0</v>
      </c>
      <c r="AN60" s="84">
        <v>124</v>
      </c>
      <c r="AO60" s="223">
        <f t="shared" si="18"/>
        <v>181</v>
      </c>
      <c r="AP60" s="223">
        <v>0</v>
      </c>
      <c r="AQ60" s="207">
        <f t="shared" si="54"/>
        <v>181</v>
      </c>
      <c r="AR60" s="223">
        <f t="shared" si="52"/>
        <v>407</v>
      </c>
      <c r="AS60" s="223">
        <v>0</v>
      </c>
      <c r="AT60" s="207">
        <f t="shared" si="55"/>
        <v>407</v>
      </c>
      <c r="AU60" s="223">
        <f t="shared" si="20"/>
        <v>44</v>
      </c>
      <c r="AV60" s="207">
        <v>0</v>
      </c>
      <c r="AW60" s="85">
        <v>44</v>
      </c>
      <c r="AX60" s="223">
        <f t="shared" si="21"/>
        <v>94</v>
      </c>
      <c r="AY60" s="207">
        <v>0</v>
      </c>
      <c r="AZ60" s="84">
        <v>94</v>
      </c>
      <c r="BA60" s="223">
        <f t="shared" si="22"/>
        <v>80</v>
      </c>
      <c r="BB60" s="207">
        <v>0</v>
      </c>
      <c r="BC60" s="84">
        <v>80</v>
      </c>
      <c r="BD60" s="223">
        <f t="shared" si="23"/>
        <v>218</v>
      </c>
      <c r="BE60" s="223">
        <v>0</v>
      </c>
      <c r="BF60" s="207">
        <f t="shared" si="56"/>
        <v>218</v>
      </c>
      <c r="BG60" s="223">
        <f t="shared" si="24"/>
        <v>625</v>
      </c>
      <c r="BH60" s="223">
        <v>0</v>
      </c>
      <c r="BI60" s="207">
        <f t="shared" si="57"/>
        <v>625</v>
      </c>
      <c r="BJ60" s="223">
        <f t="shared" si="25"/>
        <v>0</v>
      </c>
      <c r="BK60" s="207">
        <v>0</v>
      </c>
      <c r="BL60" s="84">
        <v>0</v>
      </c>
      <c r="BM60" s="223">
        <f t="shared" si="26"/>
        <v>0</v>
      </c>
      <c r="BN60" s="207">
        <v>0</v>
      </c>
      <c r="BO60" s="84">
        <v>0</v>
      </c>
      <c r="BP60" s="223">
        <f t="shared" si="27"/>
        <v>0</v>
      </c>
      <c r="BQ60" s="207">
        <v>0</v>
      </c>
      <c r="BR60" s="84">
        <v>0</v>
      </c>
      <c r="BS60" s="225">
        <f t="shared" si="28"/>
        <v>0</v>
      </c>
      <c r="BT60" s="225">
        <v>0</v>
      </c>
      <c r="BU60" s="51">
        <f t="shared" si="58"/>
        <v>0</v>
      </c>
      <c r="BV60" s="225">
        <f t="shared" si="29"/>
        <v>625</v>
      </c>
      <c r="BW60" s="225">
        <v>0</v>
      </c>
      <c r="BX60" s="51">
        <f t="shared" si="59"/>
        <v>625</v>
      </c>
      <c r="BY60" s="54">
        <f t="shared" si="64"/>
        <v>0.86445366528354084</v>
      </c>
    </row>
    <row r="61" spans="2:77" ht="15.75" customHeight="1" thickBot="1" x14ac:dyDescent="0.3">
      <c r="B61" s="797"/>
      <c r="C61" s="908"/>
      <c r="D61" s="617" t="s">
        <v>32</v>
      </c>
      <c r="E61" s="214">
        <f t="shared" si="0"/>
        <v>672.39</v>
      </c>
      <c r="F61" s="161">
        <f t="shared" si="1"/>
        <v>244.29400000000001</v>
      </c>
      <c r="G61" s="108">
        <f t="shared" si="60"/>
        <v>0.36332188164606855</v>
      </c>
      <c r="H61" s="110">
        <f t="shared" si="3"/>
        <v>373.70400000000001</v>
      </c>
      <c r="I61" s="110">
        <f t="shared" si="4"/>
        <v>617.99800000000005</v>
      </c>
      <c r="J61" s="108">
        <f t="shared" si="61"/>
        <v>0.91910647094692077</v>
      </c>
      <c r="K61" s="110">
        <f t="shared" si="6"/>
        <v>140.97399999999999</v>
      </c>
      <c r="L61" s="110">
        <f t="shared" si="7"/>
        <v>758.97199999999998</v>
      </c>
      <c r="M61" s="108">
        <f t="shared" si="62"/>
        <v>1.1287675307485239</v>
      </c>
      <c r="N61" s="110">
        <f t="shared" si="9"/>
        <v>0</v>
      </c>
      <c r="O61" s="110">
        <f t="shared" si="32"/>
        <v>758.97199999999998</v>
      </c>
      <c r="P61" s="108">
        <f t="shared" si="63"/>
        <v>1.1287675307485239</v>
      </c>
      <c r="Q61" s="230">
        <f t="shared" si="10"/>
        <v>672.39</v>
      </c>
      <c r="R61" s="231">
        <v>0</v>
      </c>
      <c r="S61" s="632">
        <f>S60*0.93</f>
        <v>672.39</v>
      </c>
      <c r="T61" s="232">
        <f t="shared" si="11"/>
        <v>58.578000000000003</v>
      </c>
      <c r="U61" s="233">
        <v>0</v>
      </c>
      <c r="V61" s="234">
        <v>58.578000000000003</v>
      </c>
      <c r="W61" s="232">
        <f t="shared" si="12"/>
        <v>51.732999999999997</v>
      </c>
      <c r="X61" s="233">
        <v>0</v>
      </c>
      <c r="Y61" s="234">
        <v>51.732999999999997</v>
      </c>
      <c r="Z61" s="232">
        <f t="shared" si="13"/>
        <v>133.983</v>
      </c>
      <c r="AA61" s="233">
        <v>0</v>
      </c>
      <c r="AB61" s="234">
        <v>133.983</v>
      </c>
      <c r="AC61" s="198">
        <f t="shared" si="14"/>
        <v>244.29400000000001</v>
      </c>
      <c r="AD61" s="198">
        <v>0</v>
      </c>
      <c r="AE61" s="197">
        <f t="shared" si="53"/>
        <v>244.29400000000001</v>
      </c>
      <c r="AF61" s="198">
        <f t="shared" si="15"/>
        <v>22.782</v>
      </c>
      <c r="AG61" s="197">
        <v>0</v>
      </c>
      <c r="AH61" s="234">
        <v>22.782</v>
      </c>
      <c r="AI61" s="198">
        <f t="shared" si="16"/>
        <v>27.785</v>
      </c>
      <c r="AJ61" s="197">
        <v>0</v>
      </c>
      <c r="AK61" s="234">
        <v>27.785</v>
      </c>
      <c r="AL61" s="198">
        <f t="shared" si="17"/>
        <v>323.137</v>
      </c>
      <c r="AM61" s="197">
        <v>0</v>
      </c>
      <c r="AN61" s="234">
        <v>323.137</v>
      </c>
      <c r="AO61" s="198">
        <f t="shared" si="18"/>
        <v>373.70400000000001</v>
      </c>
      <c r="AP61" s="198">
        <v>0</v>
      </c>
      <c r="AQ61" s="197">
        <f t="shared" si="54"/>
        <v>373.70400000000001</v>
      </c>
      <c r="AR61" s="198">
        <f t="shared" si="52"/>
        <v>617.99800000000005</v>
      </c>
      <c r="AS61" s="198">
        <v>0</v>
      </c>
      <c r="AT61" s="197">
        <f t="shared" si="55"/>
        <v>617.99800000000005</v>
      </c>
      <c r="AU61" s="198">
        <f t="shared" si="20"/>
        <v>51.817999999999998</v>
      </c>
      <c r="AV61" s="197">
        <v>0</v>
      </c>
      <c r="AW61" s="235">
        <v>51.817999999999998</v>
      </c>
      <c r="AX61" s="198">
        <f t="shared" si="21"/>
        <v>47.808999999999997</v>
      </c>
      <c r="AY61" s="197">
        <v>0</v>
      </c>
      <c r="AZ61" s="234">
        <v>47.808999999999997</v>
      </c>
      <c r="BA61" s="198">
        <f t="shared" si="22"/>
        <v>41.347000000000001</v>
      </c>
      <c r="BB61" s="197">
        <v>0</v>
      </c>
      <c r="BC61" s="234">
        <v>41.347000000000001</v>
      </c>
      <c r="BD61" s="198">
        <f t="shared" si="23"/>
        <v>140.97399999999999</v>
      </c>
      <c r="BE61" s="198">
        <v>0</v>
      </c>
      <c r="BF61" s="197">
        <f t="shared" si="56"/>
        <v>140.97399999999999</v>
      </c>
      <c r="BG61" s="198">
        <f t="shared" si="24"/>
        <v>758.97199999999998</v>
      </c>
      <c r="BH61" s="198">
        <v>0</v>
      </c>
      <c r="BI61" s="197">
        <f t="shared" si="57"/>
        <v>758.97199999999998</v>
      </c>
      <c r="BJ61" s="198">
        <f t="shared" si="25"/>
        <v>0</v>
      </c>
      <c r="BK61" s="197">
        <v>0</v>
      </c>
      <c r="BL61" s="234">
        <v>0</v>
      </c>
      <c r="BM61" s="198">
        <f t="shared" si="26"/>
        <v>0</v>
      </c>
      <c r="BN61" s="197">
        <v>0</v>
      </c>
      <c r="BO61" s="234">
        <v>0</v>
      </c>
      <c r="BP61" s="198">
        <f t="shared" si="27"/>
        <v>0</v>
      </c>
      <c r="BQ61" s="197">
        <v>0</v>
      </c>
      <c r="BR61" s="234">
        <v>0</v>
      </c>
      <c r="BS61" s="200">
        <f t="shared" si="28"/>
        <v>0</v>
      </c>
      <c r="BT61" s="200">
        <v>0</v>
      </c>
      <c r="BU61" s="119">
        <f t="shared" si="58"/>
        <v>0</v>
      </c>
      <c r="BV61" s="200">
        <f t="shared" si="29"/>
        <v>758.97199999999998</v>
      </c>
      <c r="BW61" s="200">
        <v>0</v>
      </c>
      <c r="BX61" s="241">
        <f t="shared" si="59"/>
        <v>758.97199999999998</v>
      </c>
      <c r="BY61" s="122">
        <f t="shared" si="64"/>
        <v>1.1287675307485239</v>
      </c>
    </row>
    <row r="62" spans="2:77" ht="17.25" customHeight="1" x14ac:dyDescent="0.25">
      <c r="B62" s="796" t="s">
        <v>93</v>
      </c>
      <c r="C62" s="817" t="s">
        <v>94</v>
      </c>
      <c r="D62" s="616" t="s">
        <v>57</v>
      </c>
      <c r="E62" s="202">
        <f t="shared" si="0"/>
        <v>10</v>
      </c>
      <c r="F62" s="39">
        <f t="shared" si="1"/>
        <v>0</v>
      </c>
      <c r="G62" s="40">
        <f t="shared" si="60"/>
        <v>0</v>
      </c>
      <c r="H62" s="42">
        <f t="shared" si="3"/>
        <v>2</v>
      </c>
      <c r="I62" s="42">
        <f t="shared" si="4"/>
        <v>2</v>
      </c>
      <c r="J62" s="236">
        <f t="shared" si="61"/>
        <v>0.2</v>
      </c>
      <c r="K62" s="42">
        <f t="shared" si="6"/>
        <v>3</v>
      </c>
      <c r="L62" s="42">
        <f t="shared" si="7"/>
        <v>5</v>
      </c>
      <c r="M62" s="40">
        <f t="shared" si="62"/>
        <v>0.5</v>
      </c>
      <c r="N62" s="42">
        <f t="shared" si="9"/>
        <v>0</v>
      </c>
      <c r="O62" s="42">
        <f t="shared" si="32"/>
        <v>5</v>
      </c>
      <c r="P62" s="236">
        <f t="shared" si="63"/>
        <v>0.5</v>
      </c>
      <c r="Q62" s="44">
        <f t="shared" si="10"/>
        <v>10</v>
      </c>
      <c r="R62" s="45">
        <v>0</v>
      </c>
      <c r="S62" s="622">
        <v>10</v>
      </c>
      <c r="T62" s="46">
        <f t="shared" si="11"/>
        <v>0</v>
      </c>
      <c r="U62" s="47">
        <v>0</v>
      </c>
      <c r="V62" s="48"/>
      <c r="W62" s="46">
        <f t="shared" si="12"/>
        <v>0</v>
      </c>
      <c r="X62" s="47">
        <v>0</v>
      </c>
      <c r="Y62" s="48"/>
      <c r="Z62" s="46">
        <f t="shared" si="13"/>
        <v>0</v>
      </c>
      <c r="AA62" s="47">
        <v>0</v>
      </c>
      <c r="AB62" s="48"/>
      <c r="AC62" s="222">
        <f t="shared" si="14"/>
        <v>0</v>
      </c>
      <c r="AD62" s="223">
        <v>0</v>
      </c>
      <c r="AE62" s="207">
        <f t="shared" si="53"/>
        <v>0</v>
      </c>
      <c r="AF62" s="222">
        <f t="shared" si="15"/>
        <v>2</v>
      </c>
      <c r="AG62" s="207">
        <v>0</v>
      </c>
      <c r="AH62" s="48">
        <v>2</v>
      </c>
      <c r="AI62" s="222">
        <f t="shared" si="16"/>
        <v>0</v>
      </c>
      <c r="AJ62" s="207">
        <v>0</v>
      </c>
      <c r="AK62" s="48">
        <v>0</v>
      </c>
      <c r="AL62" s="222">
        <f t="shared" si="17"/>
        <v>0</v>
      </c>
      <c r="AM62" s="207">
        <v>0</v>
      </c>
      <c r="AN62" s="48">
        <v>0</v>
      </c>
      <c r="AO62" s="222">
        <f t="shared" si="18"/>
        <v>2</v>
      </c>
      <c r="AP62" s="223">
        <v>0</v>
      </c>
      <c r="AQ62" s="207">
        <f t="shared" si="54"/>
        <v>2</v>
      </c>
      <c r="AR62" s="222">
        <f t="shared" si="52"/>
        <v>2</v>
      </c>
      <c r="AS62" s="223">
        <v>0</v>
      </c>
      <c r="AT62" s="207">
        <f t="shared" si="55"/>
        <v>2</v>
      </c>
      <c r="AU62" s="222">
        <f t="shared" si="20"/>
        <v>0</v>
      </c>
      <c r="AV62" s="207">
        <v>0</v>
      </c>
      <c r="AW62" s="49">
        <v>0</v>
      </c>
      <c r="AX62" s="222">
        <f t="shared" si="21"/>
        <v>0</v>
      </c>
      <c r="AY62" s="207">
        <v>0</v>
      </c>
      <c r="AZ62" s="48">
        <v>0</v>
      </c>
      <c r="BA62" s="222">
        <f t="shared" si="22"/>
        <v>3</v>
      </c>
      <c r="BB62" s="207">
        <v>0</v>
      </c>
      <c r="BC62" s="48">
        <v>3</v>
      </c>
      <c r="BD62" s="222">
        <f t="shared" si="23"/>
        <v>3</v>
      </c>
      <c r="BE62" s="223">
        <v>0</v>
      </c>
      <c r="BF62" s="207">
        <f t="shared" si="56"/>
        <v>3</v>
      </c>
      <c r="BG62" s="222">
        <f t="shared" si="24"/>
        <v>5</v>
      </c>
      <c r="BH62" s="223">
        <v>0</v>
      </c>
      <c r="BI62" s="207">
        <f t="shared" si="57"/>
        <v>5</v>
      </c>
      <c r="BJ62" s="222">
        <f t="shared" si="25"/>
        <v>0</v>
      </c>
      <c r="BK62" s="207">
        <v>0</v>
      </c>
      <c r="BL62" s="48">
        <v>0</v>
      </c>
      <c r="BM62" s="222">
        <f t="shared" si="26"/>
        <v>0</v>
      </c>
      <c r="BN62" s="207">
        <v>0</v>
      </c>
      <c r="BO62" s="48">
        <v>0</v>
      </c>
      <c r="BP62" s="222">
        <f t="shared" si="27"/>
        <v>0</v>
      </c>
      <c r="BQ62" s="207">
        <v>0</v>
      </c>
      <c r="BR62" s="48">
        <v>0</v>
      </c>
      <c r="BS62" s="224">
        <f t="shared" si="28"/>
        <v>0</v>
      </c>
      <c r="BT62" s="225">
        <v>0</v>
      </c>
      <c r="BU62" s="51">
        <f t="shared" si="58"/>
        <v>0</v>
      </c>
      <c r="BV62" s="224">
        <f t="shared" si="29"/>
        <v>5</v>
      </c>
      <c r="BW62" s="225">
        <v>0</v>
      </c>
      <c r="BX62" s="51">
        <f t="shared" si="59"/>
        <v>5</v>
      </c>
      <c r="BY62" s="193">
        <f t="shared" si="64"/>
        <v>0.5</v>
      </c>
    </row>
    <row r="63" spans="2:77" ht="17.25" customHeight="1" thickBot="1" x14ac:dyDescent="0.3">
      <c r="B63" s="797"/>
      <c r="C63" s="818"/>
      <c r="D63" s="617" t="s">
        <v>32</v>
      </c>
      <c r="E63" s="214">
        <f t="shared" si="0"/>
        <v>14</v>
      </c>
      <c r="F63" s="161">
        <f t="shared" si="1"/>
        <v>0</v>
      </c>
      <c r="G63" s="108">
        <f t="shared" si="60"/>
        <v>0</v>
      </c>
      <c r="H63" s="110">
        <f t="shared" si="3"/>
        <v>3.0819999999999999</v>
      </c>
      <c r="I63" s="110">
        <f t="shared" si="4"/>
        <v>3.0819999999999999</v>
      </c>
      <c r="J63" s="76">
        <f t="shared" si="61"/>
        <v>0.22014285714285714</v>
      </c>
      <c r="K63" s="110">
        <f t="shared" si="6"/>
        <v>5.4459999999999997</v>
      </c>
      <c r="L63" s="110">
        <f t="shared" si="7"/>
        <v>8.5279999999999987</v>
      </c>
      <c r="M63" s="108">
        <f t="shared" si="62"/>
        <v>0.6091428571428571</v>
      </c>
      <c r="N63" s="110">
        <f t="shared" si="9"/>
        <v>0</v>
      </c>
      <c r="O63" s="110">
        <f t="shared" si="32"/>
        <v>8.5279999999999987</v>
      </c>
      <c r="P63" s="76">
        <f t="shared" si="63"/>
        <v>0.6091428571428571</v>
      </c>
      <c r="Q63" s="162">
        <f t="shared" si="10"/>
        <v>14</v>
      </c>
      <c r="R63" s="163">
        <v>0</v>
      </c>
      <c r="S63" s="626">
        <f>S62*1.4</f>
        <v>14</v>
      </c>
      <c r="T63" s="164">
        <f t="shared" si="11"/>
        <v>0</v>
      </c>
      <c r="U63" s="165">
        <v>0</v>
      </c>
      <c r="V63" s="99">
        <v>0</v>
      </c>
      <c r="W63" s="164">
        <f t="shared" si="12"/>
        <v>0</v>
      </c>
      <c r="X63" s="165">
        <v>0</v>
      </c>
      <c r="Y63" s="99">
        <v>0</v>
      </c>
      <c r="Z63" s="164">
        <f t="shared" si="13"/>
        <v>0</v>
      </c>
      <c r="AA63" s="165">
        <v>0</v>
      </c>
      <c r="AB63" s="99">
        <v>0</v>
      </c>
      <c r="AC63" s="226">
        <f t="shared" si="14"/>
        <v>0</v>
      </c>
      <c r="AD63" s="198">
        <v>0</v>
      </c>
      <c r="AE63" s="197">
        <f t="shared" si="53"/>
        <v>0</v>
      </c>
      <c r="AF63" s="226">
        <f t="shared" si="15"/>
        <v>3.0819999999999999</v>
      </c>
      <c r="AG63" s="197">
        <v>0</v>
      </c>
      <c r="AH63" s="99">
        <v>3.0819999999999999</v>
      </c>
      <c r="AI63" s="226">
        <f t="shared" si="16"/>
        <v>0</v>
      </c>
      <c r="AJ63" s="197">
        <v>0</v>
      </c>
      <c r="AK63" s="99">
        <v>0</v>
      </c>
      <c r="AL63" s="226">
        <f t="shared" si="17"/>
        <v>0</v>
      </c>
      <c r="AM63" s="197">
        <v>0</v>
      </c>
      <c r="AN63" s="99">
        <v>0</v>
      </c>
      <c r="AO63" s="226">
        <f t="shared" si="18"/>
        <v>3.0819999999999999</v>
      </c>
      <c r="AP63" s="198">
        <v>0</v>
      </c>
      <c r="AQ63" s="197">
        <f t="shared" si="54"/>
        <v>3.0819999999999999</v>
      </c>
      <c r="AR63" s="226">
        <f t="shared" si="52"/>
        <v>3.0819999999999999</v>
      </c>
      <c r="AS63" s="198">
        <v>0</v>
      </c>
      <c r="AT63" s="197">
        <f t="shared" si="55"/>
        <v>3.0819999999999999</v>
      </c>
      <c r="AU63" s="226">
        <f t="shared" si="20"/>
        <v>0</v>
      </c>
      <c r="AV63" s="197">
        <v>0</v>
      </c>
      <c r="AW63" s="100">
        <v>0</v>
      </c>
      <c r="AX63" s="226">
        <f t="shared" si="21"/>
        <v>0</v>
      </c>
      <c r="AY63" s="197">
        <v>0</v>
      </c>
      <c r="AZ63" s="99">
        <v>0</v>
      </c>
      <c r="BA63" s="226">
        <f t="shared" si="22"/>
        <v>5.4459999999999997</v>
      </c>
      <c r="BB63" s="197">
        <v>0</v>
      </c>
      <c r="BC63" s="99">
        <v>5.4459999999999997</v>
      </c>
      <c r="BD63" s="226">
        <f t="shared" si="23"/>
        <v>5.4459999999999997</v>
      </c>
      <c r="BE63" s="198">
        <v>0</v>
      </c>
      <c r="BF63" s="197">
        <f t="shared" si="56"/>
        <v>5.4459999999999997</v>
      </c>
      <c r="BG63" s="226">
        <f t="shared" si="24"/>
        <v>8.5279999999999987</v>
      </c>
      <c r="BH63" s="198">
        <v>0</v>
      </c>
      <c r="BI63" s="197">
        <f t="shared" si="57"/>
        <v>8.5279999999999987</v>
      </c>
      <c r="BJ63" s="226">
        <f t="shared" si="25"/>
        <v>0</v>
      </c>
      <c r="BK63" s="197">
        <v>0</v>
      </c>
      <c r="BL63" s="99">
        <v>0</v>
      </c>
      <c r="BM63" s="226">
        <f t="shared" si="26"/>
        <v>0</v>
      </c>
      <c r="BN63" s="197">
        <v>0</v>
      </c>
      <c r="BO63" s="99">
        <v>0</v>
      </c>
      <c r="BP63" s="226">
        <f t="shared" si="27"/>
        <v>0</v>
      </c>
      <c r="BQ63" s="197">
        <v>0</v>
      </c>
      <c r="BR63" s="99">
        <v>0</v>
      </c>
      <c r="BS63" s="227">
        <f t="shared" si="28"/>
        <v>0</v>
      </c>
      <c r="BT63" s="200">
        <v>0</v>
      </c>
      <c r="BU63" s="119">
        <f t="shared" si="58"/>
        <v>0</v>
      </c>
      <c r="BV63" s="227">
        <f t="shared" si="29"/>
        <v>8.5279999999999987</v>
      </c>
      <c r="BW63" s="200">
        <v>0</v>
      </c>
      <c r="BX63" s="152">
        <f t="shared" si="59"/>
        <v>8.5279999999999987</v>
      </c>
      <c r="BY63" s="228">
        <f t="shared" si="64"/>
        <v>0.6091428571428571</v>
      </c>
    </row>
    <row r="64" spans="2:77" ht="17.25" customHeight="1" x14ac:dyDescent="0.25">
      <c r="B64" s="796" t="s">
        <v>95</v>
      </c>
      <c r="C64" s="794" t="s">
        <v>96</v>
      </c>
      <c r="D64" s="618" t="s">
        <v>57</v>
      </c>
      <c r="E64" s="202">
        <f t="shared" si="0"/>
        <v>0</v>
      </c>
      <c r="F64" s="39">
        <f t="shared" si="1"/>
        <v>0</v>
      </c>
      <c r="G64" s="236"/>
      <c r="H64" s="237">
        <f t="shared" si="3"/>
        <v>0</v>
      </c>
      <c r="I64" s="237">
        <f t="shared" si="4"/>
        <v>0</v>
      </c>
      <c r="J64" s="40"/>
      <c r="K64" s="237">
        <f t="shared" si="6"/>
        <v>0</v>
      </c>
      <c r="L64" s="237">
        <f t="shared" si="7"/>
        <v>0</v>
      </c>
      <c r="M64" s="236"/>
      <c r="N64" s="237">
        <f t="shared" si="9"/>
        <v>0</v>
      </c>
      <c r="O64" s="237">
        <f t="shared" si="32"/>
        <v>0</v>
      </c>
      <c r="P64" s="40"/>
      <c r="Q64" s="44">
        <f t="shared" si="10"/>
        <v>0</v>
      </c>
      <c r="R64" s="45">
        <v>0</v>
      </c>
      <c r="S64" s="622"/>
      <c r="T64" s="46">
        <f t="shared" si="11"/>
        <v>0</v>
      </c>
      <c r="U64" s="47">
        <v>0</v>
      </c>
      <c r="V64" s="48">
        <v>0</v>
      </c>
      <c r="W64" s="46">
        <f t="shared" si="12"/>
        <v>0</v>
      </c>
      <c r="X64" s="47">
        <v>0</v>
      </c>
      <c r="Y64" s="48">
        <v>0</v>
      </c>
      <c r="Z64" s="46">
        <f t="shared" si="13"/>
        <v>0</v>
      </c>
      <c r="AA64" s="47">
        <v>0</v>
      </c>
      <c r="AB64" s="48">
        <v>0</v>
      </c>
      <c r="AC64" s="222">
        <f t="shared" si="14"/>
        <v>0</v>
      </c>
      <c r="AD64" s="223">
        <v>0</v>
      </c>
      <c r="AE64" s="187">
        <f t="shared" si="53"/>
        <v>0</v>
      </c>
      <c r="AF64" s="222">
        <f t="shared" si="15"/>
        <v>0</v>
      </c>
      <c r="AG64" s="207">
        <v>0</v>
      </c>
      <c r="AH64" s="48">
        <v>0</v>
      </c>
      <c r="AI64" s="222">
        <f t="shared" si="16"/>
        <v>0</v>
      </c>
      <c r="AJ64" s="207">
        <v>0</v>
      </c>
      <c r="AK64" s="48">
        <v>0</v>
      </c>
      <c r="AL64" s="222">
        <f t="shared" si="17"/>
        <v>0</v>
      </c>
      <c r="AM64" s="207">
        <v>0</v>
      </c>
      <c r="AN64" s="48">
        <v>0</v>
      </c>
      <c r="AO64" s="222">
        <f t="shared" si="18"/>
        <v>0</v>
      </c>
      <c r="AP64" s="223">
        <v>0</v>
      </c>
      <c r="AQ64" s="187">
        <f t="shared" si="54"/>
        <v>0</v>
      </c>
      <c r="AR64" s="222">
        <f t="shared" si="52"/>
        <v>0</v>
      </c>
      <c r="AS64" s="223">
        <v>0</v>
      </c>
      <c r="AT64" s="187">
        <f t="shared" si="55"/>
        <v>0</v>
      </c>
      <c r="AU64" s="222">
        <f t="shared" si="20"/>
        <v>0</v>
      </c>
      <c r="AV64" s="207">
        <v>0</v>
      </c>
      <c r="AW64" s="49">
        <v>0</v>
      </c>
      <c r="AX64" s="222">
        <f t="shared" si="21"/>
        <v>0</v>
      </c>
      <c r="AY64" s="207">
        <v>0</v>
      </c>
      <c r="AZ64" s="48">
        <v>0</v>
      </c>
      <c r="BA64" s="222">
        <f t="shared" si="22"/>
        <v>0</v>
      </c>
      <c r="BB64" s="207">
        <v>0</v>
      </c>
      <c r="BC64" s="48">
        <v>0</v>
      </c>
      <c r="BD64" s="222">
        <f t="shared" si="23"/>
        <v>0</v>
      </c>
      <c r="BE64" s="223">
        <v>0</v>
      </c>
      <c r="BF64" s="187">
        <f t="shared" si="56"/>
        <v>0</v>
      </c>
      <c r="BG64" s="222">
        <f t="shared" si="24"/>
        <v>0</v>
      </c>
      <c r="BH64" s="223">
        <v>0</v>
      </c>
      <c r="BI64" s="187">
        <f t="shared" si="57"/>
        <v>0</v>
      </c>
      <c r="BJ64" s="222">
        <f t="shared" si="25"/>
        <v>0</v>
      </c>
      <c r="BK64" s="207">
        <v>0</v>
      </c>
      <c r="BL64" s="48">
        <v>0</v>
      </c>
      <c r="BM64" s="222">
        <f t="shared" si="26"/>
        <v>0</v>
      </c>
      <c r="BN64" s="207">
        <v>0</v>
      </c>
      <c r="BO64" s="48">
        <v>0</v>
      </c>
      <c r="BP64" s="222">
        <f t="shared" si="27"/>
        <v>0</v>
      </c>
      <c r="BQ64" s="207">
        <v>0</v>
      </c>
      <c r="BR64" s="48">
        <v>0</v>
      </c>
      <c r="BS64" s="224">
        <f t="shared" si="28"/>
        <v>0</v>
      </c>
      <c r="BT64" s="225">
        <v>0</v>
      </c>
      <c r="BU64" s="152">
        <f t="shared" si="58"/>
        <v>0</v>
      </c>
      <c r="BV64" s="224">
        <f t="shared" si="29"/>
        <v>0</v>
      </c>
      <c r="BW64" s="225">
        <v>0</v>
      </c>
      <c r="BX64" s="51">
        <f t="shared" si="59"/>
        <v>0</v>
      </c>
      <c r="BY64" s="54"/>
    </row>
    <row r="65" spans="2:77" ht="17.25" customHeight="1" thickBot="1" x14ac:dyDescent="0.3">
      <c r="B65" s="797"/>
      <c r="C65" s="795"/>
      <c r="D65" s="619" t="s">
        <v>32</v>
      </c>
      <c r="E65" s="214">
        <f t="shared" si="0"/>
        <v>0</v>
      </c>
      <c r="F65" s="161">
        <f t="shared" si="1"/>
        <v>0</v>
      </c>
      <c r="G65" s="76"/>
      <c r="H65" s="239">
        <f t="shared" si="3"/>
        <v>0</v>
      </c>
      <c r="I65" s="239">
        <f t="shared" si="4"/>
        <v>0</v>
      </c>
      <c r="J65" s="108"/>
      <c r="K65" s="239">
        <f t="shared" si="6"/>
        <v>0</v>
      </c>
      <c r="L65" s="239">
        <f t="shared" si="7"/>
        <v>0</v>
      </c>
      <c r="M65" s="76"/>
      <c r="N65" s="239">
        <f t="shared" si="9"/>
        <v>0</v>
      </c>
      <c r="O65" s="239">
        <f t="shared" si="32"/>
        <v>0</v>
      </c>
      <c r="P65" s="108"/>
      <c r="Q65" s="162">
        <f t="shared" si="10"/>
        <v>0</v>
      </c>
      <c r="R65" s="163">
        <v>0</v>
      </c>
      <c r="S65" s="626">
        <v>0</v>
      </c>
      <c r="T65" s="164">
        <f t="shared" si="11"/>
        <v>0</v>
      </c>
      <c r="U65" s="165">
        <v>0</v>
      </c>
      <c r="V65" s="99">
        <v>0</v>
      </c>
      <c r="W65" s="164">
        <f t="shared" si="12"/>
        <v>0</v>
      </c>
      <c r="X65" s="165">
        <v>0</v>
      </c>
      <c r="Y65" s="99">
        <v>0</v>
      </c>
      <c r="Z65" s="164">
        <f t="shared" si="13"/>
        <v>0</v>
      </c>
      <c r="AA65" s="165">
        <v>0</v>
      </c>
      <c r="AB65" s="99">
        <v>0</v>
      </c>
      <c r="AC65" s="226">
        <f t="shared" si="14"/>
        <v>0</v>
      </c>
      <c r="AD65" s="198">
        <v>0</v>
      </c>
      <c r="AE65" s="199">
        <f t="shared" si="53"/>
        <v>0</v>
      </c>
      <c r="AF65" s="226">
        <f t="shared" si="15"/>
        <v>0</v>
      </c>
      <c r="AG65" s="197">
        <v>0</v>
      </c>
      <c r="AH65" s="99">
        <v>0</v>
      </c>
      <c r="AI65" s="226">
        <f t="shared" si="16"/>
        <v>0</v>
      </c>
      <c r="AJ65" s="197">
        <v>0</v>
      </c>
      <c r="AK65" s="99">
        <v>0</v>
      </c>
      <c r="AL65" s="226">
        <f t="shared" si="17"/>
        <v>0</v>
      </c>
      <c r="AM65" s="197">
        <v>0</v>
      </c>
      <c r="AN65" s="99">
        <v>0</v>
      </c>
      <c r="AO65" s="226">
        <f t="shared" si="18"/>
        <v>0</v>
      </c>
      <c r="AP65" s="198">
        <v>0</v>
      </c>
      <c r="AQ65" s="199">
        <f t="shared" si="54"/>
        <v>0</v>
      </c>
      <c r="AR65" s="226">
        <f t="shared" si="52"/>
        <v>0</v>
      </c>
      <c r="AS65" s="198">
        <v>0</v>
      </c>
      <c r="AT65" s="199">
        <f t="shared" si="55"/>
        <v>0</v>
      </c>
      <c r="AU65" s="226">
        <f t="shared" si="20"/>
        <v>0</v>
      </c>
      <c r="AV65" s="197">
        <v>0</v>
      </c>
      <c r="AW65" s="100">
        <v>0</v>
      </c>
      <c r="AX65" s="226">
        <f t="shared" si="21"/>
        <v>0</v>
      </c>
      <c r="AY65" s="197">
        <v>0</v>
      </c>
      <c r="AZ65" s="99">
        <v>0</v>
      </c>
      <c r="BA65" s="226">
        <f t="shared" si="22"/>
        <v>0</v>
      </c>
      <c r="BB65" s="197">
        <v>0</v>
      </c>
      <c r="BC65" s="99">
        <v>0</v>
      </c>
      <c r="BD65" s="226">
        <f t="shared" si="23"/>
        <v>0</v>
      </c>
      <c r="BE65" s="198">
        <v>0</v>
      </c>
      <c r="BF65" s="199">
        <f t="shared" si="56"/>
        <v>0</v>
      </c>
      <c r="BG65" s="226">
        <f t="shared" si="24"/>
        <v>0</v>
      </c>
      <c r="BH65" s="198">
        <v>0</v>
      </c>
      <c r="BI65" s="199">
        <f t="shared" si="57"/>
        <v>0</v>
      </c>
      <c r="BJ65" s="226">
        <f t="shared" si="25"/>
        <v>0</v>
      </c>
      <c r="BK65" s="197">
        <v>0</v>
      </c>
      <c r="BL65" s="99">
        <v>0</v>
      </c>
      <c r="BM65" s="226">
        <f t="shared" si="26"/>
        <v>0</v>
      </c>
      <c r="BN65" s="197">
        <v>0</v>
      </c>
      <c r="BO65" s="99">
        <v>0</v>
      </c>
      <c r="BP65" s="226">
        <f t="shared" si="27"/>
        <v>0</v>
      </c>
      <c r="BQ65" s="197">
        <v>0</v>
      </c>
      <c r="BR65" s="99">
        <v>0</v>
      </c>
      <c r="BS65" s="227">
        <f t="shared" si="28"/>
        <v>0</v>
      </c>
      <c r="BT65" s="200">
        <v>0</v>
      </c>
      <c r="BU65" s="120">
        <f t="shared" si="58"/>
        <v>0</v>
      </c>
      <c r="BV65" s="227">
        <f t="shared" si="29"/>
        <v>0</v>
      </c>
      <c r="BW65" s="200">
        <v>0</v>
      </c>
      <c r="BX65" s="152">
        <f t="shared" si="59"/>
        <v>0</v>
      </c>
      <c r="BY65" s="122"/>
    </row>
    <row r="66" spans="2:77" ht="17.25" customHeight="1" x14ac:dyDescent="0.25">
      <c r="B66" s="796" t="s">
        <v>97</v>
      </c>
      <c r="C66" s="800" t="s">
        <v>98</v>
      </c>
      <c r="D66" s="616" t="s">
        <v>99</v>
      </c>
      <c r="E66" s="186">
        <f t="shared" si="0"/>
        <v>0</v>
      </c>
      <c r="F66" s="240">
        <f t="shared" si="1"/>
        <v>0</v>
      </c>
      <c r="G66" s="40"/>
      <c r="H66" s="42">
        <f t="shared" si="3"/>
        <v>0</v>
      </c>
      <c r="I66" s="42">
        <f t="shared" si="4"/>
        <v>0</v>
      </c>
      <c r="J66" s="40"/>
      <c r="K66" s="42">
        <f t="shared" si="6"/>
        <v>0</v>
      </c>
      <c r="L66" s="42">
        <f t="shared" si="7"/>
        <v>0</v>
      </c>
      <c r="M66" s="40"/>
      <c r="N66" s="42">
        <f t="shared" si="9"/>
        <v>0</v>
      </c>
      <c r="O66" s="42">
        <f t="shared" si="32"/>
        <v>0</v>
      </c>
      <c r="P66" s="236"/>
      <c r="Q66" s="80">
        <f t="shared" si="10"/>
        <v>0</v>
      </c>
      <c r="R66" s="81">
        <v>0</v>
      </c>
      <c r="S66" s="624"/>
      <c r="T66" s="82">
        <f t="shared" si="11"/>
        <v>0</v>
      </c>
      <c r="U66" s="83">
        <v>0</v>
      </c>
      <c r="V66" s="84">
        <v>0</v>
      </c>
      <c r="W66" s="82">
        <f t="shared" si="12"/>
        <v>0</v>
      </c>
      <c r="X66" s="83">
        <v>0</v>
      </c>
      <c r="Y66" s="84">
        <v>0</v>
      </c>
      <c r="Z66" s="82">
        <f t="shared" si="13"/>
        <v>0</v>
      </c>
      <c r="AA66" s="83">
        <v>0</v>
      </c>
      <c r="AB66" s="84">
        <v>0</v>
      </c>
      <c r="AC66" s="222">
        <f t="shared" si="14"/>
        <v>0</v>
      </c>
      <c r="AD66" s="223">
        <v>0</v>
      </c>
      <c r="AE66" s="207">
        <f t="shared" si="53"/>
        <v>0</v>
      </c>
      <c r="AF66" s="222">
        <f t="shared" si="15"/>
        <v>0</v>
      </c>
      <c r="AG66" s="207">
        <v>0</v>
      </c>
      <c r="AH66" s="84">
        <v>0</v>
      </c>
      <c r="AI66" s="222">
        <f t="shared" si="16"/>
        <v>0</v>
      </c>
      <c r="AJ66" s="207">
        <v>0</v>
      </c>
      <c r="AK66" s="84">
        <v>0</v>
      </c>
      <c r="AL66" s="222">
        <f t="shared" si="17"/>
        <v>0</v>
      </c>
      <c r="AM66" s="207">
        <v>0</v>
      </c>
      <c r="AN66" s="84">
        <v>0</v>
      </c>
      <c r="AO66" s="222">
        <f t="shared" si="18"/>
        <v>0</v>
      </c>
      <c r="AP66" s="223">
        <v>0</v>
      </c>
      <c r="AQ66" s="207">
        <f t="shared" si="54"/>
        <v>0</v>
      </c>
      <c r="AR66" s="222">
        <f t="shared" si="52"/>
        <v>0</v>
      </c>
      <c r="AS66" s="223">
        <v>0</v>
      </c>
      <c r="AT66" s="207">
        <f t="shared" si="55"/>
        <v>0</v>
      </c>
      <c r="AU66" s="222">
        <f t="shared" si="20"/>
        <v>0</v>
      </c>
      <c r="AV66" s="207">
        <v>0</v>
      </c>
      <c r="AW66" s="85">
        <v>0</v>
      </c>
      <c r="AX66" s="222">
        <f t="shared" si="21"/>
        <v>0</v>
      </c>
      <c r="AY66" s="207">
        <v>0</v>
      </c>
      <c r="AZ66" s="84"/>
      <c r="BA66" s="222">
        <f t="shared" si="22"/>
        <v>0</v>
      </c>
      <c r="BB66" s="207">
        <v>0</v>
      </c>
      <c r="BC66" s="84"/>
      <c r="BD66" s="222">
        <f t="shared" si="23"/>
        <v>0</v>
      </c>
      <c r="BE66" s="223">
        <v>0</v>
      </c>
      <c r="BF66" s="207">
        <f t="shared" si="56"/>
        <v>0</v>
      </c>
      <c r="BG66" s="222">
        <f t="shared" si="24"/>
        <v>0</v>
      </c>
      <c r="BH66" s="223">
        <v>0</v>
      </c>
      <c r="BI66" s="207">
        <f t="shared" si="57"/>
        <v>0</v>
      </c>
      <c r="BJ66" s="222">
        <f t="shared" si="25"/>
        <v>0</v>
      </c>
      <c r="BK66" s="207">
        <v>0</v>
      </c>
      <c r="BL66" s="84">
        <v>0</v>
      </c>
      <c r="BM66" s="222">
        <f t="shared" si="26"/>
        <v>0</v>
      </c>
      <c r="BN66" s="207">
        <v>0</v>
      </c>
      <c r="BO66" s="84">
        <v>0</v>
      </c>
      <c r="BP66" s="222">
        <f t="shared" si="27"/>
        <v>0</v>
      </c>
      <c r="BQ66" s="207">
        <v>0</v>
      </c>
      <c r="BR66" s="84">
        <v>0</v>
      </c>
      <c r="BS66" s="224">
        <f t="shared" si="28"/>
        <v>0</v>
      </c>
      <c r="BT66" s="225">
        <v>0</v>
      </c>
      <c r="BU66" s="51">
        <f t="shared" si="58"/>
        <v>0</v>
      </c>
      <c r="BV66" s="224">
        <f t="shared" si="29"/>
        <v>0</v>
      </c>
      <c r="BW66" s="225">
        <v>0</v>
      </c>
      <c r="BX66" s="51">
        <f t="shared" si="59"/>
        <v>0</v>
      </c>
      <c r="BY66" s="193"/>
    </row>
    <row r="67" spans="2:77" ht="16.95" customHeight="1" thickBot="1" x14ac:dyDescent="0.3">
      <c r="B67" s="797"/>
      <c r="C67" s="801"/>
      <c r="D67" s="617" t="s">
        <v>32</v>
      </c>
      <c r="E67" s="214">
        <f t="shared" si="0"/>
        <v>0</v>
      </c>
      <c r="F67" s="161">
        <f t="shared" si="1"/>
        <v>0</v>
      </c>
      <c r="G67" s="108"/>
      <c r="H67" s="110">
        <f t="shared" si="3"/>
        <v>0</v>
      </c>
      <c r="I67" s="110">
        <f t="shared" si="4"/>
        <v>0</v>
      </c>
      <c r="J67" s="108"/>
      <c r="K67" s="110">
        <f t="shared" si="6"/>
        <v>0</v>
      </c>
      <c r="L67" s="110">
        <f t="shared" si="7"/>
        <v>0</v>
      </c>
      <c r="M67" s="108"/>
      <c r="N67" s="110">
        <f t="shared" si="9"/>
        <v>0</v>
      </c>
      <c r="O67" s="110">
        <f t="shared" si="32"/>
        <v>0</v>
      </c>
      <c r="P67" s="76"/>
      <c r="Q67" s="230">
        <f t="shared" si="10"/>
        <v>0</v>
      </c>
      <c r="R67" s="231">
        <v>0</v>
      </c>
      <c r="S67" s="632">
        <v>0</v>
      </c>
      <c r="T67" s="232">
        <f t="shared" si="11"/>
        <v>0</v>
      </c>
      <c r="U67" s="233">
        <v>0</v>
      </c>
      <c r="V67" s="234">
        <v>0</v>
      </c>
      <c r="W67" s="232">
        <f t="shared" si="12"/>
        <v>0</v>
      </c>
      <c r="X67" s="233">
        <v>0</v>
      </c>
      <c r="Y67" s="234">
        <v>0</v>
      </c>
      <c r="Z67" s="232">
        <f t="shared" si="13"/>
        <v>0</v>
      </c>
      <c r="AA67" s="233">
        <v>0</v>
      </c>
      <c r="AB67" s="234">
        <v>0</v>
      </c>
      <c r="AC67" s="226">
        <f t="shared" si="14"/>
        <v>0</v>
      </c>
      <c r="AD67" s="198">
        <v>0</v>
      </c>
      <c r="AE67" s="197">
        <f t="shared" si="53"/>
        <v>0</v>
      </c>
      <c r="AF67" s="226">
        <f t="shared" si="15"/>
        <v>0</v>
      </c>
      <c r="AG67" s="197">
        <v>0</v>
      </c>
      <c r="AH67" s="234">
        <v>0</v>
      </c>
      <c r="AI67" s="226">
        <f t="shared" si="16"/>
        <v>0</v>
      </c>
      <c r="AJ67" s="197">
        <v>0</v>
      </c>
      <c r="AK67" s="234">
        <v>0</v>
      </c>
      <c r="AL67" s="226">
        <f t="shared" si="17"/>
        <v>0</v>
      </c>
      <c r="AM67" s="197">
        <v>0</v>
      </c>
      <c r="AN67" s="234">
        <v>0</v>
      </c>
      <c r="AO67" s="226">
        <f t="shared" si="18"/>
        <v>0</v>
      </c>
      <c r="AP67" s="198">
        <v>0</v>
      </c>
      <c r="AQ67" s="197">
        <f t="shared" si="54"/>
        <v>0</v>
      </c>
      <c r="AR67" s="226">
        <f t="shared" si="52"/>
        <v>0</v>
      </c>
      <c r="AS67" s="198">
        <v>0</v>
      </c>
      <c r="AT67" s="197">
        <f t="shared" si="55"/>
        <v>0</v>
      </c>
      <c r="AU67" s="226">
        <f t="shared" si="20"/>
        <v>0</v>
      </c>
      <c r="AV67" s="197">
        <v>0</v>
      </c>
      <c r="AW67" s="235">
        <v>0</v>
      </c>
      <c r="AX67" s="226">
        <f t="shared" si="21"/>
        <v>0</v>
      </c>
      <c r="AY67" s="197">
        <v>0</v>
      </c>
      <c r="AZ67" s="234"/>
      <c r="BA67" s="226">
        <f t="shared" si="22"/>
        <v>0</v>
      </c>
      <c r="BB67" s="197">
        <v>0</v>
      </c>
      <c r="BC67" s="234"/>
      <c r="BD67" s="226">
        <f t="shared" si="23"/>
        <v>0</v>
      </c>
      <c r="BE67" s="198">
        <v>0</v>
      </c>
      <c r="BF67" s="197">
        <f t="shared" si="56"/>
        <v>0</v>
      </c>
      <c r="BG67" s="226">
        <f t="shared" si="24"/>
        <v>0</v>
      </c>
      <c r="BH67" s="198">
        <v>0</v>
      </c>
      <c r="BI67" s="197">
        <f t="shared" si="57"/>
        <v>0</v>
      </c>
      <c r="BJ67" s="226">
        <f t="shared" si="25"/>
        <v>0</v>
      </c>
      <c r="BK67" s="197">
        <v>0</v>
      </c>
      <c r="BL67" s="234">
        <v>0</v>
      </c>
      <c r="BM67" s="226">
        <f t="shared" si="26"/>
        <v>0</v>
      </c>
      <c r="BN67" s="197">
        <v>0</v>
      </c>
      <c r="BO67" s="234">
        <v>0</v>
      </c>
      <c r="BP67" s="226">
        <f t="shared" si="27"/>
        <v>0</v>
      </c>
      <c r="BQ67" s="197">
        <v>0</v>
      </c>
      <c r="BR67" s="234">
        <v>0</v>
      </c>
      <c r="BS67" s="227">
        <f t="shared" si="28"/>
        <v>0</v>
      </c>
      <c r="BT67" s="200">
        <v>0</v>
      </c>
      <c r="BU67" s="119">
        <f t="shared" si="58"/>
        <v>0</v>
      </c>
      <c r="BV67" s="227">
        <f t="shared" si="29"/>
        <v>0</v>
      </c>
      <c r="BW67" s="200">
        <v>0</v>
      </c>
      <c r="BX67" s="152">
        <f t="shared" si="59"/>
        <v>0</v>
      </c>
      <c r="BY67" s="228"/>
    </row>
    <row r="68" spans="2:77" ht="20.25" customHeight="1" x14ac:dyDescent="0.25">
      <c r="B68" s="796" t="s">
        <v>100</v>
      </c>
      <c r="C68" s="794" t="s">
        <v>101</v>
      </c>
      <c r="D68" s="616" t="s">
        <v>57</v>
      </c>
      <c r="E68" s="202">
        <f t="shared" si="0"/>
        <v>96</v>
      </c>
      <c r="F68" s="39">
        <f t="shared" si="1"/>
        <v>1</v>
      </c>
      <c r="G68" s="236">
        <f>F68/E68</f>
        <v>1.0416666666666666E-2</v>
      </c>
      <c r="H68" s="237">
        <f t="shared" si="3"/>
        <v>10</v>
      </c>
      <c r="I68" s="237">
        <f t="shared" si="4"/>
        <v>11</v>
      </c>
      <c r="J68" s="236">
        <f>I68/E68</f>
        <v>0.11458333333333333</v>
      </c>
      <c r="K68" s="237">
        <f t="shared" si="6"/>
        <v>23</v>
      </c>
      <c r="L68" s="237">
        <f t="shared" si="7"/>
        <v>34</v>
      </c>
      <c r="M68" s="236">
        <f>L68/E68</f>
        <v>0.35416666666666669</v>
      </c>
      <c r="N68" s="237">
        <f t="shared" si="9"/>
        <v>0</v>
      </c>
      <c r="O68" s="237">
        <f t="shared" si="32"/>
        <v>34</v>
      </c>
      <c r="P68" s="40">
        <f>O68/E68</f>
        <v>0.35416666666666669</v>
      </c>
      <c r="Q68" s="44">
        <f t="shared" si="10"/>
        <v>96</v>
      </c>
      <c r="R68" s="45">
        <v>0</v>
      </c>
      <c r="S68" s="622">
        <v>96</v>
      </c>
      <c r="T68" s="46">
        <f t="shared" si="11"/>
        <v>0</v>
      </c>
      <c r="U68" s="47">
        <v>0</v>
      </c>
      <c r="V68" s="48"/>
      <c r="W68" s="46">
        <f t="shared" si="12"/>
        <v>0</v>
      </c>
      <c r="X68" s="47">
        <v>0</v>
      </c>
      <c r="Y68" s="48"/>
      <c r="Z68" s="46">
        <f t="shared" si="13"/>
        <v>1</v>
      </c>
      <c r="AA68" s="47">
        <v>0</v>
      </c>
      <c r="AB68" s="48">
        <v>1</v>
      </c>
      <c r="AC68" s="222">
        <f t="shared" si="14"/>
        <v>1</v>
      </c>
      <c r="AD68" s="223">
        <v>0</v>
      </c>
      <c r="AE68" s="187">
        <f t="shared" si="53"/>
        <v>1</v>
      </c>
      <c r="AF68" s="222">
        <f t="shared" si="15"/>
        <v>4</v>
      </c>
      <c r="AG68" s="207">
        <v>0</v>
      </c>
      <c r="AH68" s="48">
        <v>4</v>
      </c>
      <c r="AI68" s="222">
        <f t="shared" si="16"/>
        <v>0</v>
      </c>
      <c r="AJ68" s="207">
        <v>0</v>
      </c>
      <c r="AK68" s="48">
        <v>0</v>
      </c>
      <c r="AL68" s="222">
        <f t="shared" si="17"/>
        <v>6</v>
      </c>
      <c r="AM68" s="207">
        <v>0</v>
      </c>
      <c r="AN68" s="48">
        <v>6</v>
      </c>
      <c r="AO68" s="222">
        <f t="shared" si="18"/>
        <v>10</v>
      </c>
      <c r="AP68" s="223">
        <v>0</v>
      </c>
      <c r="AQ68" s="187">
        <f t="shared" si="54"/>
        <v>10</v>
      </c>
      <c r="AR68" s="222">
        <f t="shared" si="52"/>
        <v>11</v>
      </c>
      <c r="AS68" s="223">
        <v>0</v>
      </c>
      <c r="AT68" s="187">
        <f t="shared" si="55"/>
        <v>11</v>
      </c>
      <c r="AU68" s="222">
        <f t="shared" si="20"/>
        <v>1</v>
      </c>
      <c r="AV68" s="207">
        <v>0</v>
      </c>
      <c r="AW68" s="49">
        <v>1</v>
      </c>
      <c r="AX68" s="222">
        <f t="shared" si="21"/>
        <v>5</v>
      </c>
      <c r="AY68" s="207">
        <v>0</v>
      </c>
      <c r="AZ68" s="48">
        <v>5</v>
      </c>
      <c r="BA68" s="222">
        <f t="shared" si="22"/>
        <v>17</v>
      </c>
      <c r="BB68" s="207">
        <v>0</v>
      </c>
      <c r="BC68" s="48">
        <v>17</v>
      </c>
      <c r="BD68" s="222">
        <f t="shared" si="23"/>
        <v>23</v>
      </c>
      <c r="BE68" s="223">
        <v>0</v>
      </c>
      <c r="BF68" s="187">
        <f t="shared" si="56"/>
        <v>23</v>
      </c>
      <c r="BG68" s="222">
        <f t="shared" si="24"/>
        <v>34</v>
      </c>
      <c r="BH68" s="223">
        <v>0</v>
      </c>
      <c r="BI68" s="187">
        <f t="shared" si="57"/>
        <v>34</v>
      </c>
      <c r="BJ68" s="222">
        <f t="shared" si="25"/>
        <v>0</v>
      </c>
      <c r="BK68" s="207">
        <v>0</v>
      </c>
      <c r="BL68" s="48">
        <v>0</v>
      </c>
      <c r="BM68" s="222">
        <f t="shared" si="26"/>
        <v>0</v>
      </c>
      <c r="BN68" s="207">
        <v>0</v>
      </c>
      <c r="BO68" s="48">
        <v>0</v>
      </c>
      <c r="BP68" s="222">
        <f t="shared" si="27"/>
        <v>0</v>
      </c>
      <c r="BQ68" s="207">
        <v>0</v>
      </c>
      <c r="BR68" s="48">
        <v>0</v>
      </c>
      <c r="BS68" s="224">
        <f t="shared" si="28"/>
        <v>0</v>
      </c>
      <c r="BT68" s="225">
        <v>0</v>
      </c>
      <c r="BU68" s="152">
        <f t="shared" si="58"/>
        <v>0</v>
      </c>
      <c r="BV68" s="224">
        <f t="shared" si="29"/>
        <v>34</v>
      </c>
      <c r="BW68" s="225">
        <v>0</v>
      </c>
      <c r="BX68" s="51">
        <f t="shared" si="59"/>
        <v>34</v>
      </c>
      <c r="BY68" s="54">
        <f>BV68/Q68</f>
        <v>0.35416666666666669</v>
      </c>
    </row>
    <row r="69" spans="2:77" ht="20.25" customHeight="1" thickBot="1" x14ac:dyDescent="0.3">
      <c r="B69" s="797"/>
      <c r="C69" s="795"/>
      <c r="D69" s="617" t="s">
        <v>32</v>
      </c>
      <c r="E69" s="214">
        <f t="shared" si="0"/>
        <v>480</v>
      </c>
      <c r="F69" s="161">
        <f t="shared" si="1"/>
        <v>5.7060000000000004</v>
      </c>
      <c r="G69" s="76">
        <f>F69/E69</f>
        <v>1.18875E-2</v>
      </c>
      <c r="H69" s="239">
        <f t="shared" si="3"/>
        <v>207.899</v>
      </c>
      <c r="I69" s="239">
        <f t="shared" si="4"/>
        <v>213.60499999999999</v>
      </c>
      <c r="J69" s="76">
        <f>I69/E69</f>
        <v>0.44501041666666663</v>
      </c>
      <c r="K69" s="239">
        <f t="shared" si="6"/>
        <v>283.27300000000002</v>
      </c>
      <c r="L69" s="239">
        <f t="shared" si="7"/>
        <v>496.87800000000004</v>
      </c>
      <c r="M69" s="76">
        <f>L69/E69</f>
        <v>1.0351625</v>
      </c>
      <c r="N69" s="239">
        <f t="shared" si="9"/>
        <v>0</v>
      </c>
      <c r="O69" s="239">
        <f t="shared" si="32"/>
        <v>496.87800000000004</v>
      </c>
      <c r="P69" s="108">
        <f>O69/E69</f>
        <v>1.0351625</v>
      </c>
      <c r="Q69" s="162">
        <f t="shared" si="10"/>
        <v>480</v>
      </c>
      <c r="R69" s="163">
        <v>0</v>
      </c>
      <c r="S69" s="626">
        <f>S68*5</f>
        <v>480</v>
      </c>
      <c r="T69" s="164">
        <f t="shared" si="11"/>
        <v>0</v>
      </c>
      <c r="U69" s="165">
        <v>0</v>
      </c>
      <c r="V69" s="99"/>
      <c r="W69" s="164">
        <f t="shared" si="12"/>
        <v>0</v>
      </c>
      <c r="X69" s="165">
        <v>0</v>
      </c>
      <c r="Y69" s="99"/>
      <c r="Z69" s="164">
        <f t="shared" si="13"/>
        <v>5.7060000000000004</v>
      </c>
      <c r="AA69" s="165">
        <v>0</v>
      </c>
      <c r="AB69" s="99">
        <v>5.7060000000000004</v>
      </c>
      <c r="AC69" s="226">
        <f t="shared" si="14"/>
        <v>5.7060000000000004</v>
      </c>
      <c r="AD69" s="198">
        <v>0</v>
      </c>
      <c r="AE69" s="199">
        <f t="shared" si="53"/>
        <v>5.7060000000000004</v>
      </c>
      <c r="AF69" s="226">
        <f t="shared" si="15"/>
        <v>30.658999999999999</v>
      </c>
      <c r="AG69" s="197">
        <v>0</v>
      </c>
      <c r="AH69" s="99">
        <v>30.658999999999999</v>
      </c>
      <c r="AI69" s="226">
        <f t="shared" si="16"/>
        <v>0</v>
      </c>
      <c r="AJ69" s="197">
        <v>0</v>
      </c>
      <c r="AK69" s="99">
        <v>0</v>
      </c>
      <c r="AL69" s="226">
        <f t="shared" si="17"/>
        <v>177.24</v>
      </c>
      <c r="AM69" s="197">
        <v>0</v>
      </c>
      <c r="AN69" s="99">
        <v>177.24</v>
      </c>
      <c r="AO69" s="226">
        <f t="shared" si="18"/>
        <v>207.899</v>
      </c>
      <c r="AP69" s="198">
        <v>0</v>
      </c>
      <c r="AQ69" s="199">
        <f t="shared" si="54"/>
        <v>207.899</v>
      </c>
      <c r="AR69" s="226">
        <f t="shared" si="52"/>
        <v>213.60499999999999</v>
      </c>
      <c r="AS69" s="198">
        <v>0</v>
      </c>
      <c r="AT69" s="199">
        <f t="shared" si="55"/>
        <v>213.60499999999999</v>
      </c>
      <c r="AU69" s="226">
        <f t="shared" si="20"/>
        <v>1.7669999999999999</v>
      </c>
      <c r="AV69" s="197">
        <v>0</v>
      </c>
      <c r="AW69" s="100">
        <v>1.7669999999999999</v>
      </c>
      <c r="AX69" s="226">
        <f t="shared" si="21"/>
        <v>70.435000000000002</v>
      </c>
      <c r="AY69" s="197">
        <v>0</v>
      </c>
      <c r="AZ69" s="99">
        <v>70.435000000000002</v>
      </c>
      <c r="BA69" s="226">
        <f t="shared" si="22"/>
        <v>211.071</v>
      </c>
      <c r="BB69" s="197">
        <v>0</v>
      </c>
      <c r="BC69" s="99">
        <v>211.071</v>
      </c>
      <c r="BD69" s="226">
        <f t="shared" si="23"/>
        <v>283.27300000000002</v>
      </c>
      <c r="BE69" s="198">
        <v>0</v>
      </c>
      <c r="BF69" s="199">
        <f t="shared" si="56"/>
        <v>283.27300000000002</v>
      </c>
      <c r="BG69" s="226">
        <f t="shared" si="24"/>
        <v>496.87800000000004</v>
      </c>
      <c r="BH69" s="198">
        <v>0</v>
      </c>
      <c r="BI69" s="199">
        <f t="shared" si="57"/>
        <v>496.87800000000004</v>
      </c>
      <c r="BJ69" s="226">
        <f t="shared" si="25"/>
        <v>0</v>
      </c>
      <c r="BK69" s="197">
        <v>0</v>
      </c>
      <c r="BL69" s="99">
        <v>0</v>
      </c>
      <c r="BM69" s="226">
        <f t="shared" si="26"/>
        <v>0</v>
      </c>
      <c r="BN69" s="197">
        <v>0</v>
      </c>
      <c r="BO69" s="99">
        <v>0</v>
      </c>
      <c r="BP69" s="226">
        <f t="shared" si="27"/>
        <v>0</v>
      </c>
      <c r="BQ69" s="197">
        <v>0</v>
      </c>
      <c r="BR69" s="99">
        <v>0</v>
      </c>
      <c r="BS69" s="227">
        <f t="shared" si="28"/>
        <v>0</v>
      </c>
      <c r="BT69" s="200">
        <v>0</v>
      </c>
      <c r="BU69" s="120">
        <f t="shared" si="58"/>
        <v>0</v>
      </c>
      <c r="BV69" s="227">
        <f t="shared" si="29"/>
        <v>496.87800000000004</v>
      </c>
      <c r="BW69" s="200">
        <v>0</v>
      </c>
      <c r="BX69" s="152">
        <f t="shared" si="59"/>
        <v>496.87800000000004</v>
      </c>
      <c r="BY69" s="122">
        <f>BV69/Q69</f>
        <v>1.0351625</v>
      </c>
    </row>
    <row r="70" spans="2:77" ht="17.25" customHeight="1" x14ac:dyDescent="0.25">
      <c r="B70" s="796" t="s">
        <v>102</v>
      </c>
      <c r="C70" s="800" t="s">
        <v>103</v>
      </c>
      <c r="D70" s="616" t="s">
        <v>104</v>
      </c>
      <c r="E70" s="186">
        <f t="shared" ref="E70:E102" si="65">Q70</f>
        <v>0</v>
      </c>
      <c r="F70" s="240">
        <f t="shared" ref="F70:F102" si="66">AC70</f>
        <v>0.1283</v>
      </c>
      <c r="G70" s="40"/>
      <c r="H70" s="42">
        <f t="shared" ref="H70:H102" si="67">AO70</f>
        <v>2E-3</v>
      </c>
      <c r="I70" s="42">
        <f t="shared" ref="I70:I102" si="68">AR70</f>
        <v>0.1303</v>
      </c>
      <c r="J70" s="40"/>
      <c r="K70" s="42">
        <f t="shared" ref="K70:K102" si="69">BD70</f>
        <v>0</v>
      </c>
      <c r="L70" s="42">
        <f t="shared" ref="L70:L102" si="70">BG70</f>
        <v>0.1303</v>
      </c>
      <c r="M70" s="40"/>
      <c r="N70" s="42">
        <f t="shared" ref="N70:N102" si="71">BS70</f>
        <v>0</v>
      </c>
      <c r="O70" s="42">
        <f t="shared" si="32"/>
        <v>0.1303</v>
      </c>
      <c r="P70" s="40"/>
      <c r="Q70" s="80">
        <f t="shared" ref="Q70:Q102" si="72">R70+S70</f>
        <v>0</v>
      </c>
      <c r="R70" s="81">
        <v>0</v>
      </c>
      <c r="S70" s="624"/>
      <c r="T70" s="82">
        <f t="shared" ref="T70:T102" si="73">U70+V70</f>
        <v>8.3000000000000001E-3</v>
      </c>
      <c r="U70" s="83">
        <v>0</v>
      </c>
      <c r="V70" s="48">
        <v>8.3000000000000001E-3</v>
      </c>
      <c r="W70" s="82">
        <f t="shared" ref="W70:W102" si="74">X70+Y70</f>
        <v>0.105</v>
      </c>
      <c r="X70" s="83">
        <v>0</v>
      </c>
      <c r="Y70" s="48">
        <v>0.105</v>
      </c>
      <c r="Z70" s="82">
        <f t="shared" ref="Z70:Z102" si="75">AA70+AB70</f>
        <v>1.4999999999999999E-2</v>
      </c>
      <c r="AA70" s="83">
        <v>0</v>
      </c>
      <c r="AB70" s="48">
        <v>1.4999999999999999E-2</v>
      </c>
      <c r="AC70" s="222">
        <f t="shared" ref="AC70:AC102" si="76">AD70+AE70</f>
        <v>0.1283</v>
      </c>
      <c r="AD70" s="223">
        <v>0</v>
      </c>
      <c r="AE70" s="207">
        <f t="shared" si="53"/>
        <v>0.1283</v>
      </c>
      <c r="AF70" s="222">
        <f t="shared" ref="AF70:AF102" si="77">AG70+AH70</f>
        <v>2E-3</v>
      </c>
      <c r="AG70" s="207">
        <v>0</v>
      </c>
      <c r="AH70" s="48">
        <v>2E-3</v>
      </c>
      <c r="AI70" s="222">
        <f t="shared" ref="AI70:AI102" si="78">AJ70+AK70</f>
        <v>0</v>
      </c>
      <c r="AJ70" s="207">
        <v>0</v>
      </c>
      <c r="AK70" s="48">
        <v>0</v>
      </c>
      <c r="AL70" s="222">
        <f t="shared" ref="AL70:AL102" si="79">AM70+AN70</f>
        <v>0</v>
      </c>
      <c r="AM70" s="207">
        <v>0</v>
      </c>
      <c r="AN70" s="48">
        <v>0</v>
      </c>
      <c r="AO70" s="222">
        <f t="shared" ref="AO70:AO102" si="80">AP70+AQ70</f>
        <v>2E-3</v>
      </c>
      <c r="AP70" s="223">
        <v>0</v>
      </c>
      <c r="AQ70" s="207">
        <f t="shared" si="54"/>
        <v>2E-3</v>
      </c>
      <c r="AR70" s="222">
        <f t="shared" si="52"/>
        <v>0.1303</v>
      </c>
      <c r="AS70" s="223">
        <v>0</v>
      </c>
      <c r="AT70" s="207">
        <f t="shared" si="55"/>
        <v>0.1303</v>
      </c>
      <c r="AU70" s="222">
        <f t="shared" ref="AU70:AU102" si="81">AV70+AW70</f>
        <v>0</v>
      </c>
      <c r="AV70" s="207">
        <v>0</v>
      </c>
      <c r="AW70" s="49">
        <v>0</v>
      </c>
      <c r="AX70" s="222">
        <f t="shared" ref="AX70:AX102" si="82">AY70+AZ70</f>
        <v>0</v>
      </c>
      <c r="AY70" s="207">
        <v>0</v>
      </c>
      <c r="AZ70" s="48">
        <v>0</v>
      </c>
      <c r="BA70" s="222">
        <f t="shared" ref="BA70:BA102" si="83">BB70+BC70</f>
        <v>0</v>
      </c>
      <c r="BB70" s="207">
        <v>0</v>
      </c>
      <c r="BC70" s="48">
        <v>0</v>
      </c>
      <c r="BD70" s="222">
        <f t="shared" ref="BD70:BD102" si="84">BE70+BF70</f>
        <v>0</v>
      </c>
      <c r="BE70" s="223">
        <v>0</v>
      </c>
      <c r="BF70" s="207">
        <f t="shared" si="56"/>
        <v>0</v>
      </c>
      <c r="BG70" s="222">
        <f t="shared" ref="BG70:BG102" si="85">BH70+BI70</f>
        <v>0.1303</v>
      </c>
      <c r="BH70" s="223">
        <v>0</v>
      </c>
      <c r="BI70" s="207">
        <f t="shared" si="57"/>
        <v>0.1303</v>
      </c>
      <c r="BJ70" s="222">
        <f t="shared" ref="BJ70:BJ102" si="86">BK70+BL70</f>
        <v>0</v>
      </c>
      <c r="BK70" s="207">
        <v>0</v>
      </c>
      <c r="BL70" s="48">
        <v>0</v>
      </c>
      <c r="BM70" s="222">
        <f t="shared" ref="BM70:BM102" si="87">BN70+BO70</f>
        <v>0</v>
      </c>
      <c r="BN70" s="207">
        <v>0</v>
      </c>
      <c r="BO70" s="48">
        <v>0</v>
      </c>
      <c r="BP70" s="222">
        <f t="shared" ref="BP70:BP102" si="88">BQ70+BR70</f>
        <v>0</v>
      </c>
      <c r="BQ70" s="207">
        <v>0</v>
      </c>
      <c r="BR70" s="48">
        <v>0</v>
      </c>
      <c r="BS70" s="224">
        <f t="shared" ref="BS70:BS102" si="89">BT70+BU70</f>
        <v>0</v>
      </c>
      <c r="BT70" s="225">
        <v>0</v>
      </c>
      <c r="BU70" s="51">
        <f t="shared" si="58"/>
        <v>0</v>
      </c>
      <c r="BV70" s="224">
        <f t="shared" ref="BV70:BV102" si="90">BW70+BX70</f>
        <v>0.1303</v>
      </c>
      <c r="BW70" s="225">
        <v>0</v>
      </c>
      <c r="BX70" s="51">
        <f t="shared" si="59"/>
        <v>0.1303</v>
      </c>
      <c r="BY70" s="193" t="e">
        <f>BV70/Q70</f>
        <v>#DIV/0!</v>
      </c>
    </row>
    <row r="71" spans="2:77" ht="16.95" customHeight="1" thickBot="1" x14ac:dyDescent="0.3">
      <c r="B71" s="797"/>
      <c r="C71" s="801"/>
      <c r="D71" s="617" t="s">
        <v>32</v>
      </c>
      <c r="E71" s="214">
        <f t="shared" si="65"/>
        <v>0</v>
      </c>
      <c r="F71" s="161">
        <f t="shared" si="66"/>
        <v>235.012</v>
      </c>
      <c r="G71" s="108"/>
      <c r="H71" s="110">
        <f t="shared" si="67"/>
        <v>4.1029999999999998</v>
      </c>
      <c r="I71" s="110">
        <f t="shared" si="68"/>
        <v>239.11500000000001</v>
      </c>
      <c r="J71" s="108"/>
      <c r="K71" s="110">
        <f t="shared" si="69"/>
        <v>0</v>
      </c>
      <c r="L71" s="110">
        <f t="shared" si="70"/>
        <v>239.11500000000001</v>
      </c>
      <c r="M71" s="108"/>
      <c r="N71" s="110">
        <f t="shared" si="71"/>
        <v>0</v>
      </c>
      <c r="O71" s="110">
        <f t="shared" si="32"/>
        <v>239.11500000000001</v>
      </c>
      <c r="P71" s="108"/>
      <c r="Q71" s="230">
        <f t="shared" si="72"/>
        <v>0</v>
      </c>
      <c r="R71" s="231">
        <v>0</v>
      </c>
      <c r="S71" s="632">
        <f>S70*6.1745</f>
        <v>0</v>
      </c>
      <c r="T71" s="232">
        <f t="shared" si="73"/>
        <v>25.291</v>
      </c>
      <c r="U71" s="233">
        <v>0</v>
      </c>
      <c r="V71" s="99">
        <v>25.291</v>
      </c>
      <c r="W71" s="232">
        <f t="shared" si="74"/>
        <v>102.27</v>
      </c>
      <c r="X71" s="233">
        <v>0</v>
      </c>
      <c r="Y71" s="99">
        <v>102.27</v>
      </c>
      <c r="Z71" s="232">
        <f t="shared" si="75"/>
        <v>107.45099999999999</v>
      </c>
      <c r="AA71" s="233">
        <v>0</v>
      </c>
      <c r="AB71" s="99">
        <v>107.45099999999999</v>
      </c>
      <c r="AC71" s="198">
        <f t="shared" si="76"/>
        <v>235.012</v>
      </c>
      <c r="AD71" s="198">
        <v>0</v>
      </c>
      <c r="AE71" s="197">
        <f t="shared" si="53"/>
        <v>235.012</v>
      </c>
      <c r="AF71" s="198">
        <f t="shared" si="77"/>
        <v>4.1029999999999998</v>
      </c>
      <c r="AG71" s="197">
        <v>0</v>
      </c>
      <c r="AH71" s="99">
        <v>4.1029999999999998</v>
      </c>
      <c r="AI71" s="198">
        <f t="shared" si="78"/>
        <v>0</v>
      </c>
      <c r="AJ71" s="197">
        <v>0</v>
      </c>
      <c r="AK71" s="99">
        <v>0</v>
      </c>
      <c r="AL71" s="198">
        <f t="shared" si="79"/>
        <v>0</v>
      </c>
      <c r="AM71" s="197">
        <v>0</v>
      </c>
      <c r="AN71" s="99">
        <v>0</v>
      </c>
      <c r="AO71" s="198">
        <f t="shared" si="80"/>
        <v>4.1029999999999998</v>
      </c>
      <c r="AP71" s="198">
        <v>0</v>
      </c>
      <c r="AQ71" s="197">
        <f t="shared" si="54"/>
        <v>4.1029999999999998</v>
      </c>
      <c r="AR71" s="198">
        <f t="shared" si="52"/>
        <v>239.11500000000001</v>
      </c>
      <c r="AS71" s="198">
        <v>0</v>
      </c>
      <c r="AT71" s="197">
        <f t="shared" si="55"/>
        <v>239.11500000000001</v>
      </c>
      <c r="AU71" s="198">
        <f t="shared" si="81"/>
        <v>0</v>
      </c>
      <c r="AV71" s="197">
        <v>0</v>
      </c>
      <c r="AW71" s="100">
        <v>0</v>
      </c>
      <c r="AX71" s="198">
        <f t="shared" si="82"/>
        <v>0</v>
      </c>
      <c r="AY71" s="197">
        <v>0</v>
      </c>
      <c r="AZ71" s="99">
        <v>0</v>
      </c>
      <c r="BA71" s="198">
        <f t="shared" si="83"/>
        <v>0</v>
      </c>
      <c r="BB71" s="197">
        <v>0</v>
      </c>
      <c r="BC71" s="99">
        <v>0</v>
      </c>
      <c r="BD71" s="198">
        <f t="shared" si="84"/>
        <v>0</v>
      </c>
      <c r="BE71" s="198">
        <v>0</v>
      </c>
      <c r="BF71" s="197">
        <f t="shared" si="56"/>
        <v>0</v>
      </c>
      <c r="BG71" s="198">
        <f t="shared" si="85"/>
        <v>239.11500000000001</v>
      </c>
      <c r="BH71" s="198">
        <v>0</v>
      </c>
      <c r="BI71" s="197">
        <f t="shared" si="57"/>
        <v>239.11500000000001</v>
      </c>
      <c r="BJ71" s="198">
        <f t="shared" si="86"/>
        <v>0</v>
      </c>
      <c r="BK71" s="197">
        <v>0</v>
      </c>
      <c r="BL71" s="99">
        <v>0</v>
      </c>
      <c r="BM71" s="198">
        <f t="shared" si="87"/>
        <v>0</v>
      </c>
      <c r="BN71" s="197">
        <v>0</v>
      </c>
      <c r="BO71" s="99">
        <v>0</v>
      </c>
      <c r="BP71" s="198">
        <f t="shared" si="88"/>
        <v>0</v>
      </c>
      <c r="BQ71" s="197">
        <v>0</v>
      </c>
      <c r="BR71" s="99">
        <v>0</v>
      </c>
      <c r="BS71" s="200">
        <f t="shared" si="89"/>
        <v>0</v>
      </c>
      <c r="BT71" s="200">
        <v>0</v>
      </c>
      <c r="BU71" s="119">
        <f t="shared" si="58"/>
        <v>0</v>
      </c>
      <c r="BV71" s="200">
        <f t="shared" si="90"/>
        <v>239.11500000000001</v>
      </c>
      <c r="BW71" s="200">
        <v>0</v>
      </c>
      <c r="BX71" s="152">
        <f t="shared" si="59"/>
        <v>239.11500000000001</v>
      </c>
      <c r="BY71" s="228" t="e">
        <f>BV71/Q71</f>
        <v>#DIV/0!</v>
      </c>
    </row>
    <row r="72" spans="2:77" ht="17.25" customHeight="1" x14ac:dyDescent="0.25">
      <c r="B72" s="796" t="s">
        <v>105</v>
      </c>
      <c r="C72" s="800" t="s">
        <v>106</v>
      </c>
      <c r="D72" s="618" t="s">
        <v>99</v>
      </c>
      <c r="E72" s="202">
        <f t="shared" si="65"/>
        <v>0.14499999999999999</v>
      </c>
      <c r="F72" s="42">
        <f t="shared" si="66"/>
        <v>0</v>
      </c>
      <c r="G72" s="40">
        <v>0</v>
      </c>
      <c r="H72" s="42">
        <f t="shared" si="67"/>
        <v>1.0999999999999999E-2</v>
      </c>
      <c r="I72" s="42">
        <f t="shared" si="68"/>
        <v>1.0999999999999999E-2</v>
      </c>
      <c r="J72" s="242">
        <v>0</v>
      </c>
      <c r="K72" s="42">
        <f t="shared" si="69"/>
        <v>0</v>
      </c>
      <c r="L72" s="42">
        <f t="shared" si="70"/>
        <v>1.0999999999999999E-2</v>
      </c>
      <c r="M72" s="242">
        <f t="shared" ref="M72:M73" si="91">L72/E72</f>
        <v>7.586206896551724E-2</v>
      </c>
      <c r="N72" s="42">
        <f t="shared" si="71"/>
        <v>0</v>
      </c>
      <c r="O72" s="42">
        <f t="shared" ref="O72:O102" si="92">BV72</f>
        <v>1.0999999999999999E-2</v>
      </c>
      <c r="P72" s="242">
        <v>0</v>
      </c>
      <c r="Q72" s="44">
        <f t="shared" si="72"/>
        <v>0.14499999999999999</v>
      </c>
      <c r="R72" s="45">
        <v>0</v>
      </c>
      <c r="S72" s="622">
        <v>0.14499999999999999</v>
      </c>
      <c r="T72" s="46">
        <f t="shared" si="73"/>
        <v>0</v>
      </c>
      <c r="U72" s="47">
        <v>0</v>
      </c>
      <c r="V72" s="48"/>
      <c r="W72" s="46">
        <f t="shared" si="74"/>
        <v>0</v>
      </c>
      <c r="X72" s="47">
        <v>0</v>
      </c>
      <c r="Y72" s="48"/>
      <c r="Z72" s="46">
        <f t="shared" si="75"/>
        <v>0</v>
      </c>
      <c r="AA72" s="47">
        <v>0</v>
      </c>
      <c r="AB72" s="48"/>
      <c r="AC72" s="188">
        <f t="shared" si="76"/>
        <v>0</v>
      </c>
      <c r="AD72" s="188">
        <v>0</v>
      </c>
      <c r="AE72" s="187">
        <f t="shared" si="53"/>
        <v>0</v>
      </c>
      <c r="AF72" s="188">
        <f t="shared" si="77"/>
        <v>3.0000000000000001E-3</v>
      </c>
      <c r="AG72" s="187">
        <v>0</v>
      </c>
      <c r="AH72" s="48">
        <v>3.0000000000000001E-3</v>
      </c>
      <c r="AI72" s="188">
        <f t="shared" si="78"/>
        <v>0</v>
      </c>
      <c r="AJ72" s="187">
        <v>0</v>
      </c>
      <c r="AK72" s="48">
        <v>0</v>
      </c>
      <c r="AL72" s="188">
        <f t="shared" si="79"/>
        <v>8.0000000000000002E-3</v>
      </c>
      <c r="AM72" s="187">
        <v>0</v>
      </c>
      <c r="AN72" s="48">
        <v>8.0000000000000002E-3</v>
      </c>
      <c r="AO72" s="188">
        <f t="shared" si="80"/>
        <v>1.0999999999999999E-2</v>
      </c>
      <c r="AP72" s="188">
        <v>0</v>
      </c>
      <c r="AQ72" s="187">
        <f t="shared" si="54"/>
        <v>1.0999999999999999E-2</v>
      </c>
      <c r="AR72" s="188">
        <f t="shared" si="52"/>
        <v>1.0999999999999999E-2</v>
      </c>
      <c r="AS72" s="188">
        <v>0</v>
      </c>
      <c r="AT72" s="187">
        <f t="shared" si="55"/>
        <v>1.0999999999999999E-2</v>
      </c>
      <c r="AU72" s="188">
        <f t="shared" si="81"/>
        <v>0</v>
      </c>
      <c r="AV72" s="187">
        <v>0</v>
      </c>
      <c r="AW72" s="49">
        <v>0</v>
      </c>
      <c r="AX72" s="188">
        <f t="shared" si="82"/>
        <v>0</v>
      </c>
      <c r="AY72" s="187">
        <v>0</v>
      </c>
      <c r="AZ72" s="48">
        <v>0</v>
      </c>
      <c r="BA72" s="188">
        <f t="shared" si="83"/>
        <v>0</v>
      </c>
      <c r="BB72" s="187">
        <v>0</v>
      </c>
      <c r="BC72" s="48">
        <v>0</v>
      </c>
      <c r="BD72" s="188">
        <f t="shared" si="84"/>
        <v>0</v>
      </c>
      <c r="BE72" s="188">
        <v>0</v>
      </c>
      <c r="BF72" s="187">
        <f t="shared" si="56"/>
        <v>0</v>
      </c>
      <c r="BG72" s="188">
        <f t="shared" si="85"/>
        <v>1.0999999999999999E-2</v>
      </c>
      <c r="BH72" s="188">
        <v>0</v>
      </c>
      <c r="BI72" s="207">
        <f t="shared" si="57"/>
        <v>1.0999999999999999E-2</v>
      </c>
      <c r="BJ72" s="188">
        <f t="shared" si="86"/>
        <v>0</v>
      </c>
      <c r="BK72" s="187">
        <v>0</v>
      </c>
      <c r="BL72" s="48">
        <v>0</v>
      </c>
      <c r="BM72" s="188">
        <f t="shared" si="87"/>
        <v>0</v>
      </c>
      <c r="BN72" s="187">
        <v>0</v>
      </c>
      <c r="BO72" s="48">
        <v>0</v>
      </c>
      <c r="BP72" s="188">
        <f t="shared" si="88"/>
        <v>0</v>
      </c>
      <c r="BQ72" s="187">
        <v>0</v>
      </c>
      <c r="BR72" s="48">
        <v>0</v>
      </c>
      <c r="BS72" s="151">
        <f t="shared" si="89"/>
        <v>0</v>
      </c>
      <c r="BT72" s="151">
        <v>0</v>
      </c>
      <c r="BU72" s="152">
        <f t="shared" si="58"/>
        <v>0</v>
      </c>
      <c r="BV72" s="151">
        <f t="shared" si="90"/>
        <v>1.0999999999999999E-2</v>
      </c>
      <c r="BW72" s="151">
        <v>0</v>
      </c>
      <c r="BX72" s="51">
        <f t="shared" si="59"/>
        <v>1.0999999999999999E-2</v>
      </c>
      <c r="BY72" s="54">
        <v>0</v>
      </c>
    </row>
    <row r="73" spans="2:77" ht="16.95" customHeight="1" thickBot="1" x14ac:dyDescent="0.3">
      <c r="B73" s="797"/>
      <c r="C73" s="801"/>
      <c r="D73" s="617" t="s">
        <v>32</v>
      </c>
      <c r="E73" s="186">
        <f t="shared" si="65"/>
        <v>86.743205000000003</v>
      </c>
      <c r="F73" s="240">
        <f t="shared" si="66"/>
        <v>0</v>
      </c>
      <c r="G73" s="243">
        <v>0</v>
      </c>
      <c r="H73" s="244">
        <f t="shared" si="67"/>
        <v>14.457000000000001</v>
      </c>
      <c r="I73" s="244">
        <f t="shared" si="68"/>
        <v>14.457000000000001</v>
      </c>
      <c r="J73" s="243">
        <v>0</v>
      </c>
      <c r="K73" s="244">
        <f t="shared" si="69"/>
        <v>0</v>
      </c>
      <c r="L73" s="244">
        <f t="shared" si="70"/>
        <v>14.457000000000001</v>
      </c>
      <c r="M73" s="243">
        <f t="shared" si="91"/>
        <v>0.16666435140366326</v>
      </c>
      <c r="N73" s="244">
        <f t="shared" si="71"/>
        <v>0</v>
      </c>
      <c r="O73" s="244">
        <f t="shared" si="92"/>
        <v>14.457000000000001</v>
      </c>
      <c r="P73" s="243">
        <v>0</v>
      </c>
      <c r="Q73" s="162">
        <f t="shared" si="72"/>
        <v>86.743205000000003</v>
      </c>
      <c r="R73" s="163">
        <v>0</v>
      </c>
      <c r="S73" s="626">
        <f>S72*598.229</f>
        <v>86.743205000000003</v>
      </c>
      <c r="T73" s="164">
        <f t="shared" si="73"/>
        <v>0</v>
      </c>
      <c r="U73" s="165">
        <v>0</v>
      </c>
      <c r="V73" s="99"/>
      <c r="W73" s="164">
        <f t="shared" si="74"/>
        <v>0</v>
      </c>
      <c r="X73" s="165">
        <v>0</v>
      </c>
      <c r="Y73" s="99"/>
      <c r="Z73" s="164">
        <f t="shared" si="75"/>
        <v>0</v>
      </c>
      <c r="AA73" s="165">
        <v>0</v>
      </c>
      <c r="AB73" s="99"/>
      <c r="AC73" s="198">
        <f t="shared" si="76"/>
        <v>0</v>
      </c>
      <c r="AD73" s="198">
        <v>0</v>
      </c>
      <c r="AE73" s="197">
        <f t="shared" si="53"/>
        <v>0</v>
      </c>
      <c r="AF73" s="198">
        <f t="shared" si="77"/>
        <v>6.2960000000000003</v>
      </c>
      <c r="AG73" s="197">
        <v>0</v>
      </c>
      <c r="AH73" s="99">
        <v>6.2960000000000003</v>
      </c>
      <c r="AI73" s="198">
        <f t="shared" si="78"/>
        <v>0</v>
      </c>
      <c r="AJ73" s="197">
        <v>0</v>
      </c>
      <c r="AK73" s="99">
        <v>0</v>
      </c>
      <c r="AL73" s="198">
        <f t="shared" si="79"/>
        <v>8.1609999999999996</v>
      </c>
      <c r="AM73" s="197">
        <v>0</v>
      </c>
      <c r="AN73" s="99">
        <v>8.1609999999999996</v>
      </c>
      <c r="AO73" s="198">
        <f t="shared" si="80"/>
        <v>14.457000000000001</v>
      </c>
      <c r="AP73" s="198">
        <v>0</v>
      </c>
      <c r="AQ73" s="197">
        <f t="shared" si="54"/>
        <v>14.457000000000001</v>
      </c>
      <c r="AR73" s="198">
        <f t="shared" si="52"/>
        <v>14.457000000000001</v>
      </c>
      <c r="AS73" s="198">
        <v>0</v>
      </c>
      <c r="AT73" s="197">
        <f t="shared" si="55"/>
        <v>14.457000000000001</v>
      </c>
      <c r="AU73" s="198">
        <f t="shared" si="81"/>
        <v>0</v>
      </c>
      <c r="AV73" s="197">
        <v>0</v>
      </c>
      <c r="AW73" s="100">
        <v>0</v>
      </c>
      <c r="AX73" s="198">
        <f t="shared" si="82"/>
        <v>0</v>
      </c>
      <c r="AY73" s="197">
        <v>0</v>
      </c>
      <c r="AZ73" s="99">
        <v>0</v>
      </c>
      <c r="BA73" s="198">
        <f t="shared" si="83"/>
        <v>0</v>
      </c>
      <c r="BB73" s="197">
        <v>0</v>
      </c>
      <c r="BC73" s="99">
        <v>0</v>
      </c>
      <c r="BD73" s="198">
        <f t="shared" si="84"/>
        <v>0</v>
      </c>
      <c r="BE73" s="198">
        <v>0</v>
      </c>
      <c r="BF73" s="197">
        <f t="shared" si="56"/>
        <v>0</v>
      </c>
      <c r="BG73" s="198">
        <f t="shared" si="85"/>
        <v>14.457000000000001</v>
      </c>
      <c r="BH73" s="198">
        <v>0</v>
      </c>
      <c r="BI73" s="197">
        <f t="shared" si="57"/>
        <v>14.457000000000001</v>
      </c>
      <c r="BJ73" s="198">
        <f t="shared" si="86"/>
        <v>0</v>
      </c>
      <c r="BK73" s="197">
        <v>0</v>
      </c>
      <c r="BL73" s="99">
        <v>0</v>
      </c>
      <c r="BM73" s="198">
        <f t="shared" si="87"/>
        <v>0</v>
      </c>
      <c r="BN73" s="197">
        <v>0</v>
      </c>
      <c r="BO73" s="99">
        <v>0</v>
      </c>
      <c r="BP73" s="198">
        <f t="shared" si="88"/>
        <v>0</v>
      </c>
      <c r="BQ73" s="197">
        <v>0</v>
      </c>
      <c r="BR73" s="99">
        <v>0</v>
      </c>
      <c r="BS73" s="200">
        <f t="shared" si="89"/>
        <v>0</v>
      </c>
      <c r="BT73" s="200">
        <v>0</v>
      </c>
      <c r="BU73" s="119">
        <f t="shared" si="58"/>
        <v>0</v>
      </c>
      <c r="BV73" s="200">
        <f t="shared" si="90"/>
        <v>14.457000000000001</v>
      </c>
      <c r="BW73" s="200">
        <v>0</v>
      </c>
      <c r="BX73" s="241">
        <f t="shared" si="59"/>
        <v>14.457000000000001</v>
      </c>
      <c r="BY73" s="122">
        <v>0</v>
      </c>
    </row>
    <row r="74" spans="2:77" ht="17.25" customHeight="1" x14ac:dyDescent="0.25">
      <c r="B74" s="796" t="s">
        <v>107</v>
      </c>
      <c r="C74" s="814" t="s">
        <v>108</v>
      </c>
      <c r="D74" s="245" t="s">
        <v>57</v>
      </c>
      <c r="E74" s="202">
        <f t="shared" si="65"/>
        <v>181</v>
      </c>
      <c r="F74" s="42">
        <f t="shared" si="66"/>
        <v>223</v>
      </c>
      <c r="G74" s="246">
        <f t="shared" ref="G74:G97" si="93">F74/E74</f>
        <v>1.2320441988950277</v>
      </c>
      <c r="H74" s="237">
        <f t="shared" si="67"/>
        <v>43</v>
      </c>
      <c r="I74" s="237">
        <f t="shared" si="68"/>
        <v>266</v>
      </c>
      <c r="J74" s="247">
        <f t="shared" ref="J74:J97" si="94">I74/E74</f>
        <v>1.4696132596685083</v>
      </c>
      <c r="K74" s="237">
        <f t="shared" si="69"/>
        <v>31</v>
      </c>
      <c r="L74" s="237">
        <f t="shared" si="70"/>
        <v>297</v>
      </c>
      <c r="M74" s="247">
        <f t="shared" ref="M74:M97" si="95">L74/E74</f>
        <v>1.6408839779005524</v>
      </c>
      <c r="N74" s="237">
        <f t="shared" si="71"/>
        <v>0</v>
      </c>
      <c r="O74" s="237">
        <f t="shared" si="92"/>
        <v>297</v>
      </c>
      <c r="P74" s="247">
        <f t="shared" ref="P74:P97" si="96">O74/E74</f>
        <v>1.6408839779005524</v>
      </c>
      <c r="Q74" s="248">
        <f t="shared" si="72"/>
        <v>181</v>
      </c>
      <c r="R74" s="249">
        <v>0</v>
      </c>
      <c r="S74" s="624">
        <v>181</v>
      </c>
      <c r="T74" s="250">
        <f t="shared" si="73"/>
        <v>48</v>
      </c>
      <c r="U74" s="251">
        <v>0</v>
      </c>
      <c r="V74" s="84">
        <v>48</v>
      </c>
      <c r="W74" s="250">
        <f t="shared" si="74"/>
        <v>148</v>
      </c>
      <c r="X74" s="251">
        <v>0</v>
      </c>
      <c r="Y74" s="84">
        <v>148</v>
      </c>
      <c r="Z74" s="250">
        <f t="shared" si="75"/>
        <v>27</v>
      </c>
      <c r="AA74" s="251">
        <v>0</v>
      </c>
      <c r="AB74" s="84">
        <v>27</v>
      </c>
      <c r="AC74" s="253">
        <f t="shared" si="76"/>
        <v>223</v>
      </c>
      <c r="AD74" s="253">
        <v>0</v>
      </c>
      <c r="AE74" s="254">
        <f t="shared" si="53"/>
        <v>223</v>
      </c>
      <c r="AF74" s="253">
        <f t="shared" si="77"/>
        <v>6</v>
      </c>
      <c r="AG74" s="254">
        <v>0</v>
      </c>
      <c r="AH74" s="84">
        <v>6</v>
      </c>
      <c r="AI74" s="253">
        <f t="shared" si="78"/>
        <v>0</v>
      </c>
      <c r="AJ74" s="254">
        <v>0</v>
      </c>
      <c r="AK74" s="84">
        <v>0</v>
      </c>
      <c r="AL74" s="253">
        <f t="shared" si="79"/>
        <v>37</v>
      </c>
      <c r="AM74" s="254">
        <v>0</v>
      </c>
      <c r="AN74" s="84">
        <v>37</v>
      </c>
      <c r="AO74" s="253">
        <f t="shared" si="80"/>
        <v>43</v>
      </c>
      <c r="AP74" s="253">
        <v>0</v>
      </c>
      <c r="AQ74" s="254">
        <f t="shared" si="54"/>
        <v>43</v>
      </c>
      <c r="AR74" s="253">
        <f t="shared" si="52"/>
        <v>266</v>
      </c>
      <c r="AS74" s="253">
        <v>0</v>
      </c>
      <c r="AT74" s="254">
        <f t="shared" si="55"/>
        <v>266</v>
      </c>
      <c r="AU74" s="253">
        <f t="shared" si="81"/>
        <v>0</v>
      </c>
      <c r="AV74" s="254">
        <v>0</v>
      </c>
      <c r="AW74" s="252">
        <v>0</v>
      </c>
      <c r="AX74" s="253">
        <f t="shared" si="82"/>
        <v>8</v>
      </c>
      <c r="AY74" s="254">
        <v>0</v>
      </c>
      <c r="AZ74" s="84">
        <v>8</v>
      </c>
      <c r="BA74" s="253">
        <f t="shared" si="83"/>
        <v>23</v>
      </c>
      <c r="BB74" s="254"/>
      <c r="BC74" s="84">
        <v>23</v>
      </c>
      <c r="BD74" s="253">
        <f t="shared" si="84"/>
        <v>31</v>
      </c>
      <c r="BE74" s="253">
        <v>0</v>
      </c>
      <c r="BF74" s="254">
        <f t="shared" si="56"/>
        <v>31</v>
      </c>
      <c r="BG74" s="253">
        <f t="shared" si="85"/>
        <v>297</v>
      </c>
      <c r="BH74" s="253">
        <v>0</v>
      </c>
      <c r="BI74" s="254">
        <f t="shared" si="57"/>
        <v>297</v>
      </c>
      <c r="BJ74" s="253">
        <f t="shared" si="86"/>
        <v>0</v>
      </c>
      <c r="BK74" s="254"/>
      <c r="BL74" s="84">
        <v>0</v>
      </c>
      <c r="BM74" s="253">
        <f t="shared" si="87"/>
        <v>0</v>
      </c>
      <c r="BN74" s="254"/>
      <c r="BO74" s="84">
        <v>0</v>
      </c>
      <c r="BP74" s="253">
        <f t="shared" si="88"/>
        <v>0</v>
      </c>
      <c r="BQ74" s="254"/>
      <c r="BR74" s="84">
        <v>0</v>
      </c>
      <c r="BS74" s="253">
        <f t="shared" si="89"/>
        <v>0</v>
      </c>
      <c r="BT74" s="255"/>
      <c r="BU74" s="152">
        <f t="shared" si="58"/>
        <v>0</v>
      </c>
      <c r="BV74" s="255">
        <f t="shared" si="90"/>
        <v>297</v>
      </c>
      <c r="BW74" s="255">
        <v>0</v>
      </c>
      <c r="BX74" s="256">
        <f t="shared" si="59"/>
        <v>297</v>
      </c>
      <c r="BY74" s="257">
        <f t="shared" ref="BY74:BY98" si="97">BV74/Q74</f>
        <v>1.6408839779005524</v>
      </c>
    </row>
    <row r="75" spans="2:77" ht="17.25" customHeight="1" thickBot="1" x14ac:dyDescent="0.3">
      <c r="B75" s="797"/>
      <c r="C75" s="815"/>
      <c r="D75" s="159" t="s">
        <v>32</v>
      </c>
      <c r="E75" s="186">
        <f t="shared" si="65"/>
        <v>76.02</v>
      </c>
      <c r="F75" s="240">
        <f t="shared" si="66"/>
        <v>93.38000000000001</v>
      </c>
      <c r="G75" s="246">
        <f t="shared" si="93"/>
        <v>1.2283609576427257</v>
      </c>
      <c r="H75" s="237">
        <f t="shared" si="67"/>
        <v>24.024000000000001</v>
      </c>
      <c r="I75" s="237">
        <f t="shared" si="68"/>
        <v>117.40400000000001</v>
      </c>
      <c r="J75" s="246">
        <f t="shared" si="94"/>
        <v>1.5443830570902397</v>
      </c>
      <c r="K75" s="237">
        <f t="shared" si="69"/>
        <v>16.22</v>
      </c>
      <c r="L75" s="237">
        <f t="shared" si="70"/>
        <v>133.62400000000002</v>
      </c>
      <c r="M75" s="246">
        <f t="shared" si="95"/>
        <v>1.7577479610628786</v>
      </c>
      <c r="N75" s="237">
        <f t="shared" si="71"/>
        <v>0</v>
      </c>
      <c r="O75" s="237">
        <f t="shared" si="92"/>
        <v>133.62400000000002</v>
      </c>
      <c r="P75" s="246">
        <f t="shared" si="96"/>
        <v>1.7577479610628786</v>
      </c>
      <c r="Q75" s="258">
        <f t="shared" si="72"/>
        <v>76.02</v>
      </c>
      <c r="R75" s="259">
        <v>0</v>
      </c>
      <c r="S75" s="632">
        <f>S74*0.42</f>
        <v>76.02</v>
      </c>
      <c r="T75" s="260">
        <f t="shared" si="73"/>
        <v>18.245000000000001</v>
      </c>
      <c r="U75" s="261">
        <v>0</v>
      </c>
      <c r="V75" s="234">
        <v>18.245000000000001</v>
      </c>
      <c r="W75" s="260">
        <f t="shared" si="74"/>
        <v>66.295000000000002</v>
      </c>
      <c r="X75" s="261">
        <v>0</v>
      </c>
      <c r="Y75" s="234">
        <v>66.295000000000002</v>
      </c>
      <c r="Z75" s="260">
        <f t="shared" si="75"/>
        <v>8.84</v>
      </c>
      <c r="AA75" s="261">
        <v>0</v>
      </c>
      <c r="AB75" s="234">
        <v>8.84</v>
      </c>
      <c r="AC75" s="263">
        <f t="shared" si="76"/>
        <v>93.38000000000001</v>
      </c>
      <c r="AD75" s="263">
        <v>0</v>
      </c>
      <c r="AE75" s="264">
        <f t="shared" si="53"/>
        <v>93.38000000000001</v>
      </c>
      <c r="AF75" s="263">
        <f t="shared" si="77"/>
        <v>7.0720000000000001</v>
      </c>
      <c r="AG75" s="264">
        <v>0</v>
      </c>
      <c r="AH75" s="234">
        <v>7.0720000000000001</v>
      </c>
      <c r="AI75" s="263">
        <f t="shared" si="78"/>
        <v>0</v>
      </c>
      <c r="AJ75" s="264">
        <v>0</v>
      </c>
      <c r="AK75" s="234">
        <v>0</v>
      </c>
      <c r="AL75" s="263">
        <f t="shared" si="79"/>
        <v>16.952000000000002</v>
      </c>
      <c r="AM75" s="264">
        <v>0</v>
      </c>
      <c r="AN75" s="234">
        <v>16.952000000000002</v>
      </c>
      <c r="AO75" s="263">
        <f t="shared" si="80"/>
        <v>24.024000000000001</v>
      </c>
      <c r="AP75" s="263">
        <v>0</v>
      </c>
      <c r="AQ75" s="264">
        <f t="shared" si="54"/>
        <v>24.024000000000001</v>
      </c>
      <c r="AR75" s="263">
        <f t="shared" si="52"/>
        <v>117.40400000000001</v>
      </c>
      <c r="AS75" s="263">
        <v>0</v>
      </c>
      <c r="AT75" s="264">
        <f t="shared" si="55"/>
        <v>117.40400000000001</v>
      </c>
      <c r="AU75" s="263">
        <f t="shared" si="81"/>
        <v>0</v>
      </c>
      <c r="AV75" s="264">
        <v>0</v>
      </c>
      <c r="AW75" s="262">
        <v>0</v>
      </c>
      <c r="AX75" s="263">
        <f t="shared" si="82"/>
        <v>8.0649999999999995</v>
      </c>
      <c r="AY75" s="264">
        <v>0</v>
      </c>
      <c r="AZ75" s="234">
        <v>8.0649999999999995</v>
      </c>
      <c r="BA75" s="263">
        <f t="shared" si="83"/>
        <v>8.1549999999999994</v>
      </c>
      <c r="BB75" s="265"/>
      <c r="BC75" s="234">
        <v>8.1549999999999994</v>
      </c>
      <c r="BD75" s="263">
        <f t="shared" si="84"/>
        <v>16.22</v>
      </c>
      <c r="BE75" s="263">
        <v>0</v>
      </c>
      <c r="BF75" s="264">
        <f t="shared" si="56"/>
        <v>16.22</v>
      </c>
      <c r="BG75" s="263">
        <f t="shared" si="85"/>
        <v>133.62400000000002</v>
      </c>
      <c r="BH75" s="263">
        <v>0</v>
      </c>
      <c r="BI75" s="266">
        <f t="shared" si="57"/>
        <v>133.62400000000002</v>
      </c>
      <c r="BJ75" s="263">
        <f t="shared" si="86"/>
        <v>0</v>
      </c>
      <c r="BK75" s="265"/>
      <c r="BL75" s="234">
        <v>0</v>
      </c>
      <c r="BM75" s="263">
        <f t="shared" si="87"/>
        <v>0</v>
      </c>
      <c r="BN75" s="265"/>
      <c r="BO75" s="234">
        <v>0</v>
      </c>
      <c r="BP75" s="263">
        <f t="shared" si="88"/>
        <v>0</v>
      </c>
      <c r="BQ75" s="265"/>
      <c r="BR75" s="234">
        <v>0</v>
      </c>
      <c r="BS75" s="263">
        <f t="shared" si="89"/>
        <v>0</v>
      </c>
      <c r="BT75" s="267"/>
      <c r="BU75" s="119">
        <f t="shared" si="58"/>
        <v>0</v>
      </c>
      <c r="BV75" s="268">
        <f t="shared" si="90"/>
        <v>133.62400000000002</v>
      </c>
      <c r="BW75" s="268">
        <v>0</v>
      </c>
      <c r="BX75" s="269">
        <f t="shared" si="59"/>
        <v>133.62400000000002</v>
      </c>
      <c r="BY75" s="270">
        <f t="shared" si="97"/>
        <v>1.7577479610628786</v>
      </c>
    </row>
    <row r="76" spans="2:77" ht="19.5" customHeight="1" thickBot="1" x14ac:dyDescent="0.3">
      <c r="B76" s="271" t="s">
        <v>109</v>
      </c>
      <c r="C76" s="272" t="s">
        <v>110</v>
      </c>
      <c r="D76" s="273" t="s">
        <v>32</v>
      </c>
      <c r="E76" s="274">
        <f t="shared" si="65"/>
        <v>5455.2</v>
      </c>
      <c r="F76" s="275">
        <f t="shared" si="66"/>
        <v>2011.7469000000001</v>
      </c>
      <c r="G76" s="23">
        <f t="shared" si="93"/>
        <v>0.36877601187857462</v>
      </c>
      <c r="H76" s="276">
        <f t="shared" si="67"/>
        <v>1367.3134500000001</v>
      </c>
      <c r="I76" s="276">
        <f t="shared" si="68"/>
        <v>3379.0603500000002</v>
      </c>
      <c r="J76" s="23">
        <f t="shared" si="94"/>
        <v>0.61942006709194908</v>
      </c>
      <c r="K76" s="276">
        <f t="shared" si="69"/>
        <v>2119.20291</v>
      </c>
      <c r="L76" s="276">
        <f t="shared" si="70"/>
        <v>5498.2632599999997</v>
      </c>
      <c r="M76" s="23">
        <f t="shared" si="95"/>
        <v>1.0078939837219534</v>
      </c>
      <c r="N76" s="276">
        <f t="shared" si="71"/>
        <v>0</v>
      </c>
      <c r="O76" s="276">
        <f t="shared" si="92"/>
        <v>5498.2632599999997</v>
      </c>
      <c r="P76" s="23">
        <f t="shared" si="96"/>
        <v>1.0078939837219534</v>
      </c>
      <c r="Q76" s="277">
        <f t="shared" si="72"/>
        <v>5455.2</v>
      </c>
      <c r="R76" s="278">
        <f>R78+R88+R90</f>
        <v>0</v>
      </c>
      <c r="S76" s="633">
        <f>S78+S88+S90</f>
        <v>5455.2</v>
      </c>
      <c r="T76" s="279">
        <f t="shared" si="73"/>
        <v>913.66600000000005</v>
      </c>
      <c r="U76" s="280">
        <f>U78+U88+U90</f>
        <v>0</v>
      </c>
      <c r="V76" s="281">
        <f>V78+V88+V90</f>
        <v>913.66600000000005</v>
      </c>
      <c r="W76" s="279">
        <f t="shared" si="74"/>
        <v>482.971</v>
      </c>
      <c r="X76" s="280">
        <f>X78+X88+X90</f>
        <v>0</v>
      </c>
      <c r="Y76" s="281">
        <f>Y78+Y88+Y90</f>
        <v>482.971</v>
      </c>
      <c r="Z76" s="279">
        <f t="shared" si="75"/>
        <v>615.10990000000004</v>
      </c>
      <c r="AA76" s="280">
        <f>AA78+AA88+AA90</f>
        <v>0</v>
      </c>
      <c r="AB76" s="281">
        <f>AB78+AB88+AB90</f>
        <v>615.10990000000004</v>
      </c>
      <c r="AC76" s="283">
        <f t="shared" si="76"/>
        <v>2011.7469000000001</v>
      </c>
      <c r="AD76" s="284">
        <f>AD78+AD88+AD90</f>
        <v>0</v>
      </c>
      <c r="AE76" s="285">
        <f>(AE78+AE88+AE90)</f>
        <v>2011.7469000000001</v>
      </c>
      <c r="AF76" s="283">
        <f t="shared" si="77"/>
        <v>348.96699999999998</v>
      </c>
      <c r="AG76" s="284">
        <f>AG78+AG88+AG90</f>
        <v>0</v>
      </c>
      <c r="AH76" s="281">
        <f>AH78+AH88+AH90</f>
        <v>348.96699999999998</v>
      </c>
      <c r="AI76" s="283">
        <f t="shared" si="78"/>
        <v>312.15645000000001</v>
      </c>
      <c r="AJ76" s="284">
        <f>AJ78+AJ88+AJ90</f>
        <v>0</v>
      </c>
      <c r="AK76" s="281">
        <f>AK78+AK88+AK90</f>
        <v>312.15645000000001</v>
      </c>
      <c r="AL76" s="283">
        <f t="shared" si="79"/>
        <v>706.19</v>
      </c>
      <c r="AM76" s="284">
        <f>AM78+AM88+AM90</f>
        <v>0</v>
      </c>
      <c r="AN76" s="281">
        <f>AN78+AN88+AN90</f>
        <v>706.19</v>
      </c>
      <c r="AO76" s="283">
        <f t="shared" si="80"/>
        <v>1367.3134500000001</v>
      </c>
      <c r="AP76" s="284">
        <f>AP78+AP88+AP90</f>
        <v>0</v>
      </c>
      <c r="AQ76" s="285">
        <f>(AQ78+AQ88+AQ90)</f>
        <v>1367.3134500000001</v>
      </c>
      <c r="AR76" s="283">
        <f t="shared" si="52"/>
        <v>3379.0603500000002</v>
      </c>
      <c r="AS76" s="284">
        <f>AS78+AS88+AS90</f>
        <v>0</v>
      </c>
      <c r="AT76" s="286">
        <f>(AT78+AT88+AT90)</f>
        <v>3379.0603500000002</v>
      </c>
      <c r="AU76" s="283">
        <f t="shared" si="81"/>
        <v>610.34400000000005</v>
      </c>
      <c r="AV76" s="284">
        <f>AV78+AV88+AV90</f>
        <v>0</v>
      </c>
      <c r="AW76" s="282">
        <v>610.34400000000005</v>
      </c>
      <c r="AX76" s="283">
        <f t="shared" si="82"/>
        <v>767.26634999999999</v>
      </c>
      <c r="AY76" s="284">
        <f>AY78+AY88+AY90</f>
        <v>0</v>
      </c>
      <c r="AZ76" s="281">
        <v>767.26634999999999</v>
      </c>
      <c r="BA76" s="283">
        <f t="shared" si="83"/>
        <v>741.59256000000005</v>
      </c>
      <c r="BB76" s="284">
        <f>BB78+BB88+BB90</f>
        <v>0</v>
      </c>
      <c r="BC76" s="281">
        <f>BC78+BC88+BC90</f>
        <v>741.59256000000005</v>
      </c>
      <c r="BD76" s="283">
        <f t="shared" si="84"/>
        <v>2119.20291</v>
      </c>
      <c r="BE76" s="284">
        <f>BE78+BE88+BE90</f>
        <v>0</v>
      </c>
      <c r="BF76" s="285">
        <f>(BF78+BF88+BF90)</f>
        <v>2119.20291</v>
      </c>
      <c r="BG76" s="283">
        <f t="shared" si="85"/>
        <v>5498.2632599999997</v>
      </c>
      <c r="BH76" s="283">
        <f>BH78+BH88+BH90</f>
        <v>0</v>
      </c>
      <c r="BI76" s="284">
        <f>(BI78+BI88+BI90)</f>
        <v>5498.2632599999997</v>
      </c>
      <c r="BJ76" s="283">
        <f t="shared" si="86"/>
        <v>0</v>
      </c>
      <c r="BK76" s="284">
        <f>BK78+BK88+BK90</f>
        <v>0</v>
      </c>
      <c r="BL76" s="281">
        <f>BL78+BL88+BL90</f>
        <v>0</v>
      </c>
      <c r="BM76" s="283">
        <f t="shared" si="87"/>
        <v>0</v>
      </c>
      <c r="BN76" s="284">
        <f>BN78+BN88+BN90</f>
        <v>0</v>
      </c>
      <c r="BO76" s="281">
        <f>BO78+BO88+BO90</f>
        <v>0</v>
      </c>
      <c r="BP76" s="283">
        <f t="shared" si="88"/>
        <v>0</v>
      </c>
      <c r="BQ76" s="284">
        <f>BQ78+BQ88+BQ90</f>
        <v>0</v>
      </c>
      <c r="BR76" s="281">
        <f>BR78+BR88+BR90</f>
        <v>0</v>
      </c>
      <c r="BS76" s="287">
        <f t="shared" si="89"/>
        <v>0</v>
      </c>
      <c r="BT76" s="288">
        <f>BT78+BT88+BT90</f>
        <v>0</v>
      </c>
      <c r="BU76" s="289">
        <f>(BU78+BU88+BU90)</f>
        <v>0</v>
      </c>
      <c r="BV76" s="287">
        <f t="shared" si="90"/>
        <v>5498.2632599999997</v>
      </c>
      <c r="BW76" s="288">
        <f>BW78+BW88+BW90</f>
        <v>0</v>
      </c>
      <c r="BX76" s="288">
        <f>(BX78+BX88+BX90)</f>
        <v>5498.2632599999997</v>
      </c>
      <c r="BY76" s="290">
        <f t="shared" si="97"/>
        <v>1.0078939837219534</v>
      </c>
    </row>
    <row r="77" spans="2:77" ht="18" customHeight="1" x14ac:dyDescent="0.25">
      <c r="B77" s="810" t="s">
        <v>111</v>
      </c>
      <c r="C77" s="812" t="s">
        <v>112</v>
      </c>
      <c r="D77" s="291" t="s">
        <v>52</v>
      </c>
      <c r="E77" s="178">
        <f t="shared" si="65"/>
        <v>2.0099999999999998</v>
      </c>
      <c r="F77" s="292">
        <f t="shared" si="66"/>
        <v>0.56800000000000006</v>
      </c>
      <c r="G77" s="126">
        <f t="shared" si="93"/>
        <v>0.28258706467661698</v>
      </c>
      <c r="H77" s="127">
        <f t="shared" si="67"/>
        <v>0.35899999999999999</v>
      </c>
      <c r="I77" s="127">
        <f t="shared" si="68"/>
        <v>0.92700000000000005</v>
      </c>
      <c r="J77" s="126">
        <f t="shared" si="94"/>
        <v>0.46119402985074637</v>
      </c>
      <c r="K77" s="127">
        <f t="shared" si="69"/>
        <v>0.53500000000000003</v>
      </c>
      <c r="L77" s="127">
        <f t="shared" si="70"/>
        <v>1.462</v>
      </c>
      <c r="M77" s="126">
        <f t="shared" si="95"/>
        <v>0.7273631840796021</v>
      </c>
      <c r="N77" s="127">
        <f t="shared" si="71"/>
        <v>0</v>
      </c>
      <c r="O77" s="127">
        <f t="shared" si="92"/>
        <v>1.462</v>
      </c>
      <c r="P77" s="126">
        <f t="shared" si="96"/>
        <v>0.7273631840796021</v>
      </c>
      <c r="Q77" s="293">
        <f t="shared" si="72"/>
        <v>2.0099999999999998</v>
      </c>
      <c r="R77" s="294">
        <f>R79+R81+R83+R85</f>
        <v>0</v>
      </c>
      <c r="S77" s="634">
        <f>S79+S81+S83+S85</f>
        <v>2.0099999999999998</v>
      </c>
      <c r="T77" s="295">
        <f t="shared" si="73"/>
        <v>0.27500000000000002</v>
      </c>
      <c r="U77" s="296">
        <f>U79+U81+U83+U85</f>
        <v>0</v>
      </c>
      <c r="V77" s="297">
        <f>V79+V81+V83+V85</f>
        <v>0.27500000000000002</v>
      </c>
      <c r="W77" s="295">
        <f t="shared" si="74"/>
        <v>0.107</v>
      </c>
      <c r="X77" s="296">
        <f>X79+X81+X83+X85</f>
        <v>0</v>
      </c>
      <c r="Y77" s="297">
        <f>Y79+Y81+Y83+Y85</f>
        <v>0.107</v>
      </c>
      <c r="Z77" s="295">
        <f t="shared" si="75"/>
        <v>0.186</v>
      </c>
      <c r="AA77" s="296">
        <f>AA79+AA81+AA83+AA85</f>
        <v>0</v>
      </c>
      <c r="AB77" s="297">
        <f>AB79+AB81+AB83+AB85</f>
        <v>0.186</v>
      </c>
      <c r="AC77" s="175">
        <f t="shared" si="76"/>
        <v>0.56800000000000006</v>
      </c>
      <c r="AD77" s="299">
        <f>AD79+AD81+AD83+AD85</f>
        <v>0</v>
      </c>
      <c r="AE77" s="172">
        <f>AE79+AE81+AE83+AE85</f>
        <v>0.56800000000000006</v>
      </c>
      <c r="AF77" s="175">
        <f t="shared" si="77"/>
        <v>0.125</v>
      </c>
      <c r="AG77" s="300">
        <f>AG79+AG81+AG83+AG85</f>
        <v>0</v>
      </c>
      <c r="AH77" s="297">
        <f>AH79+AH81+AH83+AH85</f>
        <v>0.125</v>
      </c>
      <c r="AI77" s="175">
        <f t="shared" si="78"/>
        <v>0.104</v>
      </c>
      <c r="AJ77" s="300">
        <f>AJ79+AJ81+AJ83+AJ85</f>
        <v>0</v>
      </c>
      <c r="AK77" s="297">
        <f>AK79+AK81+AK83+AK85</f>
        <v>0.104</v>
      </c>
      <c r="AL77" s="175">
        <f t="shared" si="79"/>
        <v>0.13</v>
      </c>
      <c r="AM77" s="300">
        <f>AM79+AM81+AM83+AM85</f>
        <v>0</v>
      </c>
      <c r="AN77" s="297">
        <f>AN79+AN81+AN83+AN85</f>
        <v>0.13</v>
      </c>
      <c r="AO77" s="175">
        <f t="shared" si="80"/>
        <v>0.35899999999999999</v>
      </c>
      <c r="AP77" s="299">
        <f>AP79+AP81+AP83+AP85</f>
        <v>0</v>
      </c>
      <c r="AQ77" s="172">
        <f>AQ79+AQ81+AQ83+AQ85</f>
        <v>0.35899999999999999</v>
      </c>
      <c r="AR77" s="175">
        <f t="shared" si="52"/>
        <v>0.92700000000000005</v>
      </c>
      <c r="AS77" s="299">
        <f>AS79+AS81+AS83+AS85</f>
        <v>0</v>
      </c>
      <c r="AT77" s="172">
        <f>AT79+AT81+AT83+AT85</f>
        <v>0.92700000000000005</v>
      </c>
      <c r="AU77" s="175">
        <f t="shared" si="81"/>
        <v>7.5999999999999998E-2</v>
      </c>
      <c r="AV77" s="300">
        <f>AV79+AV81+AV83+AV85</f>
        <v>0</v>
      </c>
      <c r="AW77" s="298">
        <v>7.5999999999999998E-2</v>
      </c>
      <c r="AX77" s="175">
        <f t="shared" si="82"/>
        <v>0.17199999999999999</v>
      </c>
      <c r="AY77" s="300">
        <f>AY79+AY81+AY83+AY85</f>
        <v>0</v>
      </c>
      <c r="AZ77" s="297">
        <v>0.17199999999999999</v>
      </c>
      <c r="BA77" s="175">
        <f t="shared" si="83"/>
        <v>0.28700000000000003</v>
      </c>
      <c r="BB77" s="300">
        <f>BB79+BB81+BB83+BB85</f>
        <v>0</v>
      </c>
      <c r="BC77" s="297">
        <f>BC79+BC81+BC83+BC85</f>
        <v>0.28700000000000003</v>
      </c>
      <c r="BD77" s="175">
        <f t="shared" si="84"/>
        <v>0.53500000000000003</v>
      </c>
      <c r="BE77" s="299">
        <f>BE79+BE81+BE83+BE85</f>
        <v>0</v>
      </c>
      <c r="BF77" s="172">
        <f>BF79+BF81+BF83+BF85</f>
        <v>0.53500000000000003</v>
      </c>
      <c r="BG77" s="175">
        <f t="shared" si="85"/>
        <v>1.462</v>
      </c>
      <c r="BH77" s="299">
        <f>BH79+BH81+BH83+BH85</f>
        <v>0</v>
      </c>
      <c r="BI77" s="172">
        <f>BI79+BI81+BI83+BI85</f>
        <v>1.462</v>
      </c>
      <c r="BJ77" s="175">
        <f t="shared" si="86"/>
        <v>0</v>
      </c>
      <c r="BK77" s="300">
        <f>BK79+BK81+BK83+BK85</f>
        <v>0</v>
      </c>
      <c r="BL77" s="297">
        <f>BL79+BL81+BL83+BL85</f>
        <v>0</v>
      </c>
      <c r="BM77" s="175">
        <f t="shared" si="87"/>
        <v>0</v>
      </c>
      <c r="BN77" s="300">
        <f>BN79+BN81+BN83+BN85</f>
        <v>0</v>
      </c>
      <c r="BO77" s="297">
        <f>BO79+BO81+BO83+BO85</f>
        <v>0</v>
      </c>
      <c r="BP77" s="175">
        <f t="shared" si="88"/>
        <v>0</v>
      </c>
      <c r="BQ77" s="300">
        <f>BQ79+BQ81+BQ83+BQ85</f>
        <v>0</v>
      </c>
      <c r="BR77" s="297">
        <f>BR79+BR81+BR83+BR85</f>
        <v>0</v>
      </c>
      <c r="BS77" s="135">
        <f t="shared" si="89"/>
        <v>0</v>
      </c>
      <c r="BT77" s="301">
        <f>BT79+BT81+BT83+BT85</f>
        <v>0</v>
      </c>
      <c r="BU77" s="137">
        <f>BU79+BU81+BU83+BU85</f>
        <v>0</v>
      </c>
      <c r="BV77" s="135">
        <f t="shared" si="90"/>
        <v>1.462</v>
      </c>
      <c r="BW77" s="301">
        <f>BW79+BW81+BW83+BW85</f>
        <v>0</v>
      </c>
      <c r="BX77" s="137">
        <f>BX79+BX81+BX83+BX85</f>
        <v>1.462</v>
      </c>
      <c r="BY77" s="177">
        <f t="shared" si="97"/>
        <v>0.7273631840796021</v>
      </c>
    </row>
    <row r="78" spans="2:77" ht="18" customHeight="1" x14ac:dyDescent="0.25">
      <c r="B78" s="811"/>
      <c r="C78" s="813"/>
      <c r="D78" s="56" t="s">
        <v>32</v>
      </c>
      <c r="E78" s="178">
        <f t="shared" si="65"/>
        <v>2730.2</v>
      </c>
      <c r="F78" s="58">
        <f t="shared" si="66"/>
        <v>854.38689999999997</v>
      </c>
      <c r="G78" s="59">
        <f t="shared" si="93"/>
        <v>0.31293930847556956</v>
      </c>
      <c r="H78" s="61">
        <f t="shared" si="67"/>
        <v>552.61545000000001</v>
      </c>
      <c r="I78" s="61">
        <f t="shared" si="68"/>
        <v>1407.00235</v>
      </c>
      <c r="J78" s="59">
        <f t="shared" si="94"/>
        <v>0.51534772177862431</v>
      </c>
      <c r="K78" s="61">
        <f t="shared" si="69"/>
        <v>797.51872000000003</v>
      </c>
      <c r="L78" s="61">
        <f t="shared" si="70"/>
        <v>2204.5210699999998</v>
      </c>
      <c r="M78" s="59">
        <f t="shared" si="95"/>
        <v>0.80745772104607716</v>
      </c>
      <c r="N78" s="61">
        <f t="shared" si="71"/>
        <v>0</v>
      </c>
      <c r="O78" s="61">
        <f t="shared" si="92"/>
        <v>2204.5210699999998</v>
      </c>
      <c r="P78" s="59">
        <f t="shared" si="96"/>
        <v>0.80745772104607716</v>
      </c>
      <c r="Q78" s="139">
        <f t="shared" si="72"/>
        <v>2730.2</v>
      </c>
      <c r="R78" s="302">
        <f>R80+R82+R84+R86</f>
        <v>0</v>
      </c>
      <c r="S78" s="635">
        <f>S80+S82+S84+S86</f>
        <v>2730.2</v>
      </c>
      <c r="T78" s="142">
        <f t="shared" si="73"/>
        <v>402.70100000000002</v>
      </c>
      <c r="U78" s="303">
        <f>U80+U82+U84+U86</f>
        <v>0</v>
      </c>
      <c r="V78" s="304">
        <f>V80+V82+V84+V86</f>
        <v>402.70100000000002</v>
      </c>
      <c r="W78" s="142">
        <f t="shared" si="74"/>
        <v>152.268</v>
      </c>
      <c r="X78" s="303">
        <f>X80+X82+X84+X86</f>
        <v>0</v>
      </c>
      <c r="Y78" s="304">
        <f>Y80+Y82+Y84+Y86</f>
        <v>152.268</v>
      </c>
      <c r="Z78" s="142">
        <f t="shared" si="75"/>
        <v>299.41790000000003</v>
      </c>
      <c r="AA78" s="303">
        <f>AA80+AA82+AA84+AA86</f>
        <v>0</v>
      </c>
      <c r="AB78" s="304">
        <f>AB80+AB82+AB84+AB86</f>
        <v>299.41790000000003</v>
      </c>
      <c r="AC78" s="183">
        <f t="shared" si="76"/>
        <v>854.38689999999997</v>
      </c>
      <c r="AD78" s="306">
        <f>AD80+AD82+AD84+AD86</f>
        <v>0</v>
      </c>
      <c r="AE78" s="307">
        <f>AE80+AE82+AE84+AE86</f>
        <v>854.38689999999997</v>
      </c>
      <c r="AF78" s="183">
        <f t="shared" si="77"/>
        <v>199.73700000000002</v>
      </c>
      <c r="AG78" s="308">
        <f>AG80+AG82+AG84+AG86</f>
        <v>0</v>
      </c>
      <c r="AH78" s="304">
        <f>AH80+AH82+AH84+AH86</f>
        <v>199.73700000000002</v>
      </c>
      <c r="AI78" s="183">
        <f t="shared" si="78"/>
        <v>158.36545000000001</v>
      </c>
      <c r="AJ78" s="308">
        <f>AJ80+AJ82+AJ84+AJ86</f>
        <v>0</v>
      </c>
      <c r="AK78" s="304">
        <f>AK80+AK82+AK84+AK86</f>
        <v>158.36545000000001</v>
      </c>
      <c r="AL78" s="183">
        <f t="shared" si="79"/>
        <v>194.51299999999998</v>
      </c>
      <c r="AM78" s="308">
        <f>AM80+AM82+AM84+AM86</f>
        <v>0</v>
      </c>
      <c r="AN78" s="304">
        <f>AN80+AN82+AN84+AN86</f>
        <v>194.51299999999998</v>
      </c>
      <c r="AO78" s="183">
        <f t="shared" si="80"/>
        <v>552.61545000000001</v>
      </c>
      <c r="AP78" s="306">
        <f>AP80+AP82+AP84+AP86</f>
        <v>0</v>
      </c>
      <c r="AQ78" s="307">
        <f>AQ80+AQ82+AQ84+AQ86</f>
        <v>552.61545000000001</v>
      </c>
      <c r="AR78" s="183">
        <f t="shared" si="52"/>
        <v>1407.00235</v>
      </c>
      <c r="AS78" s="306">
        <f>AS80+AS82+AS84+AS86</f>
        <v>0</v>
      </c>
      <c r="AT78" s="181">
        <f>AT80+AT82+AT84+AT86</f>
        <v>1407.00235</v>
      </c>
      <c r="AU78" s="183">
        <f t="shared" si="81"/>
        <v>113.672</v>
      </c>
      <c r="AV78" s="308">
        <f>AV80+AV82+AV84+AV86</f>
        <v>0</v>
      </c>
      <c r="AW78" s="305">
        <v>113.672</v>
      </c>
      <c r="AX78" s="183">
        <f t="shared" si="82"/>
        <v>258.52699999999999</v>
      </c>
      <c r="AY78" s="308">
        <f>AY80+AY82+AY84+AY86</f>
        <v>0</v>
      </c>
      <c r="AZ78" s="304">
        <v>258.52699999999999</v>
      </c>
      <c r="BA78" s="183">
        <f t="shared" si="83"/>
        <v>425.31971999999996</v>
      </c>
      <c r="BB78" s="308">
        <f>BB80+BB82+BB84+BB86</f>
        <v>0</v>
      </c>
      <c r="BC78" s="304">
        <f>BC80+BC82+BC84+BC86</f>
        <v>425.31971999999996</v>
      </c>
      <c r="BD78" s="183">
        <f t="shared" si="84"/>
        <v>797.51872000000003</v>
      </c>
      <c r="BE78" s="306">
        <f>BE80+BE82+BE84+BE86</f>
        <v>0</v>
      </c>
      <c r="BF78" s="307">
        <f>BF80+BF82+BF84+BF86</f>
        <v>797.51872000000003</v>
      </c>
      <c r="BG78" s="183">
        <f t="shared" si="85"/>
        <v>2204.5210699999998</v>
      </c>
      <c r="BH78" s="306">
        <f>BH80+BH82+BH84+BH86</f>
        <v>0</v>
      </c>
      <c r="BI78" s="181">
        <f>BI80+BI82+BI84+BI86</f>
        <v>2204.5210699999998</v>
      </c>
      <c r="BJ78" s="183">
        <f t="shared" si="86"/>
        <v>0</v>
      </c>
      <c r="BK78" s="308">
        <f>BK80+BK82+BK84+BK86</f>
        <v>0</v>
      </c>
      <c r="BL78" s="304">
        <f>BL80+BL82+BL84+BL86</f>
        <v>0</v>
      </c>
      <c r="BM78" s="183">
        <f t="shared" si="87"/>
        <v>0</v>
      </c>
      <c r="BN78" s="308">
        <f>BN80+BN82+BN84+BN86</f>
        <v>0</v>
      </c>
      <c r="BO78" s="304">
        <f>BO80+BO82+BO84+BO86</f>
        <v>0</v>
      </c>
      <c r="BP78" s="183">
        <f t="shared" si="88"/>
        <v>0</v>
      </c>
      <c r="BQ78" s="308">
        <f>BQ80+BQ82+BQ84+BQ86</f>
        <v>0</v>
      </c>
      <c r="BR78" s="304">
        <f>BR80+BR82+BR84+BR86</f>
        <v>0</v>
      </c>
      <c r="BS78" s="144">
        <f t="shared" si="89"/>
        <v>0</v>
      </c>
      <c r="BT78" s="309">
        <f>BT80+BT82+BT84+BT86</f>
        <v>0</v>
      </c>
      <c r="BU78" s="310">
        <f>BU80+BU82+BU84+BU86</f>
        <v>0</v>
      </c>
      <c r="BV78" s="144">
        <f t="shared" si="90"/>
        <v>2204.5210699999998</v>
      </c>
      <c r="BW78" s="309">
        <f>BW80+BW82+BW84+BW86</f>
        <v>0</v>
      </c>
      <c r="BX78" s="145">
        <f>BX80+BX82+BX84+BX86</f>
        <v>2204.5210699999998</v>
      </c>
      <c r="BY78" s="72">
        <f t="shared" si="97"/>
        <v>0.80745772104607716</v>
      </c>
    </row>
    <row r="79" spans="2:77" ht="18" customHeight="1" x14ac:dyDescent="0.25">
      <c r="B79" s="806" t="s">
        <v>113</v>
      </c>
      <c r="C79" s="808" t="s">
        <v>114</v>
      </c>
      <c r="D79" s="74" t="s">
        <v>115</v>
      </c>
      <c r="E79" s="186">
        <f t="shared" si="65"/>
        <v>0.26</v>
      </c>
      <c r="F79" s="75">
        <f t="shared" si="66"/>
        <v>6.8000000000000005E-2</v>
      </c>
      <c r="G79" s="76">
        <f t="shared" si="93"/>
        <v>0.26153846153846155</v>
      </c>
      <c r="H79" s="78">
        <f t="shared" si="67"/>
        <v>7.1000000000000008E-2</v>
      </c>
      <c r="I79" s="78">
        <f t="shared" si="68"/>
        <v>0.13900000000000001</v>
      </c>
      <c r="J79" s="76">
        <f t="shared" si="94"/>
        <v>0.5346153846153846</v>
      </c>
      <c r="K79" s="78">
        <f t="shared" si="69"/>
        <v>5.6999999999999995E-2</v>
      </c>
      <c r="L79" s="78">
        <f t="shared" si="70"/>
        <v>0.19600000000000001</v>
      </c>
      <c r="M79" s="76">
        <f t="shared" si="95"/>
        <v>0.75384615384615383</v>
      </c>
      <c r="N79" s="78">
        <f t="shared" si="71"/>
        <v>0</v>
      </c>
      <c r="O79" s="78">
        <f t="shared" si="92"/>
        <v>0.19600000000000001</v>
      </c>
      <c r="P79" s="76">
        <f t="shared" si="96"/>
        <v>0.75384615384615383</v>
      </c>
      <c r="Q79" s="91">
        <f t="shared" si="72"/>
        <v>0.26</v>
      </c>
      <c r="R79" s="311">
        <v>0</v>
      </c>
      <c r="S79" s="625">
        <v>0.26</v>
      </c>
      <c r="T79" s="93">
        <f t="shared" si="73"/>
        <v>1.2999999999999999E-2</v>
      </c>
      <c r="U79" s="312">
        <v>0</v>
      </c>
      <c r="V79" s="95">
        <v>1.2999999999999999E-2</v>
      </c>
      <c r="W79" s="93">
        <f t="shared" si="74"/>
        <v>1.4E-2</v>
      </c>
      <c r="X79" s="312">
        <v>0</v>
      </c>
      <c r="Y79" s="95">
        <v>1.4E-2</v>
      </c>
      <c r="Z79" s="93">
        <f t="shared" si="75"/>
        <v>4.1000000000000002E-2</v>
      </c>
      <c r="AA79" s="312">
        <v>0</v>
      </c>
      <c r="AB79" s="95">
        <v>4.1000000000000002E-2</v>
      </c>
      <c r="AC79" s="190">
        <f t="shared" si="76"/>
        <v>6.8000000000000005E-2</v>
      </c>
      <c r="AD79" s="313">
        <v>0</v>
      </c>
      <c r="AE79" s="189">
        <f t="shared" ref="AE79:AE90" si="98">T79+W79+Z79</f>
        <v>6.8000000000000005E-2</v>
      </c>
      <c r="AF79" s="190">
        <f t="shared" si="77"/>
        <v>2.7E-2</v>
      </c>
      <c r="AG79" s="314">
        <v>0</v>
      </c>
      <c r="AH79" s="95">
        <v>2.7E-2</v>
      </c>
      <c r="AI79" s="190">
        <f t="shared" si="78"/>
        <v>0.02</v>
      </c>
      <c r="AJ79" s="314">
        <v>0</v>
      </c>
      <c r="AK79" s="95">
        <v>0.02</v>
      </c>
      <c r="AL79" s="190">
        <f t="shared" si="79"/>
        <v>2.4E-2</v>
      </c>
      <c r="AM79" s="314">
        <v>0</v>
      </c>
      <c r="AN79" s="95">
        <v>2.4E-2</v>
      </c>
      <c r="AO79" s="190">
        <f t="shared" si="80"/>
        <v>7.1000000000000008E-2</v>
      </c>
      <c r="AP79" s="313">
        <v>0</v>
      </c>
      <c r="AQ79" s="189">
        <f t="shared" ref="AQ79:AQ90" si="99">AF79+AI79+AL79</f>
        <v>7.1000000000000008E-2</v>
      </c>
      <c r="AR79" s="190">
        <f t="shared" si="52"/>
        <v>0.13900000000000001</v>
      </c>
      <c r="AS79" s="313">
        <v>0</v>
      </c>
      <c r="AT79" s="189">
        <f t="shared" ref="AT79:AT90" si="100">AC79+AO79</f>
        <v>0.13900000000000001</v>
      </c>
      <c r="AU79" s="190">
        <f t="shared" si="81"/>
        <v>0.03</v>
      </c>
      <c r="AV79" s="314">
        <v>0</v>
      </c>
      <c r="AW79" s="96">
        <v>0.03</v>
      </c>
      <c r="AX79" s="190">
        <f t="shared" si="82"/>
        <v>1.4999999999999999E-2</v>
      </c>
      <c r="AY79" s="314">
        <v>0</v>
      </c>
      <c r="AZ79" s="95">
        <v>1.4999999999999999E-2</v>
      </c>
      <c r="BA79" s="190">
        <f t="shared" si="83"/>
        <v>1.2E-2</v>
      </c>
      <c r="BB79" s="314">
        <v>0</v>
      </c>
      <c r="BC79" s="95">
        <v>1.2E-2</v>
      </c>
      <c r="BD79" s="190">
        <f t="shared" si="84"/>
        <v>5.6999999999999995E-2</v>
      </c>
      <c r="BE79" s="313">
        <v>0</v>
      </c>
      <c r="BF79" s="189">
        <f t="shared" ref="BF79:BF90" si="101">AU79+AX79+BA79</f>
        <v>5.6999999999999995E-2</v>
      </c>
      <c r="BG79" s="190">
        <f t="shared" si="85"/>
        <v>0.19600000000000001</v>
      </c>
      <c r="BH79" s="313">
        <v>0</v>
      </c>
      <c r="BI79" s="189">
        <f t="shared" ref="BI79:BI90" si="102">AR79+BD79</f>
        <v>0.19600000000000001</v>
      </c>
      <c r="BJ79" s="190">
        <f t="shared" si="86"/>
        <v>0</v>
      </c>
      <c r="BK79" s="314">
        <v>0</v>
      </c>
      <c r="BL79" s="95">
        <v>0</v>
      </c>
      <c r="BM79" s="190">
        <f t="shared" si="87"/>
        <v>0</v>
      </c>
      <c r="BN79" s="314">
        <v>0</v>
      </c>
      <c r="BO79" s="95">
        <v>0</v>
      </c>
      <c r="BP79" s="190">
        <f t="shared" si="88"/>
        <v>0</v>
      </c>
      <c r="BQ79" s="314">
        <v>0</v>
      </c>
      <c r="BR79" s="95">
        <v>0</v>
      </c>
      <c r="BS79" s="87">
        <f t="shared" si="89"/>
        <v>0</v>
      </c>
      <c r="BT79" s="315">
        <v>0</v>
      </c>
      <c r="BU79" s="88">
        <f t="shared" ref="BU79:BU90" si="103">BJ79+BM79+BP79</f>
        <v>0</v>
      </c>
      <c r="BV79" s="87">
        <f t="shared" si="90"/>
        <v>0.19600000000000001</v>
      </c>
      <c r="BW79" s="315">
        <v>0</v>
      </c>
      <c r="BX79" s="88">
        <f t="shared" ref="BX79:BX90" si="104">BG79+BS79</f>
        <v>0.19600000000000001</v>
      </c>
      <c r="BY79" s="90">
        <f t="shared" si="97"/>
        <v>0.75384615384615383</v>
      </c>
    </row>
    <row r="80" spans="2:77" ht="18" customHeight="1" x14ac:dyDescent="0.25">
      <c r="B80" s="807"/>
      <c r="C80" s="809"/>
      <c r="D80" s="74" t="s">
        <v>32</v>
      </c>
      <c r="E80" s="186">
        <f t="shared" si="65"/>
        <v>578.5</v>
      </c>
      <c r="F80" s="75">
        <f t="shared" si="66"/>
        <v>127.59545</v>
      </c>
      <c r="G80" s="76">
        <f t="shared" si="93"/>
        <v>0.22056257562662057</v>
      </c>
      <c r="H80" s="78">
        <f t="shared" si="67"/>
        <v>103.807</v>
      </c>
      <c r="I80" s="78">
        <f t="shared" si="68"/>
        <v>231.40244999999999</v>
      </c>
      <c r="J80" s="76">
        <f t="shared" si="94"/>
        <v>0.40000423509075195</v>
      </c>
      <c r="K80" s="78">
        <f t="shared" si="69"/>
        <v>100.75627</v>
      </c>
      <c r="L80" s="78">
        <f t="shared" si="70"/>
        <v>332.15872000000002</v>
      </c>
      <c r="M80" s="76">
        <f t="shared" si="95"/>
        <v>0.57417237683664657</v>
      </c>
      <c r="N80" s="78">
        <f t="shared" si="71"/>
        <v>0</v>
      </c>
      <c r="O80" s="78">
        <f t="shared" si="92"/>
        <v>332.15872000000002</v>
      </c>
      <c r="P80" s="76">
        <f t="shared" si="96"/>
        <v>0.57417237683664657</v>
      </c>
      <c r="Q80" s="91">
        <f t="shared" si="72"/>
        <v>578.5</v>
      </c>
      <c r="R80" s="311">
        <v>0</v>
      </c>
      <c r="S80" s="625">
        <f>S79*2225</f>
        <v>578.5</v>
      </c>
      <c r="T80" s="93">
        <f t="shared" si="73"/>
        <v>35.89</v>
      </c>
      <c r="U80" s="312">
        <v>0</v>
      </c>
      <c r="V80" s="95">
        <v>35.89</v>
      </c>
      <c r="W80" s="93">
        <f t="shared" si="74"/>
        <v>23.666</v>
      </c>
      <c r="X80" s="312">
        <v>0</v>
      </c>
      <c r="Y80" s="95">
        <v>23.666</v>
      </c>
      <c r="Z80" s="93">
        <f t="shared" si="75"/>
        <v>68.039450000000002</v>
      </c>
      <c r="AA80" s="312">
        <v>0</v>
      </c>
      <c r="AB80" s="95">
        <v>68.039450000000002</v>
      </c>
      <c r="AC80" s="190">
        <f t="shared" si="76"/>
        <v>127.59545</v>
      </c>
      <c r="AD80" s="313">
        <v>0</v>
      </c>
      <c r="AE80" s="189">
        <f t="shared" si="98"/>
        <v>127.59545</v>
      </c>
      <c r="AF80" s="190">
        <f t="shared" si="77"/>
        <v>37.491</v>
      </c>
      <c r="AG80" s="314">
        <v>0</v>
      </c>
      <c r="AH80" s="95">
        <v>37.491</v>
      </c>
      <c r="AI80" s="190">
        <f t="shared" si="78"/>
        <v>30.138000000000002</v>
      </c>
      <c r="AJ80" s="314">
        <v>0</v>
      </c>
      <c r="AK80" s="95">
        <v>30.138000000000002</v>
      </c>
      <c r="AL80" s="190">
        <f t="shared" si="79"/>
        <v>36.177999999999997</v>
      </c>
      <c r="AM80" s="314">
        <v>0</v>
      </c>
      <c r="AN80" s="95">
        <v>36.177999999999997</v>
      </c>
      <c r="AO80" s="190">
        <f t="shared" si="80"/>
        <v>103.807</v>
      </c>
      <c r="AP80" s="313">
        <v>0</v>
      </c>
      <c r="AQ80" s="189">
        <f t="shared" si="99"/>
        <v>103.807</v>
      </c>
      <c r="AR80" s="190">
        <f t="shared" si="52"/>
        <v>231.40244999999999</v>
      </c>
      <c r="AS80" s="313">
        <v>0</v>
      </c>
      <c r="AT80" s="189">
        <f t="shared" si="100"/>
        <v>231.40244999999999</v>
      </c>
      <c r="AU80" s="190">
        <f t="shared" si="81"/>
        <v>48.4</v>
      </c>
      <c r="AV80" s="314">
        <v>0</v>
      </c>
      <c r="AW80" s="96">
        <v>48.4</v>
      </c>
      <c r="AX80" s="190">
        <f t="shared" si="82"/>
        <v>29.553999999999998</v>
      </c>
      <c r="AY80" s="314">
        <v>0</v>
      </c>
      <c r="AZ80" s="95">
        <v>29.553999999999998</v>
      </c>
      <c r="BA80" s="190">
        <f t="shared" si="83"/>
        <v>22.80227</v>
      </c>
      <c r="BB80" s="314">
        <v>0</v>
      </c>
      <c r="BC80" s="95">
        <v>22.80227</v>
      </c>
      <c r="BD80" s="190">
        <f t="shared" si="84"/>
        <v>100.75627</v>
      </c>
      <c r="BE80" s="313">
        <v>0</v>
      </c>
      <c r="BF80" s="189">
        <f t="shared" si="101"/>
        <v>100.75627</v>
      </c>
      <c r="BG80" s="190">
        <f t="shared" si="85"/>
        <v>332.15872000000002</v>
      </c>
      <c r="BH80" s="313">
        <v>0</v>
      </c>
      <c r="BI80" s="189">
        <f t="shared" si="102"/>
        <v>332.15872000000002</v>
      </c>
      <c r="BJ80" s="190">
        <f t="shared" si="86"/>
        <v>0</v>
      </c>
      <c r="BK80" s="314">
        <v>0</v>
      </c>
      <c r="BL80" s="95">
        <v>0</v>
      </c>
      <c r="BM80" s="190">
        <f t="shared" si="87"/>
        <v>0</v>
      </c>
      <c r="BN80" s="314">
        <v>0</v>
      </c>
      <c r="BO80" s="95">
        <v>0</v>
      </c>
      <c r="BP80" s="190">
        <f t="shared" si="88"/>
        <v>0</v>
      </c>
      <c r="BQ80" s="314">
        <v>0</v>
      </c>
      <c r="BR80" s="95">
        <v>0</v>
      </c>
      <c r="BS80" s="87">
        <f t="shared" si="89"/>
        <v>0</v>
      </c>
      <c r="BT80" s="315">
        <v>0</v>
      </c>
      <c r="BU80" s="88">
        <f t="shared" si="103"/>
        <v>0</v>
      </c>
      <c r="BV80" s="87">
        <f t="shared" si="90"/>
        <v>332.15872000000002</v>
      </c>
      <c r="BW80" s="315">
        <v>0</v>
      </c>
      <c r="BX80" s="88">
        <f t="shared" si="104"/>
        <v>332.15872000000002</v>
      </c>
      <c r="BY80" s="90">
        <f t="shared" si="97"/>
        <v>0.57417237683664657</v>
      </c>
    </row>
    <row r="81" spans="2:77" ht="18" customHeight="1" x14ac:dyDescent="0.25">
      <c r="B81" s="806" t="s">
        <v>116</v>
      </c>
      <c r="C81" s="808" t="s">
        <v>117</v>
      </c>
      <c r="D81" s="74" t="s">
        <v>52</v>
      </c>
      <c r="E81" s="186">
        <f t="shared" si="65"/>
        <v>0.3</v>
      </c>
      <c r="F81" s="75">
        <f t="shared" si="66"/>
        <v>7.3000000000000009E-2</v>
      </c>
      <c r="G81" s="76">
        <f t="shared" si="93"/>
        <v>0.24333333333333337</v>
      </c>
      <c r="H81" s="78">
        <f t="shared" si="67"/>
        <v>6.2E-2</v>
      </c>
      <c r="I81" s="78">
        <f t="shared" si="68"/>
        <v>0.13500000000000001</v>
      </c>
      <c r="J81" s="76">
        <f t="shared" si="94"/>
        <v>0.45000000000000007</v>
      </c>
      <c r="K81" s="78">
        <f t="shared" si="69"/>
        <v>0.16299999999999998</v>
      </c>
      <c r="L81" s="78">
        <f t="shared" si="70"/>
        <v>0.29799999999999999</v>
      </c>
      <c r="M81" s="76">
        <f t="shared" si="95"/>
        <v>0.99333333333333329</v>
      </c>
      <c r="N81" s="78">
        <f t="shared" si="71"/>
        <v>0</v>
      </c>
      <c r="O81" s="78">
        <f t="shared" si="92"/>
        <v>0.29799999999999999</v>
      </c>
      <c r="P81" s="76">
        <f t="shared" si="96"/>
        <v>0.99333333333333329</v>
      </c>
      <c r="Q81" s="91">
        <f t="shared" si="72"/>
        <v>0.3</v>
      </c>
      <c r="R81" s="311">
        <v>0</v>
      </c>
      <c r="S81" s="625">
        <v>0.3</v>
      </c>
      <c r="T81" s="93">
        <f t="shared" si="73"/>
        <v>8.0000000000000002E-3</v>
      </c>
      <c r="U81" s="312">
        <v>0</v>
      </c>
      <c r="V81" s="95">
        <v>8.0000000000000002E-3</v>
      </c>
      <c r="W81" s="93">
        <f t="shared" si="74"/>
        <v>2.4E-2</v>
      </c>
      <c r="X81" s="312">
        <v>0</v>
      </c>
      <c r="Y81" s="95">
        <v>2.4E-2</v>
      </c>
      <c r="Z81" s="93">
        <f t="shared" si="75"/>
        <v>4.1000000000000002E-2</v>
      </c>
      <c r="AA81" s="312">
        <v>0</v>
      </c>
      <c r="AB81" s="95">
        <v>4.1000000000000002E-2</v>
      </c>
      <c r="AC81" s="190">
        <f t="shared" si="76"/>
        <v>7.3000000000000009E-2</v>
      </c>
      <c r="AD81" s="313">
        <v>0</v>
      </c>
      <c r="AE81" s="189">
        <f t="shared" si="98"/>
        <v>7.3000000000000009E-2</v>
      </c>
      <c r="AF81" s="190">
        <f t="shared" si="77"/>
        <v>2.1999999999999999E-2</v>
      </c>
      <c r="AG81" s="314">
        <v>0</v>
      </c>
      <c r="AH81" s="95">
        <v>2.1999999999999999E-2</v>
      </c>
      <c r="AI81" s="190">
        <f t="shared" si="78"/>
        <v>2.1999999999999999E-2</v>
      </c>
      <c r="AJ81" s="314">
        <v>0</v>
      </c>
      <c r="AK81" s="95">
        <v>2.1999999999999999E-2</v>
      </c>
      <c r="AL81" s="190">
        <f t="shared" si="79"/>
        <v>1.7999999999999999E-2</v>
      </c>
      <c r="AM81" s="314">
        <v>0</v>
      </c>
      <c r="AN81" s="95">
        <v>1.7999999999999999E-2</v>
      </c>
      <c r="AO81" s="190">
        <f t="shared" si="80"/>
        <v>6.2E-2</v>
      </c>
      <c r="AP81" s="313">
        <v>0</v>
      </c>
      <c r="AQ81" s="189">
        <f t="shared" si="99"/>
        <v>6.2E-2</v>
      </c>
      <c r="AR81" s="190">
        <f t="shared" si="52"/>
        <v>0.13500000000000001</v>
      </c>
      <c r="AS81" s="313">
        <v>0</v>
      </c>
      <c r="AT81" s="189">
        <f t="shared" si="100"/>
        <v>0.13500000000000001</v>
      </c>
      <c r="AU81" s="190">
        <f t="shared" si="81"/>
        <v>1.9E-2</v>
      </c>
      <c r="AV81" s="314">
        <v>0</v>
      </c>
      <c r="AW81" s="96">
        <v>1.9E-2</v>
      </c>
      <c r="AX81" s="190">
        <f t="shared" si="82"/>
        <v>7.0999999999999994E-2</v>
      </c>
      <c r="AY81" s="314">
        <v>0</v>
      </c>
      <c r="AZ81" s="95">
        <v>7.0999999999999994E-2</v>
      </c>
      <c r="BA81" s="190">
        <f t="shared" si="83"/>
        <v>7.2999999999999995E-2</v>
      </c>
      <c r="BB81" s="314">
        <v>0</v>
      </c>
      <c r="BC81" s="95">
        <v>7.2999999999999995E-2</v>
      </c>
      <c r="BD81" s="190">
        <f t="shared" si="84"/>
        <v>0.16299999999999998</v>
      </c>
      <c r="BE81" s="313">
        <v>0</v>
      </c>
      <c r="BF81" s="189">
        <f t="shared" si="101"/>
        <v>0.16299999999999998</v>
      </c>
      <c r="BG81" s="190">
        <f t="shared" si="85"/>
        <v>0.29799999999999999</v>
      </c>
      <c r="BH81" s="313">
        <v>0</v>
      </c>
      <c r="BI81" s="189">
        <f t="shared" si="102"/>
        <v>0.29799999999999999</v>
      </c>
      <c r="BJ81" s="190">
        <f t="shared" si="86"/>
        <v>0</v>
      </c>
      <c r="BK81" s="314">
        <v>0</v>
      </c>
      <c r="BL81" s="95">
        <v>0</v>
      </c>
      <c r="BM81" s="190">
        <f t="shared" si="87"/>
        <v>0</v>
      </c>
      <c r="BN81" s="314">
        <v>0</v>
      </c>
      <c r="BO81" s="95">
        <v>0</v>
      </c>
      <c r="BP81" s="190">
        <f t="shared" si="88"/>
        <v>0</v>
      </c>
      <c r="BQ81" s="314">
        <v>0</v>
      </c>
      <c r="BR81" s="95">
        <v>0</v>
      </c>
      <c r="BS81" s="87">
        <f t="shared" si="89"/>
        <v>0</v>
      </c>
      <c r="BT81" s="315">
        <v>0</v>
      </c>
      <c r="BU81" s="88">
        <f t="shared" si="103"/>
        <v>0</v>
      </c>
      <c r="BV81" s="87">
        <f t="shared" si="90"/>
        <v>0.29799999999999999</v>
      </c>
      <c r="BW81" s="315">
        <v>0</v>
      </c>
      <c r="BX81" s="88">
        <f t="shared" si="104"/>
        <v>0.29799999999999999</v>
      </c>
      <c r="BY81" s="90">
        <f t="shared" si="97"/>
        <v>0.99333333333333329</v>
      </c>
    </row>
    <row r="82" spans="2:77" ht="18" customHeight="1" x14ac:dyDescent="0.25">
      <c r="B82" s="807"/>
      <c r="C82" s="809"/>
      <c r="D82" s="74" t="s">
        <v>32</v>
      </c>
      <c r="E82" s="186">
        <f t="shared" si="65"/>
        <v>376.8</v>
      </c>
      <c r="F82" s="75">
        <f t="shared" si="66"/>
        <v>114.78800000000001</v>
      </c>
      <c r="G82" s="76">
        <f t="shared" si="93"/>
        <v>0.30463906581740979</v>
      </c>
      <c r="H82" s="78">
        <f t="shared" si="67"/>
        <v>83.629000000000005</v>
      </c>
      <c r="I82" s="78">
        <f t="shared" si="68"/>
        <v>198.41700000000003</v>
      </c>
      <c r="J82" s="76">
        <f t="shared" si="94"/>
        <v>0.52658439490445863</v>
      </c>
      <c r="K82" s="78">
        <f t="shared" si="69"/>
        <v>230.42545000000001</v>
      </c>
      <c r="L82" s="78">
        <f t="shared" si="70"/>
        <v>428.84245000000004</v>
      </c>
      <c r="M82" s="76">
        <f t="shared" si="95"/>
        <v>1.1381169055201699</v>
      </c>
      <c r="N82" s="78">
        <f t="shared" si="71"/>
        <v>0</v>
      </c>
      <c r="O82" s="78">
        <f t="shared" si="92"/>
        <v>428.84245000000004</v>
      </c>
      <c r="P82" s="76">
        <f t="shared" si="96"/>
        <v>1.1381169055201699</v>
      </c>
      <c r="Q82" s="91">
        <f t="shared" si="72"/>
        <v>376.8</v>
      </c>
      <c r="R82" s="311">
        <v>0</v>
      </c>
      <c r="S82" s="625">
        <f>S81*1256</f>
        <v>376.8</v>
      </c>
      <c r="T82" s="93">
        <f t="shared" si="73"/>
        <v>9.65</v>
      </c>
      <c r="U82" s="312">
        <v>0</v>
      </c>
      <c r="V82" s="95">
        <v>9.65</v>
      </c>
      <c r="W82" s="93">
        <f t="shared" si="74"/>
        <v>29.027000000000001</v>
      </c>
      <c r="X82" s="312">
        <v>0</v>
      </c>
      <c r="Y82" s="95">
        <v>29.027000000000001</v>
      </c>
      <c r="Z82" s="93">
        <f t="shared" si="75"/>
        <v>76.111000000000004</v>
      </c>
      <c r="AA82" s="312">
        <v>0</v>
      </c>
      <c r="AB82" s="95">
        <v>76.111000000000004</v>
      </c>
      <c r="AC82" s="190">
        <f t="shared" si="76"/>
        <v>114.78800000000001</v>
      </c>
      <c r="AD82" s="313">
        <v>0</v>
      </c>
      <c r="AE82" s="189">
        <f t="shared" si="98"/>
        <v>114.78800000000001</v>
      </c>
      <c r="AF82" s="190">
        <f t="shared" si="77"/>
        <v>38.073</v>
      </c>
      <c r="AG82" s="314">
        <v>0</v>
      </c>
      <c r="AH82" s="95">
        <v>38.073</v>
      </c>
      <c r="AI82" s="190">
        <f t="shared" si="78"/>
        <v>24.315000000000001</v>
      </c>
      <c r="AJ82" s="314">
        <v>0</v>
      </c>
      <c r="AK82" s="95">
        <v>24.315000000000001</v>
      </c>
      <c r="AL82" s="190">
        <f t="shared" si="79"/>
        <v>21.241</v>
      </c>
      <c r="AM82" s="314">
        <v>0</v>
      </c>
      <c r="AN82" s="95">
        <v>21.241</v>
      </c>
      <c r="AO82" s="190">
        <f t="shared" si="80"/>
        <v>83.629000000000005</v>
      </c>
      <c r="AP82" s="313">
        <v>0</v>
      </c>
      <c r="AQ82" s="189">
        <f t="shared" si="99"/>
        <v>83.629000000000005</v>
      </c>
      <c r="AR82" s="190">
        <f t="shared" si="52"/>
        <v>198.41700000000003</v>
      </c>
      <c r="AS82" s="313">
        <v>0</v>
      </c>
      <c r="AT82" s="189">
        <f t="shared" si="100"/>
        <v>198.41700000000003</v>
      </c>
      <c r="AU82" s="190">
        <f t="shared" si="81"/>
        <v>24.562000000000001</v>
      </c>
      <c r="AV82" s="314">
        <v>0</v>
      </c>
      <c r="AW82" s="96">
        <v>24.562000000000001</v>
      </c>
      <c r="AX82" s="190">
        <f t="shared" si="82"/>
        <v>95.915999999999997</v>
      </c>
      <c r="AY82" s="314">
        <v>0</v>
      </c>
      <c r="AZ82" s="95">
        <v>95.915999999999997</v>
      </c>
      <c r="BA82" s="190">
        <f t="shared" si="83"/>
        <v>109.94745</v>
      </c>
      <c r="BB82" s="314">
        <v>0</v>
      </c>
      <c r="BC82" s="95">
        <v>109.94745</v>
      </c>
      <c r="BD82" s="190">
        <f t="shared" si="84"/>
        <v>230.42545000000001</v>
      </c>
      <c r="BE82" s="313">
        <v>0</v>
      </c>
      <c r="BF82" s="189">
        <f t="shared" si="101"/>
        <v>230.42545000000001</v>
      </c>
      <c r="BG82" s="190">
        <f t="shared" si="85"/>
        <v>428.84245000000004</v>
      </c>
      <c r="BH82" s="313">
        <v>0</v>
      </c>
      <c r="BI82" s="189">
        <f t="shared" si="102"/>
        <v>428.84245000000004</v>
      </c>
      <c r="BJ82" s="190">
        <f t="shared" si="86"/>
        <v>0</v>
      </c>
      <c r="BK82" s="314">
        <v>0</v>
      </c>
      <c r="BL82" s="95">
        <v>0</v>
      </c>
      <c r="BM82" s="190">
        <f t="shared" si="87"/>
        <v>0</v>
      </c>
      <c r="BN82" s="314">
        <v>0</v>
      </c>
      <c r="BO82" s="95">
        <v>0</v>
      </c>
      <c r="BP82" s="190">
        <f t="shared" si="88"/>
        <v>0</v>
      </c>
      <c r="BQ82" s="314">
        <v>0</v>
      </c>
      <c r="BR82" s="95">
        <v>0</v>
      </c>
      <c r="BS82" s="87">
        <f t="shared" si="89"/>
        <v>0</v>
      </c>
      <c r="BT82" s="315">
        <v>0</v>
      </c>
      <c r="BU82" s="88">
        <f t="shared" si="103"/>
        <v>0</v>
      </c>
      <c r="BV82" s="87">
        <f t="shared" si="90"/>
        <v>428.84245000000004</v>
      </c>
      <c r="BW82" s="315">
        <v>0</v>
      </c>
      <c r="BX82" s="88">
        <f t="shared" si="104"/>
        <v>428.84245000000004</v>
      </c>
      <c r="BY82" s="90">
        <f t="shared" si="97"/>
        <v>1.1381169055201699</v>
      </c>
    </row>
    <row r="83" spans="2:77" ht="15.75" customHeight="1" x14ac:dyDescent="0.25">
      <c r="B83" s="806" t="s">
        <v>118</v>
      </c>
      <c r="C83" s="808" t="s">
        <v>119</v>
      </c>
      <c r="D83" s="74" t="s">
        <v>52</v>
      </c>
      <c r="E83" s="186">
        <f t="shared" si="65"/>
        <v>0.75</v>
      </c>
      <c r="F83" s="75">
        <f t="shared" si="66"/>
        <v>0.254</v>
      </c>
      <c r="G83" s="76">
        <f t="shared" si="93"/>
        <v>0.33866666666666667</v>
      </c>
      <c r="H83" s="78">
        <f t="shared" si="67"/>
        <v>0.14100000000000001</v>
      </c>
      <c r="I83" s="78">
        <f t="shared" si="68"/>
        <v>0.39500000000000002</v>
      </c>
      <c r="J83" s="76">
        <f t="shared" si="94"/>
        <v>0.52666666666666673</v>
      </c>
      <c r="K83" s="78">
        <f t="shared" si="69"/>
        <v>0.16</v>
      </c>
      <c r="L83" s="78">
        <f t="shared" si="70"/>
        <v>0.55500000000000005</v>
      </c>
      <c r="M83" s="76">
        <f t="shared" si="95"/>
        <v>0.7400000000000001</v>
      </c>
      <c r="N83" s="78">
        <f t="shared" si="71"/>
        <v>0</v>
      </c>
      <c r="O83" s="78">
        <f t="shared" si="92"/>
        <v>0.55500000000000005</v>
      </c>
      <c r="P83" s="76">
        <f t="shared" si="96"/>
        <v>0.7400000000000001</v>
      </c>
      <c r="Q83" s="91">
        <f t="shared" si="72"/>
        <v>0.75</v>
      </c>
      <c r="R83" s="311">
        <v>0</v>
      </c>
      <c r="S83" s="625">
        <v>0.75</v>
      </c>
      <c r="T83" s="93">
        <f t="shared" si="73"/>
        <v>0.158</v>
      </c>
      <c r="U83" s="312">
        <v>0</v>
      </c>
      <c r="V83" s="95">
        <v>0.158</v>
      </c>
      <c r="W83" s="93">
        <f t="shared" si="74"/>
        <v>2.1999999999999999E-2</v>
      </c>
      <c r="X83" s="312">
        <v>0</v>
      </c>
      <c r="Y83" s="95">
        <v>2.1999999999999999E-2</v>
      </c>
      <c r="Z83" s="93">
        <f t="shared" si="75"/>
        <v>7.3999999999999996E-2</v>
      </c>
      <c r="AA83" s="312">
        <v>0</v>
      </c>
      <c r="AB83" s="95">
        <v>7.3999999999999996E-2</v>
      </c>
      <c r="AC83" s="190">
        <f t="shared" si="76"/>
        <v>0.254</v>
      </c>
      <c r="AD83" s="313">
        <v>0</v>
      </c>
      <c r="AE83" s="189">
        <f t="shared" si="98"/>
        <v>0.254</v>
      </c>
      <c r="AF83" s="190">
        <f t="shared" si="77"/>
        <v>4.2999999999999997E-2</v>
      </c>
      <c r="AG83" s="314">
        <v>0</v>
      </c>
      <c r="AH83" s="95">
        <v>4.2999999999999997E-2</v>
      </c>
      <c r="AI83" s="190">
        <f t="shared" si="78"/>
        <v>3.5000000000000003E-2</v>
      </c>
      <c r="AJ83" s="314">
        <v>0</v>
      </c>
      <c r="AK83" s="95">
        <v>3.5000000000000003E-2</v>
      </c>
      <c r="AL83" s="190">
        <f t="shared" si="79"/>
        <v>6.3E-2</v>
      </c>
      <c r="AM83" s="314">
        <v>0</v>
      </c>
      <c r="AN83" s="95">
        <v>6.3E-2</v>
      </c>
      <c r="AO83" s="190">
        <f t="shared" si="80"/>
        <v>0.14100000000000001</v>
      </c>
      <c r="AP83" s="313">
        <v>0</v>
      </c>
      <c r="AQ83" s="189">
        <f t="shared" si="99"/>
        <v>0.14100000000000001</v>
      </c>
      <c r="AR83" s="190">
        <f t="shared" si="52"/>
        <v>0.39500000000000002</v>
      </c>
      <c r="AS83" s="313">
        <v>0</v>
      </c>
      <c r="AT83" s="189">
        <f t="shared" si="100"/>
        <v>0.39500000000000002</v>
      </c>
      <c r="AU83" s="190">
        <f t="shared" si="81"/>
        <v>1.4999999999999999E-2</v>
      </c>
      <c r="AV83" s="314">
        <v>0</v>
      </c>
      <c r="AW83" s="96">
        <v>1.4999999999999999E-2</v>
      </c>
      <c r="AX83" s="190">
        <f t="shared" si="82"/>
        <v>0.04</v>
      </c>
      <c r="AY83" s="314">
        <v>0</v>
      </c>
      <c r="AZ83" s="95">
        <v>0.04</v>
      </c>
      <c r="BA83" s="190">
        <f t="shared" si="83"/>
        <v>0.105</v>
      </c>
      <c r="BB83" s="314">
        <v>0</v>
      </c>
      <c r="BC83" s="95">
        <v>0.105</v>
      </c>
      <c r="BD83" s="190">
        <f t="shared" si="84"/>
        <v>0.16</v>
      </c>
      <c r="BE83" s="313">
        <v>0</v>
      </c>
      <c r="BF83" s="189">
        <f t="shared" si="101"/>
        <v>0.16</v>
      </c>
      <c r="BG83" s="190">
        <f t="shared" si="85"/>
        <v>0.55500000000000005</v>
      </c>
      <c r="BH83" s="313">
        <v>0</v>
      </c>
      <c r="BI83" s="189">
        <f t="shared" si="102"/>
        <v>0.55500000000000005</v>
      </c>
      <c r="BJ83" s="190">
        <f t="shared" si="86"/>
        <v>0</v>
      </c>
      <c r="BK83" s="314">
        <v>0</v>
      </c>
      <c r="BL83" s="95">
        <v>0</v>
      </c>
      <c r="BM83" s="190">
        <f t="shared" si="87"/>
        <v>0</v>
      </c>
      <c r="BN83" s="314">
        <v>0</v>
      </c>
      <c r="BO83" s="95">
        <v>0</v>
      </c>
      <c r="BP83" s="190">
        <f t="shared" si="88"/>
        <v>0</v>
      </c>
      <c r="BQ83" s="314">
        <v>0</v>
      </c>
      <c r="BR83" s="95"/>
      <c r="BS83" s="87">
        <f t="shared" si="89"/>
        <v>0</v>
      </c>
      <c r="BT83" s="315">
        <v>0</v>
      </c>
      <c r="BU83" s="88">
        <f t="shared" si="103"/>
        <v>0</v>
      </c>
      <c r="BV83" s="87">
        <f t="shared" si="90"/>
        <v>0.55500000000000005</v>
      </c>
      <c r="BW83" s="315">
        <v>0</v>
      </c>
      <c r="BX83" s="88">
        <f t="shared" si="104"/>
        <v>0.55500000000000005</v>
      </c>
      <c r="BY83" s="90">
        <f t="shared" si="97"/>
        <v>0.7400000000000001</v>
      </c>
    </row>
    <row r="84" spans="2:77" ht="15.75" customHeight="1" x14ac:dyDescent="0.25">
      <c r="B84" s="807"/>
      <c r="C84" s="809"/>
      <c r="D84" s="74" t="s">
        <v>32</v>
      </c>
      <c r="E84" s="186">
        <f t="shared" si="65"/>
        <v>930</v>
      </c>
      <c r="F84" s="75">
        <f t="shared" si="66"/>
        <v>363.34399999999999</v>
      </c>
      <c r="G84" s="76">
        <f t="shared" si="93"/>
        <v>0.39069247311827954</v>
      </c>
      <c r="H84" s="78">
        <f t="shared" si="67"/>
        <v>198.66399999999999</v>
      </c>
      <c r="I84" s="78">
        <f t="shared" si="68"/>
        <v>562.00800000000004</v>
      </c>
      <c r="J84" s="76">
        <f t="shared" si="94"/>
        <v>0.60430967741935493</v>
      </c>
      <c r="K84" s="78">
        <f t="shared" si="69"/>
        <v>231.25799999999998</v>
      </c>
      <c r="L84" s="78">
        <f t="shared" si="70"/>
        <v>793.26600000000008</v>
      </c>
      <c r="M84" s="76">
        <f t="shared" si="95"/>
        <v>0.85297419354838722</v>
      </c>
      <c r="N84" s="78">
        <f t="shared" si="71"/>
        <v>0</v>
      </c>
      <c r="O84" s="78">
        <f t="shared" si="92"/>
        <v>793.26600000000008</v>
      </c>
      <c r="P84" s="76">
        <f t="shared" si="96"/>
        <v>0.85297419354838722</v>
      </c>
      <c r="Q84" s="91">
        <f t="shared" si="72"/>
        <v>930</v>
      </c>
      <c r="R84" s="92">
        <v>0</v>
      </c>
      <c r="S84" s="625">
        <f>S83*1240</f>
        <v>930</v>
      </c>
      <c r="T84" s="93">
        <f t="shared" si="73"/>
        <v>224.417</v>
      </c>
      <c r="U84" s="94">
        <v>0</v>
      </c>
      <c r="V84" s="95">
        <v>224.417</v>
      </c>
      <c r="W84" s="93">
        <f t="shared" si="74"/>
        <v>30.943999999999999</v>
      </c>
      <c r="X84" s="94">
        <v>0</v>
      </c>
      <c r="Y84" s="95">
        <v>30.943999999999999</v>
      </c>
      <c r="Z84" s="93">
        <f t="shared" si="75"/>
        <v>107.983</v>
      </c>
      <c r="AA84" s="94">
        <v>0</v>
      </c>
      <c r="AB84" s="95">
        <v>107.983</v>
      </c>
      <c r="AC84" s="190">
        <f t="shared" si="76"/>
        <v>363.34399999999999</v>
      </c>
      <c r="AD84" s="190">
        <v>0</v>
      </c>
      <c r="AE84" s="189">
        <f t="shared" si="98"/>
        <v>363.34399999999999</v>
      </c>
      <c r="AF84" s="190">
        <f t="shared" si="77"/>
        <v>59.281999999999996</v>
      </c>
      <c r="AG84" s="189">
        <v>0</v>
      </c>
      <c r="AH84" s="95">
        <v>59.281999999999996</v>
      </c>
      <c r="AI84" s="190">
        <f t="shared" si="78"/>
        <v>50.701000000000001</v>
      </c>
      <c r="AJ84" s="189">
        <v>0</v>
      </c>
      <c r="AK84" s="95">
        <v>50.701000000000001</v>
      </c>
      <c r="AL84" s="190">
        <f t="shared" si="79"/>
        <v>88.680999999999997</v>
      </c>
      <c r="AM84" s="189">
        <v>0</v>
      </c>
      <c r="AN84" s="95">
        <v>88.680999999999997</v>
      </c>
      <c r="AO84" s="190">
        <f t="shared" si="80"/>
        <v>198.66399999999999</v>
      </c>
      <c r="AP84" s="190">
        <v>0</v>
      </c>
      <c r="AQ84" s="189">
        <f t="shared" si="99"/>
        <v>198.66399999999999</v>
      </c>
      <c r="AR84" s="190">
        <f t="shared" si="52"/>
        <v>562.00800000000004</v>
      </c>
      <c r="AS84" s="190">
        <v>0</v>
      </c>
      <c r="AT84" s="189">
        <f t="shared" si="100"/>
        <v>562.00800000000004</v>
      </c>
      <c r="AU84" s="190">
        <f t="shared" si="81"/>
        <v>20.231999999999999</v>
      </c>
      <c r="AV84" s="189">
        <v>0</v>
      </c>
      <c r="AW84" s="96">
        <v>20.231999999999999</v>
      </c>
      <c r="AX84" s="190">
        <f t="shared" si="82"/>
        <v>64.465999999999994</v>
      </c>
      <c r="AY84" s="189">
        <v>0</v>
      </c>
      <c r="AZ84" s="95">
        <v>64.465999999999994</v>
      </c>
      <c r="BA84" s="190">
        <f t="shared" si="83"/>
        <v>146.56</v>
      </c>
      <c r="BB84" s="189">
        <v>0</v>
      </c>
      <c r="BC84" s="95">
        <v>146.56</v>
      </c>
      <c r="BD84" s="190">
        <f t="shared" si="84"/>
        <v>231.25799999999998</v>
      </c>
      <c r="BE84" s="190">
        <v>0</v>
      </c>
      <c r="BF84" s="189">
        <f t="shared" si="101"/>
        <v>231.25799999999998</v>
      </c>
      <c r="BG84" s="190">
        <f t="shared" si="85"/>
        <v>793.26600000000008</v>
      </c>
      <c r="BH84" s="190">
        <v>0</v>
      </c>
      <c r="BI84" s="189">
        <f t="shared" si="102"/>
        <v>793.26600000000008</v>
      </c>
      <c r="BJ84" s="190">
        <f t="shared" si="86"/>
        <v>0</v>
      </c>
      <c r="BK84" s="189">
        <v>0</v>
      </c>
      <c r="BL84" s="95">
        <v>0</v>
      </c>
      <c r="BM84" s="190">
        <f t="shared" si="87"/>
        <v>0</v>
      </c>
      <c r="BN84" s="189">
        <v>0</v>
      </c>
      <c r="BO84" s="95">
        <v>0</v>
      </c>
      <c r="BP84" s="190">
        <f t="shared" si="88"/>
        <v>0</v>
      </c>
      <c r="BQ84" s="189">
        <v>0</v>
      </c>
      <c r="BR84" s="95">
        <v>0</v>
      </c>
      <c r="BS84" s="87">
        <f t="shared" si="89"/>
        <v>0</v>
      </c>
      <c r="BT84" s="87">
        <v>0</v>
      </c>
      <c r="BU84" s="88">
        <f t="shared" si="103"/>
        <v>0</v>
      </c>
      <c r="BV84" s="87">
        <f t="shared" si="90"/>
        <v>793.26600000000008</v>
      </c>
      <c r="BW84" s="87">
        <v>0</v>
      </c>
      <c r="BX84" s="88">
        <f t="shared" si="104"/>
        <v>793.26600000000008</v>
      </c>
      <c r="BY84" s="90">
        <f t="shared" si="97"/>
        <v>0.85297419354838722</v>
      </c>
    </row>
    <row r="85" spans="2:77" ht="13.8" x14ac:dyDescent="0.25">
      <c r="B85" s="806" t="s">
        <v>120</v>
      </c>
      <c r="C85" s="808" t="s">
        <v>121</v>
      </c>
      <c r="D85" s="74" t="s">
        <v>52</v>
      </c>
      <c r="E85" s="186">
        <f t="shared" si="65"/>
        <v>0.7</v>
      </c>
      <c r="F85" s="75">
        <f t="shared" si="66"/>
        <v>0.17300000000000001</v>
      </c>
      <c r="G85" s="76">
        <f t="shared" si="93"/>
        <v>0.24714285714285719</v>
      </c>
      <c r="H85" s="78">
        <f t="shared" si="67"/>
        <v>8.4999999999999992E-2</v>
      </c>
      <c r="I85" s="78">
        <f t="shared" si="68"/>
        <v>0.25800000000000001</v>
      </c>
      <c r="J85" s="76">
        <f t="shared" si="94"/>
        <v>0.36857142857142861</v>
      </c>
      <c r="K85" s="78">
        <f t="shared" si="69"/>
        <v>0.155</v>
      </c>
      <c r="L85" s="78">
        <f t="shared" si="70"/>
        <v>0.41300000000000003</v>
      </c>
      <c r="M85" s="76">
        <f t="shared" si="95"/>
        <v>0.59000000000000008</v>
      </c>
      <c r="N85" s="78">
        <f t="shared" si="71"/>
        <v>0</v>
      </c>
      <c r="O85" s="78">
        <f t="shared" si="92"/>
        <v>0.41300000000000003</v>
      </c>
      <c r="P85" s="76">
        <f t="shared" si="96"/>
        <v>0.59000000000000008</v>
      </c>
      <c r="Q85" s="91">
        <f t="shared" si="72"/>
        <v>0.7</v>
      </c>
      <c r="R85" s="92">
        <v>0</v>
      </c>
      <c r="S85" s="625">
        <v>0.7</v>
      </c>
      <c r="T85" s="93">
        <f t="shared" si="73"/>
        <v>9.6000000000000002E-2</v>
      </c>
      <c r="U85" s="94">
        <v>0</v>
      </c>
      <c r="V85" s="95">
        <v>9.6000000000000002E-2</v>
      </c>
      <c r="W85" s="93">
        <f t="shared" si="74"/>
        <v>4.7E-2</v>
      </c>
      <c r="X85" s="94">
        <v>0</v>
      </c>
      <c r="Y85" s="95">
        <v>4.7E-2</v>
      </c>
      <c r="Z85" s="93">
        <f t="shared" si="75"/>
        <v>0.03</v>
      </c>
      <c r="AA85" s="94">
        <v>0</v>
      </c>
      <c r="AB85" s="95">
        <v>0.03</v>
      </c>
      <c r="AC85" s="190">
        <f t="shared" si="76"/>
        <v>0.17300000000000001</v>
      </c>
      <c r="AD85" s="190">
        <v>0</v>
      </c>
      <c r="AE85" s="189">
        <f t="shared" si="98"/>
        <v>0.17300000000000001</v>
      </c>
      <c r="AF85" s="190">
        <f t="shared" si="77"/>
        <v>3.3000000000000002E-2</v>
      </c>
      <c r="AG85" s="189">
        <v>0</v>
      </c>
      <c r="AH85" s="95">
        <v>3.3000000000000002E-2</v>
      </c>
      <c r="AI85" s="190">
        <f t="shared" si="78"/>
        <v>2.7E-2</v>
      </c>
      <c r="AJ85" s="189">
        <v>0</v>
      </c>
      <c r="AK85" s="95">
        <v>2.7E-2</v>
      </c>
      <c r="AL85" s="190">
        <f t="shared" si="79"/>
        <v>2.5000000000000001E-2</v>
      </c>
      <c r="AM85" s="189">
        <v>0</v>
      </c>
      <c r="AN85" s="95">
        <v>2.5000000000000001E-2</v>
      </c>
      <c r="AO85" s="190">
        <f t="shared" si="80"/>
        <v>8.4999999999999992E-2</v>
      </c>
      <c r="AP85" s="190">
        <v>0</v>
      </c>
      <c r="AQ85" s="189">
        <f t="shared" si="99"/>
        <v>8.4999999999999992E-2</v>
      </c>
      <c r="AR85" s="190">
        <f t="shared" si="52"/>
        <v>0.25800000000000001</v>
      </c>
      <c r="AS85" s="190">
        <v>0</v>
      </c>
      <c r="AT85" s="189">
        <f t="shared" si="100"/>
        <v>0.25800000000000001</v>
      </c>
      <c r="AU85" s="190">
        <f t="shared" si="81"/>
        <v>1.2E-2</v>
      </c>
      <c r="AV85" s="189">
        <v>0</v>
      </c>
      <c r="AW85" s="96">
        <v>1.2E-2</v>
      </c>
      <c r="AX85" s="190">
        <f t="shared" si="82"/>
        <v>4.5999999999999999E-2</v>
      </c>
      <c r="AY85" s="189">
        <v>0</v>
      </c>
      <c r="AZ85" s="95">
        <v>4.5999999999999999E-2</v>
      </c>
      <c r="BA85" s="190">
        <f t="shared" si="83"/>
        <v>9.7000000000000003E-2</v>
      </c>
      <c r="BB85" s="189">
        <v>0</v>
      </c>
      <c r="BC85" s="95">
        <v>9.7000000000000003E-2</v>
      </c>
      <c r="BD85" s="190">
        <f t="shared" si="84"/>
        <v>0.155</v>
      </c>
      <c r="BE85" s="190">
        <v>0</v>
      </c>
      <c r="BF85" s="189">
        <f t="shared" si="101"/>
        <v>0.155</v>
      </c>
      <c r="BG85" s="190">
        <f t="shared" si="85"/>
        <v>0.41300000000000003</v>
      </c>
      <c r="BH85" s="190">
        <v>0</v>
      </c>
      <c r="BI85" s="189">
        <f t="shared" si="102"/>
        <v>0.41300000000000003</v>
      </c>
      <c r="BJ85" s="190">
        <f t="shared" si="86"/>
        <v>0</v>
      </c>
      <c r="BK85" s="189">
        <v>0</v>
      </c>
      <c r="BL85" s="95">
        <v>0</v>
      </c>
      <c r="BM85" s="190">
        <f t="shared" si="87"/>
        <v>0</v>
      </c>
      <c r="BN85" s="189">
        <v>0</v>
      </c>
      <c r="BO85" s="95">
        <v>0</v>
      </c>
      <c r="BP85" s="190">
        <f t="shared" si="88"/>
        <v>0</v>
      </c>
      <c r="BQ85" s="189">
        <v>0</v>
      </c>
      <c r="BR85" s="95">
        <v>0</v>
      </c>
      <c r="BS85" s="87">
        <f t="shared" si="89"/>
        <v>0</v>
      </c>
      <c r="BT85" s="87">
        <v>0</v>
      </c>
      <c r="BU85" s="88">
        <f t="shared" si="103"/>
        <v>0</v>
      </c>
      <c r="BV85" s="87">
        <f t="shared" si="90"/>
        <v>0.41300000000000003</v>
      </c>
      <c r="BW85" s="87">
        <v>0</v>
      </c>
      <c r="BX85" s="88">
        <f t="shared" si="104"/>
        <v>0.41300000000000003</v>
      </c>
      <c r="BY85" s="90">
        <f t="shared" si="97"/>
        <v>0.59000000000000008</v>
      </c>
    </row>
    <row r="86" spans="2:77" ht="15.75" customHeight="1" thickBot="1" x14ac:dyDescent="0.3">
      <c r="B86" s="807"/>
      <c r="C86" s="795"/>
      <c r="D86" s="617" t="s">
        <v>32</v>
      </c>
      <c r="E86" s="316">
        <f t="shared" si="65"/>
        <v>844.9</v>
      </c>
      <c r="F86" s="107">
        <f t="shared" si="66"/>
        <v>248.65944999999999</v>
      </c>
      <c r="G86" s="108">
        <f t="shared" si="93"/>
        <v>0.29430636761746953</v>
      </c>
      <c r="H86" s="110">
        <f t="shared" si="67"/>
        <v>166.51544999999999</v>
      </c>
      <c r="I86" s="110">
        <f t="shared" si="68"/>
        <v>415.17489999999998</v>
      </c>
      <c r="J86" s="108">
        <f t="shared" si="94"/>
        <v>0.4913893951946976</v>
      </c>
      <c r="K86" s="110">
        <f t="shared" si="69"/>
        <v>235.07899999999998</v>
      </c>
      <c r="L86" s="110">
        <f t="shared" si="70"/>
        <v>650.25389999999993</v>
      </c>
      <c r="M86" s="108">
        <f t="shared" si="95"/>
        <v>0.76962232216830384</v>
      </c>
      <c r="N86" s="110">
        <f t="shared" si="71"/>
        <v>0</v>
      </c>
      <c r="O86" s="110">
        <f t="shared" si="92"/>
        <v>650.25389999999993</v>
      </c>
      <c r="P86" s="108">
        <f t="shared" si="96"/>
        <v>0.76962232216830384</v>
      </c>
      <c r="Q86" s="230">
        <f t="shared" si="72"/>
        <v>844.9</v>
      </c>
      <c r="R86" s="231">
        <v>0</v>
      </c>
      <c r="S86" s="632">
        <f>S85*1207</f>
        <v>844.9</v>
      </c>
      <c r="T86" s="232">
        <f t="shared" si="73"/>
        <v>132.744</v>
      </c>
      <c r="U86" s="233">
        <v>0</v>
      </c>
      <c r="V86" s="234">
        <v>132.744</v>
      </c>
      <c r="W86" s="232">
        <f t="shared" si="74"/>
        <v>68.631</v>
      </c>
      <c r="X86" s="233">
        <v>0</v>
      </c>
      <c r="Y86" s="234">
        <v>68.631</v>
      </c>
      <c r="Z86" s="232">
        <f t="shared" si="75"/>
        <v>47.28445</v>
      </c>
      <c r="AA86" s="233">
        <v>0</v>
      </c>
      <c r="AB86" s="234">
        <v>47.28445</v>
      </c>
      <c r="AC86" s="198">
        <f t="shared" si="76"/>
        <v>248.65944999999999</v>
      </c>
      <c r="AD86" s="198">
        <v>0</v>
      </c>
      <c r="AE86" s="197">
        <f t="shared" si="98"/>
        <v>248.65944999999999</v>
      </c>
      <c r="AF86" s="198">
        <f t="shared" si="77"/>
        <v>64.891000000000005</v>
      </c>
      <c r="AG86" s="197">
        <v>0</v>
      </c>
      <c r="AH86" s="234">
        <v>64.891000000000005</v>
      </c>
      <c r="AI86" s="198">
        <f t="shared" si="78"/>
        <v>53.211449999999999</v>
      </c>
      <c r="AJ86" s="197">
        <v>0</v>
      </c>
      <c r="AK86" s="234">
        <v>53.211449999999999</v>
      </c>
      <c r="AL86" s="198">
        <f t="shared" si="79"/>
        <v>48.412999999999997</v>
      </c>
      <c r="AM86" s="197">
        <v>0</v>
      </c>
      <c r="AN86" s="234">
        <v>48.412999999999997</v>
      </c>
      <c r="AO86" s="198">
        <f t="shared" si="80"/>
        <v>166.51544999999999</v>
      </c>
      <c r="AP86" s="198">
        <v>0</v>
      </c>
      <c r="AQ86" s="197">
        <f t="shared" si="99"/>
        <v>166.51544999999999</v>
      </c>
      <c r="AR86" s="198">
        <f t="shared" si="52"/>
        <v>415.17489999999998</v>
      </c>
      <c r="AS86" s="198">
        <v>0</v>
      </c>
      <c r="AT86" s="197">
        <f t="shared" si="100"/>
        <v>415.17489999999998</v>
      </c>
      <c r="AU86" s="198">
        <f t="shared" si="81"/>
        <v>20.478000000000002</v>
      </c>
      <c r="AV86" s="197">
        <v>0</v>
      </c>
      <c r="AW86" s="235">
        <v>20.478000000000002</v>
      </c>
      <c r="AX86" s="198">
        <f t="shared" si="82"/>
        <v>68.590999999999994</v>
      </c>
      <c r="AY86" s="197">
        <v>0</v>
      </c>
      <c r="AZ86" s="234">
        <v>68.590999999999994</v>
      </c>
      <c r="BA86" s="198">
        <f t="shared" si="83"/>
        <v>146.01</v>
      </c>
      <c r="BB86" s="197">
        <v>0</v>
      </c>
      <c r="BC86" s="234">
        <v>146.01</v>
      </c>
      <c r="BD86" s="198">
        <f t="shared" si="84"/>
        <v>235.07899999999998</v>
      </c>
      <c r="BE86" s="198">
        <v>0</v>
      </c>
      <c r="BF86" s="197">
        <f t="shared" si="101"/>
        <v>235.07899999999998</v>
      </c>
      <c r="BG86" s="198">
        <f t="shared" si="85"/>
        <v>650.25389999999993</v>
      </c>
      <c r="BH86" s="198">
        <v>0</v>
      </c>
      <c r="BI86" s="197">
        <f t="shared" si="102"/>
        <v>650.25389999999993</v>
      </c>
      <c r="BJ86" s="198">
        <f t="shared" si="86"/>
        <v>0</v>
      </c>
      <c r="BK86" s="197">
        <v>0</v>
      </c>
      <c r="BL86" s="234">
        <v>0</v>
      </c>
      <c r="BM86" s="198">
        <f t="shared" si="87"/>
        <v>0</v>
      </c>
      <c r="BN86" s="197">
        <v>0</v>
      </c>
      <c r="BO86" s="234">
        <v>0</v>
      </c>
      <c r="BP86" s="198">
        <f t="shared" si="88"/>
        <v>0</v>
      </c>
      <c r="BQ86" s="197">
        <v>0</v>
      </c>
      <c r="BR86" s="234">
        <v>0</v>
      </c>
      <c r="BS86" s="200">
        <f t="shared" si="89"/>
        <v>0</v>
      </c>
      <c r="BT86" s="200">
        <v>0</v>
      </c>
      <c r="BU86" s="119">
        <f t="shared" si="103"/>
        <v>0</v>
      </c>
      <c r="BV86" s="200">
        <f t="shared" si="90"/>
        <v>650.25389999999993</v>
      </c>
      <c r="BW86" s="200">
        <v>0</v>
      </c>
      <c r="BX86" s="119">
        <f t="shared" si="104"/>
        <v>650.25389999999993</v>
      </c>
      <c r="BY86" s="122">
        <f t="shared" si="97"/>
        <v>0.76962232216830384</v>
      </c>
    </row>
    <row r="87" spans="2:77" ht="13.8" x14ac:dyDescent="0.25">
      <c r="B87" s="796" t="s">
        <v>122</v>
      </c>
      <c r="C87" s="794" t="s">
        <v>123</v>
      </c>
      <c r="D87" s="618" t="s">
        <v>57</v>
      </c>
      <c r="E87" s="202">
        <f t="shared" si="65"/>
        <v>110</v>
      </c>
      <c r="F87" s="39">
        <f t="shared" si="66"/>
        <v>15</v>
      </c>
      <c r="G87" s="40">
        <f t="shared" si="93"/>
        <v>0.13636363636363635</v>
      </c>
      <c r="H87" s="237">
        <f t="shared" si="67"/>
        <v>14</v>
      </c>
      <c r="I87" s="237">
        <f t="shared" si="68"/>
        <v>29</v>
      </c>
      <c r="J87" s="40">
        <f t="shared" si="94"/>
        <v>0.26363636363636361</v>
      </c>
      <c r="K87" s="237">
        <f t="shared" si="69"/>
        <v>26</v>
      </c>
      <c r="L87" s="237">
        <f t="shared" si="70"/>
        <v>55</v>
      </c>
      <c r="M87" s="40">
        <f t="shared" si="95"/>
        <v>0.5</v>
      </c>
      <c r="N87" s="237">
        <f t="shared" si="71"/>
        <v>0</v>
      </c>
      <c r="O87" s="237">
        <f t="shared" si="92"/>
        <v>55</v>
      </c>
      <c r="P87" s="40">
        <f t="shared" si="96"/>
        <v>0.5</v>
      </c>
      <c r="Q87" s="44">
        <f t="shared" si="72"/>
        <v>110</v>
      </c>
      <c r="R87" s="45">
        <v>0</v>
      </c>
      <c r="S87" s="622">
        <v>110</v>
      </c>
      <c r="T87" s="46">
        <f t="shared" si="73"/>
        <v>8</v>
      </c>
      <c r="U87" s="47">
        <v>0</v>
      </c>
      <c r="V87" s="48">
        <v>8</v>
      </c>
      <c r="W87" s="46">
        <f t="shared" si="74"/>
        <v>0</v>
      </c>
      <c r="X87" s="47">
        <v>0</v>
      </c>
      <c r="Y87" s="48"/>
      <c r="Z87" s="46">
        <f t="shared" si="75"/>
        <v>7</v>
      </c>
      <c r="AA87" s="47">
        <v>0</v>
      </c>
      <c r="AB87" s="48">
        <v>7</v>
      </c>
      <c r="AC87" s="188">
        <f t="shared" si="76"/>
        <v>15</v>
      </c>
      <c r="AD87" s="188">
        <v>0</v>
      </c>
      <c r="AE87" s="207">
        <f t="shared" si="98"/>
        <v>15</v>
      </c>
      <c r="AF87" s="188">
        <f t="shared" si="77"/>
        <v>3</v>
      </c>
      <c r="AG87" s="187">
        <v>0</v>
      </c>
      <c r="AH87" s="48">
        <v>3</v>
      </c>
      <c r="AI87" s="188">
        <f t="shared" si="78"/>
        <v>4</v>
      </c>
      <c r="AJ87" s="187">
        <v>0</v>
      </c>
      <c r="AK87" s="48">
        <v>4</v>
      </c>
      <c r="AL87" s="188">
        <f t="shared" si="79"/>
        <v>7</v>
      </c>
      <c r="AM87" s="187">
        <v>0</v>
      </c>
      <c r="AN87" s="48">
        <v>7</v>
      </c>
      <c r="AO87" s="188">
        <f t="shared" si="80"/>
        <v>14</v>
      </c>
      <c r="AP87" s="188">
        <v>0</v>
      </c>
      <c r="AQ87" s="207">
        <f t="shared" si="99"/>
        <v>14</v>
      </c>
      <c r="AR87" s="188">
        <f t="shared" si="52"/>
        <v>29</v>
      </c>
      <c r="AS87" s="188">
        <v>0</v>
      </c>
      <c r="AT87" s="207">
        <f t="shared" si="100"/>
        <v>29</v>
      </c>
      <c r="AU87" s="188">
        <f t="shared" si="81"/>
        <v>1</v>
      </c>
      <c r="AV87" s="187">
        <v>0</v>
      </c>
      <c r="AW87" s="49">
        <v>1</v>
      </c>
      <c r="AX87" s="188">
        <f t="shared" si="82"/>
        <v>2</v>
      </c>
      <c r="AY87" s="187">
        <v>0</v>
      </c>
      <c r="AZ87" s="48">
        <v>2</v>
      </c>
      <c r="BA87" s="188">
        <f t="shared" si="83"/>
        <v>23</v>
      </c>
      <c r="BB87" s="187">
        <v>0</v>
      </c>
      <c r="BC87" s="48">
        <v>23</v>
      </c>
      <c r="BD87" s="188">
        <f t="shared" si="84"/>
        <v>26</v>
      </c>
      <c r="BE87" s="188">
        <v>0</v>
      </c>
      <c r="BF87" s="207">
        <f t="shared" si="101"/>
        <v>26</v>
      </c>
      <c r="BG87" s="188">
        <f t="shared" si="85"/>
        <v>55</v>
      </c>
      <c r="BH87" s="188">
        <v>0</v>
      </c>
      <c r="BI87" s="187">
        <f t="shared" si="102"/>
        <v>55</v>
      </c>
      <c r="BJ87" s="188">
        <f t="shared" si="86"/>
        <v>0</v>
      </c>
      <c r="BK87" s="187">
        <v>0</v>
      </c>
      <c r="BL87" s="48">
        <v>0</v>
      </c>
      <c r="BM87" s="188">
        <f t="shared" si="87"/>
        <v>0</v>
      </c>
      <c r="BN87" s="187">
        <v>0</v>
      </c>
      <c r="BO87" s="48">
        <v>0</v>
      </c>
      <c r="BP87" s="188">
        <f t="shared" si="88"/>
        <v>0</v>
      </c>
      <c r="BQ87" s="187">
        <v>0</v>
      </c>
      <c r="BR87" s="48">
        <v>0</v>
      </c>
      <c r="BS87" s="151">
        <f t="shared" si="89"/>
        <v>0</v>
      </c>
      <c r="BT87" s="151">
        <v>0</v>
      </c>
      <c r="BU87" s="51">
        <f t="shared" si="103"/>
        <v>0</v>
      </c>
      <c r="BV87" s="151">
        <f t="shared" si="90"/>
        <v>55</v>
      </c>
      <c r="BW87" s="151">
        <v>0</v>
      </c>
      <c r="BX87" s="51">
        <f t="shared" si="104"/>
        <v>55</v>
      </c>
      <c r="BY87" s="54">
        <f t="shared" si="97"/>
        <v>0.5</v>
      </c>
    </row>
    <row r="88" spans="2:77" ht="12.75" customHeight="1" thickBot="1" x14ac:dyDescent="0.3">
      <c r="B88" s="797"/>
      <c r="C88" s="795"/>
      <c r="D88" s="619" t="s">
        <v>32</v>
      </c>
      <c r="E88" s="214">
        <f t="shared" si="65"/>
        <v>275</v>
      </c>
      <c r="F88" s="161">
        <f t="shared" si="66"/>
        <v>48.069000000000003</v>
      </c>
      <c r="G88" s="108">
        <f t="shared" si="93"/>
        <v>0.17479636363636364</v>
      </c>
      <c r="H88" s="239">
        <f t="shared" si="67"/>
        <v>40.93</v>
      </c>
      <c r="I88" s="239">
        <f t="shared" si="68"/>
        <v>88.998999999999995</v>
      </c>
      <c r="J88" s="108">
        <f t="shared" si="94"/>
        <v>0.32363272727272724</v>
      </c>
      <c r="K88" s="239">
        <f t="shared" si="69"/>
        <v>95.739739999999998</v>
      </c>
      <c r="L88" s="239">
        <f t="shared" si="70"/>
        <v>184.73874000000001</v>
      </c>
      <c r="M88" s="108">
        <f t="shared" si="95"/>
        <v>0.6717772363636364</v>
      </c>
      <c r="N88" s="239">
        <f t="shared" si="71"/>
        <v>0</v>
      </c>
      <c r="O88" s="239">
        <f t="shared" si="92"/>
        <v>184.73874000000001</v>
      </c>
      <c r="P88" s="108">
        <f t="shared" si="96"/>
        <v>0.6717772363636364</v>
      </c>
      <c r="Q88" s="162">
        <f t="shared" si="72"/>
        <v>275</v>
      </c>
      <c r="R88" s="163">
        <v>0</v>
      </c>
      <c r="S88" s="626">
        <f>S87*2.5</f>
        <v>275</v>
      </c>
      <c r="T88" s="164">
        <f t="shared" si="73"/>
        <v>28.611999999999998</v>
      </c>
      <c r="U88" s="165">
        <v>0</v>
      </c>
      <c r="V88" s="99">
        <v>28.611999999999998</v>
      </c>
      <c r="W88" s="164">
        <f t="shared" si="74"/>
        <v>0</v>
      </c>
      <c r="X88" s="165">
        <v>0</v>
      </c>
      <c r="Y88" s="99"/>
      <c r="Z88" s="164">
        <f t="shared" si="75"/>
        <v>19.457000000000001</v>
      </c>
      <c r="AA88" s="165">
        <v>0</v>
      </c>
      <c r="AB88" s="99">
        <v>19.457000000000001</v>
      </c>
      <c r="AC88" s="198">
        <f t="shared" si="76"/>
        <v>48.069000000000003</v>
      </c>
      <c r="AD88" s="198">
        <v>0</v>
      </c>
      <c r="AE88" s="197">
        <f t="shared" si="98"/>
        <v>48.069000000000003</v>
      </c>
      <c r="AF88" s="198">
        <f t="shared" si="77"/>
        <v>10.361000000000001</v>
      </c>
      <c r="AG88" s="197">
        <v>0</v>
      </c>
      <c r="AH88" s="99">
        <v>10.361000000000001</v>
      </c>
      <c r="AI88" s="198">
        <f t="shared" si="78"/>
        <v>12.17</v>
      </c>
      <c r="AJ88" s="197">
        <v>0</v>
      </c>
      <c r="AK88" s="99">
        <v>12.17</v>
      </c>
      <c r="AL88" s="198">
        <f t="shared" si="79"/>
        <v>18.399000000000001</v>
      </c>
      <c r="AM88" s="197">
        <v>0</v>
      </c>
      <c r="AN88" s="99">
        <v>18.399000000000001</v>
      </c>
      <c r="AO88" s="198">
        <f t="shared" si="80"/>
        <v>40.93</v>
      </c>
      <c r="AP88" s="198">
        <v>0</v>
      </c>
      <c r="AQ88" s="197">
        <f t="shared" si="99"/>
        <v>40.93</v>
      </c>
      <c r="AR88" s="198">
        <f t="shared" si="52"/>
        <v>88.998999999999995</v>
      </c>
      <c r="AS88" s="198">
        <v>0</v>
      </c>
      <c r="AT88" s="187">
        <f t="shared" si="100"/>
        <v>88.998999999999995</v>
      </c>
      <c r="AU88" s="198">
        <f t="shared" si="81"/>
        <v>2.1339999999999999</v>
      </c>
      <c r="AV88" s="197">
        <v>0</v>
      </c>
      <c r="AW88" s="100">
        <v>2.1339999999999999</v>
      </c>
      <c r="AX88" s="198">
        <f t="shared" si="82"/>
        <v>4.16235</v>
      </c>
      <c r="AY88" s="197">
        <v>0</v>
      </c>
      <c r="AZ88" s="99">
        <v>4.16235</v>
      </c>
      <c r="BA88" s="198">
        <f t="shared" si="83"/>
        <v>89.443389999999994</v>
      </c>
      <c r="BB88" s="197">
        <v>0</v>
      </c>
      <c r="BC88" s="99">
        <v>89.443389999999994</v>
      </c>
      <c r="BD88" s="198">
        <f t="shared" si="84"/>
        <v>95.739739999999998</v>
      </c>
      <c r="BE88" s="198">
        <v>0</v>
      </c>
      <c r="BF88" s="197">
        <f t="shared" si="101"/>
        <v>95.739739999999998</v>
      </c>
      <c r="BG88" s="198">
        <f t="shared" si="85"/>
        <v>184.73874000000001</v>
      </c>
      <c r="BH88" s="198">
        <v>0</v>
      </c>
      <c r="BI88" s="199">
        <f t="shared" si="102"/>
        <v>184.73874000000001</v>
      </c>
      <c r="BJ88" s="198">
        <f t="shared" si="86"/>
        <v>0</v>
      </c>
      <c r="BK88" s="197">
        <v>0</v>
      </c>
      <c r="BL88" s="99">
        <v>0</v>
      </c>
      <c r="BM88" s="198">
        <f t="shared" si="87"/>
        <v>0</v>
      </c>
      <c r="BN88" s="197">
        <v>0</v>
      </c>
      <c r="BO88" s="99">
        <v>0</v>
      </c>
      <c r="BP88" s="198">
        <f t="shared" si="88"/>
        <v>0</v>
      </c>
      <c r="BQ88" s="197">
        <v>0</v>
      </c>
      <c r="BR88" s="99">
        <v>0</v>
      </c>
      <c r="BS88" s="200">
        <f t="shared" si="89"/>
        <v>0</v>
      </c>
      <c r="BT88" s="200">
        <v>0</v>
      </c>
      <c r="BU88" s="119">
        <f t="shared" si="103"/>
        <v>0</v>
      </c>
      <c r="BV88" s="200">
        <f t="shared" si="90"/>
        <v>184.73874000000001</v>
      </c>
      <c r="BW88" s="200">
        <v>0</v>
      </c>
      <c r="BX88" s="152">
        <f t="shared" si="104"/>
        <v>184.73874000000001</v>
      </c>
      <c r="BY88" s="122">
        <f t="shared" si="97"/>
        <v>0.6717772363636364</v>
      </c>
    </row>
    <row r="89" spans="2:77" ht="16.5" customHeight="1" x14ac:dyDescent="0.25">
      <c r="B89" s="796" t="s">
        <v>124</v>
      </c>
      <c r="C89" s="800" t="s">
        <v>125</v>
      </c>
      <c r="D89" s="616" t="s">
        <v>57</v>
      </c>
      <c r="E89" s="186">
        <f t="shared" si="65"/>
        <v>2500</v>
      </c>
      <c r="F89" s="240">
        <f t="shared" si="66"/>
        <v>1013</v>
      </c>
      <c r="G89" s="40">
        <f t="shared" si="93"/>
        <v>0.4052</v>
      </c>
      <c r="H89" s="42">
        <f t="shared" si="67"/>
        <v>663</v>
      </c>
      <c r="I89" s="42">
        <f t="shared" si="68"/>
        <v>1676</v>
      </c>
      <c r="J89" s="40">
        <f t="shared" si="94"/>
        <v>0.6704</v>
      </c>
      <c r="K89" s="42">
        <f t="shared" si="69"/>
        <v>1097</v>
      </c>
      <c r="L89" s="42">
        <f t="shared" si="70"/>
        <v>2773</v>
      </c>
      <c r="M89" s="40">
        <f t="shared" si="95"/>
        <v>1.1092</v>
      </c>
      <c r="N89" s="42">
        <f t="shared" si="71"/>
        <v>0</v>
      </c>
      <c r="O89" s="42">
        <f t="shared" si="92"/>
        <v>2773</v>
      </c>
      <c r="P89" s="40">
        <f t="shared" si="96"/>
        <v>1.1092</v>
      </c>
      <c r="Q89" s="44">
        <f t="shared" si="72"/>
        <v>2500</v>
      </c>
      <c r="R89" s="45">
        <v>0</v>
      </c>
      <c r="S89" s="622">
        <v>2500</v>
      </c>
      <c r="T89" s="46">
        <f t="shared" si="73"/>
        <v>448</v>
      </c>
      <c r="U89" s="47">
        <v>0</v>
      </c>
      <c r="V89" s="48">
        <v>448</v>
      </c>
      <c r="W89" s="46">
        <f t="shared" si="74"/>
        <v>248</v>
      </c>
      <c r="X89" s="47">
        <v>0</v>
      </c>
      <c r="Y89" s="48">
        <v>248</v>
      </c>
      <c r="Z89" s="46">
        <f t="shared" si="75"/>
        <v>317</v>
      </c>
      <c r="AA89" s="47">
        <v>0</v>
      </c>
      <c r="AB89" s="48">
        <v>317</v>
      </c>
      <c r="AC89" s="223">
        <f t="shared" si="76"/>
        <v>1013</v>
      </c>
      <c r="AD89" s="223">
        <v>0</v>
      </c>
      <c r="AE89" s="207">
        <f t="shared" si="98"/>
        <v>1013</v>
      </c>
      <c r="AF89" s="223">
        <f t="shared" si="77"/>
        <v>155</v>
      </c>
      <c r="AG89" s="207">
        <v>0</v>
      </c>
      <c r="AH89" s="48">
        <v>155</v>
      </c>
      <c r="AI89" s="223">
        <f t="shared" si="78"/>
        <v>150</v>
      </c>
      <c r="AJ89" s="207">
        <v>0</v>
      </c>
      <c r="AK89" s="48">
        <v>150</v>
      </c>
      <c r="AL89" s="223">
        <f t="shared" si="79"/>
        <v>358</v>
      </c>
      <c r="AM89" s="207">
        <v>0</v>
      </c>
      <c r="AN89" s="48">
        <v>358</v>
      </c>
      <c r="AO89" s="223">
        <f t="shared" si="80"/>
        <v>663</v>
      </c>
      <c r="AP89" s="223">
        <v>0</v>
      </c>
      <c r="AQ89" s="207">
        <f t="shared" si="99"/>
        <v>663</v>
      </c>
      <c r="AR89" s="223">
        <f t="shared" si="52"/>
        <v>1676</v>
      </c>
      <c r="AS89" s="223">
        <v>0</v>
      </c>
      <c r="AT89" s="207">
        <f t="shared" si="100"/>
        <v>1676</v>
      </c>
      <c r="AU89" s="223">
        <f t="shared" si="81"/>
        <v>394</v>
      </c>
      <c r="AV89" s="207">
        <v>0</v>
      </c>
      <c r="AW89" s="49">
        <v>394</v>
      </c>
      <c r="AX89" s="223">
        <f t="shared" si="82"/>
        <v>522</v>
      </c>
      <c r="AY89" s="207">
        <v>0</v>
      </c>
      <c r="AZ89" s="48">
        <v>522</v>
      </c>
      <c r="BA89" s="223">
        <f t="shared" si="83"/>
        <v>181</v>
      </c>
      <c r="BB89" s="207">
        <v>0</v>
      </c>
      <c r="BC89" s="48">
        <v>181</v>
      </c>
      <c r="BD89" s="223">
        <f t="shared" si="84"/>
        <v>1097</v>
      </c>
      <c r="BE89" s="223">
        <v>0</v>
      </c>
      <c r="BF89" s="207">
        <f t="shared" si="101"/>
        <v>1097</v>
      </c>
      <c r="BG89" s="223">
        <f t="shared" si="85"/>
        <v>2773</v>
      </c>
      <c r="BH89" s="223">
        <v>0</v>
      </c>
      <c r="BI89" s="207">
        <f t="shared" si="102"/>
        <v>2773</v>
      </c>
      <c r="BJ89" s="223">
        <f t="shared" si="86"/>
        <v>0</v>
      </c>
      <c r="BK89" s="207">
        <v>0</v>
      </c>
      <c r="BL89" s="48">
        <v>0</v>
      </c>
      <c r="BM89" s="223">
        <f t="shared" si="87"/>
        <v>0</v>
      </c>
      <c r="BN89" s="207">
        <v>0</v>
      </c>
      <c r="BO89" s="48">
        <v>0</v>
      </c>
      <c r="BP89" s="223">
        <f t="shared" si="88"/>
        <v>0</v>
      </c>
      <c r="BQ89" s="207">
        <v>0</v>
      </c>
      <c r="BR89" s="48">
        <v>0</v>
      </c>
      <c r="BS89" s="225">
        <f t="shared" si="89"/>
        <v>0</v>
      </c>
      <c r="BT89" s="225">
        <v>0</v>
      </c>
      <c r="BU89" s="51">
        <f t="shared" si="103"/>
        <v>0</v>
      </c>
      <c r="BV89" s="225">
        <f t="shared" si="90"/>
        <v>2773</v>
      </c>
      <c r="BW89" s="225">
        <v>0</v>
      </c>
      <c r="BX89" s="51">
        <f t="shared" si="104"/>
        <v>2773</v>
      </c>
      <c r="BY89" s="54">
        <f t="shared" si="97"/>
        <v>1.1092</v>
      </c>
    </row>
    <row r="90" spans="2:77" ht="16.5" customHeight="1" thickBot="1" x14ac:dyDescent="0.3">
      <c r="B90" s="797"/>
      <c r="C90" s="801"/>
      <c r="D90" s="617" t="s">
        <v>32</v>
      </c>
      <c r="E90" s="316">
        <f t="shared" si="65"/>
        <v>2450</v>
      </c>
      <c r="F90" s="107">
        <f t="shared" si="66"/>
        <v>1109.2910000000002</v>
      </c>
      <c r="G90" s="108">
        <f t="shared" si="93"/>
        <v>0.45277183673469396</v>
      </c>
      <c r="H90" s="110">
        <f t="shared" si="67"/>
        <v>773.76800000000003</v>
      </c>
      <c r="I90" s="110">
        <f t="shared" si="68"/>
        <v>1883.0590000000002</v>
      </c>
      <c r="J90" s="108">
        <f t="shared" si="94"/>
        <v>0.76859551020408168</v>
      </c>
      <c r="K90" s="110">
        <f t="shared" si="69"/>
        <v>1225.94445</v>
      </c>
      <c r="L90" s="110">
        <f t="shared" si="70"/>
        <v>3109.0034500000002</v>
      </c>
      <c r="M90" s="108">
        <f t="shared" si="95"/>
        <v>1.2689810000000001</v>
      </c>
      <c r="N90" s="110">
        <f t="shared" si="71"/>
        <v>0</v>
      </c>
      <c r="O90" s="110">
        <f t="shared" si="92"/>
        <v>3109.0034500000002</v>
      </c>
      <c r="P90" s="108">
        <f t="shared" si="96"/>
        <v>1.2689810000000001</v>
      </c>
      <c r="Q90" s="162">
        <f t="shared" si="72"/>
        <v>2450</v>
      </c>
      <c r="R90" s="163">
        <v>0</v>
      </c>
      <c r="S90" s="626">
        <f>(S89*0.98)</f>
        <v>2450</v>
      </c>
      <c r="T90" s="164">
        <f t="shared" si="73"/>
        <v>482.35300000000001</v>
      </c>
      <c r="U90" s="165">
        <v>0</v>
      </c>
      <c r="V90" s="99">
        <v>482.35300000000001</v>
      </c>
      <c r="W90" s="164">
        <f t="shared" si="74"/>
        <v>330.70299999999997</v>
      </c>
      <c r="X90" s="165">
        <v>0</v>
      </c>
      <c r="Y90" s="99">
        <v>330.70299999999997</v>
      </c>
      <c r="Z90" s="164">
        <f t="shared" si="75"/>
        <v>296.23500000000001</v>
      </c>
      <c r="AA90" s="165">
        <v>0</v>
      </c>
      <c r="AB90" s="99">
        <v>296.23500000000001</v>
      </c>
      <c r="AC90" s="198">
        <f t="shared" si="76"/>
        <v>1109.2910000000002</v>
      </c>
      <c r="AD90" s="198">
        <v>0</v>
      </c>
      <c r="AE90" s="197">
        <f t="shared" si="98"/>
        <v>1109.2910000000002</v>
      </c>
      <c r="AF90" s="198">
        <f t="shared" si="77"/>
        <v>138.869</v>
      </c>
      <c r="AG90" s="197">
        <v>0</v>
      </c>
      <c r="AH90" s="99">
        <v>138.869</v>
      </c>
      <c r="AI90" s="198">
        <f t="shared" si="78"/>
        <v>141.62100000000001</v>
      </c>
      <c r="AJ90" s="197">
        <v>0</v>
      </c>
      <c r="AK90" s="99">
        <v>141.62100000000001</v>
      </c>
      <c r="AL90" s="198">
        <f t="shared" si="79"/>
        <v>493.27800000000002</v>
      </c>
      <c r="AM90" s="197">
        <v>0</v>
      </c>
      <c r="AN90" s="99">
        <v>493.27800000000002</v>
      </c>
      <c r="AO90" s="198">
        <f t="shared" si="80"/>
        <v>773.76800000000003</v>
      </c>
      <c r="AP90" s="198">
        <v>0</v>
      </c>
      <c r="AQ90" s="197">
        <f t="shared" si="99"/>
        <v>773.76800000000003</v>
      </c>
      <c r="AR90" s="198">
        <f t="shared" si="52"/>
        <v>1883.0590000000002</v>
      </c>
      <c r="AS90" s="198">
        <v>0</v>
      </c>
      <c r="AT90" s="219">
        <f t="shared" si="100"/>
        <v>1883.0590000000002</v>
      </c>
      <c r="AU90" s="198">
        <f t="shared" si="81"/>
        <v>494.53800000000001</v>
      </c>
      <c r="AV90" s="197">
        <v>0</v>
      </c>
      <c r="AW90" s="100">
        <v>494.53800000000001</v>
      </c>
      <c r="AX90" s="198">
        <f t="shared" si="82"/>
        <v>504.577</v>
      </c>
      <c r="AY90" s="197">
        <v>0</v>
      </c>
      <c r="AZ90" s="99">
        <v>504.577</v>
      </c>
      <c r="BA90" s="198">
        <f t="shared" si="83"/>
        <v>226.82945000000001</v>
      </c>
      <c r="BB90" s="197">
        <v>0</v>
      </c>
      <c r="BC90" s="99">
        <v>226.82945000000001</v>
      </c>
      <c r="BD90" s="198">
        <f t="shared" si="84"/>
        <v>1225.94445</v>
      </c>
      <c r="BE90" s="198">
        <v>0</v>
      </c>
      <c r="BF90" s="197">
        <f t="shared" si="101"/>
        <v>1225.94445</v>
      </c>
      <c r="BG90" s="198">
        <f t="shared" si="85"/>
        <v>3109.0034500000002</v>
      </c>
      <c r="BH90" s="198">
        <v>0</v>
      </c>
      <c r="BI90" s="197">
        <f t="shared" si="102"/>
        <v>3109.0034500000002</v>
      </c>
      <c r="BJ90" s="198">
        <f t="shared" si="86"/>
        <v>0</v>
      </c>
      <c r="BK90" s="197">
        <v>0</v>
      </c>
      <c r="BL90" s="99">
        <v>0</v>
      </c>
      <c r="BM90" s="198">
        <f t="shared" si="87"/>
        <v>0</v>
      </c>
      <c r="BN90" s="197">
        <v>0</v>
      </c>
      <c r="BO90" s="99">
        <v>0</v>
      </c>
      <c r="BP90" s="198">
        <f t="shared" si="88"/>
        <v>0</v>
      </c>
      <c r="BQ90" s="197">
        <v>0</v>
      </c>
      <c r="BR90" s="99">
        <v>0</v>
      </c>
      <c r="BS90" s="200">
        <f t="shared" si="89"/>
        <v>0</v>
      </c>
      <c r="BT90" s="200">
        <v>0</v>
      </c>
      <c r="BU90" s="119">
        <f t="shared" si="103"/>
        <v>0</v>
      </c>
      <c r="BV90" s="200">
        <f t="shared" si="90"/>
        <v>3109.0034500000002</v>
      </c>
      <c r="BW90" s="200">
        <v>0</v>
      </c>
      <c r="BX90" s="152">
        <f t="shared" si="104"/>
        <v>3109.0034500000002</v>
      </c>
      <c r="BY90" s="122">
        <f t="shared" si="97"/>
        <v>1.2689810000000001</v>
      </c>
    </row>
    <row r="91" spans="2:77" ht="18" customHeight="1" thickBot="1" x14ac:dyDescent="0.3">
      <c r="B91" s="317" t="s">
        <v>126</v>
      </c>
      <c r="C91" s="318" t="s">
        <v>127</v>
      </c>
      <c r="D91" s="319" t="s">
        <v>32</v>
      </c>
      <c r="E91" s="274">
        <f t="shared" si="65"/>
        <v>3007</v>
      </c>
      <c r="F91" s="275">
        <f t="shared" si="66"/>
        <v>1388.982</v>
      </c>
      <c r="G91" s="320">
        <f t="shared" si="93"/>
        <v>0.46191619554373131</v>
      </c>
      <c r="H91" s="321">
        <f t="shared" si="67"/>
        <v>668.1394499999999</v>
      </c>
      <c r="I91" s="321">
        <f t="shared" si="68"/>
        <v>2057.1214500000001</v>
      </c>
      <c r="J91" s="320">
        <f t="shared" si="94"/>
        <v>0.68411089125374125</v>
      </c>
      <c r="K91" s="321">
        <f t="shared" si="69"/>
        <v>826.28542999999991</v>
      </c>
      <c r="L91" s="321">
        <f t="shared" si="70"/>
        <v>2883.40688</v>
      </c>
      <c r="M91" s="320">
        <f t="shared" si="95"/>
        <v>0.95889819753907546</v>
      </c>
      <c r="N91" s="321">
        <f t="shared" si="71"/>
        <v>0</v>
      </c>
      <c r="O91" s="321">
        <f t="shared" si="92"/>
        <v>2883.40688</v>
      </c>
      <c r="P91" s="320">
        <f t="shared" si="96"/>
        <v>0.95889819753907546</v>
      </c>
      <c r="Q91" s="277">
        <f t="shared" si="72"/>
        <v>3007</v>
      </c>
      <c r="R91" s="278">
        <f>R93+R95+R97</f>
        <v>0</v>
      </c>
      <c r="S91" s="633">
        <f>S93+S95+S97</f>
        <v>3007</v>
      </c>
      <c r="T91" s="279">
        <f t="shared" si="73"/>
        <v>566.43899999999996</v>
      </c>
      <c r="U91" s="280">
        <f>U93+U95+U97</f>
        <v>0</v>
      </c>
      <c r="V91" s="281">
        <f>V93+V95+V97</f>
        <v>566.43899999999996</v>
      </c>
      <c r="W91" s="279">
        <f t="shared" si="74"/>
        <v>407.88200000000001</v>
      </c>
      <c r="X91" s="280">
        <f>X93+X95+X97</f>
        <v>0</v>
      </c>
      <c r="Y91" s="281">
        <f>Y93+Y95+Y97</f>
        <v>407.88200000000001</v>
      </c>
      <c r="Z91" s="279">
        <f t="shared" si="75"/>
        <v>414.661</v>
      </c>
      <c r="AA91" s="280">
        <f>AA93+AA95+AA97</f>
        <v>0</v>
      </c>
      <c r="AB91" s="281">
        <f>AB93+AB95+AB97</f>
        <v>414.661</v>
      </c>
      <c r="AC91" s="322">
        <f t="shared" si="76"/>
        <v>1388.982</v>
      </c>
      <c r="AD91" s="285">
        <f>AD93+AD95+AD97</f>
        <v>0</v>
      </c>
      <c r="AE91" s="286">
        <f>AE93+AE95+AE97</f>
        <v>1388.982</v>
      </c>
      <c r="AF91" s="322">
        <f t="shared" si="77"/>
        <v>98.757000000000005</v>
      </c>
      <c r="AG91" s="285">
        <f>AG93+AG95+AG97</f>
        <v>0</v>
      </c>
      <c r="AH91" s="281">
        <f>AH93+AH95+AH97</f>
        <v>98.757000000000005</v>
      </c>
      <c r="AI91" s="322">
        <f t="shared" si="78"/>
        <v>346.01544999999999</v>
      </c>
      <c r="AJ91" s="285">
        <f>AJ93+AJ95+AJ97</f>
        <v>0</v>
      </c>
      <c r="AK91" s="281">
        <f>AK93+AK95+AK97</f>
        <v>346.01544999999999</v>
      </c>
      <c r="AL91" s="322">
        <f t="shared" si="79"/>
        <v>223.36699999999999</v>
      </c>
      <c r="AM91" s="285">
        <f>AM93+AM95+AM97</f>
        <v>0</v>
      </c>
      <c r="AN91" s="281">
        <f>AN93+AN95+AN97</f>
        <v>223.36699999999999</v>
      </c>
      <c r="AO91" s="322">
        <f t="shared" si="80"/>
        <v>668.1394499999999</v>
      </c>
      <c r="AP91" s="285">
        <f>AP93+AP95+AP97</f>
        <v>0</v>
      </c>
      <c r="AQ91" s="286">
        <f>AQ93+AQ95+AQ97</f>
        <v>668.1394499999999</v>
      </c>
      <c r="AR91" s="322">
        <f t="shared" si="52"/>
        <v>2057.1214500000001</v>
      </c>
      <c r="AS91" s="285">
        <f>AS93+AS95+AS97</f>
        <v>0</v>
      </c>
      <c r="AT91" s="286">
        <f>AT93+AT95+AT97</f>
        <v>2057.1214500000001</v>
      </c>
      <c r="AU91" s="322">
        <f t="shared" si="81"/>
        <v>217.21648999999999</v>
      </c>
      <c r="AV91" s="285">
        <f>AV93+AV95+AV97</f>
        <v>0</v>
      </c>
      <c r="AW91" s="282">
        <v>217.21648999999999</v>
      </c>
      <c r="AX91" s="322">
        <f t="shared" si="82"/>
        <v>239.43548999999999</v>
      </c>
      <c r="AY91" s="285">
        <f>AY93+AY95+AY97</f>
        <v>0</v>
      </c>
      <c r="AZ91" s="281">
        <v>239.43548999999999</v>
      </c>
      <c r="BA91" s="322">
        <f t="shared" si="83"/>
        <v>369.63345000000004</v>
      </c>
      <c r="BB91" s="285">
        <f>BB93+BB95+BB97</f>
        <v>0</v>
      </c>
      <c r="BC91" s="281">
        <f>BC93+BC95+BC97</f>
        <v>369.63345000000004</v>
      </c>
      <c r="BD91" s="322">
        <f t="shared" si="84"/>
        <v>826.28542999999991</v>
      </c>
      <c r="BE91" s="285">
        <f>BE93+BE95+BE97</f>
        <v>0</v>
      </c>
      <c r="BF91" s="286">
        <f>BF93+BF95+BF97</f>
        <v>826.28542999999991</v>
      </c>
      <c r="BG91" s="322">
        <f t="shared" si="85"/>
        <v>2883.40688</v>
      </c>
      <c r="BH91" s="322">
        <f>BH93+BH95+BH97</f>
        <v>0</v>
      </c>
      <c r="BI91" s="286">
        <f>BI93+BI95+BI97</f>
        <v>2883.40688</v>
      </c>
      <c r="BJ91" s="322">
        <f t="shared" si="86"/>
        <v>0</v>
      </c>
      <c r="BK91" s="285">
        <f>BK93+BK95+BK97</f>
        <v>0</v>
      </c>
      <c r="BL91" s="281">
        <f>BL93+BL95+BL97</f>
        <v>0</v>
      </c>
      <c r="BM91" s="322">
        <f t="shared" si="87"/>
        <v>0</v>
      </c>
      <c r="BN91" s="285">
        <f>BN93+BN95+BN97</f>
        <v>0</v>
      </c>
      <c r="BO91" s="281">
        <f>BO93+BO95+BO97</f>
        <v>0</v>
      </c>
      <c r="BP91" s="322">
        <f t="shared" si="88"/>
        <v>0</v>
      </c>
      <c r="BQ91" s="285">
        <f>BQ93+BQ95+BQ97</f>
        <v>0</v>
      </c>
      <c r="BR91" s="281">
        <f>BR93+BR95+BR97</f>
        <v>0</v>
      </c>
      <c r="BS91" s="323">
        <f t="shared" si="89"/>
        <v>0</v>
      </c>
      <c r="BT91" s="289">
        <f>BT93+BT95+BT97</f>
        <v>0</v>
      </c>
      <c r="BU91" s="324">
        <f>BU93+BU95+BU97</f>
        <v>0</v>
      </c>
      <c r="BV91" s="323">
        <f t="shared" si="90"/>
        <v>2883.40688</v>
      </c>
      <c r="BW91" s="289">
        <f>BW93+BW95+BW97</f>
        <v>0</v>
      </c>
      <c r="BX91" s="324">
        <f>BX93+BX95+BX97</f>
        <v>2883.40688</v>
      </c>
      <c r="BY91" s="290">
        <f t="shared" si="97"/>
        <v>0.95889819753907546</v>
      </c>
    </row>
    <row r="92" spans="2:77" ht="18" customHeight="1" x14ac:dyDescent="0.25">
      <c r="B92" s="802" t="s">
        <v>128</v>
      </c>
      <c r="C92" s="794" t="s">
        <v>129</v>
      </c>
      <c r="D92" s="616" t="s">
        <v>52</v>
      </c>
      <c r="E92" s="202">
        <f t="shared" si="65"/>
        <v>0.5</v>
      </c>
      <c r="F92" s="39">
        <f t="shared" si="66"/>
        <v>0.32100000000000001</v>
      </c>
      <c r="G92" s="40">
        <f t="shared" si="93"/>
        <v>0.64200000000000002</v>
      </c>
      <c r="H92" s="42">
        <f t="shared" si="67"/>
        <v>0.12</v>
      </c>
      <c r="I92" s="42">
        <f t="shared" si="68"/>
        <v>0.441</v>
      </c>
      <c r="J92" s="40">
        <f t="shared" si="94"/>
        <v>0.88200000000000001</v>
      </c>
      <c r="K92" s="42">
        <f t="shared" si="69"/>
        <v>0.312</v>
      </c>
      <c r="L92" s="42">
        <f t="shared" si="70"/>
        <v>0.753</v>
      </c>
      <c r="M92" s="40">
        <f t="shared" si="95"/>
        <v>1.506</v>
      </c>
      <c r="N92" s="42">
        <f t="shared" si="71"/>
        <v>0</v>
      </c>
      <c r="O92" s="42">
        <f t="shared" si="92"/>
        <v>0.753</v>
      </c>
      <c r="P92" s="40">
        <f t="shared" si="96"/>
        <v>1.506</v>
      </c>
      <c r="Q92" s="80">
        <f t="shared" si="72"/>
        <v>0.5</v>
      </c>
      <c r="R92" s="81">
        <v>0</v>
      </c>
      <c r="S92" s="624">
        <v>0.5</v>
      </c>
      <c r="T92" s="82">
        <f t="shared" si="73"/>
        <v>0.06</v>
      </c>
      <c r="U92" s="83">
        <v>0</v>
      </c>
      <c r="V92" s="84">
        <v>0.06</v>
      </c>
      <c r="W92" s="82">
        <f t="shared" si="74"/>
        <v>0.17</v>
      </c>
      <c r="X92" s="83">
        <v>0</v>
      </c>
      <c r="Y92" s="84">
        <v>0.17</v>
      </c>
      <c r="Z92" s="82">
        <f t="shared" si="75"/>
        <v>9.0999999999999998E-2</v>
      </c>
      <c r="AA92" s="83">
        <v>0</v>
      </c>
      <c r="AB92" s="84">
        <v>9.0999999999999998E-2</v>
      </c>
      <c r="AC92" s="223">
        <f t="shared" si="76"/>
        <v>0.32100000000000001</v>
      </c>
      <c r="AD92" s="223">
        <v>0</v>
      </c>
      <c r="AE92" s="207">
        <f t="shared" ref="AE92:AE97" si="105">T92+W92+Z92</f>
        <v>0.32100000000000001</v>
      </c>
      <c r="AF92" s="223">
        <f t="shared" si="77"/>
        <v>0.05</v>
      </c>
      <c r="AG92" s="207">
        <v>0</v>
      </c>
      <c r="AH92" s="84">
        <v>0.05</v>
      </c>
      <c r="AI92" s="223">
        <f t="shared" si="78"/>
        <v>0.04</v>
      </c>
      <c r="AJ92" s="207">
        <v>0</v>
      </c>
      <c r="AK92" s="84">
        <v>0.04</v>
      </c>
      <c r="AL92" s="223">
        <f t="shared" si="79"/>
        <v>0.03</v>
      </c>
      <c r="AM92" s="207">
        <v>0</v>
      </c>
      <c r="AN92" s="84">
        <v>0.03</v>
      </c>
      <c r="AO92" s="223">
        <f t="shared" si="80"/>
        <v>0.12</v>
      </c>
      <c r="AP92" s="223">
        <v>0</v>
      </c>
      <c r="AQ92" s="207">
        <f t="shared" ref="AQ92:AQ97" si="106">AF92+AI92+AL92</f>
        <v>0.12</v>
      </c>
      <c r="AR92" s="223">
        <f t="shared" si="52"/>
        <v>0.441</v>
      </c>
      <c r="AS92" s="223">
        <v>0</v>
      </c>
      <c r="AT92" s="207">
        <f t="shared" ref="AT92:AT97" si="107">AC92+AO92</f>
        <v>0.441</v>
      </c>
      <c r="AU92" s="223">
        <f t="shared" si="81"/>
        <v>9.2999999999999999E-2</v>
      </c>
      <c r="AV92" s="207">
        <v>0</v>
      </c>
      <c r="AW92" s="85">
        <v>9.2999999999999999E-2</v>
      </c>
      <c r="AX92" s="223">
        <f t="shared" si="82"/>
        <v>0.155</v>
      </c>
      <c r="AY92" s="207">
        <v>0</v>
      </c>
      <c r="AZ92" s="84">
        <v>0.155</v>
      </c>
      <c r="BA92" s="223">
        <f t="shared" si="83"/>
        <v>6.4000000000000001E-2</v>
      </c>
      <c r="BB92" s="207">
        <v>0</v>
      </c>
      <c r="BC92" s="84">
        <v>6.4000000000000001E-2</v>
      </c>
      <c r="BD92" s="223">
        <f t="shared" si="84"/>
        <v>0.312</v>
      </c>
      <c r="BE92" s="223">
        <v>0</v>
      </c>
      <c r="BF92" s="207">
        <f t="shared" ref="BF92:BF97" si="108">AU92+AX92+BA92</f>
        <v>0.312</v>
      </c>
      <c r="BG92" s="223">
        <f t="shared" si="85"/>
        <v>0.753</v>
      </c>
      <c r="BH92" s="223">
        <v>0</v>
      </c>
      <c r="BI92" s="207">
        <f t="shared" ref="BI92:BI97" si="109">AR92+BD92</f>
        <v>0.753</v>
      </c>
      <c r="BJ92" s="223">
        <f t="shared" si="86"/>
        <v>0</v>
      </c>
      <c r="BK92" s="207">
        <v>0</v>
      </c>
      <c r="BL92" s="84">
        <v>0</v>
      </c>
      <c r="BM92" s="223">
        <f t="shared" si="87"/>
        <v>0</v>
      </c>
      <c r="BN92" s="207">
        <v>0</v>
      </c>
      <c r="BO92" s="84">
        <v>0</v>
      </c>
      <c r="BP92" s="223">
        <f t="shared" si="88"/>
        <v>0</v>
      </c>
      <c r="BQ92" s="207">
        <v>0</v>
      </c>
      <c r="BR92" s="84">
        <v>0</v>
      </c>
      <c r="BS92" s="225">
        <f t="shared" si="89"/>
        <v>0</v>
      </c>
      <c r="BT92" s="225">
        <v>0</v>
      </c>
      <c r="BU92" s="51">
        <f t="shared" ref="BU92:BU97" si="110">BJ92+BM92+BP92</f>
        <v>0</v>
      </c>
      <c r="BV92" s="225">
        <f t="shared" si="90"/>
        <v>0.753</v>
      </c>
      <c r="BW92" s="225">
        <v>0</v>
      </c>
      <c r="BX92" s="51">
        <f t="shared" ref="BX92:BX97" si="111">BG92+BS92</f>
        <v>0.753</v>
      </c>
      <c r="BY92" s="54">
        <f t="shared" si="97"/>
        <v>1.506</v>
      </c>
    </row>
    <row r="93" spans="2:77" ht="18" customHeight="1" thickBot="1" x14ac:dyDescent="0.3">
      <c r="B93" s="803"/>
      <c r="C93" s="795"/>
      <c r="D93" s="617" t="s">
        <v>32</v>
      </c>
      <c r="E93" s="214">
        <f t="shared" si="65"/>
        <v>100</v>
      </c>
      <c r="F93" s="161">
        <f t="shared" si="66"/>
        <v>99.265000000000001</v>
      </c>
      <c r="G93" s="108">
        <f t="shared" si="93"/>
        <v>0.99265000000000003</v>
      </c>
      <c r="H93" s="110">
        <f t="shared" si="67"/>
        <v>24.643000000000001</v>
      </c>
      <c r="I93" s="110">
        <f t="shared" si="68"/>
        <v>123.908</v>
      </c>
      <c r="J93" s="108">
        <f t="shared" si="94"/>
        <v>1.23908</v>
      </c>
      <c r="K93" s="110">
        <f t="shared" si="69"/>
        <v>68.268000000000001</v>
      </c>
      <c r="L93" s="110">
        <f t="shared" si="70"/>
        <v>192.17599999999999</v>
      </c>
      <c r="M93" s="108">
        <f t="shared" si="95"/>
        <v>1.9217599999999999</v>
      </c>
      <c r="N93" s="110">
        <f t="shared" si="71"/>
        <v>0</v>
      </c>
      <c r="O93" s="110">
        <f t="shared" si="92"/>
        <v>192.17599999999999</v>
      </c>
      <c r="P93" s="108">
        <f t="shared" si="96"/>
        <v>1.9217599999999999</v>
      </c>
      <c r="Q93" s="230">
        <f t="shared" si="72"/>
        <v>100</v>
      </c>
      <c r="R93" s="231">
        <v>0</v>
      </c>
      <c r="S93" s="632">
        <f>S92*200</f>
        <v>100</v>
      </c>
      <c r="T93" s="232">
        <f t="shared" si="73"/>
        <v>15.545</v>
      </c>
      <c r="U93" s="233">
        <v>0</v>
      </c>
      <c r="V93" s="234">
        <v>15.545</v>
      </c>
      <c r="W93" s="232">
        <f t="shared" si="74"/>
        <v>33.738999999999997</v>
      </c>
      <c r="X93" s="233">
        <v>0</v>
      </c>
      <c r="Y93" s="234">
        <v>33.738999999999997</v>
      </c>
      <c r="Z93" s="232">
        <f t="shared" si="75"/>
        <v>49.981000000000002</v>
      </c>
      <c r="AA93" s="233">
        <v>0</v>
      </c>
      <c r="AB93" s="234">
        <v>49.981000000000002</v>
      </c>
      <c r="AC93" s="198">
        <f t="shared" si="76"/>
        <v>99.265000000000001</v>
      </c>
      <c r="AD93" s="198">
        <v>0</v>
      </c>
      <c r="AE93" s="197">
        <f t="shared" si="105"/>
        <v>99.265000000000001</v>
      </c>
      <c r="AF93" s="198">
        <f t="shared" si="77"/>
        <v>10.882</v>
      </c>
      <c r="AG93" s="197">
        <v>0</v>
      </c>
      <c r="AH93" s="234">
        <v>10.882</v>
      </c>
      <c r="AI93" s="198">
        <f t="shared" si="78"/>
        <v>7.4820000000000002</v>
      </c>
      <c r="AJ93" s="197">
        <v>0</v>
      </c>
      <c r="AK93" s="234">
        <v>7.4820000000000002</v>
      </c>
      <c r="AL93" s="198">
        <f t="shared" si="79"/>
        <v>6.2789999999999999</v>
      </c>
      <c r="AM93" s="197">
        <v>0</v>
      </c>
      <c r="AN93" s="234">
        <v>6.2789999999999999</v>
      </c>
      <c r="AO93" s="198">
        <f t="shared" si="80"/>
        <v>24.643000000000001</v>
      </c>
      <c r="AP93" s="198">
        <v>0</v>
      </c>
      <c r="AQ93" s="197">
        <f t="shared" si="106"/>
        <v>24.643000000000001</v>
      </c>
      <c r="AR93" s="198">
        <f t="shared" si="52"/>
        <v>123.908</v>
      </c>
      <c r="AS93" s="198">
        <v>0</v>
      </c>
      <c r="AT93" s="187">
        <f t="shared" si="107"/>
        <v>123.908</v>
      </c>
      <c r="AU93" s="198">
        <f t="shared" si="81"/>
        <v>20.222999999999999</v>
      </c>
      <c r="AV93" s="197">
        <v>0</v>
      </c>
      <c r="AW93" s="235">
        <v>20.222999999999999</v>
      </c>
      <c r="AX93" s="198">
        <f t="shared" si="82"/>
        <v>30.936</v>
      </c>
      <c r="AY93" s="197">
        <v>0</v>
      </c>
      <c r="AZ93" s="234">
        <v>30.936</v>
      </c>
      <c r="BA93" s="198">
        <f t="shared" si="83"/>
        <v>17.109000000000002</v>
      </c>
      <c r="BB93" s="197">
        <v>0</v>
      </c>
      <c r="BC93" s="234">
        <v>17.109000000000002</v>
      </c>
      <c r="BD93" s="198">
        <f t="shared" si="84"/>
        <v>68.268000000000001</v>
      </c>
      <c r="BE93" s="198">
        <v>0</v>
      </c>
      <c r="BF93" s="197">
        <f t="shared" si="108"/>
        <v>68.268000000000001</v>
      </c>
      <c r="BG93" s="198">
        <f t="shared" si="85"/>
        <v>192.17599999999999</v>
      </c>
      <c r="BH93" s="198">
        <v>0</v>
      </c>
      <c r="BI93" s="197">
        <f t="shared" si="109"/>
        <v>192.17599999999999</v>
      </c>
      <c r="BJ93" s="198">
        <f t="shared" si="86"/>
        <v>0</v>
      </c>
      <c r="BK93" s="197">
        <v>0</v>
      </c>
      <c r="BL93" s="234">
        <v>0</v>
      </c>
      <c r="BM93" s="198">
        <f t="shared" si="87"/>
        <v>0</v>
      </c>
      <c r="BN93" s="197">
        <v>0</v>
      </c>
      <c r="BO93" s="234">
        <v>0</v>
      </c>
      <c r="BP93" s="198">
        <f t="shared" si="88"/>
        <v>0</v>
      </c>
      <c r="BQ93" s="197">
        <v>0</v>
      </c>
      <c r="BR93" s="234">
        <v>0</v>
      </c>
      <c r="BS93" s="200">
        <f t="shared" si="89"/>
        <v>0</v>
      </c>
      <c r="BT93" s="200">
        <v>0</v>
      </c>
      <c r="BU93" s="119">
        <f t="shared" si="110"/>
        <v>0</v>
      </c>
      <c r="BV93" s="200">
        <f t="shared" si="90"/>
        <v>192.17599999999999</v>
      </c>
      <c r="BW93" s="200">
        <v>0</v>
      </c>
      <c r="BX93" s="152">
        <f t="shared" si="111"/>
        <v>192.17599999999999</v>
      </c>
      <c r="BY93" s="122">
        <f t="shared" si="97"/>
        <v>1.9217599999999999</v>
      </c>
    </row>
    <row r="94" spans="2:77" ht="18" customHeight="1" x14ac:dyDescent="0.25">
      <c r="B94" s="802" t="s">
        <v>130</v>
      </c>
      <c r="C94" s="804" t="s">
        <v>131</v>
      </c>
      <c r="D94" s="325" t="s">
        <v>57</v>
      </c>
      <c r="E94" s="202">
        <f t="shared" si="65"/>
        <v>540</v>
      </c>
      <c r="F94" s="39">
        <f t="shared" si="66"/>
        <v>331</v>
      </c>
      <c r="G94" s="236">
        <f t="shared" si="93"/>
        <v>0.61296296296296293</v>
      </c>
      <c r="H94" s="237">
        <f t="shared" si="67"/>
        <v>45</v>
      </c>
      <c r="I94" s="237">
        <f t="shared" si="68"/>
        <v>376</v>
      </c>
      <c r="J94" s="236">
        <f t="shared" si="94"/>
        <v>0.6962962962962963</v>
      </c>
      <c r="K94" s="237">
        <f t="shared" si="69"/>
        <v>115</v>
      </c>
      <c r="L94" s="237">
        <f t="shared" si="70"/>
        <v>491</v>
      </c>
      <c r="M94" s="236">
        <f t="shared" si="95"/>
        <v>0.90925925925925921</v>
      </c>
      <c r="N94" s="237">
        <f t="shared" si="71"/>
        <v>0</v>
      </c>
      <c r="O94" s="237">
        <f t="shared" si="92"/>
        <v>491</v>
      </c>
      <c r="P94" s="236">
        <f t="shared" si="96"/>
        <v>0.90925925925925921</v>
      </c>
      <c r="Q94" s="44">
        <f t="shared" si="72"/>
        <v>540</v>
      </c>
      <c r="R94" s="45">
        <v>0</v>
      </c>
      <c r="S94" s="622">
        <v>540</v>
      </c>
      <c r="T94" s="46">
        <f t="shared" si="73"/>
        <v>168</v>
      </c>
      <c r="U94" s="47">
        <v>0</v>
      </c>
      <c r="V94" s="48">
        <v>168</v>
      </c>
      <c r="W94" s="46">
        <f t="shared" si="74"/>
        <v>106</v>
      </c>
      <c r="X94" s="47">
        <v>0</v>
      </c>
      <c r="Y94" s="48">
        <v>106</v>
      </c>
      <c r="Z94" s="46">
        <f t="shared" si="75"/>
        <v>57</v>
      </c>
      <c r="AA94" s="47">
        <v>0</v>
      </c>
      <c r="AB94" s="48">
        <v>57</v>
      </c>
      <c r="AC94" s="188">
        <f t="shared" si="76"/>
        <v>331</v>
      </c>
      <c r="AD94" s="188">
        <v>0</v>
      </c>
      <c r="AE94" s="207">
        <f t="shared" si="105"/>
        <v>331</v>
      </c>
      <c r="AF94" s="188">
        <f t="shared" si="77"/>
        <v>20</v>
      </c>
      <c r="AG94" s="187">
        <v>0</v>
      </c>
      <c r="AH94" s="48">
        <v>20</v>
      </c>
      <c r="AI94" s="188">
        <f t="shared" si="78"/>
        <v>12</v>
      </c>
      <c r="AJ94" s="187">
        <v>0</v>
      </c>
      <c r="AK94" s="48">
        <v>12</v>
      </c>
      <c r="AL94" s="188">
        <f t="shared" si="79"/>
        <v>13</v>
      </c>
      <c r="AM94" s="187">
        <v>0</v>
      </c>
      <c r="AN94" s="48">
        <v>13</v>
      </c>
      <c r="AO94" s="188">
        <f t="shared" si="80"/>
        <v>45</v>
      </c>
      <c r="AP94" s="188">
        <v>0</v>
      </c>
      <c r="AQ94" s="207">
        <f t="shared" si="106"/>
        <v>45</v>
      </c>
      <c r="AR94" s="188">
        <f t="shared" si="52"/>
        <v>376</v>
      </c>
      <c r="AS94" s="188">
        <v>0</v>
      </c>
      <c r="AT94" s="207">
        <f t="shared" si="107"/>
        <v>376</v>
      </c>
      <c r="AU94" s="188">
        <f t="shared" si="81"/>
        <v>38</v>
      </c>
      <c r="AV94" s="187">
        <v>0</v>
      </c>
      <c r="AW94" s="49">
        <v>38</v>
      </c>
      <c r="AX94" s="188">
        <f t="shared" si="82"/>
        <v>33</v>
      </c>
      <c r="AY94" s="187">
        <v>0</v>
      </c>
      <c r="AZ94" s="48">
        <v>33</v>
      </c>
      <c r="BA94" s="188">
        <f t="shared" si="83"/>
        <v>44</v>
      </c>
      <c r="BB94" s="187">
        <v>0</v>
      </c>
      <c r="BC94" s="48">
        <v>44</v>
      </c>
      <c r="BD94" s="188">
        <f t="shared" si="84"/>
        <v>115</v>
      </c>
      <c r="BE94" s="188">
        <v>0</v>
      </c>
      <c r="BF94" s="207">
        <f t="shared" si="108"/>
        <v>115</v>
      </c>
      <c r="BG94" s="188">
        <f t="shared" si="85"/>
        <v>491</v>
      </c>
      <c r="BH94" s="188">
        <v>0</v>
      </c>
      <c r="BI94" s="187">
        <f t="shared" si="109"/>
        <v>491</v>
      </c>
      <c r="BJ94" s="188">
        <f t="shared" si="86"/>
        <v>0</v>
      </c>
      <c r="BK94" s="187">
        <v>0</v>
      </c>
      <c r="BL94" s="48">
        <v>0</v>
      </c>
      <c r="BM94" s="188">
        <f t="shared" si="87"/>
        <v>0</v>
      </c>
      <c r="BN94" s="187">
        <v>0</v>
      </c>
      <c r="BO94" s="48">
        <v>0</v>
      </c>
      <c r="BP94" s="188">
        <f t="shared" si="88"/>
        <v>0</v>
      </c>
      <c r="BQ94" s="187">
        <v>0</v>
      </c>
      <c r="BR94" s="48">
        <v>0</v>
      </c>
      <c r="BS94" s="151">
        <f t="shared" si="89"/>
        <v>0</v>
      </c>
      <c r="BT94" s="151">
        <v>0</v>
      </c>
      <c r="BU94" s="51">
        <f t="shared" si="110"/>
        <v>0</v>
      </c>
      <c r="BV94" s="151">
        <f t="shared" si="90"/>
        <v>491</v>
      </c>
      <c r="BW94" s="151">
        <v>0</v>
      </c>
      <c r="BX94" s="51">
        <f t="shared" si="111"/>
        <v>491</v>
      </c>
      <c r="BY94" s="193">
        <f t="shared" si="97"/>
        <v>0.90925925925925921</v>
      </c>
    </row>
    <row r="95" spans="2:77" ht="18" customHeight="1" thickBot="1" x14ac:dyDescent="0.3">
      <c r="B95" s="803"/>
      <c r="C95" s="805"/>
      <c r="D95" s="619" t="s">
        <v>32</v>
      </c>
      <c r="E95" s="214">
        <f t="shared" si="65"/>
        <v>567</v>
      </c>
      <c r="F95" s="161">
        <f t="shared" si="66"/>
        <v>344.57299999999998</v>
      </c>
      <c r="G95" s="108">
        <f t="shared" si="93"/>
        <v>0.60771252204585535</v>
      </c>
      <c r="H95" s="239">
        <f t="shared" si="67"/>
        <v>42.435449999999996</v>
      </c>
      <c r="I95" s="239">
        <f t="shared" si="68"/>
        <v>387.00844999999998</v>
      </c>
      <c r="J95" s="76">
        <f t="shared" si="94"/>
        <v>0.68255458553791881</v>
      </c>
      <c r="K95" s="239">
        <f t="shared" si="69"/>
        <v>194.19344999999998</v>
      </c>
      <c r="L95" s="239">
        <f t="shared" si="70"/>
        <v>581.20190000000002</v>
      </c>
      <c r="M95" s="76">
        <f t="shared" si="95"/>
        <v>1.0250474426807761</v>
      </c>
      <c r="N95" s="239">
        <f t="shared" si="71"/>
        <v>0</v>
      </c>
      <c r="O95" s="239">
        <f t="shared" si="92"/>
        <v>581.20190000000002</v>
      </c>
      <c r="P95" s="76">
        <f t="shared" si="96"/>
        <v>1.0250474426807761</v>
      </c>
      <c r="Q95" s="162">
        <f t="shared" si="72"/>
        <v>567</v>
      </c>
      <c r="R95" s="163">
        <v>0</v>
      </c>
      <c r="S95" s="626">
        <f>S94*1.05</f>
        <v>567</v>
      </c>
      <c r="T95" s="164">
        <f t="shared" si="73"/>
        <v>163.51400000000001</v>
      </c>
      <c r="U95" s="165">
        <v>0</v>
      </c>
      <c r="V95" s="99">
        <v>163.51400000000001</v>
      </c>
      <c r="W95" s="164">
        <f t="shared" si="74"/>
        <v>121.761</v>
      </c>
      <c r="X95" s="165">
        <v>0</v>
      </c>
      <c r="Y95" s="99">
        <v>121.761</v>
      </c>
      <c r="Z95" s="164">
        <f t="shared" si="75"/>
        <v>59.298000000000002</v>
      </c>
      <c r="AA95" s="165">
        <v>0</v>
      </c>
      <c r="AB95" s="99">
        <v>59.298000000000002</v>
      </c>
      <c r="AC95" s="198">
        <f t="shared" si="76"/>
        <v>344.57299999999998</v>
      </c>
      <c r="AD95" s="198">
        <v>0</v>
      </c>
      <c r="AE95" s="197">
        <f t="shared" si="105"/>
        <v>344.57299999999998</v>
      </c>
      <c r="AF95" s="198">
        <f t="shared" si="77"/>
        <v>24.01</v>
      </c>
      <c r="AG95" s="197">
        <v>0</v>
      </c>
      <c r="AH95" s="99">
        <v>24.01</v>
      </c>
      <c r="AI95" s="198">
        <f t="shared" si="78"/>
        <v>9.5374499999999998</v>
      </c>
      <c r="AJ95" s="197">
        <v>0</v>
      </c>
      <c r="AK95" s="99">
        <v>9.5374499999999998</v>
      </c>
      <c r="AL95" s="198">
        <f t="shared" si="79"/>
        <v>8.8879999999999999</v>
      </c>
      <c r="AM95" s="197">
        <v>0</v>
      </c>
      <c r="AN95" s="99">
        <v>8.8879999999999999</v>
      </c>
      <c r="AO95" s="198">
        <f t="shared" si="80"/>
        <v>42.435449999999996</v>
      </c>
      <c r="AP95" s="198">
        <v>0</v>
      </c>
      <c r="AQ95" s="197">
        <f t="shared" si="106"/>
        <v>42.435449999999996</v>
      </c>
      <c r="AR95" s="198">
        <f t="shared" si="52"/>
        <v>387.00844999999998</v>
      </c>
      <c r="AS95" s="198">
        <v>0</v>
      </c>
      <c r="AT95" s="187">
        <f t="shared" si="107"/>
        <v>387.00844999999998</v>
      </c>
      <c r="AU95" s="198">
        <f t="shared" si="81"/>
        <v>43.253999999999998</v>
      </c>
      <c r="AV95" s="197">
        <v>0</v>
      </c>
      <c r="AW95" s="100">
        <v>43.253999999999998</v>
      </c>
      <c r="AX95" s="198">
        <f t="shared" si="82"/>
        <v>27.225000000000001</v>
      </c>
      <c r="AY95" s="197">
        <v>0</v>
      </c>
      <c r="AZ95" s="99">
        <v>27.225000000000001</v>
      </c>
      <c r="BA95" s="198">
        <f t="shared" si="83"/>
        <v>123.71445</v>
      </c>
      <c r="BB95" s="197">
        <v>0</v>
      </c>
      <c r="BC95" s="99">
        <v>123.71445</v>
      </c>
      <c r="BD95" s="198">
        <f t="shared" si="84"/>
        <v>194.19344999999998</v>
      </c>
      <c r="BE95" s="198">
        <v>0</v>
      </c>
      <c r="BF95" s="197">
        <f t="shared" si="108"/>
        <v>194.19344999999998</v>
      </c>
      <c r="BG95" s="198">
        <f t="shared" si="85"/>
        <v>581.20190000000002</v>
      </c>
      <c r="BH95" s="198">
        <v>0</v>
      </c>
      <c r="BI95" s="199">
        <f t="shared" si="109"/>
        <v>581.20190000000002</v>
      </c>
      <c r="BJ95" s="198">
        <f t="shared" si="86"/>
        <v>0</v>
      </c>
      <c r="BK95" s="197">
        <v>0</v>
      </c>
      <c r="BL95" s="99">
        <v>0</v>
      </c>
      <c r="BM95" s="198">
        <f t="shared" si="87"/>
        <v>0</v>
      </c>
      <c r="BN95" s="197">
        <v>0</v>
      </c>
      <c r="BO95" s="99">
        <v>0</v>
      </c>
      <c r="BP95" s="198">
        <f t="shared" si="88"/>
        <v>0</v>
      </c>
      <c r="BQ95" s="197">
        <v>0</v>
      </c>
      <c r="BR95" s="99">
        <v>0</v>
      </c>
      <c r="BS95" s="200">
        <f t="shared" si="89"/>
        <v>0</v>
      </c>
      <c r="BT95" s="200">
        <v>0</v>
      </c>
      <c r="BU95" s="119">
        <f t="shared" si="110"/>
        <v>0</v>
      </c>
      <c r="BV95" s="200">
        <f t="shared" si="90"/>
        <v>581.20190000000002</v>
      </c>
      <c r="BW95" s="200">
        <v>0</v>
      </c>
      <c r="BX95" s="152">
        <f t="shared" si="111"/>
        <v>581.20190000000002</v>
      </c>
      <c r="BY95" s="228">
        <f t="shared" si="97"/>
        <v>1.0250474426807761</v>
      </c>
    </row>
    <row r="96" spans="2:77" ht="18" customHeight="1" x14ac:dyDescent="0.25">
      <c r="B96" s="796" t="s">
        <v>132</v>
      </c>
      <c r="C96" s="798" t="s">
        <v>133</v>
      </c>
      <c r="D96" s="616" t="s">
        <v>57</v>
      </c>
      <c r="E96" s="186">
        <f t="shared" si="65"/>
        <v>1200</v>
      </c>
      <c r="F96" s="240">
        <f t="shared" si="66"/>
        <v>416</v>
      </c>
      <c r="G96" s="40">
        <f t="shared" si="93"/>
        <v>0.34666666666666668</v>
      </c>
      <c r="H96" s="42">
        <f t="shared" si="67"/>
        <v>327</v>
      </c>
      <c r="I96" s="42">
        <f t="shared" si="68"/>
        <v>743</v>
      </c>
      <c r="J96" s="40">
        <f t="shared" si="94"/>
        <v>0.61916666666666664</v>
      </c>
      <c r="K96" s="42">
        <f t="shared" si="69"/>
        <v>367</v>
      </c>
      <c r="L96" s="42">
        <f t="shared" si="70"/>
        <v>1110</v>
      </c>
      <c r="M96" s="40">
        <f t="shared" si="95"/>
        <v>0.92500000000000004</v>
      </c>
      <c r="N96" s="42">
        <f t="shared" si="71"/>
        <v>0</v>
      </c>
      <c r="O96" s="42">
        <f t="shared" si="92"/>
        <v>1110</v>
      </c>
      <c r="P96" s="40">
        <f t="shared" si="96"/>
        <v>0.92500000000000004</v>
      </c>
      <c r="Q96" s="80">
        <f t="shared" si="72"/>
        <v>1200</v>
      </c>
      <c r="R96" s="81">
        <v>0</v>
      </c>
      <c r="S96" s="624">
        <v>1200</v>
      </c>
      <c r="T96" s="82">
        <f t="shared" si="73"/>
        <v>194</v>
      </c>
      <c r="U96" s="83">
        <v>0</v>
      </c>
      <c r="V96" s="84">
        <v>194</v>
      </c>
      <c r="W96" s="82">
        <f t="shared" si="74"/>
        <v>98</v>
      </c>
      <c r="X96" s="83">
        <v>0</v>
      </c>
      <c r="Y96" s="84">
        <v>98</v>
      </c>
      <c r="Z96" s="82">
        <f t="shared" si="75"/>
        <v>124</v>
      </c>
      <c r="AA96" s="83">
        <v>0</v>
      </c>
      <c r="AB96" s="84">
        <v>124</v>
      </c>
      <c r="AC96" s="223">
        <f t="shared" si="76"/>
        <v>416</v>
      </c>
      <c r="AD96" s="223">
        <v>0</v>
      </c>
      <c r="AE96" s="207">
        <f t="shared" si="105"/>
        <v>416</v>
      </c>
      <c r="AF96" s="223">
        <f t="shared" si="77"/>
        <v>85</v>
      </c>
      <c r="AG96" s="207">
        <v>0</v>
      </c>
      <c r="AH96" s="84">
        <v>85</v>
      </c>
      <c r="AI96" s="223">
        <f t="shared" si="78"/>
        <v>148</v>
      </c>
      <c r="AJ96" s="207">
        <v>0</v>
      </c>
      <c r="AK96" s="84">
        <v>148</v>
      </c>
      <c r="AL96" s="223">
        <f t="shared" si="79"/>
        <v>94</v>
      </c>
      <c r="AM96" s="207">
        <v>0</v>
      </c>
      <c r="AN96" s="84">
        <v>94</v>
      </c>
      <c r="AO96" s="223">
        <f t="shared" si="80"/>
        <v>327</v>
      </c>
      <c r="AP96" s="223">
        <v>0</v>
      </c>
      <c r="AQ96" s="207">
        <f t="shared" si="106"/>
        <v>327</v>
      </c>
      <c r="AR96" s="223">
        <f t="shared" ref="AR96:AR102" si="112">AS96+AT96</f>
        <v>743</v>
      </c>
      <c r="AS96" s="223">
        <v>0</v>
      </c>
      <c r="AT96" s="207">
        <f t="shared" si="107"/>
        <v>743</v>
      </c>
      <c r="AU96" s="223">
        <f t="shared" si="81"/>
        <v>85</v>
      </c>
      <c r="AV96" s="207">
        <v>0</v>
      </c>
      <c r="AW96" s="85">
        <v>85</v>
      </c>
      <c r="AX96" s="223">
        <f t="shared" si="82"/>
        <v>120</v>
      </c>
      <c r="AY96" s="207">
        <v>0</v>
      </c>
      <c r="AZ96" s="84">
        <v>120</v>
      </c>
      <c r="BA96" s="223">
        <f t="shared" si="83"/>
        <v>162</v>
      </c>
      <c r="BB96" s="207">
        <v>0</v>
      </c>
      <c r="BC96" s="84">
        <v>162</v>
      </c>
      <c r="BD96" s="223">
        <f t="shared" si="84"/>
        <v>367</v>
      </c>
      <c r="BE96" s="223">
        <v>0</v>
      </c>
      <c r="BF96" s="207">
        <f t="shared" si="108"/>
        <v>367</v>
      </c>
      <c r="BG96" s="223">
        <f t="shared" si="85"/>
        <v>1110</v>
      </c>
      <c r="BH96" s="223">
        <v>0</v>
      </c>
      <c r="BI96" s="207">
        <f t="shared" si="109"/>
        <v>1110</v>
      </c>
      <c r="BJ96" s="223">
        <f t="shared" si="86"/>
        <v>0</v>
      </c>
      <c r="BK96" s="207">
        <v>0</v>
      </c>
      <c r="BL96" s="84">
        <v>0</v>
      </c>
      <c r="BM96" s="223">
        <f t="shared" si="87"/>
        <v>0</v>
      </c>
      <c r="BN96" s="207">
        <v>0</v>
      </c>
      <c r="BO96" s="84">
        <v>0</v>
      </c>
      <c r="BP96" s="223">
        <f t="shared" si="88"/>
        <v>0</v>
      </c>
      <c r="BQ96" s="207">
        <v>0</v>
      </c>
      <c r="BR96" s="84">
        <v>0</v>
      </c>
      <c r="BS96" s="225">
        <f t="shared" si="89"/>
        <v>0</v>
      </c>
      <c r="BT96" s="225">
        <v>0</v>
      </c>
      <c r="BU96" s="51">
        <f t="shared" si="110"/>
        <v>0</v>
      </c>
      <c r="BV96" s="225">
        <f t="shared" si="90"/>
        <v>1110</v>
      </c>
      <c r="BW96" s="225">
        <v>0</v>
      </c>
      <c r="BX96" s="51">
        <f t="shared" si="111"/>
        <v>1110</v>
      </c>
      <c r="BY96" s="54">
        <f t="shared" si="97"/>
        <v>0.92500000000000004</v>
      </c>
    </row>
    <row r="97" spans="2:77" ht="18" customHeight="1" thickBot="1" x14ac:dyDescent="0.3">
      <c r="B97" s="797"/>
      <c r="C97" s="799"/>
      <c r="D97" s="617" t="s">
        <v>32</v>
      </c>
      <c r="E97" s="316">
        <f t="shared" si="65"/>
        <v>2340</v>
      </c>
      <c r="F97" s="107">
        <f t="shared" si="66"/>
        <v>945.14400000000001</v>
      </c>
      <c r="G97" s="108">
        <f t="shared" si="93"/>
        <v>0.4039076923076923</v>
      </c>
      <c r="H97" s="110">
        <f t="shared" si="67"/>
        <v>601.06099999999992</v>
      </c>
      <c r="I97" s="110">
        <f t="shared" si="68"/>
        <v>1546.2049999999999</v>
      </c>
      <c r="J97" s="108">
        <f t="shared" si="94"/>
        <v>0.66077136752136745</v>
      </c>
      <c r="K97" s="110">
        <f t="shared" si="69"/>
        <v>563.82397999999989</v>
      </c>
      <c r="L97" s="110">
        <f t="shared" si="70"/>
        <v>2110.02898</v>
      </c>
      <c r="M97" s="108">
        <f t="shared" si="95"/>
        <v>0.90172178632478639</v>
      </c>
      <c r="N97" s="110">
        <f t="shared" si="71"/>
        <v>0</v>
      </c>
      <c r="O97" s="110">
        <f t="shared" si="92"/>
        <v>2110.02898</v>
      </c>
      <c r="P97" s="108">
        <f t="shared" si="96"/>
        <v>0.90172178632478639</v>
      </c>
      <c r="Q97" s="230">
        <f t="shared" si="72"/>
        <v>2340</v>
      </c>
      <c r="R97" s="231">
        <v>0</v>
      </c>
      <c r="S97" s="632">
        <f>S96*1.95</f>
        <v>2340</v>
      </c>
      <c r="T97" s="232">
        <f t="shared" si="73"/>
        <v>387.38</v>
      </c>
      <c r="U97" s="233">
        <v>0</v>
      </c>
      <c r="V97" s="234">
        <v>387.38</v>
      </c>
      <c r="W97" s="232">
        <f t="shared" si="74"/>
        <v>252.38200000000001</v>
      </c>
      <c r="X97" s="233">
        <v>0</v>
      </c>
      <c r="Y97" s="234">
        <v>252.38200000000001</v>
      </c>
      <c r="Z97" s="232">
        <f t="shared" si="75"/>
        <v>305.38200000000001</v>
      </c>
      <c r="AA97" s="233">
        <v>0</v>
      </c>
      <c r="AB97" s="234">
        <v>305.38200000000001</v>
      </c>
      <c r="AC97" s="198">
        <f t="shared" si="76"/>
        <v>945.14400000000001</v>
      </c>
      <c r="AD97" s="198">
        <v>0</v>
      </c>
      <c r="AE97" s="197">
        <f t="shared" si="105"/>
        <v>945.14400000000001</v>
      </c>
      <c r="AF97" s="198">
        <f t="shared" si="77"/>
        <v>63.865000000000002</v>
      </c>
      <c r="AG97" s="197">
        <v>0</v>
      </c>
      <c r="AH97" s="234">
        <v>63.865000000000002</v>
      </c>
      <c r="AI97" s="198">
        <f t="shared" si="78"/>
        <v>328.99599999999998</v>
      </c>
      <c r="AJ97" s="197">
        <v>0</v>
      </c>
      <c r="AK97" s="234">
        <v>328.99599999999998</v>
      </c>
      <c r="AL97" s="198">
        <f t="shared" si="79"/>
        <v>208.2</v>
      </c>
      <c r="AM97" s="197">
        <v>0</v>
      </c>
      <c r="AN97" s="234">
        <v>208.2</v>
      </c>
      <c r="AO97" s="198">
        <f t="shared" si="80"/>
        <v>601.06099999999992</v>
      </c>
      <c r="AP97" s="198">
        <v>0</v>
      </c>
      <c r="AQ97" s="197">
        <f t="shared" si="106"/>
        <v>601.06099999999992</v>
      </c>
      <c r="AR97" s="198">
        <f t="shared" si="112"/>
        <v>1546.2049999999999</v>
      </c>
      <c r="AS97" s="198">
        <v>0</v>
      </c>
      <c r="AT97" s="219">
        <f t="shared" si="107"/>
        <v>1546.2049999999999</v>
      </c>
      <c r="AU97" s="198">
        <f t="shared" si="81"/>
        <v>153.73948999999999</v>
      </c>
      <c r="AV97" s="197">
        <v>0</v>
      </c>
      <c r="AW97" s="235">
        <v>153.73948999999999</v>
      </c>
      <c r="AX97" s="198">
        <f t="shared" si="82"/>
        <v>181.27448999999999</v>
      </c>
      <c r="AY97" s="197">
        <v>0</v>
      </c>
      <c r="AZ97" s="234">
        <v>181.27448999999999</v>
      </c>
      <c r="BA97" s="198">
        <f t="shared" si="83"/>
        <v>228.81</v>
      </c>
      <c r="BB97" s="197">
        <v>0</v>
      </c>
      <c r="BC97" s="234">
        <v>228.81</v>
      </c>
      <c r="BD97" s="198">
        <f t="shared" si="84"/>
        <v>563.82397999999989</v>
      </c>
      <c r="BE97" s="198">
        <v>0</v>
      </c>
      <c r="BF97" s="197">
        <f t="shared" si="108"/>
        <v>563.82397999999989</v>
      </c>
      <c r="BG97" s="198">
        <f t="shared" si="85"/>
        <v>2110.02898</v>
      </c>
      <c r="BH97" s="198">
        <v>0</v>
      </c>
      <c r="BI97" s="197">
        <f t="shared" si="109"/>
        <v>2110.02898</v>
      </c>
      <c r="BJ97" s="198">
        <f t="shared" si="86"/>
        <v>0</v>
      </c>
      <c r="BK97" s="197">
        <v>0</v>
      </c>
      <c r="BL97" s="234">
        <v>0</v>
      </c>
      <c r="BM97" s="198">
        <f t="shared" si="87"/>
        <v>0</v>
      </c>
      <c r="BN97" s="197">
        <v>0</v>
      </c>
      <c r="BO97" s="234">
        <v>0</v>
      </c>
      <c r="BP97" s="198">
        <f t="shared" si="88"/>
        <v>0</v>
      </c>
      <c r="BQ97" s="197">
        <v>0</v>
      </c>
      <c r="BR97" s="234">
        <v>0</v>
      </c>
      <c r="BS97" s="200">
        <f t="shared" si="89"/>
        <v>0</v>
      </c>
      <c r="BT97" s="200">
        <v>0</v>
      </c>
      <c r="BU97" s="120">
        <f t="shared" si="110"/>
        <v>0</v>
      </c>
      <c r="BV97" s="158">
        <f t="shared" si="90"/>
        <v>2110.02898</v>
      </c>
      <c r="BW97" s="158">
        <v>0</v>
      </c>
      <c r="BX97" s="52">
        <f t="shared" si="111"/>
        <v>2110.02898</v>
      </c>
      <c r="BY97" s="228">
        <f t="shared" si="97"/>
        <v>0.90172178632478639</v>
      </c>
    </row>
    <row r="98" spans="2:77" ht="28.2" thickBot="1" x14ac:dyDescent="0.3">
      <c r="B98" s="317" t="s">
        <v>134</v>
      </c>
      <c r="C98" s="326" t="s">
        <v>135</v>
      </c>
      <c r="D98" s="319" t="s">
        <v>32</v>
      </c>
      <c r="E98" s="274">
        <f t="shared" si="65"/>
        <v>0</v>
      </c>
      <c r="F98" s="275">
        <f t="shared" si="66"/>
        <v>0</v>
      </c>
      <c r="G98" s="320"/>
      <c r="H98" s="321">
        <f t="shared" si="67"/>
        <v>0</v>
      </c>
      <c r="I98" s="321">
        <f t="shared" si="68"/>
        <v>0</v>
      </c>
      <c r="J98" s="320"/>
      <c r="K98" s="321">
        <f t="shared" si="69"/>
        <v>0</v>
      </c>
      <c r="L98" s="321">
        <f t="shared" si="70"/>
        <v>0</v>
      </c>
      <c r="M98" s="320"/>
      <c r="N98" s="321">
        <f t="shared" si="71"/>
        <v>0</v>
      </c>
      <c r="O98" s="321">
        <f t="shared" si="92"/>
        <v>0</v>
      </c>
      <c r="P98" s="320"/>
      <c r="Q98" s="277">
        <f t="shared" si="72"/>
        <v>0</v>
      </c>
      <c r="R98" s="278">
        <f>R99+R100</f>
        <v>0</v>
      </c>
      <c r="S98" s="633">
        <f>S99+S100</f>
        <v>0</v>
      </c>
      <c r="T98" s="279">
        <f t="shared" si="73"/>
        <v>0</v>
      </c>
      <c r="U98" s="280">
        <f>U99+U100</f>
        <v>0</v>
      </c>
      <c r="V98" s="281">
        <f>V99+V100</f>
        <v>0</v>
      </c>
      <c r="W98" s="279">
        <f t="shared" si="74"/>
        <v>0</v>
      </c>
      <c r="X98" s="280">
        <f>X99+X100</f>
        <v>0</v>
      </c>
      <c r="Y98" s="281">
        <f>Y99+Y100</f>
        <v>0</v>
      </c>
      <c r="Z98" s="279">
        <f t="shared" si="75"/>
        <v>0</v>
      </c>
      <c r="AA98" s="280">
        <f>AA99+AA100</f>
        <v>0</v>
      </c>
      <c r="AB98" s="281">
        <f>AB99+AB100</f>
        <v>0</v>
      </c>
      <c r="AC98" s="283">
        <f t="shared" si="76"/>
        <v>0</v>
      </c>
      <c r="AD98" s="284">
        <f>AD99+AD100</f>
        <v>0</v>
      </c>
      <c r="AE98" s="285">
        <f>AE99+AE100</f>
        <v>0</v>
      </c>
      <c r="AF98" s="283">
        <f t="shared" si="77"/>
        <v>0</v>
      </c>
      <c r="AG98" s="284">
        <f>AG99+AG100</f>
        <v>0</v>
      </c>
      <c r="AH98" s="281">
        <f>AH99+AH100</f>
        <v>0</v>
      </c>
      <c r="AI98" s="283">
        <f t="shared" si="78"/>
        <v>0</v>
      </c>
      <c r="AJ98" s="284">
        <f>AJ99+AJ100</f>
        <v>0</v>
      </c>
      <c r="AK98" s="281">
        <f>AK99+AK100</f>
        <v>0</v>
      </c>
      <c r="AL98" s="283">
        <f t="shared" si="79"/>
        <v>0</v>
      </c>
      <c r="AM98" s="284">
        <f>AM99+AM100</f>
        <v>0</v>
      </c>
      <c r="AN98" s="281">
        <f>AN99+AN100</f>
        <v>0</v>
      </c>
      <c r="AO98" s="283">
        <f>AP98+AQ98</f>
        <v>0</v>
      </c>
      <c r="AP98" s="284">
        <f>AP99+AP100</f>
        <v>0</v>
      </c>
      <c r="AQ98" s="285">
        <f>AQ99+AQ100</f>
        <v>0</v>
      </c>
      <c r="AR98" s="283">
        <f t="shared" si="112"/>
        <v>0</v>
      </c>
      <c r="AS98" s="284">
        <f>AS99+AS100</f>
        <v>0</v>
      </c>
      <c r="AT98" s="285">
        <f>AT99+AT100</f>
        <v>0</v>
      </c>
      <c r="AU98" s="283">
        <f t="shared" si="81"/>
        <v>0</v>
      </c>
      <c r="AV98" s="284">
        <f>AV99+AV100</f>
        <v>0</v>
      </c>
      <c r="AW98" s="282">
        <v>0</v>
      </c>
      <c r="AX98" s="283">
        <f t="shared" si="82"/>
        <v>0</v>
      </c>
      <c r="AY98" s="284">
        <f>AY99+AY100</f>
        <v>0</v>
      </c>
      <c r="AZ98" s="281">
        <v>0</v>
      </c>
      <c r="BA98" s="283">
        <f t="shared" si="83"/>
        <v>0</v>
      </c>
      <c r="BB98" s="284">
        <f>BB99+BB100</f>
        <v>0</v>
      </c>
      <c r="BC98" s="281">
        <f>BC99+BC100</f>
        <v>0</v>
      </c>
      <c r="BD98" s="283">
        <f t="shared" si="84"/>
        <v>0</v>
      </c>
      <c r="BE98" s="284">
        <f>BE99+BE100</f>
        <v>0</v>
      </c>
      <c r="BF98" s="285">
        <f>BF99+BF100</f>
        <v>0</v>
      </c>
      <c r="BG98" s="283">
        <f t="shared" si="85"/>
        <v>0</v>
      </c>
      <c r="BH98" s="283">
        <f>BH99+BH100</f>
        <v>0</v>
      </c>
      <c r="BI98" s="285">
        <f>BI99+BI100</f>
        <v>0</v>
      </c>
      <c r="BJ98" s="283">
        <f t="shared" si="86"/>
        <v>0</v>
      </c>
      <c r="BK98" s="284">
        <f>BK99+BK100</f>
        <v>0</v>
      </c>
      <c r="BL98" s="281">
        <f>BL99+BL100</f>
        <v>0</v>
      </c>
      <c r="BM98" s="283">
        <f t="shared" si="87"/>
        <v>0</v>
      </c>
      <c r="BN98" s="284">
        <f>BN99+BN100</f>
        <v>0</v>
      </c>
      <c r="BO98" s="281">
        <f>BO99+BO100</f>
        <v>0</v>
      </c>
      <c r="BP98" s="283">
        <f t="shared" si="88"/>
        <v>0</v>
      </c>
      <c r="BQ98" s="284">
        <f>BQ99+BQ100</f>
        <v>0</v>
      </c>
      <c r="BR98" s="281">
        <f>BR99+BR100</f>
        <v>0</v>
      </c>
      <c r="BS98" s="287">
        <f t="shared" si="89"/>
        <v>0</v>
      </c>
      <c r="BT98" s="288">
        <f>BT99+BT100</f>
        <v>0</v>
      </c>
      <c r="BU98" s="288">
        <f>BU99+BU100</f>
        <v>0</v>
      </c>
      <c r="BV98" s="287">
        <f t="shared" si="90"/>
        <v>0</v>
      </c>
      <c r="BW98" s="288">
        <f>BW99+BW100</f>
        <v>0</v>
      </c>
      <c r="BX98" s="288">
        <f>BX99+BX100</f>
        <v>0</v>
      </c>
      <c r="BY98" s="290" t="e">
        <f t="shared" si="97"/>
        <v>#DIV/0!</v>
      </c>
    </row>
    <row r="99" spans="2:77" ht="22.5" customHeight="1" thickBot="1" x14ac:dyDescent="0.3">
      <c r="B99" s="327" t="s">
        <v>136</v>
      </c>
      <c r="C99" s="328" t="s">
        <v>137</v>
      </c>
      <c r="D99" s="329" t="s">
        <v>32</v>
      </c>
      <c r="E99" s="330">
        <f t="shared" si="65"/>
        <v>0</v>
      </c>
      <c r="F99" s="331">
        <f t="shared" si="66"/>
        <v>0</v>
      </c>
      <c r="G99" s="332"/>
      <c r="H99" s="333">
        <f t="shared" si="67"/>
        <v>0</v>
      </c>
      <c r="I99" s="333">
        <f t="shared" si="68"/>
        <v>0</v>
      </c>
      <c r="J99" s="332"/>
      <c r="K99" s="333">
        <f t="shared" si="69"/>
        <v>0</v>
      </c>
      <c r="L99" s="333">
        <f t="shared" si="70"/>
        <v>0</v>
      </c>
      <c r="M99" s="332"/>
      <c r="N99" s="333">
        <f t="shared" si="71"/>
        <v>0</v>
      </c>
      <c r="O99" s="333">
        <f t="shared" si="92"/>
        <v>0</v>
      </c>
      <c r="P99" s="332"/>
      <c r="Q99" s="334">
        <f t="shared" si="72"/>
        <v>0</v>
      </c>
      <c r="R99" s="335">
        <v>0</v>
      </c>
      <c r="S99" s="636">
        <v>0</v>
      </c>
      <c r="T99" s="336">
        <f t="shared" si="73"/>
        <v>0</v>
      </c>
      <c r="U99" s="337">
        <v>0</v>
      </c>
      <c r="V99" s="338">
        <v>0</v>
      </c>
      <c r="W99" s="336">
        <f t="shared" si="74"/>
        <v>0</v>
      </c>
      <c r="X99" s="337">
        <v>0</v>
      </c>
      <c r="Y99" s="338">
        <v>0</v>
      </c>
      <c r="Z99" s="336">
        <f t="shared" si="75"/>
        <v>0</v>
      </c>
      <c r="AA99" s="337">
        <v>0</v>
      </c>
      <c r="AB99" s="338">
        <v>0</v>
      </c>
      <c r="AC99" s="218">
        <f t="shared" si="76"/>
        <v>0</v>
      </c>
      <c r="AD99" s="219">
        <v>0</v>
      </c>
      <c r="AE99" s="207">
        <f>T99+W99+Z99</f>
        <v>0</v>
      </c>
      <c r="AF99" s="218">
        <f t="shared" si="77"/>
        <v>0</v>
      </c>
      <c r="AG99" s="219">
        <v>0</v>
      </c>
      <c r="AH99" s="338">
        <v>0</v>
      </c>
      <c r="AI99" s="218">
        <f t="shared" si="78"/>
        <v>0</v>
      </c>
      <c r="AJ99" s="219">
        <v>0</v>
      </c>
      <c r="AK99" s="338">
        <v>0</v>
      </c>
      <c r="AL99" s="218">
        <f t="shared" si="79"/>
        <v>0</v>
      </c>
      <c r="AM99" s="219">
        <v>0</v>
      </c>
      <c r="AN99" s="338">
        <v>0</v>
      </c>
      <c r="AO99" s="218">
        <f t="shared" si="80"/>
        <v>0</v>
      </c>
      <c r="AP99" s="219">
        <v>0</v>
      </c>
      <c r="AQ99" s="207">
        <f>AF99+AI99+AL99</f>
        <v>0</v>
      </c>
      <c r="AR99" s="218">
        <f t="shared" si="112"/>
        <v>0</v>
      </c>
      <c r="AS99" s="219">
        <v>0</v>
      </c>
      <c r="AT99" s="207">
        <f>AI99+AL99+AO99</f>
        <v>0</v>
      </c>
      <c r="AU99" s="218">
        <f t="shared" si="81"/>
        <v>0</v>
      </c>
      <c r="AV99" s="219">
        <v>0</v>
      </c>
      <c r="AW99" s="339">
        <v>0</v>
      </c>
      <c r="AX99" s="218">
        <f t="shared" si="82"/>
        <v>0</v>
      </c>
      <c r="AY99" s="219">
        <v>0</v>
      </c>
      <c r="AZ99" s="338">
        <v>0</v>
      </c>
      <c r="BA99" s="218">
        <f t="shared" si="83"/>
        <v>0</v>
      </c>
      <c r="BB99" s="219">
        <v>0</v>
      </c>
      <c r="BC99" s="338">
        <v>0</v>
      </c>
      <c r="BD99" s="218">
        <f t="shared" si="84"/>
        <v>0</v>
      </c>
      <c r="BE99" s="219">
        <v>0</v>
      </c>
      <c r="BF99" s="207">
        <f>AU99+AX99+BA99</f>
        <v>0</v>
      </c>
      <c r="BG99" s="218">
        <f t="shared" si="85"/>
        <v>0</v>
      </c>
      <c r="BH99" s="218">
        <v>0</v>
      </c>
      <c r="BI99" s="207">
        <f>AR99+BD99</f>
        <v>0</v>
      </c>
      <c r="BJ99" s="218">
        <f t="shared" si="86"/>
        <v>0</v>
      </c>
      <c r="BK99" s="219">
        <v>0</v>
      </c>
      <c r="BL99" s="338">
        <v>0</v>
      </c>
      <c r="BM99" s="218">
        <f t="shared" si="87"/>
        <v>0</v>
      </c>
      <c r="BN99" s="219">
        <v>0</v>
      </c>
      <c r="BO99" s="338">
        <v>0</v>
      </c>
      <c r="BP99" s="218">
        <f t="shared" si="88"/>
        <v>0</v>
      </c>
      <c r="BQ99" s="219">
        <v>0</v>
      </c>
      <c r="BR99" s="338">
        <v>0</v>
      </c>
      <c r="BS99" s="221">
        <f t="shared" si="89"/>
        <v>0</v>
      </c>
      <c r="BT99" s="241">
        <v>0</v>
      </c>
      <c r="BU99" s="51">
        <f>BJ99+BM99+BP99</f>
        <v>0</v>
      </c>
      <c r="BV99" s="221">
        <f t="shared" si="90"/>
        <v>0</v>
      </c>
      <c r="BW99" s="241">
        <v>0</v>
      </c>
      <c r="BX99" s="51">
        <f>BG99+BS99</f>
        <v>0</v>
      </c>
      <c r="BY99" s="340"/>
    </row>
    <row r="100" spans="2:77" ht="22.5" customHeight="1" thickBot="1" x14ac:dyDescent="0.3">
      <c r="B100" s="327" t="s">
        <v>138</v>
      </c>
      <c r="C100" s="328" t="s">
        <v>139</v>
      </c>
      <c r="D100" s="329" t="s">
        <v>32</v>
      </c>
      <c r="E100" s="316">
        <f t="shared" si="65"/>
        <v>0</v>
      </c>
      <c r="F100" s="341">
        <f t="shared" si="66"/>
        <v>0</v>
      </c>
      <c r="G100" s="236"/>
      <c r="H100" s="342">
        <f t="shared" si="67"/>
        <v>0</v>
      </c>
      <c r="I100" s="342">
        <f t="shared" si="68"/>
        <v>0</v>
      </c>
      <c r="J100" s="236"/>
      <c r="K100" s="342">
        <f t="shared" si="69"/>
        <v>0</v>
      </c>
      <c r="L100" s="342">
        <f t="shared" si="70"/>
        <v>0</v>
      </c>
      <c r="M100" s="236"/>
      <c r="N100" s="342">
        <f t="shared" si="71"/>
        <v>0</v>
      </c>
      <c r="O100" s="342">
        <f t="shared" si="92"/>
        <v>0</v>
      </c>
      <c r="P100" s="236"/>
      <c r="Q100" s="44">
        <f t="shared" si="72"/>
        <v>0</v>
      </c>
      <c r="R100" s="45">
        <v>0</v>
      </c>
      <c r="S100" s="637"/>
      <c r="T100" s="46">
        <f t="shared" si="73"/>
        <v>0</v>
      </c>
      <c r="U100" s="47">
        <v>0</v>
      </c>
      <c r="V100" s="343">
        <v>0</v>
      </c>
      <c r="W100" s="46">
        <f t="shared" si="74"/>
        <v>0</v>
      </c>
      <c r="X100" s="47">
        <v>0</v>
      </c>
      <c r="Y100" s="343">
        <v>0</v>
      </c>
      <c r="Z100" s="46">
        <f t="shared" si="75"/>
        <v>0</v>
      </c>
      <c r="AA100" s="47">
        <v>0</v>
      </c>
      <c r="AB100" s="343">
        <v>0</v>
      </c>
      <c r="AC100" s="345">
        <f t="shared" si="76"/>
        <v>0</v>
      </c>
      <c r="AD100" s="346">
        <v>0</v>
      </c>
      <c r="AE100" s="207">
        <f>T100+W100+Z100</f>
        <v>0</v>
      </c>
      <c r="AF100" s="345">
        <f t="shared" si="77"/>
        <v>0</v>
      </c>
      <c r="AG100" s="346">
        <v>0</v>
      </c>
      <c r="AH100" s="343">
        <v>0</v>
      </c>
      <c r="AI100" s="345">
        <f t="shared" si="78"/>
        <v>0</v>
      </c>
      <c r="AJ100" s="346">
        <v>0</v>
      </c>
      <c r="AK100" s="343">
        <v>0</v>
      </c>
      <c r="AL100" s="345">
        <f t="shared" si="79"/>
        <v>0</v>
      </c>
      <c r="AM100" s="346">
        <v>0</v>
      </c>
      <c r="AN100" s="343">
        <v>0</v>
      </c>
      <c r="AO100" s="345">
        <f t="shared" si="80"/>
        <v>0</v>
      </c>
      <c r="AP100" s="346">
        <v>0</v>
      </c>
      <c r="AQ100" s="207">
        <f>AF100+AI100+AL100</f>
        <v>0</v>
      </c>
      <c r="AR100" s="345">
        <f t="shared" si="112"/>
        <v>0</v>
      </c>
      <c r="AS100" s="346">
        <v>0</v>
      </c>
      <c r="AT100" s="207">
        <f>AI100+AL100+AO100</f>
        <v>0</v>
      </c>
      <c r="AU100" s="345">
        <f t="shared" si="81"/>
        <v>0</v>
      </c>
      <c r="AV100" s="346">
        <v>0</v>
      </c>
      <c r="AW100" s="344">
        <v>0</v>
      </c>
      <c r="AX100" s="345">
        <f t="shared" si="82"/>
        <v>0</v>
      </c>
      <c r="AY100" s="346">
        <v>0</v>
      </c>
      <c r="AZ100" s="343">
        <v>0</v>
      </c>
      <c r="BA100" s="345">
        <f t="shared" si="83"/>
        <v>0</v>
      </c>
      <c r="BB100" s="346">
        <v>0</v>
      </c>
      <c r="BC100" s="343">
        <v>0</v>
      </c>
      <c r="BD100" s="345">
        <f t="shared" si="84"/>
        <v>0</v>
      </c>
      <c r="BE100" s="346">
        <v>0</v>
      </c>
      <c r="BF100" s="207">
        <f>AU100+AX100+BA100</f>
        <v>0</v>
      </c>
      <c r="BG100" s="345">
        <f t="shared" si="85"/>
        <v>0</v>
      </c>
      <c r="BH100" s="345">
        <v>0</v>
      </c>
      <c r="BI100" s="207">
        <f>AR100+BD100</f>
        <v>0</v>
      </c>
      <c r="BJ100" s="345">
        <f t="shared" si="86"/>
        <v>0</v>
      </c>
      <c r="BK100" s="346">
        <v>0</v>
      </c>
      <c r="BL100" s="343">
        <v>0</v>
      </c>
      <c r="BM100" s="345">
        <f t="shared" si="87"/>
        <v>0</v>
      </c>
      <c r="BN100" s="346">
        <v>0</v>
      </c>
      <c r="BO100" s="343">
        <v>0</v>
      </c>
      <c r="BP100" s="345">
        <f t="shared" si="88"/>
        <v>0</v>
      </c>
      <c r="BQ100" s="346">
        <v>0</v>
      </c>
      <c r="BR100" s="343">
        <v>0</v>
      </c>
      <c r="BS100" s="347">
        <f t="shared" si="89"/>
        <v>0</v>
      </c>
      <c r="BT100" s="348">
        <v>0</v>
      </c>
      <c r="BU100" s="51">
        <f>BJ100+BM100+BP100</f>
        <v>0</v>
      </c>
      <c r="BV100" s="347">
        <f t="shared" si="90"/>
        <v>0</v>
      </c>
      <c r="BW100" s="348">
        <v>0</v>
      </c>
      <c r="BX100" s="51">
        <f>BG100+BS100</f>
        <v>0</v>
      </c>
      <c r="BY100" s="193" t="e">
        <f>BV100/Q100</f>
        <v>#DIV/0!</v>
      </c>
    </row>
    <row r="101" spans="2:77" ht="26.25" customHeight="1" thickBot="1" x14ac:dyDescent="0.3">
      <c r="B101" s="349" t="s">
        <v>140</v>
      </c>
      <c r="C101" s="350" t="s">
        <v>141</v>
      </c>
      <c r="D101" s="351" t="s">
        <v>32</v>
      </c>
      <c r="E101" s="352">
        <f t="shared" si="65"/>
        <v>5678.8720000000003</v>
      </c>
      <c r="F101" s="353">
        <f t="shared" si="66"/>
        <v>1496.5314500000002</v>
      </c>
      <c r="G101" s="354">
        <f>F101/E101</f>
        <v>0.26352618090353158</v>
      </c>
      <c r="H101" s="355">
        <f t="shared" si="67"/>
        <v>530.91700000000003</v>
      </c>
      <c r="I101" s="355">
        <f t="shared" si="68"/>
        <v>2027.4484500000003</v>
      </c>
      <c r="J101" s="354">
        <f>I101/E101</f>
        <v>0.35701605001838399</v>
      </c>
      <c r="K101" s="355">
        <f t="shared" si="69"/>
        <v>703.02383999999995</v>
      </c>
      <c r="L101" s="355">
        <f t="shared" si="70"/>
        <v>2730.4722900000002</v>
      </c>
      <c r="M101" s="354">
        <f>L101/E101</f>
        <v>0.48081243775172255</v>
      </c>
      <c r="N101" s="355">
        <f t="shared" si="71"/>
        <v>0</v>
      </c>
      <c r="O101" s="355">
        <f t="shared" si="92"/>
        <v>2730.4722900000002</v>
      </c>
      <c r="P101" s="354">
        <f>O101/E101</f>
        <v>0.48081243775172255</v>
      </c>
      <c r="Q101" s="356">
        <f t="shared" si="72"/>
        <v>5678.8720000000003</v>
      </c>
      <c r="R101" s="357">
        <v>0</v>
      </c>
      <c r="S101" s="638">
        <f>5187.444+491.428</f>
        <v>5678.8720000000003</v>
      </c>
      <c r="T101" s="358">
        <f t="shared" si="73"/>
        <v>1164.624</v>
      </c>
      <c r="U101" s="359">
        <v>0</v>
      </c>
      <c r="V101" s="360">
        <v>1164.624</v>
      </c>
      <c r="W101" s="358">
        <f t="shared" si="74"/>
        <v>236.55445</v>
      </c>
      <c r="X101" s="359">
        <v>0</v>
      </c>
      <c r="Y101" s="360">
        <v>236.55445</v>
      </c>
      <c r="Z101" s="358">
        <f t="shared" si="75"/>
        <v>95.352999999999994</v>
      </c>
      <c r="AA101" s="359">
        <v>0</v>
      </c>
      <c r="AB101" s="360">
        <v>95.352999999999994</v>
      </c>
      <c r="AC101" s="362">
        <f t="shared" si="76"/>
        <v>1496.5314500000002</v>
      </c>
      <c r="AD101" s="362">
        <v>0</v>
      </c>
      <c r="AE101" s="172">
        <f>T101+W101+Z101</f>
        <v>1496.5314500000002</v>
      </c>
      <c r="AF101" s="363">
        <f t="shared" si="77"/>
        <v>262.29899999999998</v>
      </c>
      <c r="AG101" s="362">
        <v>0</v>
      </c>
      <c r="AH101" s="360">
        <v>262.29899999999998</v>
      </c>
      <c r="AI101" s="363">
        <f t="shared" si="78"/>
        <v>143.45099999999999</v>
      </c>
      <c r="AJ101" s="362">
        <v>0</v>
      </c>
      <c r="AK101" s="360">
        <v>143.45099999999999</v>
      </c>
      <c r="AL101" s="363">
        <f t="shared" si="79"/>
        <v>125.167</v>
      </c>
      <c r="AM101" s="362">
        <v>0</v>
      </c>
      <c r="AN101" s="360">
        <v>125.167</v>
      </c>
      <c r="AO101" s="363">
        <f t="shared" si="80"/>
        <v>530.91700000000003</v>
      </c>
      <c r="AP101" s="362">
        <v>0</v>
      </c>
      <c r="AQ101" s="172">
        <f>AF101+AI101+AL101</f>
        <v>530.91700000000003</v>
      </c>
      <c r="AR101" s="363">
        <f t="shared" si="112"/>
        <v>2027.4484500000003</v>
      </c>
      <c r="AS101" s="362">
        <v>0</v>
      </c>
      <c r="AT101" s="172">
        <f>AC101+AO101</f>
        <v>2027.4484500000003</v>
      </c>
      <c r="AU101" s="363">
        <f t="shared" si="81"/>
        <v>181.82549</v>
      </c>
      <c r="AV101" s="362">
        <v>0</v>
      </c>
      <c r="AW101" s="361">
        <v>181.82549</v>
      </c>
      <c r="AX101" s="363">
        <f t="shared" si="82"/>
        <v>366.82934999999998</v>
      </c>
      <c r="AY101" s="362">
        <v>0</v>
      </c>
      <c r="AZ101" s="360">
        <v>366.82934999999998</v>
      </c>
      <c r="BA101" s="363">
        <f t="shared" si="83"/>
        <v>154.369</v>
      </c>
      <c r="BB101" s="362">
        <v>0</v>
      </c>
      <c r="BC101" s="360">
        <v>154.369</v>
      </c>
      <c r="BD101" s="363">
        <f t="shared" si="84"/>
        <v>703.02383999999995</v>
      </c>
      <c r="BE101" s="362">
        <v>0</v>
      </c>
      <c r="BF101" s="172">
        <f>AU101+AX101+BA101</f>
        <v>703.02383999999995</v>
      </c>
      <c r="BG101" s="363">
        <f t="shared" si="85"/>
        <v>2730.4722900000002</v>
      </c>
      <c r="BH101" s="364">
        <v>0</v>
      </c>
      <c r="BI101" s="172">
        <f>AR101+BD101</f>
        <v>2730.4722900000002</v>
      </c>
      <c r="BJ101" s="363">
        <f t="shared" si="86"/>
        <v>0</v>
      </c>
      <c r="BK101" s="362">
        <v>0</v>
      </c>
      <c r="BL101" s="360">
        <v>0</v>
      </c>
      <c r="BM101" s="363">
        <f t="shared" si="87"/>
        <v>0</v>
      </c>
      <c r="BN101" s="362">
        <v>0</v>
      </c>
      <c r="BO101" s="360">
        <v>0</v>
      </c>
      <c r="BP101" s="363">
        <f t="shared" si="88"/>
        <v>0</v>
      </c>
      <c r="BQ101" s="362">
        <v>0</v>
      </c>
      <c r="BR101" s="360">
        <v>0</v>
      </c>
      <c r="BS101" s="365">
        <f t="shared" si="89"/>
        <v>0</v>
      </c>
      <c r="BT101" s="366">
        <v>0</v>
      </c>
      <c r="BU101" s="137">
        <v>0</v>
      </c>
      <c r="BV101" s="365">
        <f t="shared" si="90"/>
        <v>2730.4722900000002</v>
      </c>
      <c r="BW101" s="366">
        <v>0</v>
      </c>
      <c r="BX101" s="137">
        <f>BG101+BS101</f>
        <v>2730.4722900000002</v>
      </c>
      <c r="BY101" s="367">
        <f>BV101/Q101</f>
        <v>0.48081243775172255</v>
      </c>
    </row>
    <row r="102" spans="2:77" ht="24" customHeight="1" thickBot="1" x14ac:dyDescent="0.3">
      <c r="B102" s="368"/>
      <c r="C102" s="369" t="s">
        <v>142</v>
      </c>
      <c r="D102" s="370" t="s">
        <v>32</v>
      </c>
      <c r="E102" s="274">
        <f t="shared" si="65"/>
        <v>51874.440205000006</v>
      </c>
      <c r="F102" s="275">
        <f t="shared" si="66"/>
        <v>7914.6088400000008</v>
      </c>
      <c r="G102" s="371">
        <f>AE102/E102</f>
        <v>0.1525724192631796</v>
      </c>
      <c r="H102" s="372">
        <f t="shared" si="67"/>
        <v>9026.7556599999989</v>
      </c>
      <c r="I102" s="372">
        <f t="shared" si="68"/>
        <v>16941.3645</v>
      </c>
      <c r="J102" s="371">
        <f>I102/E102</f>
        <v>0.32658404472511449</v>
      </c>
      <c r="K102" s="372">
        <f t="shared" si="69"/>
        <v>24073.710138148152</v>
      </c>
      <c r="L102" s="372">
        <f t="shared" si="70"/>
        <v>41015.074638148144</v>
      </c>
      <c r="M102" s="371">
        <f>L102/E102</f>
        <v>0.79066057341655582</v>
      </c>
      <c r="N102" s="372">
        <f t="shared" si="71"/>
        <v>0</v>
      </c>
      <c r="O102" s="276">
        <f t="shared" si="92"/>
        <v>41015.074638148144</v>
      </c>
      <c r="P102" s="23">
        <f>O102/E102</f>
        <v>0.79066057341655582</v>
      </c>
      <c r="Q102" s="373">
        <f t="shared" si="72"/>
        <v>51874.440205000006</v>
      </c>
      <c r="R102" s="374">
        <f>R98+R91+R76+R13+R101</f>
        <v>0</v>
      </c>
      <c r="S102" s="639">
        <f>S98+S91+S76+S6+S101</f>
        <v>51874.440205000006</v>
      </c>
      <c r="T102" s="375">
        <f t="shared" si="73"/>
        <v>3530.6630000000005</v>
      </c>
      <c r="U102" s="376">
        <f>U98+U91+U76+U13+U101</f>
        <v>0</v>
      </c>
      <c r="V102" s="377">
        <f>V98+V91+V76+V6+V101</f>
        <v>3530.6630000000005</v>
      </c>
      <c r="W102" s="375">
        <f t="shared" si="74"/>
        <v>2067.3269399999999</v>
      </c>
      <c r="X102" s="376">
        <f>X98+X91+X76+X13+X101</f>
        <v>0</v>
      </c>
      <c r="Y102" s="377">
        <f>Y98+Y91+Y76+Y6+Y101</f>
        <v>2067.3269399999999</v>
      </c>
      <c r="Z102" s="375">
        <f t="shared" si="75"/>
        <v>2316.6188999999999</v>
      </c>
      <c r="AA102" s="376">
        <f>AA98+AA91+AA76+AA13+AA101</f>
        <v>0</v>
      </c>
      <c r="AB102" s="377">
        <f>AB98+AB91+AB76+AB6+AB101</f>
        <v>2316.6188999999999</v>
      </c>
      <c r="AC102" s="283">
        <f t="shared" si="76"/>
        <v>7914.6088400000008</v>
      </c>
      <c r="AD102" s="284">
        <f>AD98+AD91+AD76+AD6+AD101</f>
        <v>0</v>
      </c>
      <c r="AE102" s="284">
        <f>AE98+AE91+AE76+AE6+AE101</f>
        <v>7914.6088400000008</v>
      </c>
      <c r="AF102" s="283">
        <f t="shared" si="77"/>
        <v>2644.7240000000002</v>
      </c>
      <c r="AG102" s="284">
        <f>AG98+AG91+AG76+AG6+AG101</f>
        <v>0</v>
      </c>
      <c r="AH102" s="377">
        <f>AH98+AH91+AH76+AH6+AH101</f>
        <v>2644.7240000000002</v>
      </c>
      <c r="AI102" s="283">
        <f t="shared" si="78"/>
        <v>1808.7887299999998</v>
      </c>
      <c r="AJ102" s="284">
        <f>AJ98+AJ91+AJ76+AJ6+AJ101</f>
        <v>0</v>
      </c>
      <c r="AK102" s="377">
        <f>AK98+AK91+AK76+AK6+AK101</f>
        <v>1808.7887299999998</v>
      </c>
      <c r="AL102" s="283">
        <f t="shared" si="79"/>
        <v>4573.2429300000013</v>
      </c>
      <c r="AM102" s="284">
        <f>AM98+AM91+AM76+AM6+AM101</f>
        <v>0</v>
      </c>
      <c r="AN102" s="377">
        <f>AN98+AN91+AN76+AN6+AN101</f>
        <v>4573.2429300000013</v>
      </c>
      <c r="AO102" s="283">
        <f t="shared" si="80"/>
        <v>9026.7556599999989</v>
      </c>
      <c r="AP102" s="284">
        <f>AP98+AP91+AP76+AP6+AP101</f>
        <v>0</v>
      </c>
      <c r="AQ102" s="284">
        <f>AQ98+AQ91+AQ76+AQ6+AQ101</f>
        <v>9026.7556599999989</v>
      </c>
      <c r="AR102" s="283">
        <f t="shared" si="112"/>
        <v>16941.3645</v>
      </c>
      <c r="AS102" s="284">
        <f>AS98+AS91+AS76+AS6+AS101</f>
        <v>0</v>
      </c>
      <c r="AT102" s="284">
        <f>AT98+AT91+AT76+AT6+AT101</f>
        <v>16941.3645</v>
      </c>
      <c r="AU102" s="283">
        <f t="shared" si="81"/>
        <v>6834.205388148147</v>
      </c>
      <c r="AV102" s="284">
        <f>AV98+AV91+AV76+AV6+AV101</f>
        <v>0</v>
      </c>
      <c r="AW102" s="378">
        <v>6834.205388148147</v>
      </c>
      <c r="AX102" s="283">
        <f t="shared" si="82"/>
        <v>7626.2518399999999</v>
      </c>
      <c r="AY102" s="284">
        <f>AY98+AY91+AY76+AY6+AY101</f>
        <v>0</v>
      </c>
      <c r="AZ102" s="377">
        <v>7626.2518399999999</v>
      </c>
      <c r="BA102" s="283">
        <f t="shared" si="83"/>
        <v>9613.2529100000011</v>
      </c>
      <c r="BB102" s="284">
        <f>BB98+BB91+BB76+BB6+BB101</f>
        <v>0</v>
      </c>
      <c r="BC102" s="377">
        <f>BC98+BC91+BC76+BC6+BC101</f>
        <v>9613.2529100000011</v>
      </c>
      <c r="BD102" s="283">
        <f t="shared" si="84"/>
        <v>24073.710138148152</v>
      </c>
      <c r="BE102" s="284">
        <f>BE98+BE91+BE76+BE6+BE101</f>
        <v>0</v>
      </c>
      <c r="BF102" s="284">
        <f>BF98+BF91+BF76+BF6+BF101</f>
        <v>24073.710138148152</v>
      </c>
      <c r="BG102" s="283">
        <f t="shared" si="85"/>
        <v>41015.074638148144</v>
      </c>
      <c r="BH102" s="283">
        <f>BH98+BH91+BH76+BH6+BH101</f>
        <v>0</v>
      </c>
      <c r="BI102" s="284">
        <f>BI98+BI91+BI76+BI6+BI101</f>
        <v>41015.074638148144</v>
      </c>
      <c r="BJ102" s="283">
        <f t="shared" si="86"/>
        <v>0</v>
      </c>
      <c r="BK102" s="284">
        <f>BK98+BK91+BK76+BK6+BK101</f>
        <v>0</v>
      </c>
      <c r="BL102" s="377">
        <f>BL98+BL91+BL76+BL6+BL101</f>
        <v>0</v>
      </c>
      <c r="BM102" s="283">
        <f t="shared" si="87"/>
        <v>0</v>
      </c>
      <c r="BN102" s="284">
        <f>BN98+BN91+BN76+BN6+BN101</f>
        <v>0</v>
      </c>
      <c r="BO102" s="377">
        <f>BO98+BO91+BO76+BO6+BO101</f>
        <v>0</v>
      </c>
      <c r="BP102" s="283">
        <f t="shared" si="88"/>
        <v>0</v>
      </c>
      <c r="BQ102" s="284">
        <f>BQ98+BQ91+BQ76+BQ6+BQ101</f>
        <v>0</v>
      </c>
      <c r="BR102" s="377">
        <f>BR98+BR91+BR76+BR6+BR101</f>
        <v>0</v>
      </c>
      <c r="BS102" s="287">
        <f t="shared" si="89"/>
        <v>0</v>
      </c>
      <c r="BT102" s="288">
        <f>BT98+BT91+BT76+BT6+BT101</f>
        <v>0</v>
      </c>
      <c r="BU102" s="288">
        <f>BU98+BU91+BU76+BU6+BU101</f>
        <v>0</v>
      </c>
      <c r="BV102" s="287">
        <f t="shared" si="90"/>
        <v>41015.074638148144</v>
      </c>
      <c r="BW102" s="288">
        <f>BW98+BW91+BW76+BW6+BW101</f>
        <v>0</v>
      </c>
      <c r="BX102" s="288">
        <f>BX98+BX91+BX76+BX6+BX101</f>
        <v>41015.074638148144</v>
      </c>
      <c r="BY102" s="290">
        <f>BV102/Q102</f>
        <v>0.79066057341655582</v>
      </c>
    </row>
    <row r="103" spans="2:77" ht="9.75" customHeight="1" x14ac:dyDescent="0.25">
      <c r="B103" s="379"/>
      <c r="C103" s="380"/>
      <c r="D103" s="379"/>
      <c r="E103" s="381"/>
      <c r="F103" s="382"/>
      <c r="G103" s="383"/>
      <c r="H103" s="382"/>
      <c r="I103" s="382"/>
      <c r="J103" s="383"/>
      <c r="K103" s="382"/>
      <c r="L103" s="382"/>
      <c r="M103" s="383"/>
      <c r="N103" s="382"/>
      <c r="O103" s="382"/>
      <c r="P103" s="383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5"/>
      <c r="BT103" s="385"/>
      <c r="BU103" s="385"/>
      <c r="BV103" s="385"/>
      <c r="BW103" s="385"/>
      <c r="BX103" s="385"/>
      <c r="BY103" s="383"/>
    </row>
    <row r="104" spans="2:77" ht="28.5" customHeight="1" thickBot="1" x14ac:dyDescent="0.3">
      <c r="B104" s="386" t="s">
        <v>143</v>
      </c>
      <c r="C104" s="386"/>
      <c r="D104" s="386"/>
      <c r="E104" s="387"/>
      <c r="F104" s="387"/>
      <c r="G104" s="387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90"/>
      <c r="BH104" s="390"/>
      <c r="BI104" s="390"/>
      <c r="BJ104" s="388"/>
      <c r="BK104" s="388"/>
      <c r="BL104" s="388"/>
      <c r="BM104" s="388"/>
      <c r="BN104" s="388"/>
      <c r="BO104" s="388"/>
      <c r="BP104" s="388"/>
      <c r="BQ104" s="388"/>
      <c r="BR104" s="388"/>
      <c r="BS104" s="391"/>
      <c r="BT104" s="391"/>
      <c r="BU104" s="391"/>
      <c r="BV104" s="392"/>
      <c r="BW104" s="392"/>
      <c r="BX104" s="392"/>
    </row>
    <row r="105" spans="2:77" ht="15.75" customHeight="1" thickBot="1" x14ac:dyDescent="0.3">
      <c r="B105" s="790" t="s">
        <v>144</v>
      </c>
      <c r="C105" s="794" t="s">
        <v>145</v>
      </c>
      <c r="D105" s="393" t="s">
        <v>52</v>
      </c>
      <c r="E105" s="202">
        <f t="shared" ref="E105:E145" si="113">Q105</f>
        <v>0</v>
      </c>
      <c r="F105" s="42">
        <f t="shared" ref="F105:F145" si="114">AC105</f>
        <v>0</v>
      </c>
      <c r="G105" s="40"/>
      <c r="H105" s="42">
        <f t="shared" ref="H105:H145" si="115">AO105</f>
        <v>0</v>
      </c>
      <c r="I105" s="42">
        <f t="shared" ref="I105:I145" si="116">AR105</f>
        <v>0</v>
      </c>
      <c r="J105" s="40"/>
      <c r="K105" s="42">
        <f t="shared" ref="K105:K145" si="117">BD105</f>
        <v>0</v>
      </c>
      <c r="L105" s="43">
        <f t="shared" ref="L105:L145" si="118">BG105</f>
        <v>0</v>
      </c>
      <c r="M105" s="40"/>
      <c r="N105" s="42">
        <f t="shared" ref="N105:N145" si="119">BS105</f>
        <v>0</v>
      </c>
      <c r="O105" s="394">
        <f t="shared" ref="O105:O145" si="120">BV105</f>
        <v>0</v>
      </c>
      <c r="P105" s="40"/>
      <c r="Q105" s="671">
        <f t="shared" ref="Q105:Q116" si="121">R105+S105</f>
        <v>0</v>
      </c>
      <c r="R105" s="671">
        <v>0</v>
      </c>
      <c r="S105" s="672"/>
      <c r="T105" s="673">
        <f t="shared" ref="T105:T116" si="122">U105+V105</f>
        <v>0</v>
      </c>
      <c r="U105" s="673">
        <v>0</v>
      </c>
      <c r="V105" s="674">
        <v>0</v>
      </c>
      <c r="W105" s="673">
        <f t="shared" ref="W105:W116" si="123">X105+Y105</f>
        <v>0</v>
      </c>
      <c r="X105" s="673">
        <v>0</v>
      </c>
      <c r="Y105" s="674">
        <v>0</v>
      </c>
      <c r="Z105" s="673">
        <f t="shared" ref="Z105:Z116" si="124">AA105+AB105</f>
        <v>0</v>
      </c>
      <c r="AA105" s="673">
        <v>0</v>
      </c>
      <c r="AB105" s="674">
        <v>0</v>
      </c>
      <c r="AC105" s="673">
        <f t="shared" ref="AC105:AC116" si="125">AD105+AE105</f>
        <v>0</v>
      </c>
      <c r="AD105" s="673">
        <v>0</v>
      </c>
      <c r="AE105" s="207">
        <f t="shared" ref="AE105:AE127" si="126">T105+W105+Z105</f>
        <v>0</v>
      </c>
      <c r="AF105" s="396">
        <f t="shared" ref="AF105:AF116" si="127">AG105+AH105</f>
        <v>0</v>
      </c>
      <c r="AG105" s="396">
        <v>0</v>
      </c>
      <c r="AH105" s="397">
        <v>0</v>
      </c>
      <c r="AI105" s="396">
        <f t="shared" ref="AI105:AI116" si="128">AJ105+AK105</f>
        <v>0</v>
      </c>
      <c r="AJ105" s="396">
        <v>0</v>
      </c>
      <c r="AK105" s="398">
        <v>0</v>
      </c>
      <c r="AL105" s="396">
        <f t="shared" ref="AL105:AL116" si="129">AM105+AN105</f>
        <v>0</v>
      </c>
      <c r="AM105" s="396">
        <v>0</v>
      </c>
      <c r="AN105" s="397">
        <v>0</v>
      </c>
      <c r="AO105" s="399"/>
      <c r="AP105" s="400"/>
      <c r="AQ105" s="207">
        <f t="shared" ref="AQ105:AQ127" si="130">AF105+AI105+AL105</f>
        <v>0</v>
      </c>
      <c r="AR105" s="207">
        <f t="shared" ref="AR105:AR116" si="131">AS105+AT105</f>
        <v>0</v>
      </c>
      <c r="AS105" s="400"/>
      <c r="AT105" s="207">
        <f t="shared" ref="AT105:AT116" si="132">AC105+AO105</f>
        <v>0</v>
      </c>
      <c r="AU105" s="396">
        <f t="shared" ref="AU105:AU116" si="133">AV105+AW105</f>
        <v>0</v>
      </c>
      <c r="AV105" s="396">
        <v>0</v>
      </c>
      <c r="AW105" s="398">
        <v>0</v>
      </c>
      <c r="AX105" s="401">
        <f t="shared" ref="AX105:AX114" si="134">AY105+AZ105</f>
        <v>0</v>
      </c>
      <c r="AY105" s="400"/>
      <c r="AZ105" s="397">
        <v>0</v>
      </c>
      <c r="BA105" s="396">
        <f t="shared" ref="BA105:BA116" si="135">BB105+BC105</f>
        <v>0</v>
      </c>
      <c r="BB105" s="396">
        <v>0</v>
      </c>
      <c r="BC105" s="397">
        <v>0</v>
      </c>
      <c r="BD105" s="396">
        <f t="shared" ref="BD105:BD116" si="136">BE105+BF105</f>
        <v>0</v>
      </c>
      <c r="BE105" s="396">
        <v>0</v>
      </c>
      <c r="BF105" s="207">
        <f t="shared" ref="BF105:BF127" si="137">AU105+AX105+BA105</f>
        <v>0</v>
      </c>
      <c r="BG105" s="223">
        <f t="shared" ref="BG105:BG116" si="138">BH105+BI105</f>
        <v>0</v>
      </c>
      <c r="BH105" s="223">
        <v>0</v>
      </c>
      <c r="BI105" s="207">
        <f t="shared" ref="BI105:BI116" si="139">AR105+BD105</f>
        <v>0</v>
      </c>
      <c r="BJ105" s="396">
        <f t="shared" ref="BJ105:BJ116" si="140">BK105+BL105</f>
        <v>0</v>
      </c>
      <c r="BK105" s="396">
        <v>0</v>
      </c>
      <c r="BL105" s="397">
        <v>0</v>
      </c>
      <c r="BM105" s="396">
        <f t="shared" ref="BM105:BM116" si="141">BN105+BO105</f>
        <v>0</v>
      </c>
      <c r="BN105" s="396">
        <v>0</v>
      </c>
      <c r="BO105" s="397">
        <v>0</v>
      </c>
      <c r="BP105" s="396">
        <f t="shared" ref="BP105:BP116" si="142">BQ105+BR105</f>
        <v>0</v>
      </c>
      <c r="BQ105" s="396">
        <v>0</v>
      </c>
      <c r="BR105" s="397">
        <v>0</v>
      </c>
      <c r="BS105" s="396">
        <f t="shared" ref="BS105:BS116" si="143">BT105+BU105</f>
        <v>0</v>
      </c>
      <c r="BT105" s="396">
        <v>0</v>
      </c>
      <c r="BU105" s="51">
        <f t="shared" ref="BU105:BU127" si="144">BJ105+BM105+BP105</f>
        <v>0</v>
      </c>
      <c r="BV105" s="225">
        <f t="shared" ref="BV105:BV116" si="145">BW105+BX105</f>
        <v>0</v>
      </c>
      <c r="BW105" s="225">
        <v>0</v>
      </c>
      <c r="BX105" s="51">
        <f t="shared" ref="BX105:BX126" si="146">BG105+BS105</f>
        <v>0</v>
      </c>
      <c r="BY105" s="242"/>
    </row>
    <row r="106" spans="2:77" ht="15.75" customHeight="1" thickBot="1" x14ac:dyDescent="0.3">
      <c r="B106" s="784"/>
      <c r="C106" s="795"/>
      <c r="D106" s="402" t="s">
        <v>146</v>
      </c>
      <c r="E106" s="403">
        <f t="shared" si="113"/>
        <v>0</v>
      </c>
      <c r="F106" s="244">
        <f t="shared" si="114"/>
        <v>0</v>
      </c>
      <c r="G106" s="108"/>
      <c r="H106" s="110">
        <f t="shared" si="115"/>
        <v>0</v>
      </c>
      <c r="I106" s="110">
        <f t="shared" si="116"/>
        <v>0</v>
      </c>
      <c r="J106" s="108"/>
      <c r="K106" s="110">
        <f t="shared" si="117"/>
        <v>0</v>
      </c>
      <c r="L106" s="111">
        <f t="shared" si="118"/>
        <v>0</v>
      </c>
      <c r="M106" s="108"/>
      <c r="N106" s="110">
        <f t="shared" si="119"/>
        <v>0</v>
      </c>
      <c r="O106" s="404">
        <f t="shared" si="120"/>
        <v>0</v>
      </c>
      <c r="P106" s="108"/>
      <c r="Q106" s="675">
        <f t="shared" si="121"/>
        <v>0</v>
      </c>
      <c r="R106" s="675">
        <v>0</v>
      </c>
      <c r="S106" s="676"/>
      <c r="T106" s="677">
        <f t="shared" si="122"/>
        <v>0</v>
      </c>
      <c r="U106" s="677">
        <v>0</v>
      </c>
      <c r="V106" s="678">
        <v>0</v>
      </c>
      <c r="W106" s="677">
        <f t="shared" si="123"/>
        <v>0</v>
      </c>
      <c r="X106" s="677">
        <v>0</v>
      </c>
      <c r="Y106" s="678">
        <v>0</v>
      </c>
      <c r="Z106" s="677">
        <f t="shared" si="124"/>
        <v>0</v>
      </c>
      <c r="AA106" s="677">
        <v>0</v>
      </c>
      <c r="AB106" s="678">
        <v>0</v>
      </c>
      <c r="AC106" s="677">
        <f t="shared" si="125"/>
        <v>0</v>
      </c>
      <c r="AD106" s="677">
        <v>0</v>
      </c>
      <c r="AE106" s="187">
        <f t="shared" si="126"/>
        <v>0</v>
      </c>
      <c r="AF106" s="406">
        <f t="shared" si="127"/>
        <v>0</v>
      </c>
      <c r="AG106" s="406">
        <v>0</v>
      </c>
      <c r="AH106" s="407">
        <v>0</v>
      </c>
      <c r="AI106" s="406">
        <f t="shared" si="128"/>
        <v>0</v>
      </c>
      <c r="AJ106" s="406">
        <v>0</v>
      </c>
      <c r="AK106" s="408">
        <v>0</v>
      </c>
      <c r="AL106" s="406">
        <f t="shared" si="129"/>
        <v>0</v>
      </c>
      <c r="AM106" s="406">
        <v>0</v>
      </c>
      <c r="AN106" s="407">
        <v>0</v>
      </c>
      <c r="AO106" s="409"/>
      <c r="AP106" s="410"/>
      <c r="AQ106" s="187">
        <f t="shared" si="130"/>
        <v>0</v>
      </c>
      <c r="AR106" s="197">
        <f t="shared" si="131"/>
        <v>0</v>
      </c>
      <c r="AS106" s="410"/>
      <c r="AT106" s="187">
        <f t="shared" si="132"/>
        <v>0</v>
      </c>
      <c r="AU106" s="406">
        <f t="shared" si="133"/>
        <v>0</v>
      </c>
      <c r="AV106" s="406">
        <v>0</v>
      </c>
      <c r="AW106" s="408">
        <v>0</v>
      </c>
      <c r="AX106" s="411">
        <f t="shared" si="134"/>
        <v>0</v>
      </c>
      <c r="AY106" s="410"/>
      <c r="AZ106" s="407">
        <v>0</v>
      </c>
      <c r="BA106" s="406">
        <f t="shared" si="135"/>
        <v>0</v>
      </c>
      <c r="BB106" s="406">
        <v>0</v>
      </c>
      <c r="BC106" s="407">
        <v>0</v>
      </c>
      <c r="BD106" s="406">
        <f t="shared" si="136"/>
        <v>0</v>
      </c>
      <c r="BE106" s="406">
        <v>0</v>
      </c>
      <c r="BF106" s="187">
        <f t="shared" si="137"/>
        <v>0</v>
      </c>
      <c r="BG106" s="198">
        <f t="shared" si="138"/>
        <v>0</v>
      </c>
      <c r="BH106" s="198">
        <v>0</v>
      </c>
      <c r="BI106" s="199">
        <f t="shared" si="139"/>
        <v>0</v>
      </c>
      <c r="BJ106" s="406">
        <f t="shared" si="140"/>
        <v>0</v>
      </c>
      <c r="BK106" s="406">
        <v>0</v>
      </c>
      <c r="BL106" s="407">
        <v>0</v>
      </c>
      <c r="BM106" s="406">
        <f t="shared" si="141"/>
        <v>0</v>
      </c>
      <c r="BN106" s="406">
        <v>0</v>
      </c>
      <c r="BO106" s="407">
        <v>0</v>
      </c>
      <c r="BP106" s="406">
        <f t="shared" si="142"/>
        <v>0</v>
      </c>
      <c r="BQ106" s="406">
        <v>0</v>
      </c>
      <c r="BR106" s="407">
        <v>0</v>
      </c>
      <c r="BS106" s="406">
        <f t="shared" si="143"/>
        <v>0</v>
      </c>
      <c r="BT106" s="406">
        <v>0</v>
      </c>
      <c r="BU106" s="152">
        <f t="shared" si="144"/>
        <v>0</v>
      </c>
      <c r="BV106" s="200">
        <f t="shared" si="145"/>
        <v>0</v>
      </c>
      <c r="BW106" s="200">
        <v>0</v>
      </c>
      <c r="BX106" s="152">
        <f t="shared" si="146"/>
        <v>0</v>
      </c>
      <c r="BY106" s="242"/>
    </row>
    <row r="107" spans="2:77" ht="15.75" customHeight="1" x14ac:dyDescent="0.25">
      <c r="B107" s="790" t="s">
        <v>43</v>
      </c>
      <c r="C107" s="794" t="s">
        <v>147</v>
      </c>
      <c r="D107" s="412" t="s">
        <v>148</v>
      </c>
      <c r="E107" s="186">
        <f t="shared" si="113"/>
        <v>146</v>
      </c>
      <c r="F107" s="42">
        <f t="shared" si="114"/>
        <v>63</v>
      </c>
      <c r="G107" s="236"/>
      <c r="H107" s="237">
        <f t="shared" si="115"/>
        <v>51</v>
      </c>
      <c r="I107" s="237">
        <f t="shared" si="116"/>
        <v>114</v>
      </c>
      <c r="J107" s="236"/>
      <c r="K107" s="237">
        <f t="shared" si="117"/>
        <v>72</v>
      </c>
      <c r="L107" s="413">
        <f t="shared" si="118"/>
        <v>186</v>
      </c>
      <c r="M107" s="242">
        <f t="shared" ref="M107:M108" si="147">L107/E107</f>
        <v>1.273972602739726</v>
      </c>
      <c r="N107" s="237">
        <f t="shared" si="119"/>
        <v>0</v>
      </c>
      <c r="O107" s="414">
        <f t="shared" si="120"/>
        <v>186</v>
      </c>
      <c r="P107" s="236"/>
      <c r="Q107" s="671">
        <f t="shared" si="121"/>
        <v>146</v>
      </c>
      <c r="R107" s="671">
        <v>0</v>
      </c>
      <c r="S107" s="672">
        <v>146</v>
      </c>
      <c r="T107" s="673">
        <f t="shared" si="122"/>
        <v>29</v>
      </c>
      <c r="U107" s="673">
        <v>0</v>
      </c>
      <c r="V107" s="674">
        <v>29</v>
      </c>
      <c r="W107" s="673">
        <f t="shared" si="123"/>
        <v>20</v>
      </c>
      <c r="X107" s="673">
        <v>0</v>
      </c>
      <c r="Y107" s="674">
        <v>20</v>
      </c>
      <c r="Z107" s="673">
        <f t="shared" si="124"/>
        <v>14</v>
      </c>
      <c r="AA107" s="673">
        <v>0</v>
      </c>
      <c r="AB107" s="674">
        <v>14</v>
      </c>
      <c r="AC107" s="673">
        <f t="shared" si="125"/>
        <v>63</v>
      </c>
      <c r="AD107" s="673">
        <v>0</v>
      </c>
      <c r="AE107" s="207">
        <f t="shared" si="126"/>
        <v>63</v>
      </c>
      <c r="AF107" s="396">
        <f t="shared" si="127"/>
        <v>13</v>
      </c>
      <c r="AG107" s="396">
        <v>0</v>
      </c>
      <c r="AH107" s="397">
        <v>13</v>
      </c>
      <c r="AI107" s="396">
        <f t="shared" si="128"/>
        <v>22</v>
      </c>
      <c r="AJ107" s="396">
        <v>0</v>
      </c>
      <c r="AK107" s="398">
        <v>22</v>
      </c>
      <c r="AL107" s="396">
        <f t="shared" si="129"/>
        <v>16</v>
      </c>
      <c r="AM107" s="396">
        <v>0</v>
      </c>
      <c r="AN107" s="397">
        <v>16</v>
      </c>
      <c r="AO107" s="415">
        <f t="shared" ref="AO107:AO116" si="148">AP107+AQ107</f>
        <v>51</v>
      </c>
      <c r="AP107" s="400"/>
      <c r="AQ107" s="207">
        <f t="shared" si="130"/>
        <v>51</v>
      </c>
      <c r="AR107" s="188">
        <f t="shared" si="131"/>
        <v>114</v>
      </c>
      <c r="AS107" s="400"/>
      <c r="AT107" s="207">
        <f t="shared" si="132"/>
        <v>114</v>
      </c>
      <c r="AU107" s="396">
        <f t="shared" si="133"/>
        <v>10</v>
      </c>
      <c r="AV107" s="396">
        <v>0</v>
      </c>
      <c r="AW107" s="398">
        <v>10</v>
      </c>
      <c r="AX107" s="401">
        <f t="shared" si="134"/>
        <v>18</v>
      </c>
      <c r="AY107" s="400"/>
      <c r="AZ107" s="397">
        <v>18</v>
      </c>
      <c r="BA107" s="396">
        <f t="shared" si="135"/>
        <v>44</v>
      </c>
      <c r="BB107" s="396">
        <v>0</v>
      </c>
      <c r="BC107" s="397">
        <v>44</v>
      </c>
      <c r="BD107" s="396">
        <f t="shared" si="136"/>
        <v>72</v>
      </c>
      <c r="BE107" s="396">
        <v>0</v>
      </c>
      <c r="BF107" s="207">
        <f t="shared" si="137"/>
        <v>72</v>
      </c>
      <c r="BG107" s="188">
        <f t="shared" si="138"/>
        <v>186</v>
      </c>
      <c r="BH107" s="188">
        <v>0</v>
      </c>
      <c r="BI107" s="207">
        <f t="shared" si="139"/>
        <v>186</v>
      </c>
      <c r="BJ107" s="396">
        <f t="shared" si="140"/>
        <v>0</v>
      </c>
      <c r="BK107" s="396">
        <v>0</v>
      </c>
      <c r="BL107" s="397"/>
      <c r="BM107" s="396">
        <f t="shared" si="141"/>
        <v>0</v>
      </c>
      <c r="BN107" s="396">
        <v>0</v>
      </c>
      <c r="BO107" s="397"/>
      <c r="BP107" s="396">
        <f t="shared" si="142"/>
        <v>0</v>
      </c>
      <c r="BQ107" s="396">
        <v>0</v>
      </c>
      <c r="BR107" s="397"/>
      <c r="BS107" s="396">
        <f t="shared" si="143"/>
        <v>0</v>
      </c>
      <c r="BT107" s="396">
        <v>0</v>
      </c>
      <c r="BU107" s="51">
        <f t="shared" si="144"/>
        <v>0</v>
      </c>
      <c r="BV107" s="225">
        <f t="shared" si="145"/>
        <v>186</v>
      </c>
      <c r="BW107" s="225">
        <v>0</v>
      </c>
      <c r="BX107" s="51">
        <f t="shared" si="146"/>
        <v>186</v>
      </c>
      <c r="BY107" s="242">
        <f>BV107/Q107</f>
        <v>1.273972602739726</v>
      </c>
    </row>
    <row r="108" spans="2:77" ht="15.75" customHeight="1" thickBot="1" x14ac:dyDescent="0.3">
      <c r="B108" s="784"/>
      <c r="C108" s="795"/>
      <c r="D108" s="402" t="s">
        <v>32</v>
      </c>
      <c r="E108" s="416">
        <f t="shared" si="113"/>
        <v>540.20000000000005</v>
      </c>
      <c r="F108" s="244">
        <f t="shared" si="114"/>
        <v>110.07000000000001</v>
      </c>
      <c r="G108" s="76"/>
      <c r="H108" s="239">
        <f t="shared" si="115"/>
        <v>69.760999999999996</v>
      </c>
      <c r="I108" s="239">
        <f t="shared" si="116"/>
        <v>179.83100000000002</v>
      </c>
      <c r="J108" s="76"/>
      <c r="K108" s="239">
        <f t="shared" si="117"/>
        <v>103.02861999999999</v>
      </c>
      <c r="L108" s="417">
        <f t="shared" si="118"/>
        <v>282.85962000000001</v>
      </c>
      <c r="M108" s="236">
        <f t="shared" si="147"/>
        <v>0.52362017771195846</v>
      </c>
      <c r="N108" s="239">
        <f t="shared" si="119"/>
        <v>0</v>
      </c>
      <c r="O108" s="418">
        <f t="shared" si="120"/>
        <v>282.85962000000001</v>
      </c>
      <c r="P108" s="76"/>
      <c r="Q108" s="675">
        <f t="shared" si="121"/>
        <v>540.20000000000005</v>
      </c>
      <c r="R108" s="675">
        <v>0</v>
      </c>
      <c r="S108" s="676">
        <f>S107*3.7</f>
        <v>540.20000000000005</v>
      </c>
      <c r="T108" s="677">
        <f t="shared" si="122"/>
        <v>57.932000000000002</v>
      </c>
      <c r="U108" s="677">
        <v>0</v>
      </c>
      <c r="V108" s="678">
        <v>57.932000000000002</v>
      </c>
      <c r="W108" s="677">
        <f t="shared" si="123"/>
        <v>24.331</v>
      </c>
      <c r="X108" s="677">
        <v>0</v>
      </c>
      <c r="Y108" s="678">
        <v>24.331</v>
      </c>
      <c r="Z108" s="677">
        <f t="shared" si="124"/>
        <v>27.806999999999999</v>
      </c>
      <c r="AA108" s="677">
        <v>0</v>
      </c>
      <c r="AB108" s="678">
        <v>27.806999999999999</v>
      </c>
      <c r="AC108" s="677">
        <f t="shared" si="125"/>
        <v>110.07000000000001</v>
      </c>
      <c r="AD108" s="677">
        <v>0</v>
      </c>
      <c r="AE108" s="187">
        <f t="shared" si="126"/>
        <v>110.07000000000001</v>
      </c>
      <c r="AF108" s="406">
        <f t="shared" si="127"/>
        <v>22.091000000000001</v>
      </c>
      <c r="AG108" s="406">
        <v>0</v>
      </c>
      <c r="AH108" s="407">
        <v>22.091000000000001</v>
      </c>
      <c r="AI108" s="406">
        <f t="shared" si="128"/>
        <v>29.067</v>
      </c>
      <c r="AJ108" s="406">
        <v>0</v>
      </c>
      <c r="AK108" s="408">
        <v>29.067</v>
      </c>
      <c r="AL108" s="406">
        <f t="shared" si="129"/>
        <v>18.603000000000002</v>
      </c>
      <c r="AM108" s="406">
        <v>0</v>
      </c>
      <c r="AN108" s="407">
        <v>18.603000000000002</v>
      </c>
      <c r="AO108" s="419">
        <f t="shared" si="148"/>
        <v>69.760999999999996</v>
      </c>
      <c r="AP108" s="410"/>
      <c r="AQ108" s="187">
        <f t="shared" si="130"/>
        <v>69.760999999999996</v>
      </c>
      <c r="AR108" s="198">
        <f t="shared" si="131"/>
        <v>179.83100000000002</v>
      </c>
      <c r="AS108" s="410"/>
      <c r="AT108" s="187">
        <f t="shared" si="132"/>
        <v>179.83100000000002</v>
      </c>
      <c r="AU108" s="406">
        <f t="shared" si="133"/>
        <v>18.602619999999998</v>
      </c>
      <c r="AV108" s="406">
        <v>0</v>
      </c>
      <c r="AW108" s="408">
        <v>18.602619999999998</v>
      </c>
      <c r="AX108" s="411">
        <f t="shared" si="134"/>
        <v>23.667999999999999</v>
      </c>
      <c r="AY108" s="410"/>
      <c r="AZ108" s="407">
        <v>23.667999999999999</v>
      </c>
      <c r="BA108" s="406">
        <f t="shared" si="135"/>
        <v>60.758000000000003</v>
      </c>
      <c r="BB108" s="406">
        <v>0</v>
      </c>
      <c r="BC108" s="407">
        <v>60.758000000000003</v>
      </c>
      <c r="BD108" s="406">
        <f t="shared" si="136"/>
        <v>103.02861999999999</v>
      </c>
      <c r="BE108" s="406">
        <v>0</v>
      </c>
      <c r="BF108" s="187">
        <f t="shared" si="137"/>
        <v>103.02861999999999</v>
      </c>
      <c r="BG108" s="198">
        <f t="shared" si="138"/>
        <v>282.85962000000001</v>
      </c>
      <c r="BH108" s="198">
        <v>0</v>
      </c>
      <c r="BI108" s="197">
        <f t="shared" si="139"/>
        <v>282.85962000000001</v>
      </c>
      <c r="BJ108" s="406">
        <f t="shared" si="140"/>
        <v>0</v>
      </c>
      <c r="BK108" s="406">
        <v>0</v>
      </c>
      <c r="BL108" s="407"/>
      <c r="BM108" s="406">
        <f t="shared" si="141"/>
        <v>0</v>
      </c>
      <c r="BN108" s="406">
        <v>0</v>
      </c>
      <c r="BO108" s="407"/>
      <c r="BP108" s="406">
        <f t="shared" si="142"/>
        <v>0</v>
      </c>
      <c r="BQ108" s="406">
        <v>0</v>
      </c>
      <c r="BR108" s="407"/>
      <c r="BS108" s="406">
        <f t="shared" si="143"/>
        <v>0</v>
      </c>
      <c r="BT108" s="406">
        <v>0</v>
      </c>
      <c r="BU108" s="152">
        <f t="shared" si="144"/>
        <v>0</v>
      </c>
      <c r="BV108" s="200">
        <f t="shared" si="145"/>
        <v>282.85962000000001</v>
      </c>
      <c r="BW108" s="200">
        <v>0</v>
      </c>
      <c r="BX108" s="152">
        <f t="shared" si="146"/>
        <v>282.85962000000001</v>
      </c>
      <c r="BY108" s="420">
        <f>BV108/Q108</f>
        <v>0.52362017771195846</v>
      </c>
    </row>
    <row r="109" spans="2:77" ht="15.75" customHeight="1" thickBot="1" x14ac:dyDescent="0.3">
      <c r="B109" s="790" t="s">
        <v>64</v>
      </c>
      <c r="C109" s="794" t="s">
        <v>149</v>
      </c>
      <c r="D109" s="421" t="s">
        <v>57</v>
      </c>
      <c r="E109" s="202">
        <f t="shared" si="113"/>
        <v>0</v>
      </c>
      <c r="F109" s="42">
        <f t="shared" si="114"/>
        <v>0</v>
      </c>
      <c r="G109" s="40"/>
      <c r="H109" s="42">
        <f t="shared" si="115"/>
        <v>0</v>
      </c>
      <c r="I109" s="42">
        <f t="shared" si="116"/>
        <v>0</v>
      </c>
      <c r="J109" s="40"/>
      <c r="K109" s="42">
        <f t="shared" si="117"/>
        <v>0</v>
      </c>
      <c r="L109" s="43">
        <f t="shared" si="118"/>
        <v>0</v>
      </c>
      <c r="M109" s="40"/>
      <c r="N109" s="42">
        <f t="shared" si="119"/>
        <v>0</v>
      </c>
      <c r="O109" s="394">
        <f t="shared" si="120"/>
        <v>0</v>
      </c>
      <c r="P109" s="40"/>
      <c r="Q109" s="671">
        <f t="shared" si="121"/>
        <v>0</v>
      </c>
      <c r="R109" s="671">
        <v>0</v>
      </c>
      <c r="S109" s="672"/>
      <c r="T109" s="673">
        <f t="shared" si="122"/>
        <v>0</v>
      </c>
      <c r="U109" s="673">
        <v>0</v>
      </c>
      <c r="V109" s="674">
        <v>0</v>
      </c>
      <c r="W109" s="673">
        <f t="shared" si="123"/>
        <v>0</v>
      </c>
      <c r="X109" s="673">
        <v>0</v>
      </c>
      <c r="Y109" s="674">
        <v>0</v>
      </c>
      <c r="Z109" s="673">
        <f t="shared" si="124"/>
        <v>0</v>
      </c>
      <c r="AA109" s="673">
        <v>0</v>
      </c>
      <c r="AB109" s="674">
        <v>0</v>
      </c>
      <c r="AC109" s="673">
        <f t="shared" si="125"/>
        <v>0</v>
      </c>
      <c r="AD109" s="673">
        <v>0</v>
      </c>
      <c r="AE109" s="207">
        <f t="shared" si="126"/>
        <v>0</v>
      </c>
      <c r="AF109" s="396">
        <f t="shared" si="127"/>
        <v>0</v>
      </c>
      <c r="AG109" s="396">
        <v>0</v>
      </c>
      <c r="AH109" s="397">
        <v>0</v>
      </c>
      <c r="AI109" s="396">
        <f t="shared" si="128"/>
        <v>0</v>
      </c>
      <c r="AJ109" s="396">
        <v>0</v>
      </c>
      <c r="AK109" s="398">
        <v>0</v>
      </c>
      <c r="AL109" s="396">
        <f t="shared" si="129"/>
        <v>0</v>
      </c>
      <c r="AM109" s="396">
        <v>0</v>
      </c>
      <c r="AN109" s="397">
        <v>0</v>
      </c>
      <c r="AO109" s="415">
        <f t="shared" si="148"/>
        <v>0</v>
      </c>
      <c r="AP109" s="400"/>
      <c r="AQ109" s="207">
        <f t="shared" si="130"/>
        <v>0</v>
      </c>
      <c r="AR109" s="188">
        <f t="shared" si="131"/>
        <v>0</v>
      </c>
      <c r="AS109" s="400"/>
      <c r="AT109" s="207">
        <f t="shared" si="132"/>
        <v>0</v>
      </c>
      <c r="AU109" s="396">
        <f t="shared" si="133"/>
        <v>0</v>
      </c>
      <c r="AV109" s="396">
        <v>0</v>
      </c>
      <c r="AW109" s="398">
        <v>0</v>
      </c>
      <c r="AX109" s="401">
        <f t="shared" si="134"/>
        <v>0</v>
      </c>
      <c r="AY109" s="400"/>
      <c r="AZ109" s="397">
        <v>0</v>
      </c>
      <c r="BA109" s="396">
        <f t="shared" si="135"/>
        <v>0</v>
      </c>
      <c r="BB109" s="396">
        <v>0</v>
      </c>
      <c r="BC109" s="397">
        <v>0</v>
      </c>
      <c r="BD109" s="396">
        <f t="shared" si="136"/>
        <v>0</v>
      </c>
      <c r="BE109" s="396">
        <v>0</v>
      </c>
      <c r="BF109" s="207">
        <f t="shared" si="137"/>
        <v>0</v>
      </c>
      <c r="BG109" s="188">
        <f t="shared" si="138"/>
        <v>0</v>
      </c>
      <c r="BH109" s="188">
        <v>0</v>
      </c>
      <c r="BI109" s="187">
        <f t="shared" si="139"/>
        <v>0</v>
      </c>
      <c r="BJ109" s="396">
        <f t="shared" si="140"/>
        <v>0</v>
      </c>
      <c r="BK109" s="396">
        <v>0</v>
      </c>
      <c r="BL109" s="397">
        <v>0</v>
      </c>
      <c r="BM109" s="396">
        <f t="shared" si="141"/>
        <v>0</v>
      </c>
      <c r="BN109" s="396">
        <v>0</v>
      </c>
      <c r="BO109" s="397">
        <v>0</v>
      </c>
      <c r="BP109" s="396">
        <f t="shared" si="142"/>
        <v>0</v>
      </c>
      <c r="BQ109" s="396">
        <v>0</v>
      </c>
      <c r="BR109" s="397">
        <v>0</v>
      </c>
      <c r="BS109" s="396">
        <f t="shared" si="143"/>
        <v>0</v>
      </c>
      <c r="BT109" s="396">
        <v>0</v>
      </c>
      <c r="BU109" s="51">
        <f t="shared" si="144"/>
        <v>0</v>
      </c>
      <c r="BV109" s="225">
        <f t="shared" si="145"/>
        <v>0</v>
      </c>
      <c r="BW109" s="225">
        <v>0</v>
      </c>
      <c r="BX109" s="51">
        <f t="shared" si="146"/>
        <v>0</v>
      </c>
      <c r="BY109" s="242"/>
    </row>
    <row r="110" spans="2:77" ht="15.75" customHeight="1" thickBot="1" x14ac:dyDescent="0.3">
      <c r="B110" s="784"/>
      <c r="C110" s="795"/>
      <c r="D110" s="422" t="s">
        <v>32</v>
      </c>
      <c r="E110" s="403">
        <f t="shared" si="113"/>
        <v>0</v>
      </c>
      <c r="F110" s="244">
        <f t="shared" si="114"/>
        <v>0</v>
      </c>
      <c r="G110" s="108"/>
      <c r="H110" s="110">
        <f t="shared" si="115"/>
        <v>0</v>
      </c>
      <c r="I110" s="110">
        <f t="shared" si="116"/>
        <v>0</v>
      </c>
      <c r="J110" s="108"/>
      <c r="K110" s="110">
        <f t="shared" si="117"/>
        <v>0</v>
      </c>
      <c r="L110" s="111">
        <f t="shared" si="118"/>
        <v>0</v>
      </c>
      <c r="M110" s="108"/>
      <c r="N110" s="110">
        <f t="shared" si="119"/>
        <v>0</v>
      </c>
      <c r="O110" s="404">
        <f t="shared" si="120"/>
        <v>0</v>
      </c>
      <c r="P110" s="108"/>
      <c r="Q110" s="675">
        <f t="shared" si="121"/>
        <v>0</v>
      </c>
      <c r="R110" s="675">
        <v>0</v>
      </c>
      <c r="S110" s="676"/>
      <c r="T110" s="677">
        <f t="shared" si="122"/>
        <v>0</v>
      </c>
      <c r="U110" s="677">
        <v>0</v>
      </c>
      <c r="V110" s="678">
        <v>0</v>
      </c>
      <c r="W110" s="677">
        <f t="shared" si="123"/>
        <v>0</v>
      </c>
      <c r="X110" s="677">
        <v>0</v>
      </c>
      <c r="Y110" s="678">
        <v>0</v>
      </c>
      <c r="Z110" s="677">
        <f t="shared" si="124"/>
        <v>0</v>
      </c>
      <c r="AA110" s="677">
        <v>0</v>
      </c>
      <c r="AB110" s="678">
        <v>0</v>
      </c>
      <c r="AC110" s="677">
        <f t="shared" si="125"/>
        <v>0</v>
      </c>
      <c r="AD110" s="677">
        <v>0</v>
      </c>
      <c r="AE110" s="187">
        <f t="shared" si="126"/>
        <v>0</v>
      </c>
      <c r="AF110" s="406">
        <f t="shared" si="127"/>
        <v>0</v>
      </c>
      <c r="AG110" s="406">
        <v>0</v>
      </c>
      <c r="AH110" s="407">
        <v>0</v>
      </c>
      <c r="AI110" s="406">
        <f t="shared" si="128"/>
        <v>0</v>
      </c>
      <c r="AJ110" s="406">
        <v>0</v>
      </c>
      <c r="AK110" s="408">
        <v>0</v>
      </c>
      <c r="AL110" s="406">
        <f t="shared" si="129"/>
        <v>0</v>
      </c>
      <c r="AM110" s="406">
        <v>0</v>
      </c>
      <c r="AN110" s="407">
        <v>0</v>
      </c>
      <c r="AO110" s="419">
        <f t="shared" si="148"/>
        <v>0</v>
      </c>
      <c r="AP110" s="410"/>
      <c r="AQ110" s="187">
        <f t="shared" si="130"/>
        <v>0</v>
      </c>
      <c r="AR110" s="198">
        <f t="shared" si="131"/>
        <v>0</v>
      </c>
      <c r="AS110" s="410"/>
      <c r="AT110" s="187">
        <f t="shared" si="132"/>
        <v>0</v>
      </c>
      <c r="AU110" s="406">
        <f t="shared" si="133"/>
        <v>0</v>
      </c>
      <c r="AV110" s="406">
        <v>0</v>
      </c>
      <c r="AW110" s="408">
        <v>0</v>
      </c>
      <c r="AX110" s="411">
        <f t="shared" si="134"/>
        <v>0</v>
      </c>
      <c r="AY110" s="410"/>
      <c r="AZ110" s="407">
        <v>0</v>
      </c>
      <c r="BA110" s="406">
        <f t="shared" si="135"/>
        <v>0</v>
      </c>
      <c r="BB110" s="406">
        <v>0</v>
      </c>
      <c r="BC110" s="407">
        <v>0</v>
      </c>
      <c r="BD110" s="406">
        <f t="shared" si="136"/>
        <v>0</v>
      </c>
      <c r="BE110" s="406">
        <v>0</v>
      </c>
      <c r="BF110" s="187">
        <f t="shared" si="137"/>
        <v>0</v>
      </c>
      <c r="BG110" s="198">
        <f t="shared" si="138"/>
        <v>0</v>
      </c>
      <c r="BH110" s="198">
        <v>0</v>
      </c>
      <c r="BI110" s="199">
        <f t="shared" si="139"/>
        <v>0</v>
      </c>
      <c r="BJ110" s="406">
        <f t="shared" si="140"/>
        <v>0</v>
      </c>
      <c r="BK110" s="406">
        <v>0</v>
      </c>
      <c r="BL110" s="407">
        <v>0</v>
      </c>
      <c r="BM110" s="406">
        <f t="shared" si="141"/>
        <v>0</v>
      </c>
      <c r="BN110" s="406">
        <v>0</v>
      </c>
      <c r="BO110" s="407">
        <v>0</v>
      </c>
      <c r="BP110" s="406">
        <f t="shared" si="142"/>
        <v>0</v>
      </c>
      <c r="BQ110" s="406">
        <v>0</v>
      </c>
      <c r="BR110" s="407">
        <v>0</v>
      </c>
      <c r="BS110" s="406">
        <f t="shared" si="143"/>
        <v>0</v>
      </c>
      <c r="BT110" s="406">
        <v>0</v>
      </c>
      <c r="BU110" s="152">
        <f t="shared" si="144"/>
        <v>0</v>
      </c>
      <c r="BV110" s="200">
        <f t="shared" si="145"/>
        <v>0</v>
      </c>
      <c r="BW110" s="200">
        <v>0</v>
      </c>
      <c r="BX110" s="152">
        <f t="shared" si="146"/>
        <v>0</v>
      </c>
      <c r="BY110" s="242"/>
    </row>
    <row r="111" spans="2:77" ht="15.75" customHeight="1" thickBot="1" x14ac:dyDescent="0.3">
      <c r="B111" s="790" t="s">
        <v>74</v>
      </c>
      <c r="C111" s="794" t="s">
        <v>150</v>
      </c>
      <c r="D111" s="393" t="s">
        <v>151</v>
      </c>
      <c r="E111" s="202">
        <f t="shared" si="113"/>
        <v>0</v>
      </c>
      <c r="F111" s="42">
        <f t="shared" si="114"/>
        <v>0</v>
      </c>
      <c r="G111" s="40"/>
      <c r="H111" s="42">
        <f t="shared" si="115"/>
        <v>0</v>
      </c>
      <c r="I111" s="42">
        <f t="shared" si="116"/>
        <v>0</v>
      </c>
      <c r="J111" s="40"/>
      <c r="K111" s="42">
        <f t="shared" si="117"/>
        <v>0</v>
      </c>
      <c r="L111" s="43">
        <f t="shared" si="118"/>
        <v>0</v>
      </c>
      <c r="M111" s="40"/>
      <c r="N111" s="42">
        <f t="shared" si="119"/>
        <v>0</v>
      </c>
      <c r="O111" s="394">
        <f t="shared" si="120"/>
        <v>0</v>
      </c>
      <c r="P111" s="40"/>
      <c r="Q111" s="671">
        <f t="shared" si="121"/>
        <v>0</v>
      </c>
      <c r="R111" s="671">
        <v>0</v>
      </c>
      <c r="S111" s="672"/>
      <c r="T111" s="673">
        <f t="shared" si="122"/>
        <v>0</v>
      </c>
      <c r="U111" s="673">
        <v>0</v>
      </c>
      <c r="V111" s="674">
        <v>0</v>
      </c>
      <c r="W111" s="673">
        <f t="shared" si="123"/>
        <v>0</v>
      </c>
      <c r="X111" s="673">
        <v>0</v>
      </c>
      <c r="Y111" s="674">
        <v>0</v>
      </c>
      <c r="Z111" s="673">
        <f t="shared" si="124"/>
        <v>0</v>
      </c>
      <c r="AA111" s="673">
        <v>0</v>
      </c>
      <c r="AB111" s="674">
        <v>0</v>
      </c>
      <c r="AC111" s="673">
        <f t="shared" si="125"/>
        <v>0</v>
      </c>
      <c r="AD111" s="673">
        <v>0</v>
      </c>
      <c r="AE111" s="207">
        <f t="shared" si="126"/>
        <v>0</v>
      </c>
      <c r="AF111" s="396">
        <f t="shared" si="127"/>
        <v>0</v>
      </c>
      <c r="AG111" s="396">
        <v>0</v>
      </c>
      <c r="AH111" s="397">
        <v>0</v>
      </c>
      <c r="AI111" s="396">
        <f t="shared" si="128"/>
        <v>0</v>
      </c>
      <c r="AJ111" s="396">
        <v>0</v>
      </c>
      <c r="AK111" s="398">
        <v>0</v>
      </c>
      <c r="AL111" s="396">
        <f t="shared" si="129"/>
        <v>0</v>
      </c>
      <c r="AM111" s="396">
        <v>0</v>
      </c>
      <c r="AN111" s="397">
        <v>0</v>
      </c>
      <c r="AO111" s="415">
        <f t="shared" si="148"/>
        <v>0</v>
      </c>
      <c r="AP111" s="400"/>
      <c r="AQ111" s="207">
        <f t="shared" si="130"/>
        <v>0</v>
      </c>
      <c r="AR111" s="188">
        <f t="shared" si="131"/>
        <v>0</v>
      </c>
      <c r="AS111" s="400"/>
      <c r="AT111" s="207">
        <f t="shared" si="132"/>
        <v>0</v>
      </c>
      <c r="AU111" s="396">
        <f t="shared" si="133"/>
        <v>0</v>
      </c>
      <c r="AV111" s="396">
        <v>0</v>
      </c>
      <c r="AW111" s="398">
        <v>0</v>
      </c>
      <c r="AX111" s="401">
        <f t="shared" si="134"/>
        <v>0</v>
      </c>
      <c r="AY111" s="400"/>
      <c r="AZ111" s="397">
        <v>0</v>
      </c>
      <c r="BA111" s="396">
        <f t="shared" si="135"/>
        <v>0</v>
      </c>
      <c r="BB111" s="396">
        <v>0</v>
      </c>
      <c r="BC111" s="397">
        <v>0</v>
      </c>
      <c r="BD111" s="396">
        <f t="shared" si="136"/>
        <v>0</v>
      </c>
      <c r="BE111" s="396">
        <v>0</v>
      </c>
      <c r="BF111" s="207">
        <f t="shared" si="137"/>
        <v>0</v>
      </c>
      <c r="BG111" s="188">
        <f t="shared" si="138"/>
        <v>0</v>
      </c>
      <c r="BH111" s="188">
        <v>0</v>
      </c>
      <c r="BI111" s="207">
        <f t="shared" si="139"/>
        <v>0</v>
      </c>
      <c r="BJ111" s="396">
        <f t="shared" si="140"/>
        <v>0</v>
      </c>
      <c r="BK111" s="396">
        <v>0</v>
      </c>
      <c r="BL111" s="397">
        <v>0</v>
      </c>
      <c r="BM111" s="396">
        <f t="shared" si="141"/>
        <v>0</v>
      </c>
      <c r="BN111" s="396">
        <v>0</v>
      </c>
      <c r="BO111" s="397">
        <v>0</v>
      </c>
      <c r="BP111" s="396">
        <f t="shared" si="142"/>
        <v>0</v>
      </c>
      <c r="BQ111" s="396">
        <v>0</v>
      </c>
      <c r="BR111" s="397">
        <v>0</v>
      </c>
      <c r="BS111" s="396">
        <f t="shared" si="143"/>
        <v>0</v>
      </c>
      <c r="BT111" s="396">
        <v>0</v>
      </c>
      <c r="BU111" s="51">
        <f t="shared" si="144"/>
        <v>0</v>
      </c>
      <c r="BV111" s="225">
        <f t="shared" si="145"/>
        <v>0</v>
      </c>
      <c r="BW111" s="225">
        <v>0</v>
      </c>
      <c r="BX111" s="51">
        <f t="shared" si="146"/>
        <v>0</v>
      </c>
      <c r="BY111" s="242"/>
    </row>
    <row r="112" spans="2:77" ht="15.75" customHeight="1" thickBot="1" x14ac:dyDescent="0.3">
      <c r="B112" s="784"/>
      <c r="C112" s="795"/>
      <c r="D112" s="402" t="s">
        <v>32</v>
      </c>
      <c r="E112" s="403">
        <f t="shared" si="113"/>
        <v>0</v>
      </c>
      <c r="F112" s="244">
        <f t="shared" si="114"/>
        <v>0</v>
      </c>
      <c r="G112" s="108"/>
      <c r="H112" s="110">
        <f t="shared" si="115"/>
        <v>0</v>
      </c>
      <c r="I112" s="110">
        <f t="shared" si="116"/>
        <v>0</v>
      </c>
      <c r="J112" s="108"/>
      <c r="K112" s="110">
        <f t="shared" si="117"/>
        <v>0</v>
      </c>
      <c r="L112" s="111">
        <f t="shared" si="118"/>
        <v>0</v>
      </c>
      <c r="M112" s="108"/>
      <c r="N112" s="110">
        <f t="shared" si="119"/>
        <v>0</v>
      </c>
      <c r="O112" s="404">
        <f t="shared" si="120"/>
        <v>0</v>
      </c>
      <c r="P112" s="108"/>
      <c r="Q112" s="675">
        <f t="shared" si="121"/>
        <v>0</v>
      </c>
      <c r="R112" s="675">
        <v>0</v>
      </c>
      <c r="S112" s="676"/>
      <c r="T112" s="677">
        <f t="shared" si="122"/>
        <v>0</v>
      </c>
      <c r="U112" s="677">
        <v>0</v>
      </c>
      <c r="V112" s="678">
        <v>0</v>
      </c>
      <c r="W112" s="677">
        <f t="shared" si="123"/>
        <v>0</v>
      </c>
      <c r="X112" s="677">
        <v>0</v>
      </c>
      <c r="Y112" s="678">
        <v>0</v>
      </c>
      <c r="Z112" s="677">
        <f t="shared" si="124"/>
        <v>0</v>
      </c>
      <c r="AA112" s="677">
        <v>0</v>
      </c>
      <c r="AB112" s="678">
        <v>0</v>
      </c>
      <c r="AC112" s="677">
        <f t="shared" si="125"/>
        <v>0</v>
      </c>
      <c r="AD112" s="677">
        <v>0</v>
      </c>
      <c r="AE112" s="187">
        <f t="shared" si="126"/>
        <v>0</v>
      </c>
      <c r="AF112" s="406">
        <f t="shared" si="127"/>
        <v>0</v>
      </c>
      <c r="AG112" s="406">
        <v>0</v>
      </c>
      <c r="AH112" s="407">
        <v>0</v>
      </c>
      <c r="AI112" s="406">
        <f t="shared" si="128"/>
        <v>0</v>
      </c>
      <c r="AJ112" s="406">
        <v>0</v>
      </c>
      <c r="AK112" s="408">
        <v>0</v>
      </c>
      <c r="AL112" s="406">
        <f t="shared" si="129"/>
        <v>0</v>
      </c>
      <c r="AM112" s="406">
        <v>0</v>
      </c>
      <c r="AN112" s="407">
        <v>0</v>
      </c>
      <c r="AO112" s="419">
        <f t="shared" si="148"/>
        <v>0</v>
      </c>
      <c r="AP112" s="410"/>
      <c r="AQ112" s="187">
        <f t="shared" si="130"/>
        <v>0</v>
      </c>
      <c r="AR112" s="198">
        <f t="shared" si="131"/>
        <v>0</v>
      </c>
      <c r="AS112" s="410"/>
      <c r="AT112" s="187">
        <f t="shared" si="132"/>
        <v>0</v>
      </c>
      <c r="AU112" s="406">
        <f t="shared" si="133"/>
        <v>0</v>
      </c>
      <c r="AV112" s="406">
        <v>0</v>
      </c>
      <c r="AW112" s="408">
        <v>0</v>
      </c>
      <c r="AX112" s="411">
        <f t="shared" si="134"/>
        <v>0</v>
      </c>
      <c r="AY112" s="410"/>
      <c r="AZ112" s="407">
        <v>0</v>
      </c>
      <c r="BA112" s="406">
        <f t="shared" si="135"/>
        <v>0</v>
      </c>
      <c r="BB112" s="406">
        <v>0</v>
      </c>
      <c r="BC112" s="407">
        <v>0</v>
      </c>
      <c r="BD112" s="406">
        <f t="shared" si="136"/>
        <v>0</v>
      </c>
      <c r="BE112" s="406">
        <v>0</v>
      </c>
      <c r="BF112" s="187">
        <f t="shared" si="137"/>
        <v>0</v>
      </c>
      <c r="BG112" s="198">
        <f t="shared" si="138"/>
        <v>0</v>
      </c>
      <c r="BH112" s="198">
        <v>0</v>
      </c>
      <c r="BI112" s="197">
        <f t="shared" si="139"/>
        <v>0</v>
      </c>
      <c r="BJ112" s="406">
        <f t="shared" si="140"/>
        <v>0</v>
      </c>
      <c r="BK112" s="406">
        <v>0</v>
      </c>
      <c r="BL112" s="407">
        <v>0</v>
      </c>
      <c r="BM112" s="406">
        <f t="shared" si="141"/>
        <v>0</v>
      </c>
      <c r="BN112" s="406">
        <v>0</v>
      </c>
      <c r="BO112" s="407">
        <v>0</v>
      </c>
      <c r="BP112" s="406">
        <f t="shared" si="142"/>
        <v>0</v>
      </c>
      <c r="BQ112" s="406">
        <v>0</v>
      </c>
      <c r="BR112" s="407">
        <v>0</v>
      </c>
      <c r="BS112" s="406">
        <f t="shared" si="143"/>
        <v>0</v>
      </c>
      <c r="BT112" s="406">
        <v>0</v>
      </c>
      <c r="BU112" s="152">
        <f t="shared" si="144"/>
        <v>0</v>
      </c>
      <c r="BV112" s="200">
        <f t="shared" si="145"/>
        <v>0</v>
      </c>
      <c r="BW112" s="200">
        <v>0</v>
      </c>
      <c r="BX112" s="152">
        <f t="shared" si="146"/>
        <v>0</v>
      </c>
      <c r="BY112" s="242"/>
    </row>
    <row r="113" spans="2:77" ht="30.75" customHeight="1" x14ac:dyDescent="0.25">
      <c r="B113" s="423" t="s">
        <v>77</v>
      </c>
      <c r="C113" s="424" t="s">
        <v>152</v>
      </c>
      <c r="D113" s="393" t="s">
        <v>32</v>
      </c>
      <c r="E113" s="202">
        <f t="shared" si="113"/>
        <v>0</v>
      </c>
      <c r="F113" s="42">
        <f t="shared" si="114"/>
        <v>0</v>
      </c>
      <c r="G113" s="242"/>
      <c r="H113" s="42">
        <f t="shared" si="115"/>
        <v>0</v>
      </c>
      <c r="I113" s="42">
        <f t="shared" si="116"/>
        <v>0</v>
      </c>
      <c r="J113" s="242"/>
      <c r="K113" s="42">
        <f t="shared" si="117"/>
        <v>0</v>
      </c>
      <c r="L113" s="43">
        <f t="shared" si="118"/>
        <v>0</v>
      </c>
      <c r="M113" s="242"/>
      <c r="N113" s="42">
        <f t="shared" si="119"/>
        <v>0</v>
      </c>
      <c r="O113" s="394">
        <f t="shared" si="120"/>
        <v>0</v>
      </c>
      <c r="P113" s="242"/>
      <c r="Q113" s="671">
        <f t="shared" si="121"/>
        <v>0</v>
      </c>
      <c r="R113" s="671">
        <v>0</v>
      </c>
      <c r="S113" s="672"/>
      <c r="T113" s="673">
        <f t="shared" si="122"/>
        <v>0</v>
      </c>
      <c r="U113" s="673">
        <v>0</v>
      </c>
      <c r="V113" s="674">
        <v>0</v>
      </c>
      <c r="W113" s="673">
        <f t="shared" si="123"/>
        <v>0</v>
      </c>
      <c r="X113" s="673">
        <v>0</v>
      </c>
      <c r="Y113" s="674">
        <v>0</v>
      </c>
      <c r="Z113" s="673">
        <f t="shared" si="124"/>
        <v>0</v>
      </c>
      <c r="AA113" s="673">
        <v>0</v>
      </c>
      <c r="AB113" s="674">
        <v>0</v>
      </c>
      <c r="AC113" s="673">
        <f t="shared" si="125"/>
        <v>0</v>
      </c>
      <c r="AD113" s="673">
        <v>0</v>
      </c>
      <c r="AE113" s="207">
        <f t="shared" si="126"/>
        <v>0</v>
      </c>
      <c r="AF113" s="396">
        <f t="shared" si="127"/>
        <v>0</v>
      </c>
      <c r="AG113" s="396">
        <v>0</v>
      </c>
      <c r="AH113" s="397">
        <v>0</v>
      </c>
      <c r="AI113" s="396">
        <f t="shared" si="128"/>
        <v>0</v>
      </c>
      <c r="AJ113" s="396">
        <v>0</v>
      </c>
      <c r="AK113" s="398">
        <v>0</v>
      </c>
      <c r="AL113" s="396">
        <f t="shared" si="129"/>
        <v>0</v>
      </c>
      <c r="AM113" s="396">
        <v>0</v>
      </c>
      <c r="AN113" s="397">
        <v>0</v>
      </c>
      <c r="AO113" s="425">
        <f t="shared" si="148"/>
        <v>0</v>
      </c>
      <c r="AP113" s="400"/>
      <c r="AQ113" s="207">
        <f t="shared" si="130"/>
        <v>0</v>
      </c>
      <c r="AR113" s="223">
        <f t="shared" si="131"/>
        <v>0</v>
      </c>
      <c r="AS113" s="400"/>
      <c r="AT113" s="207">
        <f t="shared" si="132"/>
        <v>0</v>
      </c>
      <c r="AU113" s="396">
        <f t="shared" si="133"/>
        <v>0</v>
      </c>
      <c r="AV113" s="396">
        <v>0</v>
      </c>
      <c r="AW113" s="398">
        <v>0</v>
      </c>
      <c r="AX113" s="401">
        <f t="shared" si="134"/>
        <v>0</v>
      </c>
      <c r="AY113" s="400"/>
      <c r="AZ113" s="397">
        <v>0</v>
      </c>
      <c r="BA113" s="396">
        <f t="shared" si="135"/>
        <v>0</v>
      </c>
      <c r="BB113" s="396">
        <v>0</v>
      </c>
      <c r="BC113" s="397">
        <v>0</v>
      </c>
      <c r="BD113" s="396">
        <f t="shared" si="136"/>
        <v>0</v>
      </c>
      <c r="BE113" s="396">
        <v>0</v>
      </c>
      <c r="BF113" s="207">
        <f t="shared" si="137"/>
        <v>0</v>
      </c>
      <c r="BG113" s="223">
        <f t="shared" si="138"/>
        <v>0</v>
      </c>
      <c r="BH113" s="223">
        <v>0</v>
      </c>
      <c r="BI113" s="207">
        <f t="shared" si="139"/>
        <v>0</v>
      </c>
      <c r="BJ113" s="396">
        <f t="shared" si="140"/>
        <v>0</v>
      </c>
      <c r="BK113" s="396">
        <v>0</v>
      </c>
      <c r="BL113" s="397">
        <v>0</v>
      </c>
      <c r="BM113" s="396">
        <f t="shared" si="141"/>
        <v>0</v>
      </c>
      <c r="BN113" s="396">
        <v>0</v>
      </c>
      <c r="BO113" s="397">
        <v>0</v>
      </c>
      <c r="BP113" s="396">
        <f t="shared" si="142"/>
        <v>0</v>
      </c>
      <c r="BQ113" s="396">
        <v>0</v>
      </c>
      <c r="BR113" s="397">
        <v>0</v>
      </c>
      <c r="BS113" s="396">
        <f t="shared" si="143"/>
        <v>0</v>
      </c>
      <c r="BT113" s="396">
        <v>0</v>
      </c>
      <c r="BU113" s="51">
        <f t="shared" si="144"/>
        <v>0</v>
      </c>
      <c r="BV113" s="225">
        <f t="shared" si="145"/>
        <v>0</v>
      </c>
      <c r="BW113" s="225">
        <v>0</v>
      </c>
      <c r="BX113" s="51">
        <f t="shared" si="146"/>
        <v>0</v>
      </c>
      <c r="BY113" s="242"/>
    </row>
    <row r="114" spans="2:77" ht="15.75" customHeight="1" thickBot="1" x14ac:dyDescent="0.3">
      <c r="B114" s="426" t="s">
        <v>153</v>
      </c>
      <c r="C114" s="427" t="s">
        <v>154</v>
      </c>
      <c r="D114" s="412" t="s">
        <v>32</v>
      </c>
      <c r="E114" s="403">
        <f t="shared" si="113"/>
        <v>0</v>
      </c>
      <c r="F114" s="244">
        <f t="shared" si="114"/>
        <v>0</v>
      </c>
      <c r="G114" s="108"/>
      <c r="H114" s="110">
        <f t="shared" si="115"/>
        <v>0</v>
      </c>
      <c r="I114" s="110">
        <f t="shared" si="116"/>
        <v>0</v>
      </c>
      <c r="J114" s="108"/>
      <c r="K114" s="110">
        <f t="shared" si="117"/>
        <v>0</v>
      </c>
      <c r="L114" s="111">
        <f t="shared" si="118"/>
        <v>0</v>
      </c>
      <c r="M114" s="108"/>
      <c r="N114" s="110">
        <f t="shared" si="119"/>
        <v>0</v>
      </c>
      <c r="O114" s="404">
        <f t="shared" si="120"/>
        <v>0</v>
      </c>
      <c r="P114" s="108"/>
      <c r="Q114" s="675">
        <f t="shared" si="121"/>
        <v>0</v>
      </c>
      <c r="R114" s="675">
        <v>0</v>
      </c>
      <c r="S114" s="676"/>
      <c r="T114" s="677">
        <f t="shared" si="122"/>
        <v>0</v>
      </c>
      <c r="U114" s="677">
        <v>0</v>
      </c>
      <c r="V114" s="678"/>
      <c r="W114" s="677">
        <f t="shared" si="123"/>
        <v>0</v>
      </c>
      <c r="X114" s="677">
        <v>0</v>
      </c>
      <c r="Y114" s="678"/>
      <c r="Z114" s="677">
        <f t="shared" si="124"/>
        <v>0</v>
      </c>
      <c r="AA114" s="677">
        <v>0</v>
      </c>
      <c r="AB114" s="678"/>
      <c r="AC114" s="677">
        <f t="shared" si="125"/>
        <v>0</v>
      </c>
      <c r="AD114" s="677">
        <v>0</v>
      </c>
      <c r="AE114" s="187">
        <f t="shared" si="126"/>
        <v>0</v>
      </c>
      <c r="AF114" s="406">
        <f t="shared" si="127"/>
        <v>0</v>
      </c>
      <c r="AG114" s="406">
        <v>0</v>
      </c>
      <c r="AH114" s="407"/>
      <c r="AI114" s="406">
        <f t="shared" si="128"/>
        <v>0</v>
      </c>
      <c r="AJ114" s="406">
        <v>0</v>
      </c>
      <c r="AK114" s="408"/>
      <c r="AL114" s="406">
        <f t="shared" si="129"/>
        <v>0</v>
      </c>
      <c r="AM114" s="406">
        <v>0</v>
      </c>
      <c r="AN114" s="407"/>
      <c r="AO114" s="419">
        <f t="shared" si="148"/>
        <v>0</v>
      </c>
      <c r="AP114" s="428"/>
      <c r="AQ114" s="187">
        <f t="shared" si="130"/>
        <v>0</v>
      </c>
      <c r="AR114" s="198">
        <f t="shared" si="131"/>
        <v>0</v>
      </c>
      <c r="AS114" s="428"/>
      <c r="AT114" s="187">
        <f t="shared" si="132"/>
        <v>0</v>
      </c>
      <c r="AU114" s="406">
        <f t="shared" si="133"/>
        <v>0</v>
      </c>
      <c r="AV114" s="406">
        <v>0</v>
      </c>
      <c r="AW114" s="408"/>
      <c r="AX114" s="411">
        <f t="shared" si="134"/>
        <v>0</v>
      </c>
      <c r="AY114" s="428"/>
      <c r="AZ114" s="407"/>
      <c r="BA114" s="406">
        <f t="shared" si="135"/>
        <v>0</v>
      </c>
      <c r="BB114" s="406">
        <v>0</v>
      </c>
      <c r="BC114" s="407"/>
      <c r="BD114" s="406">
        <f t="shared" si="136"/>
        <v>0</v>
      </c>
      <c r="BE114" s="406">
        <v>0</v>
      </c>
      <c r="BF114" s="187">
        <f t="shared" si="137"/>
        <v>0</v>
      </c>
      <c r="BG114" s="198">
        <f t="shared" si="138"/>
        <v>0</v>
      </c>
      <c r="BH114" s="198">
        <v>0</v>
      </c>
      <c r="BI114" s="199">
        <f t="shared" si="139"/>
        <v>0</v>
      </c>
      <c r="BJ114" s="406">
        <f t="shared" si="140"/>
        <v>0</v>
      </c>
      <c r="BK114" s="406">
        <v>0</v>
      </c>
      <c r="BL114" s="407"/>
      <c r="BM114" s="406">
        <f t="shared" si="141"/>
        <v>0</v>
      </c>
      <c r="BN114" s="406">
        <v>0</v>
      </c>
      <c r="BO114" s="407"/>
      <c r="BP114" s="406">
        <f t="shared" si="142"/>
        <v>0</v>
      </c>
      <c r="BQ114" s="406">
        <v>0</v>
      </c>
      <c r="BR114" s="407"/>
      <c r="BS114" s="406">
        <f t="shared" si="143"/>
        <v>0</v>
      </c>
      <c r="BT114" s="406">
        <v>0</v>
      </c>
      <c r="BU114" s="152">
        <f t="shared" si="144"/>
        <v>0</v>
      </c>
      <c r="BV114" s="200">
        <f t="shared" si="145"/>
        <v>0</v>
      </c>
      <c r="BW114" s="200">
        <v>0</v>
      </c>
      <c r="BX114" s="152">
        <f t="shared" si="146"/>
        <v>0</v>
      </c>
      <c r="BY114" s="108"/>
    </row>
    <row r="115" spans="2:77" ht="15.75" customHeight="1" thickBot="1" x14ac:dyDescent="0.3">
      <c r="B115" s="429" t="s">
        <v>79</v>
      </c>
      <c r="C115" s="430" t="s">
        <v>155</v>
      </c>
      <c r="D115" s="431" t="s">
        <v>32</v>
      </c>
      <c r="E115" s="330">
        <f t="shared" si="113"/>
        <v>405</v>
      </c>
      <c r="F115" s="342">
        <f t="shared" si="114"/>
        <v>99.578999999999994</v>
      </c>
      <c r="G115" s="236">
        <f>F115/E115</f>
        <v>0.24587407407407405</v>
      </c>
      <c r="H115" s="342">
        <f t="shared" si="115"/>
        <v>99.578999999999994</v>
      </c>
      <c r="I115" s="342">
        <f t="shared" si="116"/>
        <v>199.15799999999999</v>
      </c>
      <c r="J115" s="236">
        <f>I115/E115</f>
        <v>0.4917481481481481</v>
      </c>
      <c r="K115" s="342">
        <f t="shared" si="117"/>
        <v>99.58</v>
      </c>
      <c r="L115" s="382">
        <f t="shared" si="118"/>
        <v>298.738</v>
      </c>
      <c r="M115" s="236">
        <f>L115/E115</f>
        <v>0.73762469135802466</v>
      </c>
      <c r="N115" s="342">
        <f t="shared" si="119"/>
        <v>0</v>
      </c>
      <c r="O115" s="432">
        <f t="shared" si="120"/>
        <v>298.738</v>
      </c>
      <c r="P115" s="236">
        <f>O115/E115</f>
        <v>0.73762469135802466</v>
      </c>
      <c r="Q115" s="679">
        <f t="shared" si="121"/>
        <v>405</v>
      </c>
      <c r="R115" s="679">
        <v>0</v>
      </c>
      <c r="S115" s="680">
        <v>405</v>
      </c>
      <c r="T115" s="603">
        <f t="shared" si="122"/>
        <v>33.192999999999998</v>
      </c>
      <c r="U115" s="603">
        <v>0</v>
      </c>
      <c r="V115" s="681">
        <v>33.192999999999998</v>
      </c>
      <c r="W115" s="603">
        <f t="shared" si="123"/>
        <v>33.192999999999998</v>
      </c>
      <c r="X115" s="603">
        <v>0</v>
      </c>
      <c r="Y115" s="681">
        <v>33.192999999999998</v>
      </c>
      <c r="Z115" s="603">
        <f t="shared" si="124"/>
        <v>33.192999999999998</v>
      </c>
      <c r="AA115" s="603">
        <v>0</v>
      </c>
      <c r="AB115" s="681">
        <v>33.192999999999998</v>
      </c>
      <c r="AC115" s="603">
        <f t="shared" si="125"/>
        <v>99.578999999999994</v>
      </c>
      <c r="AD115" s="603">
        <v>0</v>
      </c>
      <c r="AE115" s="208">
        <f t="shared" si="126"/>
        <v>99.578999999999994</v>
      </c>
      <c r="AF115" s="603">
        <f t="shared" si="127"/>
        <v>33.192999999999998</v>
      </c>
      <c r="AG115" s="603">
        <v>0</v>
      </c>
      <c r="AH115" s="681">
        <v>33.192999999999998</v>
      </c>
      <c r="AI115" s="719">
        <f t="shared" si="128"/>
        <v>33.192999999999998</v>
      </c>
      <c r="AJ115" s="719">
        <v>0</v>
      </c>
      <c r="AK115" s="720">
        <v>33.192999999999998</v>
      </c>
      <c r="AL115" s="719">
        <f t="shared" si="129"/>
        <v>33.192999999999998</v>
      </c>
      <c r="AM115" s="719">
        <v>0</v>
      </c>
      <c r="AN115" s="435">
        <v>33.192999999999998</v>
      </c>
      <c r="AO115" s="437">
        <f t="shared" si="148"/>
        <v>99.578999999999994</v>
      </c>
      <c r="AP115" s="438"/>
      <c r="AQ115" s="208">
        <f t="shared" si="130"/>
        <v>99.578999999999994</v>
      </c>
      <c r="AR115" s="437">
        <f t="shared" si="131"/>
        <v>199.15799999999999</v>
      </c>
      <c r="AS115" s="438"/>
      <c r="AT115" s="207">
        <f t="shared" si="132"/>
        <v>199.15799999999999</v>
      </c>
      <c r="AU115" s="434">
        <f t="shared" si="133"/>
        <v>33.192999999999998</v>
      </c>
      <c r="AV115" s="434">
        <v>0</v>
      </c>
      <c r="AW115" s="436">
        <v>33.192999999999998</v>
      </c>
      <c r="AX115" s="437">
        <f>AY115+AZ115</f>
        <v>33.192999999999998</v>
      </c>
      <c r="AY115" s="438"/>
      <c r="AZ115" s="435">
        <v>33.192999999999998</v>
      </c>
      <c r="BA115" s="434">
        <f t="shared" si="135"/>
        <v>33.194000000000003</v>
      </c>
      <c r="BB115" s="434">
        <v>0</v>
      </c>
      <c r="BC115" s="435">
        <v>33.194000000000003</v>
      </c>
      <c r="BD115" s="434">
        <f t="shared" si="136"/>
        <v>99.58</v>
      </c>
      <c r="BE115" s="434">
        <v>0</v>
      </c>
      <c r="BF115" s="208">
        <f t="shared" si="137"/>
        <v>99.58</v>
      </c>
      <c r="BG115" s="437">
        <f t="shared" si="138"/>
        <v>298.738</v>
      </c>
      <c r="BH115" s="438"/>
      <c r="BI115" s="346">
        <f t="shared" si="139"/>
        <v>298.738</v>
      </c>
      <c r="BJ115" s="434">
        <f t="shared" si="140"/>
        <v>0</v>
      </c>
      <c r="BK115" s="434">
        <v>0</v>
      </c>
      <c r="BL115" s="435">
        <v>0</v>
      </c>
      <c r="BM115" s="434">
        <f t="shared" si="141"/>
        <v>0</v>
      </c>
      <c r="BN115" s="434">
        <v>0</v>
      </c>
      <c r="BO115" s="435">
        <v>0</v>
      </c>
      <c r="BP115" s="434">
        <f t="shared" si="142"/>
        <v>0</v>
      </c>
      <c r="BQ115" s="434">
        <v>0</v>
      </c>
      <c r="BR115" s="435">
        <v>0</v>
      </c>
      <c r="BS115" s="434">
        <f t="shared" si="143"/>
        <v>0</v>
      </c>
      <c r="BT115" s="434">
        <v>0</v>
      </c>
      <c r="BU115" s="439">
        <f t="shared" si="144"/>
        <v>0</v>
      </c>
      <c r="BV115" s="437">
        <f t="shared" si="145"/>
        <v>298.738</v>
      </c>
      <c r="BW115" s="438"/>
      <c r="BX115" s="51">
        <f t="shared" si="146"/>
        <v>298.738</v>
      </c>
      <c r="BY115" s="236">
        <f>BV115/Q115</f>
        <v>0.73762469135802466</v>
      </c>
    </row>
    <row r="116" spans="2:77" ht="30.75" customHeight="1" x14ac:dyDescent="0.25">
      <c r="B116" s="440" t="s">
        <v>81</v>
      </c>
      <c r="C116" s="615" t="s">
        <v>156</v>
      </c>
      <c r="D116" s="442" t="s">
        <v>32</v>
      </c>
      <c r="E116" s="202">
        <f t="shared" si="113"/>
        <v>4443</v>
      </c>
      <c r="F116" s="42">
        <f t="shared" si="114"/>
        <v>1414.13</v>
      </c>
      <c r="G116" s="40">
        <f>F116/E116</f>
        <v>0.31828269187485936</v>
      </c>
      <c r="H116" s="42">
        <f t="shared" si="115"/>
        <v>1282.355</v>
      </c>
      <c r="I116" s="42">
        <f t="shared" si="116"/>
        <v>2696.4850000000001</v>
      </c>
      <c r="J116" s="40">
        <f>I116/E116</f>
        <v>0.60690636957011035</v>
      </c>
      <c r="K116" s="42">
        <f t="shared" si="117"/>
        <v>1493.7049999999999</v>
      </c>
      <c r="L116" s="43">
        <f t="shared" si="118"/>
        <v>4190.1900000000005</v>
      </c>
      <c r="M116" s="40">
        <f>L116/E116</f>
        <v>0.94309925725860921</v>
      </c>
      <c r="N116" s="42">
        <f t="shared" si="119"/>
        <v>0</v>
      </c>
      <c r="O116" s="394">
        <f t="shared" si="120"/>
        <v>4190.1900000000005</v>
      </c>
      <c r="P116" s="40">
        <f>O116/E116</f>
        <v>0.94309925725860921</v>
      </c>
      <c r="Q116" s="682">
        <f t="shared" si="121"/>
        <v>4443</v>
      </c>
      <c r="R116" s="683">
        <v>0</v>
      </c>
      <c r="S116" s="684">
        <v>4443</v>
      </c>
      <c r="T116" s="604">
        <f t="shared" si="122"/>
        <v>427.58699999999999</v>
      </c>
      <c r="U116" s="685">
        <v>0</v>
      </c>
      <c r="V116" s="686">
        <v>427.58699999999999</v>
      </c>
      <c r="W116" s="604">
        <f t="shared" si="123"/>
        <v>572.11500000000001</v>
      </c>
      <c r="X116" s="685">
        <v>0</v>
      </c>
      <c r="Y116" s="686">
        <v>572.11500000000001</v>
      </c>
      <c r="Z116" s="604">
        <f t="shared" si="124"/>
        <v>414.428</v>
      </c>
      <c r="AA116" s="685">
        <v>0</v>
      </c>
      <c r="AB116" s="686">
        <v>414.428</v>
      </c>
      <c r="AC116" s="604">
        <f t="shared" si="125"/>
        <v>1414.13</v>
      </c>
      <c r="AD116" s="685">
        <v>0</v>
      </c>
      <c r="AE116" s="207">
        <f t="shared" si="126"/>
        <v>1414.13</v>
      </c>
      <c r="AF116" s="604">
        <f t="shared" si="127"/>
        <v>416.315</v>
      </c>
      <c r="AG116" s="685">
        <v>0</v>
      </c>
      <c r="AH116" s="686">
        <v>416.315</v>
      </c>
      <c r="AI116" s="721">
        <f t="shared" si="128"/>
        <v>421.97</v>
      </c>
      <c r="AJ116" s="722">
        <v>0</v>
      </c>
      <c r="AK116" s="723">
        <v>421.97</v>
      </c>
      <c r="AL116" s="721">
        <f t="shared" si="129"/>
        <v>444.07</v>
      </c>
      <c r="AM116" s="722">
        <v>0</v>
      </c>
      <c r="AN116" s="447">
        <v>444.07</v>
      </c>
      <c r="AO116" s="450">
        <f t="shared" si="148"/>
        <v>1282.355</v>
      </c>
      <c r="AP116" s="399"/>
      <c r="AQ116" s="207">
        <f t="shared" si="130"/>
        <v>1282.355</v>
      </c>
      <c r="AR116" s="450">
        <f t="shared" si="131"/>
        <v>2696.4850000000001</v>
      </c>
      <c r="AS116" s="400"/>
      <c r="AT116" s="207">
        <f t="shared" si="132"/>
        <v>2696.4850000000001</v>
      </c>
      <c r="AU116" s="604">
        <f t="shared" si="133"/>
        <v>495.91899999999998</v>
      </c>
      <c r="AV116" s="685">
        <v>0</v>
      </c>
      <c r="AW116" s="723">
        <v>495.91899999999998</v>
      </c>
      <c r="AX116" s="450">
        <f>AY116+AZ116</f>
        <v>497.95</v>
      </c>
      <c r="AY116" s="400"/>
      <c r="AZ116" s="447">
        <v>497.95</v>
      </c>
      <c r="BA116" s="604">
        <f t="shared" si="135"/>
        <v>499.83600000000001</v>
      </c>
      <c r="BB116" s="685">
        <v>0</v>
      </c>
      <c r="BC116" s="447">
        <v>499.83600000000001</v>
      </c>
      <c r="BD116" s="604">
        <f t="shared" si="136"/>
        <v>1493.7049999999999</v>
      </c>
      <c r="BE116" s="685">
        <v>0</v>
      </c>
      <c r="BF116" s="207">
        <f t="shared" si="137"/>
        <v>1493.7049999999999</v>
      </c>
      <c r="BG116" s="450">
        <f t="shared" si="138"/>
        <v>4190.1900000000005</v>
      </c>
      <c r="BH116" s="400"/>
      <c r="BI116" s="207">
        <f t="shared" si="139"/>
        <v>4190.1900000000005</v>
      </c>
      <c r="BJ116" s="604">
        <f t="shared" si="140"/>
        <v>0</v>
      </c>
      <c r="BK116" s="685">
        <v>0</v>
      </c>
      <c r="BL116" s="686"/>
      <c r="BM116" s="604">
        <f t="shared" si="141"/>
        <v>0</v>
      </c>
      <c r="BN116" s="685">
        <v>0</v>
      </c>
      <c r="BO116" s="686"/>
      <c r="BP116" s="604">
        <f t="shared" si="142"/>
        <v>0</v>
      </c>
      <c r="BQ116" s="685">
        <v>0</v>
      </c>
      <c r="BR116" s="686"/>
      <c r="BS116" s="604">
        <f t="shared" si="143"/>
        <v>0</v>
      </c>
      <c r="BT116" s="685">
        <v>0</v>
      </c>
      <c r="BU116" s="51">
        <f t="shared" si="144"/>
        <v>0</v>
      </c>
      <c r="BV116" s="450">
        <f t="shared" si="145"/>
        <v>4190.1900000000005</v>
      </c>
      <c r="BW116" s="400"/>
      <c r="BX116" s="51">
        <f t="shared" si="146"/>
        <v>4190.1900000000005</v>
      </c>
      <c r="BY116" s="242">
        <f>BV116/Q116</f>
        <v>0.94309925725860921</v>
      </c>
    </row>
    <row r="117" spans="2:77" ht="15.75" customHeight="1" x14ac:dyDescent="0.25">
      <c r="B117" s="451" t="s">
        <v>157</v>
      </c>
      <c r="C117" s="452" t="s">
        <v>158</v>
      </c>
      <c r="D117" s="453" t="s">
        <v>146</v>
      </c>
      <c r="E117" s="454">
        <f t="shared" si="113"/>
        <v>0</v>
      </c>
      <c r="F117" s="61">
        <f t="shared" si="114"/>
        <v>0</v>
      </c>
      <c r="G117" s="59"/>
      <c r="H117" s="61">
        <f t="shared" si="115"/>
        <v>0</v>
      </c>
      <c r="I117" s="61">
        <f t="shared" si="116"/>
        <v>0</v>
      </c>
      <c r="J117" s="59"/>
      <c r="K117" s="61">
        <f t="shared" si="117"/>
        <v>0</v>
      </c>
      <c r="L117" s="62">
        <f t="shared" si="118"/>
        <v>0</v>
      </c>
      <c r="M117" s="59"/>
      <c r="N117" s="61">
        <f t="shared" si="119"/>
        <v>0</v>
      </c>
      <c r="O117" s="455">
        <f t="shared" si="120"/>
        <v>0</v>
      </c>
      <c r="P117" s="59"/>
      <c r="Q117" s="687"/>
      <c r="R117" s="687"/>
      <c r="S117" s="688"/>
      <c r="T117" s="689"/>
      <c r="U117" s="689"/>
      <c r="V117" s="690"/>
      <c r="W117" s="689"/>
      <c r="X117" s="689"/>
      <c r="Y117" s="690"/>
      <c r="Z117" s="689"/>
      <c r="AA117" s="689"/>
      <c r="AB117" s="690"/>
      <c r="AC117" s="460"/>
      <c r="AD117" s="460"/>
      <c r="AE117" s="181">
        <f t="shared" si="126"/>
        <v>0</v>
      </c>
      <c r="AF117" s="460"/>
      <c r="AG117" s="461"/>
      <c r="AH117" s="458"/>
      <c r="AI117" s="460"/>
      <c r="AJ117" s="461"/>
      <c r="AK117" s="459"/>
      <c r="AL117" s="460"/>
      <c r="AM117" s="461"/>
      <c r="AN117" s="458"/>
      <c r="AO117" s="460"/>
      <c r="AP117" s="460"/>
      <c r="AQ117" s="181">
        <f t="shared" si="130"/>
        <v>0</v>
      </c>
      <c r="AR117" s="460"/>
      <c r="AS117" s="461"/>
      <c r="AT117" s="463"/>
      <c r="AU117" s="460"/>
      <c r="AV117" s="461"/>
      <c r="AW117" s="459"/>
      <c r="AX117" s="460"/>
      <c r="AY117" s="461"/>
      <c r="AZ117" s="458"/>
      <c r="BA117" s="460"/>
      <c r="BB117" s="461"/>
      <c r="BC117" s="458"/>
      <c r="BD117" s="460"/>
      <c r="BE117" s="460"/>
      <c r="BF117" s="181">
        <f t="shared" si="137"/>
        <v>0</v>
      </c>
      <c r="BG117" s="460"/>
      <c r="BH117" s="461"/>
      <c r="BI117" s="464"/>
      <c r="BJ117" s="460"/>
      <c r="BK117" s="461"/>
      <c r="BL117" s="458"/>
      <c r="BM117" s="460"/>
      <c r="BN117" s="461"/>
      <c r="BO117" s="458"/>
      <c r="BP117" s="460"/>
      <c r="BQ117" s="461"/>
      <c r="BR117" s="458"/>
      <c r="BS117" s="465"/>
      <c r="BT117" s="465"/>
      <c r="BU117" s="145">
        <f t="shared" si="144"/>
        <v>0</v>
      </c>
      <c r="BV117" s="465"/>
      <c r="BW117" s="466"/>
      <c r="BX117" s="136">
        <f t="shared" si="146"/>
        <v>0</v>
      </c>
      <c r="BY117" s="467"/>
    </row>
    <row r="118" spans="2:77" ht="15.75" customHeight="1" x14ac:dyDescent="0.25">
      <c r="B118" s="783" t="s">
        <v>159</v>
      </c>
      <c r="C118" s="785" t="s">
        <v>160</v>
      </c>
      <c r="D118" s="468" t="s">
        <v>57</v>
      </c>
      <c r="E118" s="469">
        <f t="shared" si="113"/>
        <v>0</v>
      </c>
      <c r="F118" s="78">
        <f t="shared" si="114"/>
        <v>0</v>
      </c>
      <c r="G118" s="76"/>
      <c r="H118" s="78">
        <f t="shared" si="115"/>
        <v>0</v>
      </c>
      <c r="I118" s="78">
        <f t="shared" si="116"/>
        <v>0</v>
      </c>
      <c r="J118" s="76"/>
      <c r="K118" s="78">
        <f t="shared" si="117"/>
        <v>0</v>
      </c>
      <c r="L118" s="79">
        <f t="shared" si="118"/>
        <v>0</v>
      </c>
      <c r="M118" s="76"/>
      <c r="N118" s="78">
        <f t="shared" si="119"/>
        <v>0</v>
      </c>
      <c r="O118" s="470">
        <f t="shared" si="120"/>
        <v>0</v>
      </c>
      <c r="P118" s="76"/>
      <c r="Q118" s="682">
        <f t="shared" ref="Q118:Q131" si="149">R118+S118</f>
        <v>0</v>
      </c>
      <c r="R118" s="682">
        <v>0</v>
      </c>
      <c r="S118" s="691"/>
      <c r="T118" s="604">
        <f t="shared" ref="T118:T131" si="150">U118+V118</f>
        <v>0</v>
      </c>
      <c r="U118" s="604">
        <v>0</v>
      </c>
      <c r="V118" s="692">
        <v>0</v>
      </c>
      <c r="W118" s="604">
        <f t="shared" ref="W118:W143" si="151">X118+Y118</f>
        <v>0</v>
      </c>
      <c r="X118" s="604">
        <v>0</v>
      </c>
      <c r="Y118" s="692">
        <v>0</v>
      </c>
      <c r="Z118" s="604">
        <f t="shared" ref="Z118:Z143" si="152">AA118+AB118</f>
        <v>0</v>
      </c>
      <c r="AA118" s="604">
        <v>0</v>
      </c>
      <c r="AB118" s="692">
        <v>0</v>
      </c>
      <c r="AC118" s="473"/>
      <c r="AD118" s="473"/>
      <c r="AE118" s="189">
        <f t="shared" si="126"/>
        <v>0</v>
      </c>
      <c r="AF118" s="473"/>
      <c r="AG118" s="474"/>
      <c r="AH118" s="471">
        <v>0</v>
      </c>
      <c r="AI118" s="473"/>
      <c r="AJ118" s="474"/>
      <c r="AK118" s="472">
        <v>0</v>
      </c>
      <c r="AL118" s="473"/>
      <c r="AM118" s="474"/>
      <c r="AN118" s="471">
        <v>0</v>
      </c>
      <c r="AO118" s="473"/>
      <c r="AP118" s="473"/>
      <c r="AQ118" s="189">
        <f t="shared" si="130"/>
        <v>0</v>
      </c>
      <c r="AR118" s="473"/>
      <c r="AS118" s="474"/>
      <c r="AT118" s="476"/>
      <c r="AU118" s="473"/>
      <c r="AV118" s="474"/>
      <c r="AW118" s="475">
        <v>0</v>
      </c>
      <c r="AX118" s="473"/>
      <c r="AY118" s="474"/>
      <c r="AZ118" s="471">
        <v>0</v>
      </c>
      <c r="BA118" s="473"/>
      <c r="BB118" s="474"/>
      <c r="BC118" s="471">
        <v>0</v>
      </c>
      <c r="BD118" s="473"/>
      <c r="BE118" s="473"/>
      <c r="BF118" s="189">
        <f t="shared" si="137"/>
        <v>0</v>
      </c>
      <c r="BG118" s="473"/>
      <c r="BH118" s="474"/>
      <c r="BI118" s="477"/>
      <c r="BJ118" s="473"/>
      <c r="BK118" s="474"/>
      <c r="BL118" s="471">
        <v>0</v>
      </c>
      <c r="BM118" s="473"/>
      <c r="BN118" s="474"/>
      <c r="BO118" s="471">
        <v>0</v>
      </c>
      <c r="BP118" s="473"/>
      <c r="BQ118" s="474"/>
      <c r="BR118" s="471">
        <v>0</v>
      </c>
      <c r="BS118" s="478"/>
      <c r="BT118" s="478"/>
      <c r="BU118" s="88">
        <f t="shared" si="144"/>
        <v>0</v>
      </c>
      <c r="BV118" s="478"/>
      <c r="BW118" s="479"/>
      <c r="BX118" s="88">
        <f t="shared" si="146"/>
        <v>0</v>
      </c>
      <c r="BY118" s="480"/>
    </row>
    <row r="119" spans="2:77" s="487" customFormat="1" ht="15.75" customHeight="1" x14ac:dyDescent="0.25">
      <c r="B119" s="788"/>
      <c r="C119" s="789"/>
      <c r="D119" s="468" t="s">
        <v>32</v>
      </c>
      <c r="E119" s="469">
        <f t="shared" si="113"/>
        <v>0</v>
      </c>
      <c r="F119" s="78">
        <f t="shared" si="114"/>
        <v>0</v>
      </c>
      <c r="G119" s="480"/>
      <c r="H119" s="78">
        <f t="shared" si="115"/>
        <v>0</v>
      </c>
      <c r="I119" s="78">
        <f t="shared" si="116"/>
        <v>0</v>
      </c>
      <c r="J119" s="480"/>
      <c r="K119" s="78">
        <f t="shared" si="117"/>
        <v>0</v>
      </c>
      <c r="L119" s="79">
        <f t="shared" si="118"/>
        <v>0</v>
      </c>
      <c r="M119" s="480"/>
      <c r="N119" s="78">
        <f t="shared" si="119"/>
        <v>0</v>
      </c>
      <c r="O119" s="470">
        <f t="shared" si="120"/>
        <v>0</v>
      </c>
      <c r="P119" s="480"/>
      <c r="Q119" s="693">
        <f t="shared" si="149"/>
        <v>0</v>
      </c>
      <c r="R119" s="682">
        <v>0</v>
      </c>
      <c r="S119" s="691"/>
      <c r="T119" s="604">
        <f t="shared" si="150"/>
        <v>0</v>
      </c>
      <c r="U119" s="604">
        <v>0</v>
      </c>
      <c r="V119" s="692">
        <v>0</v>
      </c>
      <c r="W119" s="604">
        <f t="shared" si="151"/>
        <v>0</v>
      </c>
      <c r="X119" s="604">
        <v>0</v>
      </c>
      <c r="Y119" s="692">
        <v>0</v>
      </c>
      <c r="Z119" s="604">
        <f t="shared" si="152"/>
        <v>0</v>
      </c>
      <c r="AA119" s="604">
        <v>0</v>
      </c>
      <c r="AB119" s="692">
        <v>0</v>
      </c>
      <c r="AC119" s="473"/>
      <c r="AD119" s="473"/>
      <c r="AE119" s="189">
        <f t="shared" si="126"/>
        <v>0</v>
      </c>
      <c r="AF119" s="473"/>
      <c r="AG119" s="474"/>
      <c r="AH119" s="471">
        <v>0</v>
      </c>
      <c r="AI119" s="473"/>
      <c r="AJ119" s="474"/>
      <c r="AK119" s="472">
        <v>0</v>
      </c>
      <c r="AL119" s="473"/>
      <c r="AM119" s="474"/>
      <c r="AN119" s="471">
        <v>0</v>
      </c>
      <c r="AO119" s="473"/>
      <c r="AP119" s="473"/>
      <c r="AQ119" s="189">
        <f t="shared" si="130"/>
        <v>0</v>
      </c>
      <c r="AR119" s="473"/>
      <c r="AS119" s="474"/>
      <c r="AT119" s="476"/>
      <c r="AU119" s="473"/>
      <c r="AV119" s="474"/>
      <c r="AW119" s="475">
        <v>0</v>
      </c>
      <c r="AX119" s="473"/>
      <c r="AY119" s="474"/>
      <c r="AZ119" s="471">
        <v>0</v>
      </c>
      <c r="BA119" s="473"/>
      <c r="BB119" s="474"/>
      <c r="BC119" s="471">
        <v>0</v>
      </c>
      <c r="BD119" s="473"/>
      <c r="BE119" s="473"/>
      <c r="BF119" s="189">
        <f t="shared" si="137"/>
        <v>0</v>
      </c>
      <c r="BG119" s="473"/>
      <c r="BH119" s="474"/>
      <c r="BI119" s="477"/>
      <c r="BJ119" s="473"/>
      <c r="BK119" s="474"/>
      <c r="BL119" s="471">
        <v>0</v>
      </c>
      <c r="BM119" s="473"/>
      <c r="BN119" s="474"/>
      <c r="BO119" s="471">
        <v>0</v>
      </c>
      <c r="BP119" s="473"/>
      <c r="BQ119" s="474"/>
      <c r="BR119" s="471">
        <v>0</v>
      </c>
      <c r="BS119" s="478"/>
      <c r="BT119" s="478"/>
      <c r="BU119" s="88">
        <f t="shared" si="144"/>
        <v>0</v>
      </c>
      <c r="BV119" s="478"/>
      <c r="BW119" s="479"/>
      <c r="BX119" s="152">
        <f t="shared" si="146"/>
        <v>0</v>
      </c>
      <c r="BY119" s="480"/>
    </row>
    <row r="120" spans="2:77" s="487" customFormat="1" ht="15.75" customHeight="1" x14ac:dyDescent="0.25">
      <c r="B120" s="792" t="s">
        <v>161</v>
      </c>
      <c r="C120" s="793" t="s">
        <v>162</v>
      </c>
      <c r="D120" s="412" t="s">
        <v>57</v>
      </c>
      <c r="E120" s="186">
        <f t="shared" si="113"/>
        <v>0</v>
      </c>
      <c r="F120" s="240">
        <f t="shared" si="114"/>
        <v>0</v>
      </c>
      <c r="G120" s="236"/>
      <c r="H120" s="237">
        <f t="shared" si="115"/>
        <v>0</v>
      </c>
      <c r="I120" s="237">
        <f t="shared" si="116"/>
        <v>0</v>
      </c>
      <c r="J120" s="236"/>
      <c r="K120" s="237">
        <f t="shared" si="117"/>
        <v>0</v>
      </c>
      <c r="L120" s="413">
        <f t="shared" si="118"/>
        <v>0</v>
      </c>
      <c r="M120" s="236"/>
      <c r="N120" s="237">
        <f t="shared" si="119"/>
        <v>0</v>
      </c>
      <c r="O120" s="545">
        <f t="shared" si="120"/>
        <v>0</v>
      </c>
      <c r="P120" s="236"/>
      <c r="Q120" s="683">
        <f t="shared" si="149"/>
        <v>0</v>
      </c>
      <c r="R120" s="683">
        <v>0</v>
      </c>
      <c r="S120" s="684"/>
      <c r="T120" s="685">
        <f t="shared" si="150"/>
        <v>0</v>
      </c>
      <c r="U120" s="685">
        <v>0</v>
      </c>
      <c r="V120" s="692">
        <v>0</v>
      </c>
      <c r="W120" s="685">
        <f t="shared" si="151"/>
        <v>0</v>
      </c>
      <c r="X120" s="685">
        <v>0</v>
      </c>
      <c r="Y120" s="692">
        <v>0</v>
      </c>
      <c r="Z120" s="685">
        <f t="shared" si="152"/>
        <v>0</v>
      </c>
      <c r="AA120" s="685">
        <v>0</v>
      </c>
      <c r="AB120" s="692">
        <v>0</v>
      </c>
      <c r="AC120" s="488"/>
      <c r="AD120" s="488"/>
      <c r="AE120" s="187">
        <f t="shared" si="126"/>
        <v>0</v>
      </c>
      <c r="AF120" s="488"/>
      <c r="AG120" s="489"/>
      <c r="AH120" s="471">
        <v>0</v>
      </c>
      <c r="AI120" s="488"/>
      <c r="AJ120" s="489"/>
      <c r="AK120" s="448">
        <v>0</v>
      </c>
      <c r="AL120" s="488"/>
      <c r="AM120" s="489"/>
      <c r="AN120" s="471">
        <v>0</v>
      </c>
      <c r="AO120" s="488"/>
      <c r="AP120" s="488"/>
      <c r="AQ120" s="187">
        <f t="shared" si="130"/>
        <v>0</v>
      </c>
      <c r="AR120" s="488"/>
      <c r="AS120" s="489"/>
      <c r="AT120" s="490"/>
      <c r="AU120" s="488"/>
      <c r="AV120" s="489"/>
      <c r="AW120" s="448">
        <v>0</v>
      </c>
      <c r="AX120" s="488"/>
      <c r="AY120" s="489"/>
      <c r="AZ120" s="471">
        <v>0</v>
      </c>
      <c r="BA120" s="488"/>
      <c r="BB120" s="489"/>
      <c r="BC120" s="471">
        <v>0</v>
      </c>
      <c r="BD120" s="488"/>
      <c r="BE120" s="488"/>
      <c r="BF120" s="187">
        <f t="shared" si="137"/>
        <v>0</v>
      </c>
      <c r="BG120" s="488"/>
      <c r="BH120" s="489"/>
      <c r="BI120" s="491"/>
      <c r="BJ120" s="488"/>
      <c r="BK120" s="489"/>
      <c r="BL120" s="447">
        <v>0</v>
      </c>
      <c r="BM120" s="488"/>
      <c r="BN120" s="489"/>
      <c r="BO120" s="447">
        <v>0</v>
      </c>
      <c r="BP120" s="488"/>
      <c r="BQ120" s="489"/>
      <c r="BR120" s="447">
        <v>0</v>
      </c>
      <c r="BS120" s="492"/>
      <c r="BT120" s="492"/>
      <c r="BU120" s="152">
        <f t="shared" si="144"/>
        <v>0</v>
      </c>
      <c r="BV120" s="492"/>
      <c r="BW120" s="493"/>
      <c r="BX120" s="152">
        <f t="shared" si="146"/>
        <v>0</v>
      </c>
      <c r="BY120" s="420"/>
    </row>
    <row r="121" spans="2:77" ht="15.75" customHeight="1" x14ac:dyDescent="0.25">
      <c r="B121" s="788"/>
      <c r="C121" s="789"/>
      <c r="D121" s="468" t="s">
        <v>32</v>
      </c>
      <c r="E121" s="469">
        <f t="shared" si="113"/>
        <v>0</v>
      </c>
      <c r="F121" s="75">
        <f t="shared" si="114"/>
        <v>0</v>
      </c>
      <c r="G121" s="76"/>
      <c r="H121" s="78">
        <f t="shared" si="115"/>
        <v>0</v>
      </c>
      <c r="I121" s="78">
        <f t="shared" si="116"/>
        <v>0</v>
      </c>
      <c r="J121" s="76"/>
      <c r="K121" s="78">
        <f t="shared" si="117"/>
        <v>0</v>
      </c>
      <c r="L121" s="79">
        <f t="shared" si="118"/>
        <v>0</v>
      </c>
      <c r="M121" s="76"/>
      <c r="N121" s="78">
        <f t="shared" si="119"/>
        <v>0</v>
      </c>
      <c r="O121" s="470">
        <f t="shared" si="120"/>
        <v>0</v>
      </c>
      <c r="P121" s="76"/>
      <c r="Q121" s="682">
        <f t="shared" si="149"/>
        <v>0</v>
      </c>
      <c r="R121" s="682">
        <v>0</v>
      </c>
      <c r="S121" s="691"/>
      <c r="T121" s="604">
        <f t="shared" si="150"/>
        <v>0</v>
      </c>
      <c r="U121" s="604">
        <v>0</v>
      </c>
      <c r="V121" s="692">
        <v>0</v>
      </c>
      <c r="W121" s="604">
        <f t="shared" si="151"/>
        <v>0</v>
      </c>
      <c r="X121" s="604">
        <v>0</v>
      </c>
      <c r="Y121" s="692">
        <v>0</v>
      </c>
      <c r="Z121" s="604">
        <f t="shared" si="152"/>
        <v>0</v>
      </c>
      <c r="AA121" s="604">
        <v>0</v>
      </c>
      <c r="AB121" s="692">
        <v>0</v>
      </c>
      <c r="AC121" s="473"/>
      <c r="AD121" s="473"/>
      <c r="AE121" s="189">
        <f t="shared" si="126"/>
        <v>0</v>
      </c>
      <c r="AF121" s="473"/>
      <c r="AG121" s="474"/>
      <c r="AH121" s="471">
        <v>0</v>
      </c>
      <c r="AI121" s="473"/>
      <c r="AJ121" s="474"/>
      <c r="AK121" s="472">
        <v>0</v>
      </c>
      <c r="AL121" s="473"/>
      <c r="AM121" s="474"/>
      <c r="AN121" s="471">
        <v>0</v>
      </c>
      <c r="AO121" s="473"/>
      <c r="AP121" s="473"/>
      <c r="AQ121" s="189">
        <f t="shared" si="130"/>
        <v>0</v>
      </c>
      <c r="AR121" s="473"/>
      <c r="AS121" s="474"/>
      <c r="AT121" s="476"/>
      <c r="AU121" s="473"/>
      <c r="AV121" s="474"/>
      <c r="AW121" s="472">
        <v>0</v>
      </c>
      <c r="AX121" s="473"/>
      <c r="AY121" s="474"/>
      <c r="AZ121" s="471">
        <v>0</v>
      </c>
      <c r="BA121" s="473"/>
      <c r="BB121" s="474"/>
      <c r="BC121" s="471">
        <v>0</v>
      </c>
      <c r="BD121" s="473"/>
      <c r="BE121" s="473"/>
      <c r="BF121" s="189">
        <f t="shared" si="137"/>
        <v>0</v>
      </c>
      <c r="BG121" s="473"/>
      <c r="BH121" s="474"/>
      <c r="BI121" s="477"/>
      <c r="BJ121" s="473"/>
      <c r="BK121" s="474"/>
      <c r="BL121" s="471">
        <v>0</v>
      </c>
      <c r="BM121" s="473"/>
      <c r="BN121" s="474"/>
      <c r="BO121" s="471">
        <v>0</v>
      </c>
      <c r="BP121" s="473"/>
      <c r="BQ121" s="474"/>
      <c r="BR121" s="471">
        <v>0</v>
      </c>
      <c r="BS121" s="478"/>
      <c r="BT121" s="478"/>
      <c r="BU121" s="88">
        <f t="shared" si="144"/>
        <v>0</v>
      </c>
      <c r="BV121" s="478"/>
      <c r="BW121" s="479"/>
      <c r="BX121" s="152">
        <f t="shared" si="146"/>
        <v>0</v>
      </c>
      <c r="BY121" s="480"/>
    </row>
    <row r="122" spans="2:77" ht="15.75" customHeight="1" x14ac:dyDescent="0.25">
      <c r="B122" s="783" t="s">
        <v>163</v>
      </c>
      <c r="C122" s="785" t="s">
        <v>164</v>
      </c>
      <c r="D122" s="468" t="s">
        <v>57</v>
      </c>
      <c r="E122" s="469">
        <f t="shared" si="113"/>
        <v>0</v>
      </c>
      <c r="F122" s="75">
        <f t="shared" si="114"/>
        <v>0</v>
      </c>
      <c r="G122" s="76"/>
      <c r="H122" s="78">
        <f t="shared" si="115"/>
        <v>0</v>
      </c>
      <c r="I122" s="78">
        <f t="shared" si="116"/>
        <v>0</v>
      </c>
      <c r="J122" s="76"/>
      <c r="K122" s="78">
        <f t="shared" si="117"/>
        <v>0</v>
      </c>
      <c r="L122" s="79">
        <f t="shared" si="118"/>
        <v>0</v>
      </c>
      <c r="M122" s="76"/>
      <c r="N122" s="78">
        <f t="shared" si="119"/>
        <v>0</v>
      </c>
      <c r="O122" s="470">
        <f t="shared" si="120"/>
        <v>0</v>
      </c>
      <c r="P122" s="76"/>
      <c r="Q122" s="682">
        <f t="shared" si="149"/>
        <v>0</v>
      </c>
      <c r="R122" s="682">
        <v>0</v>
      </c>
      <c r="S122" s="691"/>
      <c r="T122" s="604">
        <f t="shared" si="150"/>
        <v>0</v>
      </c>
      <c r="U122" s="604">
        <v>0</v>
      </c>
      <c r="V122" s="692">
        <v>0</v>
      </c>
      <c r="W122" s="604">
        <f t="shared" si="151"/>
        <v>0</v>
      </c>
      <c r="X122" s="604">
        <v>0</v>
      </c>
      <c r="Y122" s="692">
        <v>0</v>
      </c>
      <c r="Z122" s="604">
        <f t="shared" si="152"/>
        <v>0</v>
      </c>
      <c r="AA122" s="604">
        <v>0</v>
      </c>
      <c r="AB122" s="692">
        <v>0</v>
      </c>
      <c r="AC122" s="473"/>
      <c r="AD122" s="473"/>
      <c r="AE122" s="189">
        <f t="shared" si="126"/>
        <v>0</v>
      </c>
      <c r="AF122" s="473"/>
      <c r="AG122" s="474"/>
      <c r="AH122" s="471">
        <v>0</v>
      </c>
      <c r="AI122" s="473"/>
      <c r="AJ122" s="474"/>
      <c r="AK122" s="472">
        <v>0</v>
      </c>
      <c r="AL122" s="473"/>
      <c r="AM122" s="474"/>
      <c r="AN122" s="471">
        <v>0</v>
      </c>
      <c r="AO122" s="473"/>
      <c r="AP122" s="473"/>
      <c r="AQ122" s="189">
        <f t="shared" si="130"/>
        <v>0</v>
      </c>
      <c r="AR122" s="473"/>
      <c r="AS122" s="474"/>
      <c r="AT122" s="476"/>
      <c r="AU122" s="473"/>
      <c r="AV122" s="474"/>
      <c r="AW122" s="472">
        <v>0</v>
      </c>
      <c r="AX122" s="473"/>
      <c r="AY122" s="474"/>
      <c r="AZ122" s="471">
        <v>0</v>
      </c>
      <c r="BA122" s="473"/>
      <c r="BB122" s="474"/>
      <c r="BC122" s="471">
        <v>0</v>
      </c>
      <c r="BD122" s="473"/>
      <c r="BE122" s="473"/>
      <c r="BF122" s="189">
        <f t="shared" si="137"/>
        <v>0</v>
      </c>
      <c r="BG122" s="473"/>
      <c r="BH122" s="474"/>
      <c r="BI122" s="477"/>
      <c r="BJ122" s="473"/>
      <c r="BK122" s="474"/>
      <c r="BL122" s="471">
        <v>0</v>
      </c>
      <c r="BM122" s="473"/>
      <c r="BN122" s="474"/>
      <c r="BO122" s="471">
        <v>0</v>
      </c>
      <c r="BP122" s="473"/>
      <c r="BQ122" s="474"/>
      <c r="BR122" s="471">
        <v>0</v>
      </c>
      <c r="BS122" s="478"/>
      <c r="BT122" s="478"/>
      <c r="BU122" s="88">
        <f t="shared" si="144"/>
        <v>0</v>
      </c>
      <c r="BV122" s="478"/>
      <c r="BW122" s="479"/>
      <c r="BX122" s="152">
        <f t="shared" si="146"/>
        <v>0</v>
      </c>
      <c r="BY122" s="480"/>
    </row>
    <row r="123" spans="2:77" ht="15.75" customHeight="1" x14ac:dyDescent="0.25">
      <c r="B123" s="788"/>
      <c r="C123" s="789"/>
      <c r="D123" s="468" t="s">
        <v>32</v>
      </c>
      <c r="E123" s="469">
        <f t="shared" si="113"/>
        <v>0</v>
      </c>
      <c r="F123" s="75">
        <f t="shared" si="114"/>
        <v>0</v>
      </c>
      <c r="G123" s="76"/>
      <c r="H123" s="78">
        <f t="shared" si="115"/>
        <v>0</v>
      </c>
      <c r="I123" s="78">
        <f t="shared" si="116"/>
        <v>0</v>
      </c>
      <c r="J123" s="76"/>
      <c r="K123" s="78">
        <f t="shared" si="117"/>
        <v>0</v>
      </c>
      <c r="L123" s="79">
        <f t="shared" si="118"/>
        <v>0</v>
      </c>
      <c r="M123" s="76"/>
      <c r="N123" s="78">
        <f t="shared" si="119"/>
        <v>0</v>
      </c>
      <c r="O123" s="470">
        <f t="shared" si="120"/>
        <v>0</v>
      </c>
      <c r="P123" s="76"/>
      <c r="Q123" s="682">
        <f t="shared" si="149"/>
        <v>0</v>
      </c>
      <c r="R123" s="682">
        <v>0</v>
      </c>
      <c r="S123" s="691"/>
      <c r="T123" s="604">
        <f t="shared" si="150"/>
        <v>0</v>
      </c>
      <c r="U123" s="604">
        <v>0</v>
      </c>
      <c r="V123" s="692">
        <v>0</v>
      </c>
      <c r="W123" s="604">
        <f t="shared" si="151"/>
        <v>0</v>
      </c>
      <c r="X123" s="604">
        <v>0</v>
      </c>
      <c r="Y123" s="692">
        <v>0</v>
      </c>
      <c r="Z123" s="604">
        <f t="shared" si="152"/>
        <v>0</v>
      </c>
      <c r="AA123" s="604">
        <v>0</v>
      </c>
      <c r="AB123" s="692">
        <v>0</v>
      </c>
      <c r="AC123" s="473"/>
      <c r="AD123" s="473"/>
      <c r="AE123" s="189">
        <f t="shared" si="126"/>
        <v>0</v>
      </c>
      <c r="AF123" s="473"/>
      <c r="AG123" s="474"/>
      <c r="AH123" s="471">
        <v>0</v>
      </c>
      <c r="AI123" s="473"/>
      <c r="AJ123" s="474"/>
      <c r="AK123" s="472">
        <v>0</v>
      </c>
      <c r="AL123" s="473"/>
      <c r="AM123" s="474"/>
      <c r="AN123" s="471">
        <v>0</v>
      </c>
      <c r="AO123" s="473"/>
      <c r="AP123" s="473"/>
      <c r="AQ123" s="189">
        <f t="shared" si="130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1">
        <v>0</v>
      </c>
      <c r="BA123" s="473"/>
      <c r="BB123" s="474"/>
      <c r="BC123" s="471">
        <v>0</v>
      </c>
      <c r="BD123" s="473"/>
      <c r="BE123" s="473"/>
      <c r="BF123" s="189">
        <f t="shared" si="137"/>
        <v>0</v>
      </c>
      <c r="BG123" s="473"/>
      <c r="BH123" s="474"/>
      <c r="BI123" s="477"/>
      <c r="BJ123" s="473"/>
      <c r="BK123" s="474"/>
      <c r="BL123" s="471">
        <v>0</v>
      </c>
      <c r="BM123" s="473"/>
      <c r="BN123" s="474"/>
      <c r="BO123" s="471">
        <v>0</v>
      </c>
      <c r="BP123" s="473"/>
      <c r="BQ123" s="474"/>
      <c r="BR123" s="471">
        <v>0</v>
      </c>
      <c r="BS123" s="478"/>
      <c r="BT123" s="478"/>
      <c r="BU123" s="88">
        <f t="shared" si="144"/>
        <v>0</v>
      </c>
      <c r="BV123" s="478"/>
      <c r="BW123" s="479"/>
      <c r="BX123" s="152">
        <f t="shared" si="146"/>
        <v>0</v>
      </c>
      <c r="BY123" s="480"/>
    </row>
    <row r="124" spans="2:77" ht="15.75" customHeight="1" x14ac:dyDescent="0.25">
      <c r="B124" s="783" t="s">
        <v>165</v>
      </c>
      <c r="C124" s="785" t="s">
        <v>166</v>
      </c>
      <c r="D124" s="468" t="s">
        <v>57</v>
      </c>
      <c r="E124" s="469">
        <f t="shared" si="113"/>
        <v>0</v>
      </c>
      <c r="F124" s="75">
        <f t="shared" si="114"/>
        <v>0</v>
      </c>
      <c r="G124" s="76"/>
      <c r="H124" s="78">
        <f t="shared" si="115"/>
        <v>0</v>
      </c>
      <c r="I124" s="78">
        <f t="shared" si="116"/>
        <v>0</v>
      </c>
      <c r="J124" s="76"/>
      <c r="K124" s="78">
        <f t="shared" si="117"/>
        <v>0</v>
      </c>
      <c r="L124" s="79">
        <f t="shared" si="118"/>
        <v>0</v>
      </c>
      <c r="M124" s="76"/>
      <c r="N124" s="78">
        <f t="shared" si="119"/>
        <v>0</v>
      </c>
      <c r="O124" s="470">
        <f t="shared" si="120"/>
        <v>0</v>
      </c>
      <c r="P124" s="76"/>
      <c r="Q124" s="682">
        <f t="shared" si="149"/>
        <v>0</v>
      </c>
      <c r="R124" s="682">
        <v>0</v>
      </c>
      <c r="S124" s="691"/>
      <c r="T124" s="604">
        <f t="shared" si="150"/>
        <v>0</v>
      </c>
      <c r="U124" s="604">
        <v>0</v>
      </c>
      <c r="V124" s="692">
        <v>0</v>
      </c>
      <c r="W124" s="604">
        <f t="shared" si="151"/>
        <v>0</v>
      </c>
      <c r="X124" s="604">
        <v>0</v>
      </c>
      <c r="Y124" s="692">
        <v>0</v>
      </c>
      <c r="Z124" s="604">
        <f t="shared" si="152"/>
        <v>0</v>
      </c>
      <c r="AA124" s="604">
        <v>0</v>
      </c>
      <c r="AB124" s="692">
        <v>0</v>
      </c>
      <c r="AC124" s="473"/>
      <c r="AD124" s="473"/>
      <c r="AE124" s="189">
        <f t="shared" si="126"/>
        <v>0</v>
      </c>
      <c r="AF124" s="473"/>
      <c r="AG124" s="474"/>
      <c r="AH124" s="471">
        <v>0</v>
      </c>
      <c r="AI124" s="473"/>
      <c r="AJ124" s="474"/>
      <c r="AK124" s="472">
        <v>0</v>
      </c>
      <c r="AL124" s="473"/>
      <c r="AM124" s="474"/>
      <c r="AN124" s="471">
        <v>0</v>
      </c>
      <c r="AO124" s="473"/>
      <c r="AP124" s="473"/>
      <c r="AQ124" s="189">
        <f t="shared" si="130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1">
        <v>0</v>
      </c>
      <c r="BA124" s="473"/>
      <c r="BB124" s="474"/>
      <c r="BC124" s="471">
        <v>0</v>
      </c>
      <c r="BD124" s="473"/>
      <c r="BE124" s="473"/>
      <c r="BF124" s="189">
        <f t="shared" si="137"/>
        <v>0</v>
      </c>
      <c r="BG124" s="473"/>
      <c r="BH124" s="474"/>
      <c r="BI124" s="477"/>
      <c r="BJ124" s="473"/>
      <c r="BK124" s="474"/>
      <c r="BL124" s="471">
        <v>0</v>
      </c>
      <c r="BM124" s="473"/>
      <c r="BN124" s="474"/>
      <c r="BO124" s="471">
        <v>0</v>
      </c>
      <c r="BP124" s="473"/>
      <c r="BQ124" s="474"/>
      <c r="BR124" s="471">
        <v>0</v>
      </c>
      <c r="BS124" s="478"/>
      <c r="BT124" s="478"/>
      <c r="BU124" s="88">
        <f t="shared" si="144"/>
        <v>0</v>
      </c>
      <c r="BV124" s="478"/>
      <c r="BW124" s="479"/>
      <c r="BX124" s="152">
        <f t="shared" si="146"/>
        <v>0</v>
      </c>
      <c r="BY124" s="480"/>
    </row>
    <row r="125" spans="2:77" ht="15.75" customHeight="1" thickBot="1" x14ac:dyDescent="0.3">
      <c r="B125" s="784"/>
      <c r="C125" s="786"/>
      <c r="D125" s="494" t="s">
        <v>32</v>
      </c>
      <c r="E125" s="403">
        <f t="shared" si="113"/>
        <v>0</v>
      </c>
      <c r="F125" s="161">
        <f t="shared" si="114"/>
        <v>0</v>
      </c>
      <c r="G125" s="108"/>
      <c r="H125" s="110">
        <f t="shared" si="115"/>
        <v>0</v>
      </c>
      <c r="I125" s="110">
        <f t="shared" si="116"/>
        <v>0</v>
      </c>
      <c r="J125" s="108"/>
      <c r="K125" s="110">
        <f t="shared" si="117"/>
        <v>0</v>
      </c>
      <c r="L125" s="111">
        <f t="shared" si="118"/>
        <v>0</v>
      </c>
      <c r="M125" s="108"/>
      <c r="N125" s="110">
        <f t="shared" si="119"/>
        <v>0</v>
      </c>
      <c r="O125" s="404">
        <f t="shared" si="120"/>
        <v>0</v>
      </c>
      <c r="P125" s="108"/>
      <c r="Q125" s="694">
        <f t="shared" si="149"/>
        <v>0</v>
      </c>
      <c r="R125" s="694">
        <v>0</v>
      </c>
      <c r="S125" s="695"/>
      <c r="T125" s="696">
        <f t="shared" si="150"/>
        <v>0</v>
      </c>
      <c r="U125" s="696">
        <v>0</v>
      </c>
      <c r="V125" s="697">
        <v>0</v>
      </c>
      <c r="W125" s="696">
        <f t="shared" si="151"/>
        <v>0</v>
      </c>
      <c r="X125" s="696">
        <v>0</v>
      </c>
      <c r="Y125" s="697">
        <v>0</v>
      </c>
      <c r="Z125" s="696">
        <f t="shared" si="152"/>
        <v>0</v>
      </c>
      <c r="AA125" s="696">
        <v>0</v>
      </c>
      <c r="AB125" s="697">
        <v>0</v>
      </c>
      <c r="AC125" s="409"/>
      <c r="AD125" s="409"/>
      <c r="AE125" s="197">
        <f t="shared" si="126"/>
        <v>0</v>
      </c>
      <c r="AF125" s="409"/>
      <c r="AG125" s="410"/>
      <c r="AH125" s="497">
        <v>0</v>
      </c>
      <c r="AI125" s="409"/>
      <c r="AJ125" s="410"/>
      <c r="AK125" s="498">
        <v>0</v>
      </c>
      <c r="AL125" s="409"/>
      <c r="AM125" s="410"/>
      <c r="AN125" s="497">
        <v>0</v>
      </c>
      <c r="AO125" s="409"/>
      <c r="AP125" s="409"/>
      <c r="AQ125" s="197">
        <f t="shared" si="130"/>
        <v>0</v>
      </c>
      <c r="AR125" s="409"/>
      <c r="AS125" s="410"/>
      <c r="AT125" s="482"/>
      <c r="AU125" s="409"/>
      <c r="AV125" s="410"/>
      <c r="AW125" s="498">
        <v>0</v>
      </c>
      <c r="AX125" s="409"/>
      <c r="AY125" s="410"/>
      <c r="AZ125" s="497">
        <v>0</v>
      </c>
      <c r="BA125" s="409"/>
      <c r="BB125" s="410"/>
      <c r="BC125" s="497">
        <v>0</v>
      </c>
      <c r="BD125" s="409"/>
      <c r="BE125" s="409"/>
      <c r="BF125" s="197">
        <f t="shared" si="137"/>
        <v>0</v>
      </c>
      <c r="BG125" s="409"/>
      <c r="BH125" s="410"/>
      <c r="BI125" s="484"/>
      <c r="BJ125" s="409"/>
      <c r="BK125" s="410"/>
      <c r="BL125" s="497">
        <v>0</v>
      </c>
      <c r="BM125" s="409"/>
      <c r="BN125" s="410"/>
      <c r="BO125" s="497">
        <v>0</v>
      </c>
      <c r="BP125" s="409"/>
      <c r="BQ125" s="410"/>
      <c r="BR125" s="497">
        <v>0</v>
      </c>
      <c r="BS125" s="485"/>
      <c r="BT125" s="485"/>
      <c r="BU125" s="119">
        <f t="shared" si="144"/>
        <v>0</v>
      </c>
      <c r="BV125" s="485"/>
      <c r="BW125" s="486"/>
      <c r="BX125" s="152">
        <f t="shared" si="146"/>
        <v>0</v>
      </c>
      <c r="BY125" s="76"/>
    </row>
    <row r="126" spans="2:77" ht="15.75" customHeight="1" x14ac:dyDescent="0.25">
      <c r="B126" s="423" t="s">
        <v>83</v>
      </c>
      <c r="C126" s="499" t="s">
        <v>167</v>
      </c>
      <c r="D126" s="393" t="s">
        <v>32</v>
      </c>
      <c r="E126" s="202">
        <f t="shared" si="113"/>
        <v>1715</v>
      </c>
      <c r="F126" s="42">
        <f t="shared" si="114"/>
        <v>439.26099999999997</v>
      </c>
      <c r="G126" s="40">
        <f>F126/E126</f>
        <v>0.25612886297376092</v>
      </c>
      <c r="H126" s="42">
        <f t="shared" si="115"/>
        <v>167.48430000000002</v>
      </c>
      <c r="I126" s="42">
        <f t="shared" si="116"/>
        <v>606.74530000000004</v>
      </c>
      <c r="J126" s="40">
        <f>I126/E126</f>
        <v>0.35378734693877556</v>
      </c>
      <c r="K126" s="42">
        <f t="shared" si="117"/>
        <v>234.47069999999999</v>
      </c>
      <c r="L126" s="43">
        <f t="shared" si="118"/>
        <v>841.21600000000001</v>
      </c>
      <c r="M126" s="40">
        <f>L126/E126</f>
        <v>0.4905049562682216</v>
      </c>
      <c r="N126" s="42">
        <f t="shared" si="119"/>
        <v>0</v>
      </c>
      <c r="O126" s="394">
        <f t="shared" si="120"/>
        <v>841.21600000000001</v>
      </c>
      <c r="P126" s="40">
        <f>O126/E126</f>
        <v>0.4905049562682216</v>
      </c>
      <c r="Q126" s="671">
        <f t="shared" si="149"/>
        <v>1715</v>
      </c>
      <c r="R126" s="671">
        <v>0</v>
      </c>
      <c r="S126" s="672">
        <v>1715</v>
      </c>
      <c r="T126" s="673">
        <f t="shared" si="150"/>
        <v>157.84399999999999</v>
      </c>
      <c r="U126" s="673">
        <v>0</v>
      </c>
      <c r="V126" s="674">
        <v>157.84399999999999</v>
      </c>
      <c r="W126" s="673">
        <f t="shared" si="151"/>
        <v>130.739</v>
      </c>
      <c r="X126" s="673">
        <v>0</v>
      </c>
      <c r="Y126" s="674">
        <v>130.739</v>
      </c>
      <c r="Z126" s="673">
        <f t="shared" si="152"/>
        <v>150.678</v>
      </c>
      <c r="AA126" s="673">
        <v>0</v>
      </c>
      <c r="AB126" s="674">
        <v>150.678</v>
      </c>
      <c r="AC126" s="411">
        <f>AD126+AE126</f>
        <v>439.26099999999997</v>
      </c>
      <c r="AD126" s="500">
        <v>0</v>
      </c>
      <c r="AE126" s="207">
        <f t="shared" si="126"/>
        <v>439.26099999999997</v>
      </c>
      <c r="AF126" s="411">
        <f>AG126+AH126</f>
        <v>5.25</v>
      </c>
      <c r="AG126" s="500">
        <v>0</v>
      </c>
      <c r="AH126" s="397">
        <v>5.25</v>
      </c>
      <c r="AI126" s="411">
        <f>AJ126+AK126</f>
        <v>66.298000000000002</v>
      </c>
      <c r="AJ126" s="500">
        <v>0</v>
      </c>
      <c r="AK126" s="398">
        <v>66.298000000000002</v>
      </c>
      <c r="AL126" s="411">
        <f>AM126+AN126</f>
        <v>95.936300000000003</v>
      </c>
      <c r="AM126" s="500">
        <v>0</v>
      </c>
      <c r="AN126" s="397">
        <v>95.936300000000003</v>
      </c>
      <c r="AO126" s="411">
        <f>AP126+AQ126</f>
        <v>167.48430000000002</v>
      </c>
      <c r="AP126" s="500">
        <v>0</v>
      </c>
      <c r="AQ126" s="207">
        <f t="shared" si="130"/>
        <v>167.48430000000002</v>
      </c>
      <c r="AR126" s="411">
        <f>AS126+AT126</f>
        <v>606.74530000000004</v>
      </c>
      <c r="AS126" s="500">
        <v>0</v>
      </c>
      <c r="AT126" s="207">
        <f>AC126+AO126</f>
        <v>606.74530000000004</v>
      </c>
      <c r="AU126" s="411">
        <f>AV126+AW126</f>
        <v>81.007499999999993</v>
      </c>
      <c r="AV126" s="500">
        <v>0</v>
      </c>
      <c r="AW126" s="398">
        <v>81.007499999999993</v>
      </c>
      <c r="AX126" s="411">
        <f>AY126+AZ126</f>
        <v>66.227000000000004</v>
      </c>
      <c r="AY126" s="500">
        <v>0</v>
      </c>
      <c r="AZ126" s="397">
        <v>66.227000000000004</v>
      </c>
      <c r="BA126" s="411">
        <f>BB126+BC126</f>
        <v>87.236199999999997</v>
      </c>
      <c r="BB126" s="500">
        <v>0</v>
      </c>
      <c r="BC126" s="397">
        <v>87.236199999999997</v>
      </c>
      <c r="BD126" s="411">
        <f>BE126+BF126</f>
        <v>234.47069999999999</v>
      </c>
      <c r="BE126" s="500">
        <v>0</v>
      </c>
      <c r="BF126" s="207">
        <f t="shared" si="137"/>
        <v>234.47069999999999</v>
      </c>
      <c r="BG126" s="411">
        <f>BH126+BI126</f>
        <v>841.21600000000001</v>
      </c>
      <c r="BH126" s="500">
        <v>0</v>
      </c>
      <c r="BI126" s="207">
        <f>AR126+BD126</f>
        <v>841.21600000000001</v>
      </c>
      <c r="BJ126" s="411">
        <f>BK126+BL126</f>
        <v>0</v>
      </c>
      <c r="BK126" s="500">
        <v>0</v>
      </c>
      <c r="BL126" s="397">
        <v>0</v>
      </c>
      <c r="BM126" s="411">
        <f>BN126+BO126</f>
        <v>0</v>
      </c>
      <c r="BN126" s="500">
        <v>0</v>
      </c>
      <c r="BO126" s="397">
        <v>0</v>
      </c>
      <c r="BP126" s="411">
        <f>BQ126+BR126</f>
        <v>0</v>
      </c>
      <c r="BQ126" s="500">
        <v>0</v>
      </c>
      <c r="BR126" s="397">
        <v>0</v>
      </c>
      <c r="BS126" s="501">
        <f>BT126+BU126</f>
        <v>0</v>
      </c>
      <c r="BT126" s="502">
        <v>0</v>
      </c>
      <c r="BU126" s="51">
        <f t="shared" si="144"/>
        <v>0</v>
      </c>
      <c r="BV126" s="501">
        <f>BW126+BX126</f>
        <v>841.21600000000001</v>
      </c>
      <c r="BW126" s="502">
        <v>0</v>
      </c>
      <c r="BX126" s="51">
        <f t="shared" si="146"/>
        <v>841.21600000000001</v>
      </c>
      <c r="BY126" s="242">
        <f>BV126/Q126</f>
        <v>0.4905049562682216</v>
      </c>
    </row>
    <row r="127" spans="2:77" ht="15.75" customHeight="1" thickBot="1" x14ac:dyDescent="0.3">
      <c r="B127" s="732" t="s">
        <v>168</v>
      </c>
      <c r="C127" s="504" t="s">
        <v>169</v>
      </c>
      <c r="D127" s="494" t="s">
        <v>32</v>
      </c>
      <c r="E127" s="403">
        <f t="shared" si="113"/>
        <v>0</v>
      </c>
      <c r="F127" s="244">
        <f t="shared" si="114"/>
        <v>0</v>
      </c>
      <c r="G127" s="108"/>
      <c r="H127" s="110">
        <f t="shared" si="115"/>
        <v>0</v>
      </c>
      <c r="I127" s="110">
        <f t="shared" si="116"/>
        <v>0</v>
      </c>
      <c r="J127" s="108"/>
      <c r="K127" s="110">
        <f t="shared" si="117"/>
        <v>0</v>
      </c>
      <c r="L127" s="111">
        <f t="shared" si="118"/>
        <v>0</v>
      </c>
      <c r="M127" s="108"/>
      <c r="N127" s="110">
        <f t="shared" si="119"/>
        <v>0</v>
      </c>
      <c r="O127" s="404">
        <f t="shared" si="120"/>
        <v>0</v>
      </c>
      <c r="P127" s="108"/>
      <c r="Q127" s="675">
        <f t="shared" si="149"/>
        <v>0</v>
      </c>
      <c r="R127" s="675">
        <v>0</v>
      </c>
      <c r="S127" s="676"/>
      <c r="T127" s="677">
        <f t="shared" si="150"/>
        <v>0</v>
      </c>
      <c r="U127" s="677">
        <v>0</v>
      </c>
      <c r="V127" s="678"/>
      <c r="W127" s="677">
        <f t="shared" si="151"/>
        <v>0</v>
      </c>
      <c r="X127" s="677">
        <v>0</v>
      </c>
      <c r="Y127" s="678">
        <v>0</v>
      </c>
      <c r="Z127" s="677">
        <f t="shared" si="152"/>
        <v>0</v>
      </c>
      <c r="AA127" s="677">
        <v>0</v>
      </c>
      <c r="AB127" s="678">
        <v>0</v>
      </c>
      <c r="AC127" s="505"/>
      <c r="AD127" s="506">
        <v>0</v>
      </c>
      <c r="AE127" s="187">
        <f t="shared" si="126"/>
        <v>0</v>
      </c>
      <c r="AF127" s="505"/>
      <c r="AG127" s="506">
        <v>0</v>
      </c>
      <c r="AH127" s="407">
        <v>0</v>
      </c>
      <c r="AI127" s="505"/>
      <c r="AJ127" s="506">
        <v>0</v>
      </c>
      <c r="AK127" s="408">
        <v>0</v>
      </c>
      <c r="AL127" s="505"/>
      <c r="AM127" s="506">
        <v>0</v>
      </c>
      <c r="AN127" s="407">
        <v>0</v>
      </c>
      <c r="AO127" s="505"/>
      <c r="AP127" s="506">
        <v>0</v>
      </c>
      <c r="AQ127" s="187">
        <f t="shared" si="130"/>
        <v>0</v>
      </c>
      <c r="AR127" s="505"/>
      <c r="AS127" s="506">
        <v>0</v>
      </c>
      <c r="AT127" s="507"/>
      <c r="AU127" s="505"/>
      <c r="AV127" s="506">
        <v>0</v>
      </c>
      <c r="AW127" s="408">
        <v>0</v>
      </c>
      <c r="AX127" s="505"/>
      <c r="AY127" s="506">
        <v>0</v>
      </c>
      <c r="AZ127" s="407">
        <v>0</v>
      </c>
      <c r="BA127" s="505"/>
      <c r="BB127" s="506">
        <v>0</v>
      </c>
      <c r="BC127" s="407">
        <v>0</v>
      </c>
      <c r="BD127" s="505"/>
      <c r="BE127" s="506">
        <v>0</v>
      </c>
      <c r="BF127" s="187">
        <f t="shared" si="137"/>
        <v>0</v>
      </c>
      <c r="BG127" s="505"/>
      <c r="BH127" s="506">
        <v>0</v>
      </c>
      <c r="BI127" s="508"/>
      <c r="BJ127" s="505"/>
      <c r="BK127" s="506">
        <v>0</v>
      </c>
      <c r="BL127" s="407">
        <v>0</v>
      </c>
      <c r="BM127" s="505"/>
      <c r="BN127" s="506">
        <v>0</v>
      </c>
      <c r="BO127" s="407">
        <v>0</v>
      </c>
      <c r="BP127" s="505"/>
      <c r="BQ127" s="506">
        <v>0</v>
      </c>
      <c r="BR127" s="407"/>
      <c r="BS127" s="509"/>
      <c r="BT127" s="510">
        <v>0</v>
      </c>
      <c r="BU127" s="152">
        <f t="shared" si="144"/>
        <v>0</v>
      </c>
      <c r="BV127" s="509"/>
      <c r="BW127" s="510">
        <v>0</v>
      </c>
      <c r="BX127" s="511"/>
      <c r="BY127" s="108"/>
    </row>
    <row r="128" spans="2:77" ht="15.75" customHeight="1" x14ac:dyDescent="0.25">
      <c r="B128" s="512" t="s">
        <v>85</v>
      </c>
      <c r="C128" s="513" t="s">
        <v>170</v>
      </c>
      <c r="D128" s="514" t="s">
        <v>57</v>
      </c>
      <c r="E128" s="178">
        <f t="shared" si="113"/>
        <v>6840</v>
      </c>
      <c r="F128" s="127">
        <f t="shared" si="114"/>
        <v>1969</v>
      </c>
      <c r="G128" s="126">
        <f>F128/E128</f>
        <v>0.28786549707602338</v>
      </c>
      <c r="H128" s="127">
        <f t="shared" si="115"/>
        <v>1361</v>
      </c>
      <c r="I128" s="127">
        <f t="shared" si="116"/>
        <v>3330</v>
      </c>
      <c r="J128" s="170">
        <f>I128/E128</f>
        <v>0.48684210526315791</v>
      </c>
      <c r="K128" s="127">
        <f t="shared" si="117"/>
        <v>2505</v>
      </c>
      <c r="L128" s="128">
        <f t="shared" si="118"/>
        <v>5835</v>
      </c>
      <c r="M128" s="170">
        <f>L128/E128</f>
        <v>0.85307017543859653</v>
      </c>
      <c r="N128" s="127">
        <f t="shared" si="119"/>
        <v>0</v>
      </c>
      <c r="O128" s="515">
        <f t="shared" si="120"/>
        <v>5835</v>
      </c>
      <c r="P128" s="126">
        <f>O128/E128</f>
        <v>0.85307017543859653</v>
      </c>
      <c r="Q128" s="698">
        <f t="shared" si="149"/>
        <v>6840</v>
      </c>
      <c r="R128" s="698">
        <f>R130+R132+R134+R136+R138+R140+R142+R144</f>
        <v>0</v>
      </c>
      <c r="S128" s="699">
        <f>S130+S132+S134+S136+S138+S140+S142+S144</f>
        <v>6840</v>
      </c>
      <c r="T128" s="700">
        <f t="shared" si="150"/>
        <v>675</v>
      </c>
      <c r="U128" s="700">
        <f>U130+U132+U134+U136+U138+U140+U142+U144</f>
        <v>0</v>
      </c>
      <c r="V128" s="701">
        <f>V130+V132+V134+V136+V138+V140+V142+V144</f>
        <v>675</v>
      </c>
      <c r="W128" s="700">
        <f t="shared" si="151"/>
        <v>826</v>
      </c>
      <c r="X128" s="700">
        <f>X130+X132+X134+X136+X138+X140+X142+X144</f>
        <v>0</v>
      </c>
      <c r="Y128" s="701">
        <f>Y130+Y132+Y134+Y136+Y138+Y140+Y142+Y144</f>
        <v>826</v>
      </c>
      <c r="Z128" s="700">
        <f t="shared" si="152"/>
        <v>468</v>
      </c>
      <c r="AA128" s="700">
        <f>AA130+AA132+AA134+AA136+AA138+AA140+AA142+AA144</f>
        <v>0</v>
      </c>
      <c r="AB128" s="701">
        <f>AB130+AB132+AB134+AB136+AB138+AB140+AB142+AB144</f>
        <v>468</v>
      </c>
      <c r="AC128" s="520">
        <f>AD128+AE128</f>
        <v>1969</v>
      </c>
      <c r="AD128" s="521">
        <f>AD130+AD132+AD134+AD136+AD138+AD140+AD142+AD144</f>
        <v>0</v>
      </c>
      <c r="AE128" s="522">
        <f>AE130+AE132+AE134+AE136+AE138+AE140+AE142+AE144</f>
        <v>1969</v>
      </c>
      <c r="AF128" s="520">
        <f>AG128+AH128</f>
        <v>430</v>
      </c>
      <c r="AG128" s="521">
        <f>AG130+AG132+AG134+AG136+AG138+AG140+AG142+AG144</f>
        <v>0</v>
      </c>
      <c r="AH128" s="518">
        <f>AH130+AH132+AH134+AH136+AH138+AH140+AH142+AH144</f>
        <v>430</v>
      </c>
      <c r="AI128" s="520">
        <f>AJ128+AK128</f>
        <v>405</v>
      </c>
      <c r="AJ128" s="521">
        <f>AJ130+AJ132+AJ134+AJ136+AJ138+AJ140+AJ142+AJ144</f>
        <v>0</v>
      </c>
      <c r="AK128" s="519">
        <v>405</v>
      </c>
      <c r="AL128" s="520">
        <f>AM128+AN128</f>
        <v>526</v>
      </c>
      <c r="AM128" s="521">
        <f>AM130+AM132+AM134+AM136+AM138+AM140+AM142+AM144</f>
        <v>0</v>
      </c>
      <c r="AN128" s="518">
        <f>AN130+AN132+AN134+AN136+AN138+AN140+AN142+AN144</f>
        <v>526</v>
      </c>
      <c r="AO128" s="520">
        <f>AP128+AQ128</f>
        <v>1361</v>
      </c>
      <c r="AP128" s="521">
        <f>AP130+AP132+AP134+AP136+AP138+AP140+AP142+AP144</f>
        <v>0</v>
      </c>
      <c r="AQ128" s="522">
        <f>AQ130+AQ132+AQ134+AQ136+AQ138+AQ140+AQ142+AQ144</f>
        <v>1361</v>
      </c>
      <c r="AR128" s="520">
        <f>AS128+AT128</f>
        <v>3330</v>
      </c>
      <c r="AS128" s="521">
        <f>AS130+AS132+AS134+AS136+AS138+AS140+AS142+AS144</f>
        <v>0</v>
      </c>
      <c r="AT128" s="521">
        <f>AT130+AT132+AT134+AT136+AT138+AT140+AT142+AT144</f>
        <v>3330</v>
      </c>
      <c r="AU128" s="520">
        <f>AV128+AW128</f>
        <v>716</v>
      </c>
      <c r="AV128" s="521">
        <f>AV130+AV132+AV134+AV136+AV138+AV140+AV142+AV144</f>
        <v>0</v>
      </c>
      <c r="AW128" s="519">
        <v>716</v>
      </c>
      <c r="AX128" s="520">
        <f>AY128+AZ128</f>
        <v>1003</v>
      </c>
      <c r="AY128" s="521">
        <f>AY130+AY132+AY134+AY136+AY138+AY140+AY142+AY144</f>
        <v>0</v>
      </c>
      <c r="AZ128" s="728">
        <f>AZ130+AZ132+AZ134+AZ136+AZ138+AZ140+AZ142+AZ144</f>
        <v>1003</v>
      </c>
      <c r="BA128" s="520">
        <f>BB128+BC128</f>
        <v>786</v>
      </c>
      <c r="BB128" s="520">
        <f>BB130+BB132+BB134+BB136+BB138+BB140+BB142+BB144</f>
        <v>0</v>
      </c>
      <c r="BC128" s="518">
        <f>BC130+BC132+BC134+BC136+BC138+BC140+BC142+BC144</f>
        <v>786</v>
      </c>
      <c r="BD128" s="520">
        <f>BE128+BF128</f>
        <v>2505</v>
      </c>
      <c r="BE128" s="521">
        <f>BE130+BE132+BE134+BE136+BE138+BE140+BE142+BE144</f>
        <v>0</v>
      </c>
      <c r="BF128" s="522">
        <f>BF130+BF132+BF134+BF136+BF138+BF140+BF142+BF144</f>
        <v>2505</v>
      </c>
      <c r="BG128" s="520">
        <f>BH128+BI128</f>
        <v>5835</v>
      </c>
      <c r="BH128" s="521">
        <f>BH130+BH132+BH134+BH136+BH138+BH140+BH142+BH144</f>
        <v>0</v>
      </c>
      <c r="BI128" s="522">
        <f>BI130+BI132+BI134+BI136+BI138+BI140+BI142+BI144</f>
        <v>5835</v>
      </c>
      <c r="BJ128" s="520">
        <f>BK128+BL128</f>
        <v>0</v>
      </c>
      <c r="BK128" s="521">
        <f>BK130+BK132+BK134+BK136+BK138+BK140+BK142+BK144</f>
        <v>0</v>
      </c>
      <c r="BL128" s="518">
        <f>BL130+BL132+BL134+BL136+BL138+BL140+BL142+BL144</f>
        <v>0</v>
      </c>
      <c r="BM128" s="520">
        <f>BN128+BO128</f>
        <v>0</v>
      </c>
      <c r="BN128" s="521">
        <f>BN130+BN132+BN134+BN136+BN138+BN140+BN142+BN144</f>
        <v>0</v>
      </c>
      <c r="BO128" s="518">
        <f>BO130+BO132+BO134+BO136+BO138+BO140+BO142+BO144</f>
        <v>0</v>
      </c>
      <c r="BP128" s="520">
        <f>BQ128+BR128</f>
        <v>0</v>
      </c>
      <c r="BQ128" s="521">
        <f>BQ130+BQ132+BQ134+BQ136+BQ138+BQ140+BQ142+BQ144</f>
        <v>0</v>
      </c>
      <c r="BR128" s="518">
        <f>BR130+BR132+BR134+BR136+BR138+BR140+BR142+BR144</f>
        <v>0</v>
      </c>
      <c r="BS128" s="524">
        <f>BT128+BU128</f>
        <v>0</v>
      </c>
      <c r="BT128" s="525">
        <f>BT130+BT132+BT134+BT136+BT138+BT140+BT142+BT144</f>
        <v>0</v>
      </c>
      <c r="BU128" s="526">
        <f>BU130+BU132+BU134+BU136+BU138+BU140+BU142+BU144</f>
        <v>0</v>
      </c>
      <c r="BV128" s="524">
        <f>BW128+BX128</f>
        <v>5835</v>
      </c>
      <c r="BW128" s="525">
        <f>BW130+BW132+BW134+BW136+BW138+BW140+BW142+BW144</f>
        <v>0</v>
      </c>
      <c r="BX128" s="526">
        <f>BX130+BX132+BX134+BX136+BX138+BX140+BX142+BX144</f>
        <v>5835</v>
      </c>
      <c r="BY128" s="170">
        <f>BV128/Q128</f>
        <v>0.85307017543859653</v>
      </c>
    </row>
    <row r="129" spans="2:77" ht="15.75" customHeight="1" thickBot="1" x14ac:dyDescent="0.3">
      <c r="B129" s="527"/>
      <c r="C129" s="528" t="s">
        <v>171</v>
      </c>
      <c r="D129" s="529" t="s">
        <v>32</v>
      </c>
      <c r="E129" s="530">
        <f t="shared" si="113"/>
        <v>532</v>
      </c>
      <c r="F129" s="668">
        <f t="shared" si="114"/>
        <v>124.07200000000002</v>
      </c>
      <c r="G129" s="533">
        <f>F129/E129</f>
        <v>0.23321804511278199</v>
      </c>
      <c r="H129" s="531">
        <f t="shared" si="115"/>
        <v>99.265000000000001</v>
      </c>
      <c r="I129" s="531">
        <f t="shared" si="116"/>
        <v>223.33700000000002</v>
      </c>
      <c r="J129" s="533">
        <f>I129/E129</f>
        <v>0.41980639097744366</v>
      </c>
      <c r="K129" s="531">
        <f t="shared" si="117"/>
        <v>166.74400000000003</v>
      </c>
      <c r="L129" s="664">
        <f t="shared" si="118"/>
        <v>390.08100000000002</v>
      </c>
      <c r="M129" s="533">
        <f>L129/E129</f>
        <v>0.73323496240601505</v>
      </c>
      <c r="N129" s="531">
        <f t="shared" si="119"/>
        <v>0</v>
      </c>
      <c r="O129" s="532">
        <f t="shared" si="120"/>
        <v>390.08100000000002</v>
      </c>
      <c r="P129" s="533">
        <f>O129/E129</f>
        <v>0.73323496240601505</v>
      </c>
      <c r="Q129" s="702">
        <f t="shared" si="149"/>
        <v>532</v>
      </c>
      <c r="R129" s="702">
        <f>R131+R133+R135+R137+R139+R141+R143+R145</f>
        <v>0</v>
      </c>
      <c r="S129" s="703">
        <f>S131+S133+S135+S137+S139+S141+S143+S145</f>
        <v>532</v>
      </c>
      <c r="T129" s="704">
        <f t="shared" si="150"/>
        <v>44.673999999999999</v>
      </c>
      <c r="U129" s="704">
        <f>U131+U133+U135+U137+U139+U141+U143+U145</f>
        <v>0</v>
      </c>
      <c r="V129" s="705">
        <f>V131+V133+V135+V137+V139+V141+V143+V145</f>
        <v>44.673999999999999</v>
      </c>
      <c r="W129" s="704">
        <f t="shared" si="151"/>
        <v>50.344999999999992</v>
      </c>
      <c r="X129" s="704">
        <f>X131+X133+X135+X137+X139+X141+X143+X145</f>
        <v>0</v>
      </c>
      <c r="Y129" s="705">
        <f>Y131+Y133+Y135+Y137+Y139+Y141+Y143+Y145</f>
        <v>50.344999999999992</v>
      </c>
      <c r="Z129" s="704">
        <f t="shared" si="152"/>
        <v>29.052999999999997</v>
      </c>
      <c r="AA129" s="704">
        <f>AA131+AA133+AA135+AA137+AA139+AA141+AA143+AA145</f>
        <v>0</v>
      </c>
      <c r="AB129" s="705">
        <f>AB131+AB133+AB135+AB137+AB139+AB141+AB143+AB145</f>
        <v>29.052999999999997</v>
      </c>
      <c r="AC129" s="535">
        <f>AD129+AE129</f>
        <v>124.07200000000002</v>
      </c>
      <c r="AD129" s="536">
        <f>AD131+AD133+AD135+AD137+AD139+AD141+AD143+AD145</f>
        <v>0</v>
      </c>
      <c r="AE129" s="537">
        <f>AE131+AE133+AE135+AE137+AE139+AE141+AE143+AE145</f>
        <v>124.07200000000002</v>
      </c>
      <c r="AF129" s="535">
        <f>AG129+AH129</f>
        <v>24.035999999999998</v>
      </c>
      <c r="AG129" s="536">
        <f>AG131+AG133+AG135+AG137+AG139+AG141+AG143+AG145</f>
        <v>0</v>
      </c>
      <c r="AH129" s="534">
        <f>AH131+AH133+AH135+AH137+AH139+AH141+AH143+AH145</f>
        <v>24.035999999999998</v>
      </c>
      <c r="AI129" s="535">
        <f>AJ129+AK129</f>
        <v>26.317000000000004</v>
      </c>
      <c r="AJ129" s="536">
        <f>AJ131+AJ133+AJ135+AJ137+AJ139+AJ141+AJ143+AJ145</f>
        <v>0</v>
      </c>
      <c r="AK129" s="538">
        <v>26.317000000000004</v>
      </c>
      <c r="AL129" s="535">
        <f>AM129+AN129</f>
        <v>48.911999999999999</v>
      </c>
      <c r="AM129" s="536">
        <f>AM131+AM133+AM135+AM137+AM139+AM141+AM143+AM145</f>
        <v>0</v>
      </c>
      <c r="AN129" s="534">
        <f>AN131+AN133+AN135+AN137+AN139+AN141+AN143+AN145</f>
        <v>48.911999999999999</v>
      </c>
      <c r="AO129" s="535">
        <f>AP129+AQ129</f>
        <v>99.265000000000001</v>
      </c>
      <c r="AP129" s="536">
        <f>AP131+AP133+AP135+AP137+AP139+AP141+AP143+AP145</f>
        <v>0</v>
      </c>
      <c r="AQ129" s="537">
        <f>AQ131+AQ133+AQ135+AQ137+AQ139+AQ141+AQ143+AQ145</f>
        <v>99.265000000000001</v>
      </c>
      <c r="AR129" s="535">
        <f>AS129+AT129</f>
        <v>223.33700000000002</v>
      </c>
      <c r="AS129" s="536">
        <f>AS131+AS133+AS135+AS137+AS139+AS141+AS143+AS145</f>
        <v>0</v>
      </c>
      <c r="AT129" s="539">
        <f>AT131+AT133+AT135+AT137+AT139+AT141+AT143+AT145</f>
        <v>223.33700000000002</v>
      </c>
      <c r="AU129" s="535">
        <f>AV129+AW129</f>
        <v>45.741</v>
      </c>
      <c r="AV129" s="536">
        <f>AV131+AV133+AV135+AV137+AV139+AV141+AV143+AV145</f>
        <v>0</v>
      </c>
      <c r="AW129" s="540">
        <v>45.741</v>
      </c>
      <c r="AX129" s="535">
        <f>AY129+AZ129</f>
        <v>63.848999999999997</v>
      </c>
      <c r="AY129" s="536">
        <f>AY131+AY133+AY135+AY137+AY139+AY141+AY143+AY145</f>
        <v>0</v>
      </c>
      <c r="AZ129" s="661">
        <f>AZ131+AZ133+AZ135+AZ137+AZ139+AZ141+AZ143+AZ145</f>
        <v>63.848999999999997</v>
      </c>
      <c r="BA129" s="535">
        <f>BB129+BC129</f>
        <v>57.154000000000003</v>
      </c>
      <c r="BB129" s="535">
        <f>BB131+BB133+BB135+BB137+BB139+BB141+BB143+BB145</f>
        <v>0</v>
      </c>
      <c r="BC129" s="534">
        <f>BC131+BC133+BC135+BC137+BC139+BC141+BC143+BC145</f>
        <v>57.154000000000003</v>
      </c>
      <c r="BD129" s="535">
        <f>BE129+BF129</f>
        <v>166.74400000000003</v>
      </c>
      <c r="BE129" s="536">
        <f>BE131+BE133+BE135+BE137+BE139+BE141+BE143+BE145</f>
        <v>0</v>
      </c>
      <c r="BF129" s="537">
        <f>BF131+BF133+BF135+BF137+BF139+BF141+BF143+BF145</f>
        <v>166.74400000000003</v>
      </c>
      <c r="BG129" s="535">
        <f>BH129+BI129</f>
        <v>390.08100000000002</v>
      </c>
      <c r="BH129" s="536">
        <f>BH131+BH133+BH135+BH137+BH139+BH141+BH143+BH145</f>
        <v>0</v>
      </c>
      <c r="BI129" s="537">
        <f>BI131+BI133+BI135+BI137+BI139+BI141+BI143+BI145</f>
        <v>390.08100000000002</v>
      </c>
      <c r="BJ129" s="535">
        <f>BK129+BL129</f>
        <v>0</v>
      </c>
      <c r="BK129" s="536">
        <f>BK131+BK133+BK135+BK137+BK139+BK141+BK143+BK145</f>
        <v>0</v>
      </c>
      <c r="BL129" s="661">
        <f>BL131+BL133+BL135+BL137+BL139+BL141+BL143+BL145</f>
        <v>0</v>
      </c>
      <c r="BM129" s="535">
        <f>BN129+BO129</f>
        <v>0</v>
      </c>
      <c r="BN129" s="536">
        <f>BN131+BN133+BN135+BN137+BN139+BN141+BN143+BN145</f>
        <v>0</v>
      </c>
      <c r="BO129" s="662">
        <f>BO131+BO133+BO135+BO137+BO139+BO141+BO143+BO145</f>
        <v>0</v>
      </c>
      <c r="BP129" s="535">
        <f>BQ129+BR129</f>
        <v>0</v>
      </c>
      <c r="BQ129" s="536">
        <f>BQ131+BQ133+BQ135+BQ137+BQ139+BQ141+BQ143+BQ145</f>
        <v>0</v>
      </c>
      <c r="BR129" s="662">
        <f>BR131+BR133+BR135+BR137+BR139+BR141+BR143+BR145</f>
        <v>0</v>
      </c>
      <c r="BS129" s="541">
        <f>BT129+BU129</f>
        <v>0</v>
      </c>
      <c r="BT129" s="542">
        <f>BT131+BT133+BT135+BT137+BT139+BT141+BT143+BT145</f>
        <v>0</v>
      </c>
      <c r="BU129" s="543">
        <f>BU131+BU133+BU135+BU137+BU139+BU141+BU143+BU145</f>
        <v>0</v>
      </c>
      <c r="BV129" s="541">
        <f>BW129+BX129</f>
        <v>390.08100000000002</v>
      </c>
      <c r="BW129" s="542">
        <f>BW131+BW133+BW135+BW137+BW139+BW141+BW143+BW145</f>
        <v>0</v>
      </c>
      <c r="BX129" s="544">
        <f>BX131+BX133+BX135+BX137+BX139+BX141+BX143+BX145</f>
        <v>390.08100000000002</v>
      </c>
      <c r="BY129" s="533">
        <f>BV129/Q129</f>
        <v>0.73323496240601505</v>
      </c>
    </row>
    <row r="130" spans="2:77" ht="15.75" customHeight="1" x14ac:dyDescent="0.25">
      <c r="B130" s="790" t="s">
        <v>172</v>
      </c>
      <c r="C130" s="791" t="s">
        <v>173</v>
      </c>
      <c r="D130" s="393" t="s">
        <v>57</v>
      </c>
      <c r="E130" s="202">
        <f t="shared" si="113"/>
        <v>90</v>
      </c>
      <c r="F130" s="39">
        <f t="shared" si="114"/>
        <v>47</v>
      </c>
      <c r="G130" s="236">
        <f>F130/E130</f>
        <v>0.52222222222222225</v>
      </c>
      <c r="H130" s="237">
        <f t="shared" si="115"/>
        <v>13</v>
      </c>
      <c r="I130" s="237">
        <f t="shared" si="116"/>
        <v>60</v>
      </c>
      <c r="J130" s="236">
        <f>I130/E130</f>
        <v>0.66666666666666663</v>
      </c>
      <c r="K130" s="237">
        <f t="shared" si="117"/>
        <v>26</v>
      </c>
      <c r="L130" s="413">
        <f t="shared" si="118"/>
        <v>86</v>
      </c>
      <c r="M130" s="236">
        <f>L130/E130</f>
        <v>0.9555555555555556</v>
      </c>
      <c r="N130" s="237">
        <f t="shared" si="119"/>
        <v>0</v>
      </c>
      <c r="O130" s="545">
        <f t="shared" si="120"/>
        <v>86</v>
      </c>
      <c r="P130" s="236">
        <f>O130/E130</f>
        <v>0.9555555555555556</v>
      </c>
      <c r="Q130" s="683">
        <f t="shared" si="149"/>
        <v>90</v>
      </c>
      <c r="R130" s="683">
        <v>0</v>
      </c>
      <c r="S130" s="706">
        <v>90</v>
      </c>
      <c r="T130" s="685">
        <f t="shared" si="150"/>
        <v>26</v>
      </c>
      <c r="U130" s="685">
        <v>0</v>
      </c>
      <c r="V130" s="707">
        <v>26</v>
      </c>
      <c r="W130" s="685">
        <f t="shared" si="151"/>
        <v>5</v>
      </c>
      <c r="X130" s="685">
        <v>0</v>
      </c>
      <c r="Y130" s="707">
        <v>5</v>
      </c>
      <c r="Z130" s="685">
        <f t="shared" si="152"/>
        <v>16</v>
      </c>
      <c r="AA130" s="685">
        <v>0</v>
      </c>
      <c r="AB130" s="707">
        <v>16</v>
      </c>
      <c r="AC130" s="401">
        <f>AD130+AE130</f>
        <v>47</v>
      </c>
      <c r="AD130" s="548">
        <v>0</v>
      </c>
      <c r="AE130" s="207">
        <f t="shared" ref="AE130:AE145" si="153">T130+W130+Z130</f>
        <v>47</v>
      </c>
      <c r="AF130" s="401">
        <f>AG130+AH130</f>
        <v>0</v>
      </c>
      <c r="AG130" s="548">
        <v>0</v>
      </c>
      <c r="AH130" s="546"/>
      <c r="AI130" s="401">
        <f>AJ130+AK130</f>
        <v>5</v>
      </c>
      <c r="AJ130" s="548">
        <v>0</v>
      </c>
      <c r="AK130" s="551">
        <v>5</v>
      </c>
      <c r="AL130" s="500">
        <f>AM130+AN130</f>
        <v>8</v>
      </c>
      <c r="AM130" s="550">
        <v>0</v>
      </c>
      <c r="AN130" s="546">
        <v>8</v>
      </c>
      <c r="AO130" s="401">
        <f>AP130+AQ130</f>
        <v>13</v>
      </c>
      <c r="AP130" s="548">
        <v>0</v>
      </c>
      <c r="AQ130" s="207">
        <f t="shared" ref="AQ130:AQ145" si="154">AF130+AI130+AL130</f>
        <v>13</v>
      </c>
      <c r="AR130" s="401">
        <f>AS130+AT130</f>
        <v>60</v>
      </c>
      <c r="AS130" s="548">
        <v>0</v>
      </c>
      <c r="AT130" s="207">
        <f t="shared" ref="AT130:AT145" si="155">AC130+AO130</f>
        <v>60</v>
      </c>
      <c r="AU130" s="401">
        <f>AV130+AW130</f>
        <v>21</v>
      </c>
      <c r="AV130" s="550">
        <v>0</v>
      </c>
      <c r="AW130" s="551">
        <v>21</v>
      </c>
      <c r="AX130" s="500">
        <f>AY130+AZ130</f>
        <v>4</v>
      </c>
      <c r="AY130" s="550">
        <v>0</v>
      </c>
      <c r="AZ130" s="729">
        <v>4</v>
      </c>
      <c r="BA130" s="401">
        <f>BB130+BC130</f>
        <v>1</v>
      </c>
      <c r="BB130" s="548">
        <v>0</v>
      </c>
      <c r="BC130" s="546">
        <v>1</v>
      </c>
      <c r="BD130" s="401">
        <f>BE130+BF130</f>
        <v>26</v>
      </c>
      <c r="BE130" s="548">
        <v>0</v>
      </c>
      <c r="BF130" s="207">
        <f t="shared" ref="BF130:BF145" si="156">AU130+AX130+BA130</f>
        <v>26</v>
      </c>
      <c r="BG130" s="401">
        <f>BH130+BI130</f>
        <v>86</v>
      </c>
      <c r="BH130" s="548">
        <v>0</v>
      </c>
      <c r="BI130" s="207">
        <f t="shared" ref="BI130:BI143" si="157">AR130+BD130</f>
        <v>86</v>
      </c>
      <c r="BJ130" s="401">
        <f>BK130+BL130</f>
        <v>0</v>
      </c>
      <c r="BK130" s="548">
        <v>0</v>
      </c>
      <c r="BL130" s="660">
        <v>0</v>
      </c>
      <c r="BM130" s="500">
        <f>BN130+BO130</f>
        <v>0</v>
      </c>
      <c r="BN130" s="550">
        <v>0</v>
      </c>
      <c r="BO130" s="660">
        <v>0</v>
      </c>
      <c r="BP130" s="500">
        <f>BQ130+BR130</f>
        <v>0</v>
      </c>
      <c r="BQ130" s="550">
        <v>0</v>
      </c>
      <c r="BR130" s="660">
        <v>0</v>
      </c>
      <c r="BS130" s="553">
        <f>BT130+BU130</f>
        <v>0</v>
      </c>
      <c r="BT130" s="554">
        <v>0</v>
      </c>
      <c r="BU130" s="51">
        <f t="shared" ref="BU130:BU145" si="158">BJ130+BM130+BP130</f>
        <v>0</v>
      </c>
      <c r="BV130" s="553">
        <f>BW130+BX130</f>
        <v>86</v>
      </c>
      <c r="BW130" s="554">
        <v>0</v>
      </c>
      <c r="BX130" s="51">
        <f t="shared" ref="BX130:BX145" si="159">BG130+BS130</f>
        <v>86</v>
      </c>
      <c r="BY130" s="242">
        <f>BV130/Q130</f>
        <v>0.9555555555555556</v>
      </c>
    </row>
    <row r="131" spans="2:77" ht="15.75" customHeight="1" x14ac:dyDescent="0.25">
      <c r="B131" s="788"/>
      <c r="C131" s="789"/>
      <c r="D131" s="468" t="s">
        <v>32</v>
      </c>
      <c r="E131" s="469">
        <f t="shared" si="113"/>
        <v>62.999999999999993</v>
      </c>
      <c r="F131" s="75">
        <f t="shared" si="114"/>
        <v>7.4279999999999999</v>
      </c>
      <c r="G131" s="76">
        <f>F131/E131</f>
        <v>0.11790476190476191</v>
      </c>
      <c r="H131" s="78">
        <f t="shared" si="115"/>
        <v>0.71</v>
      </c>
      <c r="I131" s="78">
        <f t="shared" si="116"/>
        <v>8.1379999999999999</v>
      </c>
      <c r="J131" s="76">
        <f>I131/E131</f>
        <v>0.12917460317460319</v>
      </c>
      <c r="K131" s="78">
        <f t="shared" si="117"/>
        <v>1.613</v>
      </c>
      <c r="L131" s="79">
        <f t="shared" si="118"/>
        <v>9.7509999999999994</v>
      </c>
      <c r="M131" s="76">
        <f>L131/E131</f>
        <v>0.15477777777777779</v>
      </c>
      <c r="N131" s="78">
        <f t="shared" si="119"/>
        <v>0</v>
      </c>
      <c r="O131" s="470">
        <f t="shared" si="120"/>
        <v>9.7509999999999994</v>
      </c>
      <c r="P131" s="76">
        <f>O131/E131</f>
        <v>0.15477777777777779</v>
      </c>
      <c r="Q131" s="682">
        <f t="shared" si="149"/>
        <v>62.999999999999993</v>
      </c>
      <c r="R131" s="682">
        <v>0</v>
      </c>
      <c r="S131" s="708">
        <f>S130*0.7</f>
        <v>62.999999999999993</v>
      </c>
      <c r="T131" s="604">
        <f t="shared" si="150"/>
        <v>6.2869999999999999</v>
      </c>
      <c r="U131" s="604">
        <v>0</v>
      </c>
      <c r="V131" s="707">
        <v>6.2869999999999999</v>
      </c>
      <c r="W131" s="604">
        <f t="shared" si="151"/>
        <v>0.27200000000000002</v>
      </c>
      <c r="X131" s="604">
        <v>0</v>
      </c>
      <c r="Y131" s="707">
        <v>0.27200000000000002</v>
      </c>
      <c r="Z131" s="604">
        <f t="shared" si="152"/>
        <v>0.86899999999999999</v>
      </c>
      <c r="AA131" s="604">
        <v>0</v>
      </c>
      <c r="AB131" s="707">
        <v>0.86899999999999999</v>
      </c>
      <c r="AC131" s="555">
        <f>AD131+AE131</f>
        <v>7.4279999999999999</v>
      </c>
      <c r="AD131" s="556">
        <v>0</v>
      </c>
      <c r="AE131" s="189">
        <f t="shared" si="153"/>
        <v>7.4279999999999999</v>
      </c>
      <c r="AF131" s="555">
        <f>AG131+AH131</f>
        <v>0</v>
      </c>
      <c r="AG131" s="556">
        <v>0</v>
      </c>
      <c r="AH131" s="546"/>
      <c r="AI131" s="555">
        <f>AJ131+AK131</f>
        <v>0.27700000000000002</v>
      </c>
      <c r="AJ131" s="556">
        <v>0</v>
      </c>
      <c r="AK131" s="547">
        <v>0.27700000000000002</v>
      </c>
      <c r="AL131" s="555">
        <f>AM131+AN131</f>
        <v>0.433</v>
      </c>
      <c r="AM131" s="556">
        <v>0</v>
      </c>
      <c r="AN131" s="546">
        <v>0.433</v>
      </c>
      <c r="AO131" s="555">
        <f>AP131+AQ131</f>
        <v>0.71</v>
      </c>
      <c r="AP131" s="556">
        <v>0</v>
      </c>
      <c r="AQ131" s="189">
        <f t="shared" si="154"/>
        <v>0.71</v>
      </c>
      <c r="AR131" s="555">
        <f>AS131+AT131</f>
        <v>8.1379999999999999</v>
      </c>
      <c r="AS131" s="556">
        <v>0</v>
      </c>
      <c r="AT131" s="189">
        <f t="shared" si="155"/>
        <v>8.1379999999999999</v>
      </c>
      <c r="AU131" s="555">
        <f>AV131+AW131</f>
        <v>1.165</v>
      </c>
      <c r="AV131" s="556">
        <v>0</v>
      </c>
      <c r="AW131" s="547">
        <v>1.165</v>
      </c>
      <c r="AX131" s="555">
        <f>AY131+AZ131</f>
        <v>0.39100000000000001</v>
      </c>
      <c r="AY131" s="556">
        <v>0</v>
      </c>
      <c r="AZ131" s="730">
        <v>0.39100000000000001</v>
      </c>
      <c r="BA131" s="555">
        <f>BB131+BC131</f>
        <v>5.7000000000000002E-2</v>
      </c>
      <c r="BB131" s="556">
        <v>0</v>
      </c>
      <c r="BC131" s="546">
        <v>5.7000000000000002E-2</v>
      </c>
      <c r="BD131" s="555">
        <f>BE131+BF131</f>
        <v>1.613</v>
      </c>
      <c r="BE131" s="556">
        <v>0</v>
      </c>
      <c r="BF131" s="189">
        <f t="shared" si="156"/>
        <v>1.613</v>
      </c>
      <c r="BG131" s="555">
        <f>BH131+BI131</f>
        <v>9.7509999999999994</v>
      </c>
      <c r="BH131" s="556">
        <v>0</v>
      </c>
      <c r="BI131" s="189">
        <f t="shared" si="157"/>
        <v>9.7509999999999994</v>
      </c>
      <c r="BJ131" s="555">
        <f>BK131+BL131</f>
        <v>0</v>
      </c>
      <c r="BK131" s="556">
        <v>0</v>
      </c>
      <c r="BL131" s="546">
        <v>0</v>
      </c>
      <c r="BM131" s="555">
        <f>BN131+BO131</f>
        <v>0</v>
      </c>
      <c r="BN131" s="556">
        <v>0</v>
      </c>
      <c r="BO131" s="546">
        <v>0</v>
      </c>
      <c r="BP131" s="555">
        <f>BQ131+BR131</f>
        <v>0</v>
      </c>
      <c r="BQ131" s="556">
        <v>0</v>
      </c>
      <c r="BR131" s="546">
        <v>0</v>
      </c>
      <c r="BS131" s="558">
        <f>BT131+BU131</f>
        <v>0</v>
      </c>
      <c r="BT131" s="559">
        <v>0</v>
      </c>
      <c r="BU131" s="88">
        <f t="shared" si="158"/>
        <v>0</v>
      </c>
      <c r="BV131" s="558">
        <f>BW131+BX131</f>
        <v>9.7509999999999994</v>
      </c>
      <c r="BW131" s="559">
        <v>0</v>
      </c>
      <c r="BX131" s="152">
        <f t="shared" si="159"/>
        <v>9.7509999999999994</v>
      </c>
      <c r="BY131" s="480">
        <f>BV131/Q131</f>
        <v>0.15477777777777779</v>
      </c>
    </row>
    <row r="132" spans="2:77" ht="15.75" customHeight="1" x14ac:dyDescent="0.25">
      <c r="B132" s="783" t="s">
        <v>174</v>
      </c>
      <c r="C132" s="785" t="s">
        <v>175</v>
      </c>
      <c r="D132" s="468" t="s">
        <v>57</v>
      </c>
      <c r="E132" s="469">
        <f t="shared" si="113"/>
        <v>0</v>
      </c>
      <c r="F132" s="75">
        <f t="shared" si="114"/>
        <v>0</v>
      </c>
      <c r="G132" s="76"/>
      <c r="H132" s="78">
        <f t="shared" si="115"/>
        <v>0</v>
      </c>
      <c r="I132" s="78">
        <f t="shared" si="116"/>
        <v>0</v>
      </c>
      <c r="J132" s="76"/>
      <c r="K132" s="78">
        <f t="shared" si="117"/>
        <v>0</v>
      </c>
      <c r="L132" s="79">
        <f t="shared" si="118"/>
        <v>0</v>
      </c>
      <c r="M132" s="76"/>
      <c r="N132" s="78">
        <f t="shared" si="119"/>
        <v>0</v>
      </c>
      <c r="O132" s="470">
        <f t="shared" si="120"/>
        <v>0</v>
      </c>
      <c r="P132" s="76"/>
      <c r="Q132" s="682"/>
      <c r="R132" s="682"/>
      <c r="S132" s="708"/>
      <c r="T132" s="604"/>
      <c r="U132" s="604"/>
      <c r="V132" s="707"/>
      <c r="W132" s="604">
        <f t="shared" si="151"/>
        <v>0</v>
      </c>
      <c r="X132" s="604">
        <v>0</v>
      </c>
      <c r="Y132" s="707"/>
      <c r="Z132" s="604">
        <f t="shared" si="152"/>
        <v>0</v>
      </c>
      <c r="AA132" s="604">
        <v>0</v>
      </c>
      <c r="AB132" s="707"/>
      <c r="AC132" s="555"/>
      <c r="AD132" s="556"/>
      <c r="AE132" s="189">
        <f t="shared" si="153"/>
        <v>0</v>
      </c>
      <c r="AF132" s="555"/>
      <c r="AG132" s="556"/>
      <c r="AH132" s="546"/>
      <c r="AI132" s="555"/>
      <c r="AJ132" s="556"/>
      <c r="AK132" s="547"/>
      <c r="AL132" s="555"/>
      <c r="AM132" s="556"/>
      <c r="AN132" s="546"/>
      <c r="AO132" s="555"/>
      <c r="AP132" s="556"/>
      <c r="AQ132" s="189">
        <f t="shared" si="154"/>
        <v>0</v>
      </c>
      <c r="AR132" s="555"/>
      <c r="AS132" s="556"/>
      <c r="AT132" s="189">
        <f t="shared" si="155"/>
        <v>0</v>
      </c>
      <c r="AU132" s="555"/>
      <c r="AV132" s="556"/>
      <c r="AW132" s="547">
        <v>0</v>
      </c>
      <c r="AX132" s="555"/>
      <c r="AY132" s="556"/>
      <c r="AZ132" s="730">
        <v>0</v>
      </c>
      <c r="BA132" s="555"/>
      <c r="BB132" s="556"/>
      <c r="BC132" s="546">
        <v>0</v>
      </c>
      <c r="BD132" s="555"/>
      <c r="BE132" s="556"/>
      <c r="BF132" s="189">
        <f t="shared" si="156"/>
        <v>0</v>
      </c>
      <c r="BG132" s="555"/>
      <c r="BH132" s="556"/>
      <c r="BI132" s="189">
        <f t="shared" si="157"/>
        <v>0</v>
      </c>
      <c r="BJ132" s="555"/>
      <c r="BK132" s="556"/>
      <c r="BL132" s="546">
        <v>0</v>
      </c>
      <c r="BM132" s="555"/>
      <c r="BN132" s="556"/>
      <c r="BO132" s="546">
        <v>0</v>
      </c>
      <c r="BP132" s="555"/>
      <c r="BQ132" s="556"/>
      <c r="BR132" s="546">
        <v>0</v>
      </c>
      <c r="BS132" s="558"/>
      <c r="BT132" s="559"/>
      <c r="BU132" s="88">
        <f t="shared" si="158"/>
        <v>0</v>
      </c>
      <c r="BV132" s="558"/>
      <c r="BW132" s="559"/>
      <c r="BX132" s="152">
        <f t="shared" si="159"/>
        <v>0</v>
      </c>
      <c r="BY132" s="480"/>
    </row>
    <row r="133" spans="2:77" ht="15.75" customHeight="1" x14ac:dyDescent="0.25">
      <c r="B133" s="788"/>
      <c r="C133" s="789"/>
      <c r="D133" s="468" t="s">
        <v>32</v>
      </c>
      <c r="E133" s="469">
        <f t="shared" si="113"/>
        <v>0</v>
      </c>
      <c r="F133" s="75">
        <f t="shared" si="114"/>
        <v>0</v>
      </c>
      <c r="G133" s="76"/>
      <c r="H133" s="78">
        <f t="shared" si="115"/>
        <v>0</v>
      </c>
      <c r="I133" s="78">
        <f t="shared" si="116"/>
        <v>0</v>
      </c>
      <c r="J133" s="76"/>
      <c r="K133" s="78">
        <f t="shared" si="117"/>
        <v>0</v>
      </c>
      <c r="L133" s="79">
        <f t="shared" si="118"/>
        <v>0</v>
      </c>
      <c r="M133" s="76"/>
      <c r="N133" s="78">
        <f t="shared" si="119"/>
        <v>0</v>
      </c>
      <c r="O133" s="470">
        <f t="shared" si="120"/>
        <v>0</v>
      </c>
      <c r="P133" s="76"/>
      <c r="Q133" s="682"/>
      <c r="R133" s="682"/>
      <c r="S133" s="708"/>
      <c r="T133" s="604"/>
      <c r="U133" s="604"/>
      <c r="V133" s="707"/>
      <c r="W133" s="604">
        <f t="shared" si="151"/>
        <v>0</v>
      </c>
      <c r="X133" s="604">
        <v>0</v>
      </c>
      <c r="Y133" s="707"/>
      <c r="Z133" s="604">
        <f t="shared" si="152"/>
        <v>0</v>
      </c>
      <c r="AA133" s="604">
        <v>0</v>
      </c>
      <c r="AB133" s="707"/>
      <c r="AC133" s="555"/>
      <c r="AD133" s="556"/>
      <c r="AE133" s="189">
        <f t="shared" si="153"/>
        <v>0</v>
      </c>
      <c r="AF133" s="555"/>
      <c r="AG133" s="556"/>
      <c r="AH133" s="546"/>
      <c r="AI133" s="555"/>
      <c r="AJ133" s="556"/>
      <c r="AK133" s="547"/>
      <c r="AL133" s="555"/>
      <c r="AM133" s="556"/>
      <c r="AN133" s="546"/>
      <c r="AO133" s="555"/>
      <c r="AP133" s="556"/>
      <c r="AQ133" s="189">
        <f t="shared" si="154"/>
        <v>0</v>
      </c>
      <c r="AR133" s="555"/>
      <c r="AS133" s="556"/>
      <c r="AT133" s="189">
        <f t="shared" si="155"/>
        <v>0</v>
      </c>
      <c r="AU133" s="555"/>
      <c r="AV133" s="556"/>
      <c r="AW133" s="547">
        <v>0</v>
      </c>
      <c r="AX133" s="555"/>
      <c r="AY133" s="556"/>
      <c r="AZ133" s="730">
        <v>0</v>
      </c>
      <c r="BA133" s="555"/>
      <c r="BB133" s="556"/>
      <c r="BC133" s="546">
        <v>0</v>
      </c>
      <c r="BD133" s="555"/>
      <c r="BE133" s="556"/>
      <c r="BF133" s="189">
        <f t="shared" si="156"/>
        <v>0</v>
      </c>
      <c r="BG133" s="555"/>
      <c r="BH133" s="556"/>
      <c r="BI133" s="189">
        <f t="shared" si="157"/>
        <v>0</v>
      </c>
      <c r="BJ133" s="555"/>
      <c r="BK133" s="556"/>
      <c r="BL133" s="546">
        <v>0</v>
      </c>
      <c r="BM133" s="555"/>
      <c r="BN133" s="556"/>
      <c r="BO133" s="546">
        <v>0</v>
      </c>
      <c r="BP133" s="555"/>
      <c r="BQ133" s="556"/>
      <c r="BR133" s="546">
        <v>0</v>
      </c>
      <c r="BS133" s="558"/>
      <c r="BT133" s="559"/>
      <c r="BU133" s="88">
        <f t="shared" si="158"/>
        <v>0</v>
      </c>
      <c r="BV133" s="558"/>
      <c r="BW133" s="559"/>
      <c r="BX133" s="152">
        <f t="shared" si="159"/>
        <v>0</v>
      </c>
      <c r="BY133" s="480"/>
    </row>
    <row r="134" spans="2:77" ht="15.75" customHeight="1" x14ac:dyDescent="0.25">
      <c r="B134" s="783" t="s">
        <v>176</v>
      </c>
      <c r="C134" s="785" t="s">
        <v>177</v>
      </c>
      <c r="D134" s="468" t="s">
        <v>57</v>
      </c>
      <c r="E134" s="469">
        <f t="shared" si="113"/>
        <v>0</v>
      </c>
      <c r="F134" s="75">
        <f t="shared" si="114"/>
        <v>0</v>
      </c>
      <c r="G134" s="76"/>
      <c r="H134" s="78">
        <f t="shared" si="115"/>
        <v>0</v>
      </c>
      <c r="I134" s="78">
        <f t="shared" si="116"/>
        <v>0</v>
      </c>
      <c r="J134" s="76"/>
      <c r="K134" s="78">
        <f t="shared" si="117"/>
        <v>0</v>
      </c>
      <c r="L134" s="79">
        <f t="shared" si="118"/>
        <v>0</v>
      </c>
      <c r="M134" s="76"/>
      <c r="N134" s="78">
        <f t="shared" si="119"/>
        <v>0</v>
      </c>
      <c r="O134" s="470">
        <f t="shared" si="120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51"/>
        <v>0</v>
      </c>
      <c r="X134" s="604">
        <v>0</v>
      </c>
      <c r="Y134" s="707"/>
      <c r="Z134" s="604">
        <f t="shared" si="152"/>
        <v>0</v>
      </c>
      <c r="AA134" s="604">
        <v>0</v>
      </c>
      <c r="AB134" s="707"/>
      <c r="AC134" s="555"/>
      <c r="AD134" s="556"/>
      <c r="AE134" s="189">
        <f t="shared" si="153"/>
        <v>0</v>
      </c>
      <c r="AF134" s="555"/>
      <c r="AG134" s="556"/>
      <c r="AH134" s="546"/>
      <c r="AI134" s="555"/>
      <c r="AJ134" s="556"/>
      <c r="AK134" s="547"/>
      <c r="AL134" s="555"/>
      <c r="AM134" s="556"/>
      <c r="AN134" s="546"/>
      <c r="AO134" s="555"/>
      <c r="AP134" s="556"/>
      <c r="AQ134" s="189">
        <f t="shared" si="154"/>
        <v>0</v>
      </c>
      <c r="AR134" s="555"/>
      <c r="AS134" s="556"/>
      <c r="AT134" s="189">
        <f t="shared" si="155"/>
        <v>0</v>
      </c>
      <c r="AU134" s="555"/>
      <c r="AV134" s="556"/>
      <c r="AW134" s="547">
        <v>0</v>
      </c>
      <c r="AX134" s="555"/>
      <c r="AY134" s="556"/>
      <c r="AZ134" s="730">
        <v>0</v>
      </c>
      <c r="BA134" s="555"/>
      <c r="BB134" s="556"/>
      <c r="BC134" s="546">
        <v>0</v>
      </c>
      <c r="BD134" s="555"/>
      <c r="BE134" s="556"/>
      <c r="BF134" s="189">
        <f t="shared" si="156"/>
        <v>0</v>
      </c>
      <c r="BG134" s="555"/>
      <c r="BH134" s="556"/>
      <c r="BI134" s="189">
        <f t="shared" si="157"/>
        <v>0</v>
      </c>
      <c r="BJ134" s="555"/>
      <c r="BK134" s="556"/>
      <c r="BL134" s="546">
        <v>0</v>
      </c>
      <c r="BM134" s="555"/>
      <c r="BN134" s="556"/>
      <c r="BO134" s="546">
        <v>0</v>
      </c>
      <c r="BP134" s="555"/>
      <c r="BQ134" s="556"/>
      <c r="BR134" s="546">
        <v>0</v>
      </c>
      <c r="BS134" s="558"/>
      <c r="BT134" s="559"/>
      <c r="BU134" s="88">
        <f t="shared" si="158"/>
        <v>0</v>
      </c>
      <c r="BV134" s="558"/>
      <c r="BW134" s="559"/>
      <c r="BX134" s="152">
        <f t="shared" si="159"/>
        <v>0</v>
      </c>
      <c r="BY134" s="480"/>
    </row>
    <row r="135" spans="2:77" ht="15.75" customHeight="1" x14ac:dyDescent="0.25">
      <c r="B135" s="788"/>
      <c r="C135" s="789"/>
      <c r="D135" s="468" t="s">
        <v>32</v>
      </c>
      <c r="E135" s="469">
        <f t="shared" si="113"/>
        <v>0</v>
      </c>
      <c r="F135" s="75">
        <f t="shared" si="114"/>
        <v>0</v>
      </c>
      <c r="G135" s="76"/>
      <c r="H135" s="78">
        <f t="shared" si="115"/>
        <v>0</v>
      </c>
      <c r="I135" s="78">
        <f t="shared" si="116"/>
        <v>0</v>
      </c>
      <c r="J135" s="76"/>
      <c r="K135" s="78">
        <f t="shared" si="117"/>
        <v>0</v>
      </c>
      <c r="L135" s="79">
        <f t="shared" si="118"/>
        <v>0</v>
      </c>
      <c r="M135" s="76"/>
      <c r="N135" s="78">
        <f t="shared" si="119"/>
        <v>0</v>
      </c>
      <c r="O135" s="470">
        <f t="shared" si="120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51"/>
        <v>0</v>
      </c>
      <c r="X135" s="604">
        <v>0</v>
      </c>
      <c r="Y135" s="707"/>
      <c r="Z135" s="604">
        <f t="shared" si="152"/>
        <v>0</v>
      </c>
      <c r="AA135" s="604">
        <v>0</v>
      </c>
      <c r="AB135" s="707"/>
      <c r="AC135" s="555"/>
      <c r="AD135" s="556"/>
      <c r="AE135" s="189">
        <f t="shared" si="153"/>
        <v>0</v>
      </c>
      <c r="AF135" s="555"/>
      <c r="AG135" s="556"/>
      <c r="AH135" s="546"/>
      <c r="AI135" s="555"/>
      <c r="AJ135" s="556"/>
      <c r="AK135" s="547"/>
      <c r="AL135" s="555"/>
      <c r="AM135" s="556"/>
      <c r="AN135" s="546"/>
      <c r="AO135" s="555"/>
      <c r="AP135" s="556"/>
      <c r="AQ135" s="189">
        <f t="shared" si="154"/>
        <v>0</v>
      </c>
      <c r="AR135" s="555"/>
      <c r="AS135" s="556"/>
      <c r="AT135" s="189">
        <f t="shared" si="155"/>
        <v>0</v>
      </c>
      <c r="AU135" s="555"/>
      <c r="AV135" s="556"/>
      <c r="AW135" s="547">
        <v>0</v>
      </c>
      <c r="AX135" s="555"/>
      <c r="AY135" s="556"/>
      <c r="AZ135" s="730">
        <v>0</v>
      </c>
      <c r="BA135" s="555"/>
      <c r="BB135" s="556"/>
      <c r="BC135" s="546">
        <v>0</v>
      </c>
      <c r="BD135" s="555"/>
      <c r="BE135" s="556"/>
      <c r="BF135" s="189">
        <f t="shared" si="156"/>
        <v>0</v>
      </c>
      <c r="BG135" s="555"/>
      <c r="BH135" s="556"/>
      <c r="BI135" s="189">
        <f t="shared" si="157"/>
        <v>0</v>
      </c>
      <c r="BJ135" s="555"/>
      <c r="BK135" s="556"/>
      <c r="BL135" s="546">
        <v>0</v>
      </c>
      <c r="BM135" s="555"/>
      <c r="BN135" s="556"/>
      <c r="BO135" s="546">
        <v>0</v>
      </c>
      <c r="BP135" s="555"/>
      <c r="BQ135" s="556"/>
      <c r="BR135" s="546">
        <v>0</v>
      </c>
      <c r="BS135" s="558"/>
      <c r="BT135" s="559"/>
      <c r="BU135" s="88">
        <f t="shared" si="158"/>
        <v>0</v>
      </c>
      <c r="BV135" s="558"/>
      <c r="BW135" s="559"/>
      <c r="BX135" s="152">
        <f t="shared" si="159"/>
        <v>0</v>
      </c>
      <c r="BY135" s="480"/>
    </row>
    <row r="136" spans="2:77" ht="15.75" customHeight="1" x14ac:dyDescent="0.25">
      <c r="B136" s="783" t="s">
        <v>178</v>
      </c>
      <c r="C136" s="785" t="s">
        <v>179</v>
      </c>
      <c r="D136" s="468" t="s">
        <v>57</v>
      </c>
      <c r="E136" s="469">
        <f t="shared" si="113"/>
        <v>0</v>
      </c>
      <c r="F136" s="75">
        <f t="shared" si="114"/>
        <v>0</v>
      </c>
      <c r="G136" s="76" t="e">
        <f t="shared" ref="G136:G143" si="160">F136/E136</f>
        <v>#DIV/0!</v>
      </c>
      <c r="H136" s="78">
        <f t="shared" si="115"/>
        <v>0</v>
      </c>
      <c r="I136" s="78">
        <f t="shared" si="116"/>
        <v>0</v>
      </c>
      <c r="J136" s="76"/>
      <c r="K136" s="78">
        <f t="shared" si="117"/>
        <v>0</v>
      </c>
      <c r="L136" s="79">
        <f t="shared" si="118"/>
        <v>0</v>
      </c>
      <c r="M136" s="76"/>
      <c r="N136" s="78">
        <f t="shared" si="119"/>
        <v>0</v>
      </c>
      <c r="O136" s="470">
        <f t="shared" si="120"/>
        <v>0</v>
      </c>
      <c r="P136" s="76"/>
      <c r="Q136" s="682">
        <f t="shared" ref="Q136:Q143" si="161">R136+S136</f>
        <v>0</v>
      </c>
      <c r="R136" s="682">
        <v>0</v>
      </c>
      <c r="S136" s="708"/>
      <c r="T136" s="604">
        <f t="shared" ref="T136:T143" si="162">U136+V136</f>
        <v>0</v>
      </c>
      <c r="U136" s="604">
        <v>0</v>
      </c>
      <c r="V136" s="707"/>
      <c r="W136" s="604">
        <f t="shared" si="151"/>
        <v>0</v>
      </c>
      <c r="X136" s="604">
        <v>0</v>
      </c>
      <c r="Y136" s="707"/>
      <c r="Z136" s="604">
        <f t="shared" si="152"/>
        <v>0</v>
      </c>
      <c r="AA136" s="604">
        <v>0</v>
      </c>
      <c r="AB136" s="707">
        <v>0</v>
      </c>
      <c r="AC136" s="555">
        <f t="shared" ref="AC136:AC143" si="163">AD136+AE136</f>
        <v>0</v>
      </c>
      <c r="AD136" s="556">
        <v>0</v>
      </c>
      <c r="AE136" s="189">
        <f t="shared" si="153"/>
        <v>0</v>
      </c>
      <c r="AF136" s="555">
        <f t="shared" ref="AF136:AF143" si="164">AG136+AH136</f>
        <v>0</v>
      </c>
      <c r="AG136" s="556">
        <v>0</v>
      </c>
      <c r="AH136" s="546">
        <v>0</v>
      </c>
      <c r="AI136" s="555">
        <f t="shared" ref="AI136:AI143" si="165">AJ136+AK136</f>
        <v>0</v>
      </c>
      <c r="AJ136" s="556">
        <v>0</v>
      </c>
      <c r="AK136" s="547">
        <v>0</v>
      </c>
      <c r="AL136" s="555">
        <f t="shared" ref="AL136:AL143" si="166">AM136+AN136</f>
        <v>0</v>
      </c>
      <c r="AM136" s="556">
        <v>0</v>
      </c>
      <c r="AN136" s="546">
        <v>0</v>
      </c>
      <c r="AO136" s="555">
        <f t="shared" ref="AO136:AO143" si="167">AP136+AQ136</f>
        <v>0</v>
      </c>
      <c r="AP136" s="556">
        <v>0</v>
      </c>
      <c r="AQ136" s="189">
        <f t="shared" si="154"/>
        <v>0</v>
      </c>
      <c r="AR136" s="555">
        <f t="shared" ref="AR136:AR143" si="168">AS136+AT136</f>
        <v>0</v>
      </c>
      <c r="AS136" s="556">
        <v>0</v>
      </c>
      <c r="AT136" s="189">
        <f t="shared" si="155"/>
        <v>0</v>
      </c>
      <c r="AU136" s="555">
        <f t="shared" ref="AU136:AU143" si="169">AV136+AW136</f>
        <v>0</v>
      </c>
      <c r="AV136" s="556">
        <v>0</v>
      </c>
      <c r="AW136" s="547">
        <v>0</v>
      </c>
      <c r="AX136" s="555">
        <f t="shared" ref="AX136:AX143" si="170">AY136+AZ136</f>
        <v>0</v>
      </c>
      <c r="AY136" s="556">
        <v>0</v>
      </c>
      <c r="AZ136" s="730">
        <v>0</v>
      </c>
      <c r="BA136" s="555">
        <f t="shared" ref="BA136:BA143" si="171">BB136+BC136</f>
        <v>0</v>
      </c>
      <c r="BB136" s="556">
        <v>0</v>
      </c>
      <c r="BC136" s="546">
        <v>0</v>
      </c>
      <c r="BD136" s="555">
        <f t="shared" ref="BD136:BD143" si="172">BE136+BF136</f>
        <v>0</v>
      </c>
      <c r="BE136" s="556">
        <v>0</v>
      </c>
      <c r="BF136" s="189">
        <f t="shared" si="156"/>
        <v>0</v>
      </c>
      <c r="BG136" s="555">
        <f t="shared" ref="BG136:BG143" si="173">BH136+BI136</f>
        <v>0</v>
      </c>
      <c r="BH136" s="556">
        <v>0</v>
      </c>
      <c r="BI136" s="189">
        <f t="shared" si="157"/>
        <v>0</v>
      </c>
      <c r="BJ136" s="555">
        <f t="shared" ref="BJ136:BJ143" si="174">BK136+BL136</f>
        <v>0</v>
      </c>
      <c r="BK136" s="556">
        <v>0</v>
      </c>
      <c r="BL136" s="546">
        <v>0</v>
      </c>
      <c r="BM136" s="555">
        <f t="shared" ref="BM136:BM143" si="175">BN136+BO136</f>
        <v>0</v>
      </c>
      <c r="BN136" s="556">
        <v>0</v>
      </c>
      <c r="BO136" s="546">
        <v>0</v>
      </c>
      <c r="BP136" s="555">
        <f t="shared" ref="BP136:BP143" si="176">BQ136+BR136</f>
        <v>0</v>
      </c>
      <c r="BQ136" s="556">
        <v>0</v>
      </c>
      <c r="BR136" s="546">
        <v>0</v>
      </c>
      <c r="BS136" s="558">
        <f t="shared" ref="BS136:BS143" si="177">BT136+BU136</f>
        <v>0</v>
      </c>
      <c r="BT136" s="559">
        <v>0</v>
      </c>
      <c r="BU136" s="88">
        <f t="shared" si="158"/>
        <v>0</v>
      </c>
      <c r="BV136" s="558">
        <f t="shared" ref="BV136:BV143" si="178">BW136+BX136</f>
        <v>0</v>
      </c>
      <c r="BW136" s="559">
        <v>0</v>
      </c>
      <c r="BX136" s="152">
        <f t="shared" si="159"/>
        <v>0</v>
      </c>
      <c r="BY136" s="480" t="e">
        <f t="shared" ref="BY136:BY143" si="179">BV136/Q136</f>
        <v>#DIV/0!</v>
      </c>
    </row>
    <row r="137" spans="2:77" s="597" customFormat="1" ht="15.75" customHeight="1" x14ac:dyDescent="0.25">
      <c r="B137" s="788"/>
      <c r="C137" s="789"/>
      <c r="D137" s="577" t="s">
        <v>32</v>
      </c>
      <c r="E137" s="578">
        <f t="shared" si="113"/>
        <v>0</v>
      </c>
      <c r="F137" s="579">
        <f t="shared" si="114"/>
        <v>0</v>
      </c>
      <c r="G137" s="580" t="e">
        <f t="shared" si="160"/>
        <v>#DIV/0!</v>
      </c>
      <c r="H137" s="581">
        <f t="shared" si="115"/>
        <v>0</v>
      </c>
      <c r="I137" s="581">
        <f t="shared" si="116"/>
        <v>0</v>
      </c>
      <c r="J137" s="580"/>
      <c r="K137" s="581">
        <f t="shared" si="117"/>
        <v>0</v>
      </c>
      <c r="L137" s="582">
        <f t="shared" si="118"/>
        <v>0</v>
      </c>
      <c r="M137" s="580"/>
      <c r="N137" s="581">
        <f t="shared" si="119"/>
        <v>0</v>
      </c>
      <c r="O137" s="583">
        <f t="shared" si="120"/>
        <v>0</v>
      </c>
      <c r="P137" s="580"/>
      <c r="Q137" s="709">
        <f t="shared" si="161"/>
        <v>0</v>
      </c>
      <c r="R137" s="709">
        <v>0</v>
      </c>
      <c r="S137" s="708">
        <f>S136*0.25</f>
        <v>0</v>
      </c>
      <c r="T137" s="710">
        <f t="shared" si="162"/>
        <v>0</v>
      </c>
      <c r="U137" s="710">
        <v>0</v>
      </c>
      <c r="V137" s="707"/>
      <c r="W137" s="710">
        <f t="shared" si="151"/>
        <v>0</v>
      </c>
      <c r="X137" s="710">
        <v>0</v>
      </c>
      <c r="Y137" s="707"/>
      <c r="Z137" s="710">
        <f t="shared" si="152"/>
        <v>0</v>
      </c>
      <c r="AA137" s="710">
        <v>0</v>
      </c>
      <c r="AB137" s="707"/>
      <c r="AC137" s="588">
        <f t="shared" si="163"/>
        <v>0</v>
      </c>
      <c r="AD137" s="589">
        <v>0</v>
      </c>
      <c r="AE137" s="590">
        <f t="shared" si="153"/>
        <v>0</v>
      </c>
      <c r="AF137" s="588">
        <f t="shared" si="164"/>
        <v>0</v>
      </c>
      <c r="AG137" s="589">
        <v>0</v>
      </c>
      <c r="AH137" s="546"/>
      <c r="AI137" s="588">
        <f t="shared" si="165"/>
        <v>0</v>
      </c>
      <c r="AJ137" s="589">
        <v>0</v>
      </c>
      <c r="AK137" s="587"/>
      <c r="AL137" s="588">
        <f t="shared" si="166"/>
        <v>0</v>
      </c>
      <c r="AM137" s="589">
        <v>0</v>
      </c>
      <c r="AN137" s="546"/>
      <c r="AO137" s="588">
        <f t="shared" si="167"/>
        <v>0</v>
      </c>
      <c r="AP137" s="589">
        <v>0</v>
      </c>
      <c r="AQ137" s="590">
        <f t="shared" si="154"/>
        <v>0</v>
      </c>
      <c r="AR137" s="588">
        <f t="shared" si="168"/>
        <v>0</v>
      </c>
      <c r="AS137" s="589">
        <v>0</v>
      </c>
      <c r="AT137" s="590">
        <f t="shared" si="155"/>
        <v>0</v>
      </c>
      <c r="AU137" s="588">
        <f t="shared" si="169"/>
        <v>0</v>
      </c>
      <c r="AV137" s="589">
        <v>0</v>
      </c>
      <c r="AW137" s="587">
        <v>0</v>
      </c>
      <c r="AX137" s="588">
        <f t="shared" si="170"/>
        <v>0</v>
      </c>
      <c r="AY137" s="589">
        <v>0</v>
      </c>
      <c r="AZ137" s="730">
        <v>0</v>
      </c>
      <c r="BA137" s="588">
        <f t="shared" si="171"/>
        <v>0</v>
      </c>
      <c r="BB137" s="589">
        <v>0</v>
      </c>
      <c r="BC137" s="546">
        <v>0</v>
      </c>
      <c r="BD137" s="588">
        <f t="shared" si="172"/>
        <v>0</v>
      </c>
      <c r="BE137" s="589">
        <v>0</v>
      </c>
      <c r="BF137" s="590">
        <f t="shared" si="156"/>
        <v>0</v>
      </c>
      <c r="BG137" s="588">
        <f t="shared" si="173"/>
        <v>0</v>
      </c>
      <c r="BH137" s="589">
        <v>0</v>
      </c>
      <c r="BI137" s="590">
        <f t="shared" si="157"/>
        <v>0</v>
      </c>
      <c r="BJ137" s="588">
        <f t="shared" si="174"/>
        <v>0</v>
      </c>
      <c r="BK137" s="589">
        <v>0</v>
      </c>
      <c r="BL137" s="586">
        <v>0</v>
      </c>
      <c r="BM137" s="588">
        <f t="shared" si="175"/>
        <v>0</v>
      </c>
      <c r="BN137" s="589">
        <v>0</v>
      </c>
      <c r="BO137" s="586">
        <v>0</v>
      </c>
      <c r="BP137" s="588">
        <f t="shared" si="176"/>
        <v>0</v>
      </c>
      <c r="BQ137" s="589">
        <v>0</v>
      </c>
      <c r="BR137" s="586">
        <v>0</v>
      </c>
      <c r="BS137" s="592">
        <f t="shared" si="177"/>
        <v>0</v>
      </c>
      <c r="BT137" s="593">
        <v>0</v>
      </c>
      <c r="BU137" s="594">
        <f t="shared" si="158"/>
        <v>0</v>
      </c>
      <c r="BV137" s="592">
        <f t="shared" si="178"/>
        <v>0</v>
      </c>
      <c r="BW137" s="593">
        <v>0</v>
      </c>
      <c r="BX137" s="595">
        <f t="shared" si="159"/>
        <v>0</v>
      </c>
      <c r="BY137" s="596" t="e">
        <f t="shared" si="179"/>
        <v>#DIV/0!</v>
      </c>
    </row>
    <row r="138" spans="2:77" s="597" customFormat="1" ht="15.75" customHeight="1" x14ac:dyDescent="0.25">
      <c r="B138" s="779" t="s">
        <v>180</v>
      </c>
      <c r="C138" s="781" t="s">
        <v>181</v>
      </c>
      <c r="D138" s="577" t="s">
        <v>57</v>
      </c>
      <c r="E138" s="578">
        <f t="shared" si="113"/>
        <v>5500</v>
      </c>
      <c r="F138" s="579">
        <f t="shared" si="114"/>
        <v>1825</v>
      </c>
      <c r="G138" s="580">
        <f t="shared" si="160"/>
        <v>0.33181818181818185</v>
      </c>
      <c r="H138" s="581">
        <f t="shared" si="115"/>
        <v>1212</v>
      </c>
      <c r="I138" s="581">
        <f t="shared" si="116"/>
        <v>3037</v>
      </c>
      <c r="J138" s="580">
        <f t="shared" ref="J138:J143" si="180">I138/E138</f>
        <v>0.55218181818181822</v>
      </c>
      <c r="K138" s="581">
        <f t="shared" si="117"/>
        <v>1954</v>
      </c>
      <c r="L138" s="582">
        <f t="shared" si="118"/>
        <v>4991</v>
      </c>
      <c r="M138" s="580">
        <f t="shared" ref="M138:M143" si="181">L138/E138</f>
        <v>0.9074545454545454</v>
      </c>
      <c r="N138" s="581">
        <f t="shared" si="119"/>
        <v>0</v>
      </c>
      <c r="O138" s="583">
        <f t="shared" si="120"/>
        <v>4991</v>
      </c>
      <c r="P138" s="580">
        <f t="shared" ref="P138:P143" si="182">O138/E138</f>
        <v>0.9074545454545454</v>
      </c>
      <c r="Q138" s="709">
        <f t="shared" si="161"/>
        <v>5500</v>
      </c>
      <c r="R138" s="709">
        <v>0</v>
      </c>
      <c r="S138" s="708">
        <v>5500</v>
      </c>
      <c r="T138" s="710">
        <f t="shared" si="162"/>
        <v>594</v>
      </c>
      <c r="U138" s="710">
        <v>0</v>
      </c>
      <c r="V138" s="707">
        <v>594</v>
      </c>
      <c r="W138" s="710">
        <f t="shared" si="151"/>
        <v>806</v>
      </c>
      <c r="X138" s="710">
        <v>0</v>
      </c>
      <c r="Y138" s="707">
        <v>806</v>
      </c>
      <c r="Z138" s="710">
        <f t="shared" si="152"/>
        <v>425</v>
      </c>
      <c r="AA138" s="710">
        <v>0</v>
      </c>
      <c r="AB138" s="707">
        <v>425</v>
      </c>
      <c r="AC138" s="588">
        <f t="shared" si="163"/>
        <v>1825</v>
      </c>
      <c r="AD138" s="589">
        <v>0</v>
      </c>
      <c r="AE138" s="590">
        <f t="shared" si="153"/>
        <v>1825</v>
      </c>
      <c r="AF138" s="588">
        <f t="shared" si="164"/>
        <v>404</v>
      </c>
      <c r="AG138" s="589">
        <v>0</v>
      </c>
      <c r="AH138" s="546">
        <v>404</v>
      </c>
      <c r="AI138" s="588">
        <f t="shared" si="165"/>
        <v>391</v>
      </c>
      <c r="AJ138" s="589">
        <v>0</v>
      </c>
      <c r="AK138" s="587">
        <v>391</v>
      </c>
      <c r="AL138" s="588">
        <f t="shared" si="166"/>
        <v>417</v>
      </c>
      <c r="AM138" s="589">
        <v>0</v>
      </c>
      <c r="AN138" s="546">
        <v>417</v>
      </c>
      <c r="AO138" s="588">
        <f t="shared" si="167"/>
        <v>1212</v>
      </c>
      <c r="AP138" s="589">
        <v>0</v>
      </c>
      <c r="AQ138" s="590">
        <f t="shared" si="154"/>
        <v>1212</v>
      </c>
      <c r="AR138" s="588">
        <f t="shared" si="168"/>
        <v>3037</v>
      </c>
      <c r="AS138" s="589">
        <v>0</v>
      </c>
      <c r="AT138" s="590">
        <f t="shared" si="155"/>
        <v>3037</v>
      </c>
      <c r="AU138" s="588">
        <f t="shared" si="169"/>
        <v>473</v>
      </c>
      <c r="AV138" s="589">
        <v>0</v>
      </c>
      <c r="AW138" s="587">
        <v>473</v>
      </c>
      <c r="AX138" s="588">
        <f t="shared" si="170"/>
        <v>779</v>
      </c>
      <c r="AY138" s="589">
        <v>0</v>
      </c>
      <c r="AZ138" s="730">
        <v>779</v>
      </c>
      <c r="BA138" s="588">
        <f t="shared" si="171"/>
        <v>702</v>
      </c>
      <c r="BB138" s="589">
        <v>0</v>
      </c>
      <c r="BC138" s="546">
        <v>702</v>
      </c>
      <c r="BD138" s="588">
        <f t="shared" si="172"/>
        <v>1954</v>
      </c>
      <c r="BE138" s="589">
        <v>0</v>
      </c>
      <c r="BF138" s="590">
        <f t="shared" si="156"/>
        <v>1954</v>
      </c>
      <c r="BG138" s="588">
        <f t="shared" si="173"/>
        <v>4991</v>
      </c>
      <c r="BH138" s="589">
        <v>0</v>
      </c>
      <c r="BI138" s="590">
        <f t="shared" si="157"/>
        <v>4991</v>
      </c>
      <c r="BJ138" s="588">
        <f t="shared" si="174"/>
        <v>0</v>
      </c>
      <c r="BK138" s="589">
        <v>0</v>
      </c>
      <c r="BL138" s="586">
        <v>0</v>
      </c>
      <c r="BM138" s="588">
        <f t="shared" si="175"/>
        <v>0</v>
      </c>
      <c r="BN138" s="589">
        <v>0</v>
      </c>
      <c r="BO138" s="586">
        <v>0</v>
      </c>
      <c r="BP138" s="588">
        <f t="shared" si="176"/>
        <v>0</v>
      </c>
      <c r="BQ138" s="589">
        <v>0</v>
      </c>
      <c r="BR138" s="586">
        <v>0</v>
      </c>
      <c r="BS138" s="592">
        <f t="shared" si="177"/>
        <v>0</v>
      </c>
      <c r="BT138" s="593">
        <v>0</v>
      </c>
      <c r="BU138" s="594">
        <f t="shared" si="158"/>
        <v>0</v>
      </c>
      <c r="BV138" s="592">
        <f t="shared" si="178"/>
        <v>4991</v>
      </c>
      <c r="BW138" s="593">
        <v>0</v>
      </c>
      <c r="BX138" s="595">
        <f t="shared" si="159"/>
        <v>4991</v>
      </c>
      <c r="BY138" s="596">
        <f t="shared" si="179"/>
        <v>0.9074545454545454</v>
      </c>
    </row>
    <row r="139" spans="2:77" s="597" customFormat="1" ht="15.75" customHeight="1" x14ac:dyDescent="0.25">
      <c r="B139" s="780"/>
      <c r="C139" s="782"/>
      <c r="D139" s="577" t="s">
        <v>32</v>
      </c>
      <c r="E139" s="578">
        <f t="shared" si="113"/>
        <v>385.00000000000006</v>
      </c>
      <c r="F139" s="579">
        <f t="shared" si="114"/>
        <v>109.99700000000001</v>
      </c>
      <c r="G139" s="580">
        <f t="shared" si="160"/>
        <v>0.28570649350649352</v>
      </c>
      <c r="H139" s="581">
        <f t="shared" si="115"/>
        <v>82.712000000000003</v>
      </c>
      <c r="I139" s="581">
        <f t="shared" si="116"/>
        <v>192.709</v>
      </c>
      <c r="J139" s="580">
        <f t="shared" si="180"/>
        <v>0.50054285714285707</v>
      </c>
      <c r="K139" s="581">
        <f t="shared" si="117"/>
        <v>131.71700000000001</v>
      </c>
      <c r="L139" s="582">
        <f t="shared" si="118"/>
        <v>324.42600000000004</v>
      </c>
      <c r="M139" s="580">
        <f t="shared" si="181"/>
        <v>0.84266493506493501</v>
      </c>
      <c r="N139" s="581">
        <f t="shared" si="119"/>
        <v>0</v>
      </c>
      <c r="O139" s="583">
        <f t="shared" si="120"/>
        <v>324.42600000000004</v>
      </c>
      <c r="P139" s="580">
        <f t="shared" si="182"/>
        <v>0.84266493506493501</v>
      </c>
      <c r="Q139" s="709">
        <f t="shared" si="161"/>
        <v>385.00000000000006</v>
      </c>
      <c r="R139" s="709">
        <v>0</v>
      </c>
      <c r="S139" s="708">
        <f>S138*0.07</f>
        <v>385.00000000000006</v>
      </c>
      <c r="T139" s="710">
        <f t="shared" si="162"/>
        <v>35.636000000000003</v>
      </c>
      <c r="U139" s="710">
        <v>0</v>
      </c>
      <c r="V139" s="707">
        <v>35.636000000000003</v>
      </c>
      <c r="W139" s="710">
        <f t="shared" si="151"/>
        <v>48.156999999999996</v>
      </c>
      <c r="X139" s="710">
        <v>0</v>
      </c>
      <c r="Y139" s="707">
        <v>48.156999999999996</v>
      </c>
      <c r="Z139" s="710">
        <f t="shared" si="152"/>
        <v>26.204000000000001</v>
      </c>
      <c r="AA139" s="710">
        <v>0</v>
      </c>
      <c r="AB139" s="707">
        <v>26.204000000000001</v>
      </c>
      <c r="AC139" s="588">
        <f t="shared" si="163"/>
        <v>109.99700000000001</v>
      </c>
      <c r="AD139" s="589">
        <v>0</v>
      </c>
      <c r="AE139" s="590">
        <f t="shared" si="153"/>
        <v>109.99700000000001</v>
      </c>
      <c r="AF139" s="588">
        <f t="shared" si="164"/>
        <v>22.443999999999999</v>
      </c>
      <c r="AG139" s="589">
        <v>0</v>
      </c>
      <c r="AH139" s="546">
        <v>22.443999999999999</v>
      </c>
      <c r="AI139" s="588">
        <f t="shared" si="165"/>
        <v>25.542000000000002</v>
      </c>
      <c r="AJ139" s="589">
        <v>0</v>
      </c>
      <c r="AK139" s="587">
        <v>25.542000000000002</v>
      </c>
      <c r="AL139" s="588">
        <f t="shared" si="166"/>
        <v>34.725999999999999</v>
      </c>
      <c r="AM139" s="589">
        <v>0</v>
      </c>
      <c r="AN139" s="546">
        <v>34.725999999999999</v>
      </c>
      <c r="AO139" s="588">
        <f t="shared" si="167"/>
        <v>82.712000000000003</v>
      </c>
      <c r="AP139" s="589">
        <v>0</v>
      </c>
      <c r="AQ139" s="590">
        <f t="shared" si="154"/>
        <v>82.712000000000003</v>
      </c>
      <c r="AR139" s="588">
        <f t="shared" si="168"/>
        <v>192.709</v>
      </c>
      <c r="AS139" s="589">
        <v>0</v>
      </c>
      <c r="AT139" s="590">
        <f t="shared" si="155"/>
        <v>192.709</v>
      </c>
      <c r="AU139" s="588">
        <f t="shared" si="169"/>
        <v>32.262</v>
      </c>
      <c r="AV139" s="589">
        <v>0</v>
      </c>
      <c r="AW139" s="587">
        <v>32.262</v>
      </c>
      <c r="AX139" s="588">
        <f t="shared" si="170"/>
        <v>49.43</v>
      </c>
      <c r="AY139" s="589">
        <v>0</v>
      </c>
      <c r="AZ139" s="730">
        <v>49.43</v>
      </c>
      <c r="BA139" s="588">
        <f t="shared" si="171"/>
        <v>50.024999999999999</v>
      </c>
      <c r="BB139" s="589">
        <v>0</v>
      </c>
      <c r="BC139" s="546">
        <v>50.024999999999999</v>
      </c>
      <c r="BD139" s="588">
        <f t="shared" si="172"/>
        <v>131.71700000000001</v>
      </c>
      <c r="BE139" s="589">
        <v>0</v>
      </c>
      <c r="BF139" s="590">
        <f t="shared" si="156"/>
        <v>131.71700000000001</v>
      </c>
      <c r="BG139" s="588">
        <f t="shared" si="173"/>
        <v>324.42600000000004</v>
      </c>
      <c r="BH139" s="589">
        <v>0</v>
      </c>
      <c r="BI139" s="590">
        <f t="shared" si="157"/>
        <v>324.42600000000004</v>
      </c>
      <c r="BJ139" s="588">
        <f t="shared" si="174"/>
        <v>0</v>
      </c>
      <c r="BK139" s="589">
        <v>0</v>
      </c>
      <c r="BL139" s="586">
        <v>0</v>
      </c>
      <c r="BM139" s="588">
        <f t="shared" si="175"/>
        <v>0</v>
      </c>
      <c r="BN139" s="589">
        <v>0</v>
      </c>
      <c r="BO139" s="586">
        <v>0</v>
      </c>
      <c r="BP139" s="588">
        <f t="shared" si="176"/>
        <v>0</v>
      </c>
      <c r="BQ139" s="589">
        <v>0</v>
      </c>
      <c r="BR139" s="586">
        <v>0</v>
      </c>
      <c r="BS139" s="592">
        <f t="shared" si="177"/>
        <v>0</v>
      </c>
      <c r="BT139" s="593">
        <v>0</v>
      </c>
      <c r="BU139" s="594">
        <f t="shared" si="158"/>
        <v>0</v>
      </c>
      <c r="BV139" s="592">
        <f t="shared" si="178"/>
        <v>324.42600000000004</v>
      </c>
      <c r="BW139" s="593">
        <v>0</v>
      </c>
      <c r="BX139" s="595">
        <f t="shared" si="159"/>
        <v>324.42600000000004</v>
      </c>
      <c r="BY139" s="596">
        <f t="shared" si="179"/>
        <v>0.84266493506493501</v>
      </c>
    </row>
    <row r="140" spans="2:77" s="597" customFormat="1" ht="15.75" customHeight="1" x14ac:dyDescent="0.25">
      <c r="B140" s="779" t="s">
        <v>182</v>
      </c>
      <c r="C140" s="781" t="s">
        <v>183</v>
      </c>
      <c r="D140" s="577" t="s">
        <v>57</v>
      </c>
      <c r="E140" s="578">
        <f t="shared" si="113"/>
        <v>300</v>
      </c>
      <c r="F140" s="579">
        <f t="shared" si="114"/>
        <v>14</v>
      </c>
      <c r="G140" s="580">
        <f t="shared" si="160"/>
        <v>4.6666666666666669E-2</v>
      </c>
      <c r="H140" s="581">
        <f t="shared" si="115"/>
        <v>0</v>
      </c>
      <c r="I140" s="581">
        <f t="shared" si="116"/>
        <v>14</v>
      </c>
      <c r="J140" s="580">
        <f t="shared" si="180"/>
        <v>4.6666666666666669E-2</v>
      </c>
      <c r="K140" s="581">
        <f t="shared" si="117"/>
        <v>101</v>
      </c>
      <c r="L140" s="582">
        <f t="shared" si="118"/>
        <v>115</v>
      </c>
      <c r="M140" s="580">
        <f t="shared" si="181"/>
        <v>0.38333333333333336</v>
      </c>
      <c r="N140" s="581">
        <f t="shared" si="119"/>
        <v>0</v>
      </c>
      <c r="O140" s="583">
        <f t="shared" si="120"/>
        <v>115</v>
      </c>
      <c r="P140" s="580">
        <f t="shared" si="182"/>
        <v>0.38333333333333336</v>
      </c>
      <c r="Q140" s="709">
        <f t="shared" si="161"/>
        <v>300</v>
      </c>
      <c r="R140" s="709">
        <v>0</v>
      </c>
      <c r="S140" s="708">
        <v>300</v>
      </c>
      <c r="T140" s="710">
        <f t="shared" si="162"/>
        <v>7</v>
      </c>
      <c r="U140" s="710">
        <v>0</v>
      </c>
      <c r="V140" s="707">
        <v>7</v>
      </c>
      <c r="W140" s="710">
        <f t="shared" si="151"/>
        <v>0</v>
      </c>
      <c r="X140" s="710">
        <v>0</v>
      </c>
      <c r="Y140" s="707"/>
      <c r="Z140" s="710">
        <f t="shared" si="152"/>
        <v>7</v>
      </c>
      <c r="AA140" s="710">
        <v>0</v>
      </c>
      <c r="AB140" s="707">
        <v>7</v>
      </c>
      <c r="AC140" s="588">
        <f t="shared" si="163"/>
        <v>14</v>
      </c>
      <c r="AD140" s="589">
        <v>0</v>
      </c>
      <c r="AE140" s="590">
        <f t="shared" si="153"/>
        <v>14</v>
      </c>
      <c r="AF140" s="588">
        <f t="shared" si="164"/>
        <v>0</v>
      </c>
      <c r="AG140" s="589">
        <v>0</v>
      </c>
      <c r="AH140" s="546"/>
      <c r="AI140" s="588">
        <f t="shared" si="165"/>
        <v>0</v>
      </c>
      <c r="AJ140" s="589">
        <v>0</v>
      </c>
      <c r="AK140" s="587"/>
      <c r="AL140" s="588">
        <f t="shared" si="166"/>
        <v>0</v>
      </c>
      <c r="AM140" s="589">
        <v>0</v>
      </c>
      <c r="AN140" s="546"/>
      <c r="AO140" s="588">
        <f t="shared" si="167"/>
        <v>0</v>
      </c>
      <c r="AP140" s="589">
        <v>0</v>
      </c>
      <c r="AQ140" s="590">
        <f t="shared" si="154"/>
        <v>0</v>
      </c>
      <c r="AR140" s="588">
        <f t="shared" si="168"/>
        <v>14</v>
      </c>
      <c r="AS140" s="589">
        <v>0</v>
      </c>
      <c r="AT140" s="590">
        <f t="shared" si="155"/>
        <v>14</v>
      </c>
      <c r="AU140" s="588">
        <f t="shared" si="169"/>
        <v>31</v>
      </c>
      <c r="AV140" s="589">
        <v>0</v>
      </c>
      <c r="AW140" s="587">
        <v>31</v>
      </c>
      <c r="AX140" s="588">
        <f t="shared" si="170"/>
        <v>40</v>
      </c>
      <c r="AY140" s="589">
        <v>0</v>
      </c>
      <c r="AZ140" s="730">
        <v>40</v>
      </c>
      <c r="BA140" s="588">
        <f t="shared" si="171"/>
        <v>30</v>
      </c>
      <c r="BB140" s="589">
        <v>0</v>
      </c>
      <c r="BC140" s="546">
        <v>30</v>
      </c>
      <c r="BD140" s="588">
        <f t="shared" si="172"/>
        <v>101</v>
      </c>
      <c r="BE140" s="589">
        <v>0</v>
      </c>
      <c r="BF140" s="590">
        <f t="shared" si="156"/>
        <v>101</v>
      </c>
      <c r="BG140" s="588">
        <f t="shared" si="173"/>
        <v>115</v>
      </c>
      <c r="BH140" s="589">
        <v>0</v>
      </c>
      <c r="BI140" s="590">
        <f t="shared" si="157"/>
        <v>115</v>
      </c>
      <c r="BJ140" s="588">
        <f t="shared" si="174"/>
        <v>0</v>
      </c>
      <c r="BK140" s="589">
        <v>0</v>
      </c>
      <c r="BL140" s="586">
        <v>0</v>
      </c>
      <c r="BM140" s="588">
        <f t="shared" si="175"/>
        <v>0</v>
      </c>
      <c r="BN140" s="589">
        <v>0</v>
      </c>
      <c r="BO140" s="586">
        <v>0</v>
      </c>
      <c r="BP140" s="588">
        <f t="shared" si="176"/>
        <v>0</v>
      </c>
      <c r="BQ140" s="589">
        <v>0</v>
      </c>
      <c r="BR140" s="586">
        <v>0</v>
      </c>
      <c r="BS140" s="592">
        <f t="shared" si="177"/>
        <v>0</v>
      </c>
      <c r="BT140" s="593">
        <v>0</v>
      </c>
      <c r="BU140" s="594">
        <f t="shared" si="158"/>
        <v>0</v>
      </c>
      <c r="BV140" s="592">
        <f t="shared" si="178"/>
        <v>115</v>
      </c>
      <c r="BW140" s="593">
        <v>0</v>
      </c>
      <c r="BX140" s="595">
        <f t="shared" si="159"/>
        <v>115</v>
      </c>
      <c r="BY140" s="596">
        <f t="shared" si="179"/>
        <v>0.38333333333333336</v>
      </c>
    </row>
    <row r="141" spans="2:77" s="597" customFormat="1" ht="15.75" customHeight="1" x14ac:dyDescent="0.25">
      <c r="B141" s="780"/>
      <c r="C141" s="782"/>
      <c r="D141" s="598" t="s">
        <v>32</v>
      </c>
      <c r="E141" s="578">
        <f t="shared" si="113"/>
        <v>27</v>
      </c>
      <c r="F141" s="579">
        <f t="shared" si="114"/>
        <v>1.0980000000000001</v>
      </c>
      <c r="G141" s="580">
        <f t="shared" si="160"/>
        <v>4.066666666666667E-2</v>
      </c>
      <c r="H141" s="581">
        <f t="shared" si="115"/>
        <v>0</v>
      </c>
      <c r="I141" s="581">
        <f t="shared" si="116"/>
        <v>1.0980000000000001</v>
      </c>
      <c r="J141" s="580">
        <f t="shared" si="180"/>
        <v>4.066666666666667E-2</v>
      </c>
      <c r="K141" s="581">
        <f t="shared" si="117"/>
        <v>8.911999999999999</v>
      </c>
      <c r="L141" s="582">
        <f t="shared" si="118"/>
        <v>10.01</v>
      </c>
      <c r="M141" s="580">
        <f t="shared" si="181"/>
        <v>0.37074074074074076</v>
      </c>
      <c r="N141" s="581">
        <f t="shared" si="119"/>
        <v>0</v>
      </c>
      <c r="O141" s="583">
        <f t="shared" si="120"/>
        <v>10.01</v>
      </c>
      <c r="P141" s="580">
        <f t="shared" si="182"/>
        <v>0.37074074074074076</v>
      </c>
      <c r="Q141" s="709">
        <f t="shared" si="161"/>
        <v>27</v>
      </c>
      <c r="R141" s="709">
        <v>0</v>
      </c>
      <c r="S141" s="708">
        <f>S140*0.09</f>
        <v>27</v>
      </c>
      <c r="T141" s="710">
        <f t="shared" si="162"/>
        <v>0.20399999999999999</v>
      </c>
      <c r="U141" s="710">
        <v>0</v>
      </c>
      <c r="V141" s="707">
        <v>0.20399999999999999</v>
      </c>
      <c r="W141" s="710">
        <f t="shared" si="151"/>
        <v>0</v>
      </c>
      <c r="X141" s="710">
        <v>0</v>
      </c>
      <c r="Y141" s="707"/>
      <c r="Z141" s="710">
        <f t="shared" si="152"/>
        <v>0.89400000000000002</v>
      </c>
      <c r="AA141" s="710">
        <v>0</v>
      </c>
      <c r="AB141" s="707">
        <v>0.89400000000000002</v>
      </c>
      <c r="AC141" s="599">
        <f t="shared" si="163"/>
        <v>1.0980000000000001</v>
      </c>
      <c r="AD141" s="600">
        <v>0</v>
      </c>
      <c r="AE141" s="590">
        <f t="shared" si="153"/>
        <v>1.0980000000000001</v>
      </c>
      <c r="AF141" s="599">
        <f t="shared" si="164"/>
        <v>0</v>
      </c>
      <c r="AG141" s="600">
        <v>0</v>
      </c>
      <c r="AH141" s="546"/>
      <c r="AI141" s="599">
        <f t="shared" si="165"/>
        <v>0</v>
      </c>
      <c r="AJ141" s="600">
        <v>0</v>
      </c>
      <c r="AK141" s="587"/>
      <c r="AL141" s="599">
        <f t="shared" si="166"/>
        <v>0</v>
      </c>
      <c r="AM141" s="600">
        <v>0</v>
      </c>
      <c r="AN141" s="546"/>
      <c r="AO141" s="599">
        <f t="shared" si="167"/>
        <v>0</v>
      </c>
      <c r="AP141" s="600">
        <v>0</v>
      </c>
      <c r="AQ141" s="590">
        <f t="shared" si="154"/>
        <v>0</v>
      </c>
      <c r="AR141" s="599">
        <f t="shared" si="168"/>
        <v>1.0980000000000001</v>
      </c>
      <c r="AS141" s="600">
        <v>0</v>
      </c>
      <c r="AT141" s="590">
        <f t="shared" si="155"/>
        <v>1.0980000000000001</v>
      </c>
      <c r="AU141" s="599">
        <f t="shared" si="169"/>
        <v>2.11</v>
      </c>
      <c r="AV141" s="600">
        <v>0</v>
      </c>
      <c r="AW141" s="587">
        <v>2.11</v>
      </c>
      <c r="AX141" s="599">
        <f t="shared" si="170"/>
        <v>2.839</v>
      </c>
      <c r="AY141" s="600">
        <v>0</v>
      </c>
      <c r="AZ141" s="730">
        <v>2.839</v>
      </c>
      <c r="BA141" s="599">
        <f t="shared" si="171"/>
        <v>3.9630000000000001</v>
      </c>
      <c r="BB141" s="600">
        <v>0</v>
      </c>
      <c r="BC141" s="546">
        <v>3.9630000000000001</v>
      </c>
      <c r="BD141" s="599">
        <f t="shared" si="172"/>
        <v>8.911999999999999</v>
      </c>
      <c r="BE141" s="600">
        <v>0</v>
      </c>
      <c r="BF141" s="590">
        <f t="shared" si="156"/>
        <v>8.911999999999999</v>
      </c>
      <c r="BG141" s="599">
        <f t="shared" si="173"/>
        <v>10.01</v>
      </c>
      <c r="BH141" s="600">
        <v>0</v>
      </c>
      <c r="BI141" s="590">
        <f t="shared" si="157"/>
        <v>10.01</v>
      </c>
      <c r="BJ141" s="599">
        <f t="shared" si="174"/>
        <v>0</v>
      </c>
      <c r="BK141" s="600">
        <v>0</v>
      </c>
      <c r="BL141" s="586">
        <v>0</v>
      </c>
      <c r="BM141" s="599">
        <f t="shared" si="175"/>
        <v>0</v>
      </c>
      <c r="BN141" s="600">
        <v>0</v>
      </c>
      <c r="BO141" s="586">
        <v>0</v>
      </c>
      <c r="BP141" s="599">
        <f t="shared" si="176"/>
        <v>0</v>
      </c>
      <c r="BQ141" s="600">
        <v>0</v>
      </c>
      <c r="BR141" s="586">
        <v>0</v>
      </c>
      <c r="BS141" s="601">
        <f t="shared" si="177"/>
        <v>0</v>
      </c>
      <c r="BT141" s="602">
        <v>0</v>
      </c>
      <c r="BU141" s="594">
        <f t="shared" si="158"/>
        <v>0</v>
      </c>
      <c r="BV141" s="601">
        <f t="shared" si="178"/>
        <v>10.01</v>
      </c>
      <c r="BW141" s="602">
        <v>0</v>
      </c>
      <c r="BX141" s="595">
        <f t="shared" si="159"/>
        <v>10.01</v>
      </c>
      <c r="BY141" s="596">
        <f t="shared" si="179"/>
        <v>0.37074074074074076</v>
      </c>
    </row>
    <row r="142" spans="2:77" s="597" customFormat="1" ht="15.75" customHeight="1" x14ac:dyDescent="0.25">
      <c r="B142" s="779" t="s">
        <v>184</v>
      </c>
      <c r="C142" s="781" t="s">
        <v>185</v>
      </c>
      <c r="D142" s="577" t="s">
        <v>57</v>
      </c>
      <c r="E142" s="578">
        <f t="shared" si="113"/>
        <v>950</v>
      </c>
      <c r="F142" s="579">
        <f t="shared" si="114"/>
        <v>83</v>
      </c>
      <c r="G142" s="580">
        <f t="shared" si="160"/>
        <v>8.7368421052631581E-2</v>
      </c>
      <c r="H142" s="581">
        <f t="shared" si="115"/>
        <v>136</v>
      </c>
      <c r="I142" s="581">
        <f t="shared" si="116"/>
        <v>219</v>
      </c>
      <c r="J142" s="580">
        <f t="shared" si="180"/>
        <v>0.23052631578947369</v>
      </c>
      <c r="K142" s="581">
        <f t="shared" si="117"/>
        <v>424</v>
      </c>
      <c r="L142" s="582">
        <f t="shared" si="118"/>
        <v>643</v>
      </c>
      <c r="M142" s="580">
        <f t="shared" si="181"/>
        <v>0.67684210526315791</v>
      </c>
      <c r="N142" s="581">
        <f t="shared" si="119"/>
        <v>0</v>
      </c>
      <c r="O142" s="583">
        <f t="shared" si="120"/>
        <v>643</v>
      </c>
      <c r="P142" s="580">
        <f t="shared" si="182"/>
        <v>0.67684210526315791</v>
      </c>
      <c r="Q142" s="709">
        <f t="shared" si="161"/>
        <v>950</v>
      </c>
      <c r="R142" s="709">
        <v>0</v>
      </c>
      <c r="S142" s="708">
        <v>950</v>
      </c>
      <c r="T142" s="710">
        <f t="shared" si="162"/>
        <v>48</v>
      </c>
      <c r="U142" s="710">
        <v>0</v>
      </c>
      <c r="V142" s="707">
        <v>48</v>
      </c>
      <c r="W142" s="710">
        <f t="shared" si="151"/>
        <v>15</v>
      </c>
      <c r="X142" s="710">
        <v>0</v>
      </c>
      <c r="Y142" s="707">
        <v>15</v>
      </c>
      <c r="Z142" s="710">
        <f t="shared" si="152"/>
        <v>20</v>
      </c>
      <c r="AA142" s="710">
        <v>0</v>
      </c>
      <c r="AB142" s="707">
        <v>20</v>
      </c>
      <c r="AC142" s="588">
        <f t="shared" si="163"/>
        <v>83</v>
      </c>
      <c r="AD142" s="589">
        <v>0</v>
      </c>
      <c r="AE142" s="590">
        <f t="shared" si="153"/>
        <v>83</v>
      </c>
      <c r="AF142" s="588">
        <f t="shared" si="164"/>
        <v>26</v>
      </c>
      <c r="AG142" s="589">
        <v>0</v>
      </c>
      <c r="AH142" s="546">
        <v>26</v>
      </c>
      <c r="AI142" s="588">
        <f t="shared" si="165"/>
        <v>9</v>
      </c>
      <c r="AJ142" s="589">
        <v>0</v>
      </c>
      <c r="AK142" s="587">
        <v>9</v>
      </c>
      <c r="AL142" s="588">
        <f t="shared" si="166"/>
        <v>101</v>
      </c>
      <c r="AM142" s="589">
        <v>0</v>
      </c>
      <c r="AN142" s="546">
        <v>101</v>
      </c>
      <c r="AO142" s="588">
        <f t="shared" si="167"/>
        <v>136</v>
      </c>
      <c r="AP142" s="589">
        <v>0</v>
      </c>
      <c r="AQ142" s="590">
        <f t="shared" si="154"/>
        <v>136</v>
      </c>
      <c r="AR142" s="588">
        <f t="shared" si="168"/>
        <v>219</v>
      </c>
      <c r="AS142" s="589">
        <v>0</v>
      </c>
      <c r="AT142" s="590">
        <f t="shared" si="155"/>
        <v>219</v>
      </c>
      <c r="AU142" s="588">
        <f t="shared" si="169"/>
        <v>191</v>
      </c>
      <c r="AV142" s="589">
        <v>0</v>
      </c>
      <c r="AW142" s="587">
        <v>191</v>
      </c>
      <c r="AX142" s="588">
        <f t="shared" si="170"/>
        <v>180</v>
      </c>
      <c r="AY142" s="589">
        <v>0</v>
      </c>
      <c r="AZ142" s="730">
        <v>180</v>
      </c>
      <c r="BA142" s="588">
        <f t="shared" si="171"/>
        <v>53</v>
      </c>
      <c r="BB142" s="589">
        <v>0</v>
      </c>
      <c r="BC142" s="546">
        <v>53</v>
      </c>
      <c r="BD142" s="588">
        <f t="shared" si="172"/>
        <v>424</v>
      </c>
      <c r="BE142" s="589">
        <v>0</v>
      </c>
      <c r="BF142" s="590">
        <f t="shared" si="156"/>
        <v>424</v>
      </c>
      <c r="BG142" s="588">
        <f t="shared" si="173"/>
        <v>643</v>
      </c>
      <c r="BH142" s="589">
        <v>0</v>
      </c>
      <c r="BI142" s="590">
        <f t="shared" si="157"/>
        <v>643</v>
      </c>
      <c r="BJ142" s="588">
        <f t="shared" si="174"/>
        <v>0</v>
      </c>
      <c r="BK142" s="589">
        <v>0</v>
      </c>
      <c r="BL142" s="586">
        <v>0</v>
      </c>
      <c r="BM142" s="588">
        <f t="shared" si="175"/>
        <v>0</v>
      </c>
      <c r="BN142" s="589">
        <v>0</v>
      </c>
      <c r="BO142" s="586">
        <v>0</v>
      </c>
      <c r="BP142" s="588">
        <f t="shared" si="176"/>
        <v>0</v>
      </c>
      <c r="BQ142" s="589">
        <v>0</v>
      </c>
      <c r="BR142" s="586">
        <v>0</v>
      </c>
      <c r="BS142" s="592">
        <f t="shared" si="177"/>
        <v>0</v>
      </c>
      <c r="BT142" s="593">
        <v>0</v>
      </c>
      <c r="BU142" s="594">
        <f t="shared" si="158"/>
        <v>0</v>
      </c>
      <c r="BV142" s="592">
        <f t="shared" si="178"/>
        <v>643</v>
      </c>
      <c r="BW142" s="593">
        <v>0</v>
      </c>
      <c r="BX142" s="595">
        <f t="shared" si="159"/>
        <v>643</v>
      </c>
      <c r="BY142" s="596">
        <f t="shared" si="179"/>
        <v>0.67684210526315791</v>
      </c>
    </row>
    <row r="143" spans="2:77" s="597" customFormat="1" ht="15.75" customHeight="1" x14ac:dyDescent="0.25">
      <c r="B143" s="780"/>
      <c r="C143" s="782"/>
      <c r="D143" s="577" t="s">
        <v>32</v>
      </c>
      <c r="E143" s="578">
        <f t="shared" si="113"/>
        <v>57</v>
      </c>
      <c r="F143" s="579">
        <f t="shared" si="114"/>
        <v>5.5490000000000004</v>
      </c>
      <c r="G143" s="580">
        <f t="shared" si="160"/>
        <v>9.7350877192982466E-2</v>
      </c>
      <c r="H143" s="581">
        <f t="shared" si="115"/>
        <v>15.843</v>
      </c>
      <c r="I143" s="581">
        <f t="shared" si="116"/>
        <v>21.391999999999999</v>
      </c>
      <c r="J143" s="580">
        <f t="shared" si="180"/>
        <v>0.37529824561403508</v>
      </c>
      <c r="K143" s="581">
        <f t="shared" si="117"/>
        <v>24.502000000000002</v>
      </c>
      <c r="L143" s="582">
        <f t="shared" si="118"/>
        <v>45.894000000000005</v>
      </c>
      <c r="M143" s="580">
        <f t="shared" si="181"/>
        <v>0.80515789473684218</v>
      </c>
      <c r="N143" s="581">
        <f t="shared" si="119"/>
        <v>0</v>
      </c>
      <c r="O143" s="583">
        <f t="shared" si="120"/>
        <v>45.894000000000005</v>
      </c>
      <c r="P143" s="580">
        <f t="shared" si="182"/>
        <v>0.80515789473684218</v>
      </c>
      <c r="Q143" s="709">
        <f t="shared" si="161"/>
        <v>57</v>
      </c>
      <c r="R143" s="709">
        <v>0</v>
      </c>
      <c r="S143" s="708">
        <f>S142*0.06</f>
        <v>57</v>
      </c>
      <c r="T143" s="710">
        <f t="shared" si="162"/>
        <v>2.5470000000000002</v>
      </c>
      <c r="U143" s="710">
        <v>0</v>
      </c>
      <c r="V143" s="707">
        <v>2.5470000000000002</v>
      </c>
      <c r="W143" s="710">
        <f t="shared" si="151"/>
        <v>1.9159999999999999</v>
      </c>
      <c r="X143" s="710">
        <v>0</v>
      </c>
      <c r="Y143" s="707">
        <v>1.9159999999999999</v>
      </c>
      <c r="Z143" s="710">
        <f t="shared" si="152"/>
        <v>1.0860000000000001</v>
      </c>
      <c r="AA143" s="710">
        <v>0</v>
      </c>
      <c r="AB143" s="707">
        <v>1.0860000000000001</v>
      </c>
      <c r="AC143" s="588">
        <f t="shared" si="163"/>
        <v>5.5490000000000004</v>
      </c>
      <c r="AD143" s="589">
        <v>0</v>
      </c>
      <c r="AE143" s="590">
        <f t="shared" si="153"/>
        <v>5.5490000000000004</v>
      </c>
      <c r="AF143" s="588">
        <f t="shared" si="164"/>
        <v>1.5920000000000001</v>
      </c>
      <c r="AG143" s="589">
        <v>0</v>
      </c>
      <c r="AH143" s="546">
        <v>1.5920000000000001</v>
      </c>
      <c r="AI143" s="588">
        <f t="shared" si="165"/>
        <v>0.498</v>
      </c>
      <c r="AJ143" s="589">
        <v>0</v>
      </c>
      <c r="AK143" s="587">
        <v>0.498</v>
      </c>
      <c r="AL143" s="588">
        <f t="shared" si="166"/>
        <v>13.753</v>
      </c>
      <c r="AM143" s="589">
        <v>0</v>
      </c>
      <c r="AN143" s="546">
        <v>13.753</v>
      </c>
      <c r="AO143" s="588">
        <f t="shared" si="167"/>
        <v>15.843</v>
      </c>
      <c r="AP143" s="589">
        <v>0</v>
      </c>
      <c r="AQ143" s="590">
        <f t="shared" si="154"/>
        <v>15.843</v>
      </c>
      <c r="AR143" s="588">
        <f t="shared" si="168"/>
        <v>21.391999999999999</v>
      </c>
      <c r="AS143" s="589">
        <v>0</v>
      </c>
      <c r="AT143" s="590">
        <f t="shared" si="155"/>
        <v>21.391999999999999</v>
      </c>
      <c r="AU143" s="588">
        <f t="shared" si="169"/>
        <v>10.204000000000001</v>
      </c>
      <c r="AV143" s="589">
        <v>0</v>
      </c>
      <c r="AW143" s="587">
        <v>10.204000000000001</v>
      </c>
      <c r="AX143" s="588">
        <f t="shared" si="170"/>
        <v>11.189</v>
      </c>
      <c r="AY143" s="589">
        <v>0</v>
      </c>
      <c r="AZ143" s="730">
        <v>11.189</v>
      </c>
      <c r="BA143" s="588">
        <f t="shared" si="171"/>
        <v>3.109</v>
      </c>
      <c r="BB143" s="589">
        <v>0</v>
      </c>
      <c r="BC143" s="546">
        <v>3.109</v>
      </c>
      <c r="BD143" s="588">
        <f t="shared" si="172"/>
        <v>24.502000000000002</v>
      </c>
      <c r="BE143" s="589">
        <v>0</v>
      </c>
      <c r="BF143" s="590">
        <f t="shared" si="156"/>
        <v>24.502000000000002</v>
      </c>
      <c r="BG143" s="588">
        <f t="shared" si="173"/>
        <v>45.894000000000005</v>
      </c>
      <c r="BH143" s="589">
        <v>0</v>
      </c>
      <c r="BI143" s="590">
        <f t="shared" si="157"/>
        <v>45.894000000000005</v>
      </c>
      <c r="BJ143" s="588">
        <f t="shared" si="174"/>
        <v>0</v>
      </c>
      <c r="BK143" s="589">
        <v>0</v>
      </c>
      <c r="BL143" s="586">
        <v>0</v>
      </c>
      <c r="BM143" s="588">
        <f t="shared" si="175"/>
        <v>0</v>
      </c>
      <c r="BN143" s="589">
        <v>0</v>
      </c>
      <c r="BO143" s="586">
        <v>0</v>
      </c>
      <c r="BP143" s="588">
        <f t="shared" si="176"/>
        <v>0</v>
      </c>
      <c r="BQ143" s="589">
        <v>0</v>
      </c>
      <c r="BR143" s="586">
        <v>0</v>
      </c>
      <c r="BS143" s="592">
        <f t="shared" si="177"/>
        <v>0</v>
      </c>
      <c r="BT143" s="593">
        <v>0</v>
      </c>
      <c r="BU143" s="594">
        <f t="shared" si="158"/>
        <v>0</v>
      </c>
      <c r="BV143" s="592">
        <f t="shared" si="178"/>
        <v>45.894000000000005</v>
      </c>
      <c r="BW143" s="593">
        <v>0</v>
      </c>
      <c r="BX143" s="595">
        <f t="shared" si="159"/>
        <v>45.894000000000005</v>
      </c>
      <c r="BY143" s="596">
        <f t="shared" si="179"/>
        <v>0.80515789473684218</v>
      </c>
    </row>
    <row r="144" spans="2:77" s="597" customFormat="1" ht="15.75" customHeight="1" x14ac:dyDescent="0.25">
      <c r="B144" s="783" t="s">
        <v>186</v>
      </c>
      <c r="C144" s="785" t="s">
        <v>187</v>
      </c>
      <c r="D144" s="577" t="s">
        <v>57</v>
      </c>
      <c r="E144" s="578">
        <f t="shared" si="113"/>
        <v>0</v>
      </c>
      <c r="F144" s="579">
        <f t="shared" si="114"/>
        <v>0</v>
      </c>
      <c r="G144" s="580"/>
      <c r="H144" s="581">
        <f t="shared" si="115"/>
        <v>0</v>
      </c>
      <c r="I144" s="581">
        <f t="shared" si="116"/>
        <v>0</v>
      </c>
      <c r="J144" s="580"/>
      <c r="K144" s="581">
        <f t="shared" si="117"/>
        <v>0</v>
      </c>
      <c r="L144" s="582">
        <f t="shared" si="118"/>
        <v>0</v>
      </c>
      <c r="M144" s="580"/>
      <c r="N144" s="581">
        <f t="shared" si="119"/>
        <v>0</v>
      </c>
      <c r="O144" s="583">
        <f t="shared" si="120"/>
        <v>0</v>
      </c>
      <c r="P144" s="580"/>
      <c r="Q144" s="711"/>
      <c r="R144" s="711"/>
      <c r="S144" s="708"/>
      <c r="T144" s="712"/>
      <c r="U144" s="712"/>
      <c r="V144" s="707"/>
      <c r="W144" s="712"/>
      <c r="X144" s="712"/>
      <c r="Y144" s="707"/>
      <c r="Z144" s="712"/>
      <c r="AA144" s="712"/>
      <c r="AB144" s="707"/>
      <c r="AC144" s="608"/>
      <c r="AD144" s="609"/>
      <c r="AE144" s="590">
        <f t="shared" si="153"/>
        <v>0</v>
      </c>
      <c r="AF144" s="608"/>
      <c r="AG144" s="609"/>
      <c r="AH144" s="546"/>
      <c r="AI144" s="608"/>
      <c r="AJ144" s="609"/>
      <c r="AK144" s="587"/>
      <c r="AL144" s="608"/>
      <c r="AM144" s="609"/>
      <c r="AN144" s="546"/>
      <c r="AO144" s="608"/>
      <c r="AP144" s="609"/>
      <c r="AQ144" s="590">
        <f t="shared" si="154"/>
        <v>0</v>
      </c>
      <c r="AR144" s="608"/>
      <c r="AS144" s="609"/>
      <c r="AT144" s="590">
        <f t="shared" si="155"/>
        <v>0</v>
      </c>
      <c r="AU144" s="608"/>
      <c r="AV144" s="609"/>
      <c r="AW144" s="587">
        <v>0</v>
      </c>
      <c r="AX144" s="608"/>
      <c r="AY144" s="609"/>
      <c r="AZ144" s="730">
        <v>0</v>
      </c>
      <c r="BA144" s="608"/>
      <c r="BB144" s="609"/>
      <c r="BC144" s="546"/>
      <c r="BD144" s="608"/>
      <c r="BE144" s="609"/>
      <c r="BF144" s="590">
        <f t="shared" si="156"/>
        <v>0</v>
      </c>
      <c r="BG144" s="608"/>
      <c r="BH144" s="609"/>
      <c r="BI144" s="610">
        <v>0</v>
      </c>
      <c r="BJ144" s="608"/>
      <c r="BK144" s="609"/>
      <c r="BL144" s="586">
        <v>0</v>
      </c>
      <c r="BM144" s="608"/>
      <c r="BN144" s="609"/>
      <c r="BO144" s="586"/>
      <c r="BP144" s="608"/>
      <c r="BQ144" s="609"/>
      <c r="BR144" s="586"/>
      <c r="BS144" s="611"/>
      <c r="BT144" s="612"/>
      <c r="BU144" s="594">
        <f t="shared" si="158"/>
        <v>0</v>
      </c>
      <c r="BV144" s="611"/>
      <c r="BW144" s="612"/>
      <c r="BX144" s="595">
        <f t="shared" si="159"/>
        <v>0</v>
      </c>
      <c r="BY144" s="596"/>
    </row>
    <row r="145" spans="2:77" ht="15.75" customHeight="1" thickBot="1" x14ac:dyDescent="0.3">
      <c r="B145" s="784"/>
      <c r="C145" s="786"/>
      <c r="D145" s="402" t="s">
        <v>32</v>
      </c>
      <c r="E145" s="403">
        <f t="shared" si="113"/>
        <v>0</v>
      </c>
      <c r="F145" s="161">
        <f t="shared" si="114"/>
        <v>0</v>
      </c>
      <c r="G145" s="108"/>
      <c r="H145" s="110">
        <f t="shared" si="115"/>
        <v>0</v>
      </c>
      <c r="I145" s="110">
        <f t="shared" si="116"/>
        <v>0</v>
      </c>
      <c r="J145" s="108"/>
      <c r="K145" s="110">
        <f t="shared" si="117"/>
        <v>0</v>
      </c>
      <c r="L145" s="111">
        <f t="shared" si="118"/>
        <v>0</v>
      </c>
      <c r="M145" s="108"/>
      <c r="N145" s="110">
        <f t="shared" si="119"/>
        <v>0</v>
      </c>
      <c r="O145" s="404">
        <f t="shared" si="120"/>
        <v>0</v>
      </c>
      <c r="P145" s="108"/>
      <c r="Q145" s="713"/>
      <c r="R145" s="713"/>
      <c r="S145" s="714"/>
      <c r="T145" s="715"/>
      <c r="U145" s="715"/>
      <c r="V145" s="716"/>
      <c r="W145" s="715"/>
      <c r="X145" s="715"/>
      <c r="Y145" s="716"/>
      <c r="Z145" s="715"/>
      <c r="AA145" s="715"/>
      <c r="AB145" s="716"/>
      <c r="AC145" s="410"/>
      <c r="AD145" s="563"/>
      <c r="AE145" s="197">
        <f t="shared" si="153"/>
        <v>0</v>
      </c>
      <c r="AF145" s="410"/>
      <c r="AG145" s="563"/>
      <c r="AH145" s="562"/>
      <c r="AI145" s="410"/>
      <c r="AJ145" s="563"/>
      <c r="AK145" s="483"/>
      <c r="AL145" s="410"/>
      <c r="AM145" s="563"/>
      <c r="AN145" s="562"/>
      <c r="AO145" s="410"/>
      <c r="AP145" s="563"/>
      <c r="AQ145" s="197">
        <f t="shared" si="154"/>
        <v>0</v>
      </c>
      <c r="AR145" s="410"/>
      <c r="AS145" s="563"/>
      <c r="AT145" s="197">
        <f t="shared" si="155"/>
        <v>0</v>
      </c>
      <c r="AU145" s="410"/>
      <c r="AV145" s="563"/>
      <c r="AW145" s="483">
        <v>0</v>
      </c>
      <c r="AX145" s="410"/>
      <c r="AY145" s="563"/>
      <c r="AZ145" s="731">
        <v>0</v>
      </c>
      <c r="BA145" s="410"/>
      <c r="BB145" s="563"/>
      <c r="BC145" s="562">
        <v>0</v>
      </c>
      <c r="BD145" s="410"/>
      <c r="BE145" s="563"/>
      <c r="BF145" s="197">
        <f t="shared" si="156"/>
        <v>0</v>
      </c>
      <c r="BG145" s="410"/>
      <c r="BH145" s="563"/>
      <c r="BI145" s="482">
        <v>0</v>
      </c>
      <c r="BJ145" s="410"/>
      <c r="BK145" s="563"/>
      <c r="BL145" s="562">
        <v>0</v>
      </c>
      <c r="BM145" s="410"/>
      <c r="BN145" s="563"/>
      <c r="BO145" s="562"/>
      <c r="BP145" s="410"/>
      <c r="BQ145" s="563"/>
      <c r="BR145" s="562"/>
      <c r="BS145" s="486"/>
      <c r="BT145" s="564"/>
      <c r="BU145" s="119">
        <f t="shared" si="158"/>
        <v>0</v>
      </c>
      <c r="BV145" s="486"/>
      <c r="BW145" s="564"/>
      <c r="BX145" s="241">
        <f t="shared" si="159"/>
        <v>0</v>
      </c>
      <c r="BY145" s="108"/>
    </row>
    <row r="146" spans="2:77" ht="54.75" customHeight="1" x14ac:dyDescent="0.3">
      <c r="B146" s="565"/>
      <c r="C146" s="566" t="s">
        <v>188</v>
      </c>
      <c r="D146" s="567" t="s">
        <v>189</v>
      </c>
      <c r="E146" s="568"/>
      <c r="F146" s="569"/>
      <c r="G146" s="387"/>
      <c r="H146" s="570"/>
      <c r="I146" s="571" t="s">
        <v>189</v>
      </c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2"/>
      <c r="AD146" s="572"/>
      <c r="AE146" s="573"/>
    </row>
    <row r="147" spans="2:77" ht="43.5" customHeight="1" x14ac:dyDescent="0.25">
      <c r="C147" s="787" t="s">
        <v>190</v>
      </c>
      <c r="D147" s="787"/>
      <c r="E147" s="787"/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</row>
    <row r="148" spans="2:77" ht="68.25" customHeight="1" x14ac:dyDescent="0.25"/>
    <row r="151" spans="2:77" ht="12.75" customHeight="1" x14ac:dyDescent="0.25"/>
    <row r="152" spans="2:77" s="574" customFormat="1" x14ac:dyDescent="0.25">
      <c r="B152" s="1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BY152" s="575"/>
    </row>
    <row r="153" spans="2:77" s="574" customFormat="1" x14ac:dyDescent="0.25"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BY153" s="575"/>
    </row>
    <row r="154" spans="2:77" s="574" customFormat="1" ht="6" customHeigh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hidden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idden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</sheetData>
  <mergeCells count="156">
    <mergeCell ref="G3:G5"/>
    <mergeCell ref="H3:H5"/>
    <mergeCell ref="I3:I5"/>
    <mergeCell ref="J3:J5"/>
    <mergeCell ref="K3:K5"/>
    <mergeCell ref="L3:L5"/>
    <mergeCell ref="AD2:AE2"/>
    <mergeCell ref="B3:B5"/>
    <mergeCell ref="C3:C5"/>
    <mergeCell ref="D3:D5"/>
    <mergeCell ref="E3:E5"/>
    <mergeCell ref="F3:F5"/>
    <mergeCell ref="BD3:BF4"/>
    <mergeCell ref="W3:Y4"/>
    <mergeCell ref="Z3:AB4"/>
    <mergeCell ref="AC3:AE4"/>
    <mergeCell ref="AF3:AH4"/>
    <mergeCell ref="AI3:AK4"/>
    <mergeCell ref="AL3:AN4"/>
    <mergeCell ref="M3:M5"/>
    <mergeCell ref="N3:N5"/>
    <mergeCell ref="O3:O5"/>
    <mergeCell ref="P3:P5"/>
    <mergeCell ref="Q3:S4"/>
    <mergeCell ref="T3:V4"/>
    <mergeCell ref="B15:B16"/>
    <mergeCell ref="C15:C16"/>
    <mergeCell ref="B17:B18"/>
    <mergeCell ref="C17:C18"/>
    <mergeCell ref="B19:B20"/>
    <mergeCell ref="C19:C20"/>
    <mergeCell ref="BY3:BY5"/>
    <mergeCell ref="B7:B9"/>
    <mergeCell ref="C8:C9"/>
    <mergeCell ref="B10:B11"/>
    <mergeCell ref="C10:C11"/>
    <mergeCell ref="B12:B13"/>
    <mergeCell ref="C12:C13"/>
    <mergeCell ref="BG3:BI4"/>
    <mergeCell ref="BJ3:BL4"/>
    <mergeCell ref="BM3:BO4"/>
    <mergeCell ref="BP3:BR4"/>
    <mergeCell ref="BS3:BU4"/>
    <mergeCell ref="BV3:BX4"/>
    <mergeCell ref="AO3:AQ4"/>
    <mergeCell ref="AR3:AT4"/>
    <mergeCell ref="AU3:AW4"/>
    <mergeCell ref="AX3:AZ4"/>
    <mergeCell ref="BA3:BC4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39:B40"/>
    <mergeCell ref="C39:C40"/>
    <mergeCell ref="B41:B42"/>
    <mergeCell ref="C41:C42"/>
    <mergeCell ref="B43:B45"/>
    <mergeCell ref="C43:C45"/>
    <mergeCell ref="B33:B34"/>
    <mergeCell ref="C33:C34"/>
    <mergeCell ref="B35:B36"/>
    <mergeCell ref="C35:C36"/>
    <mergeCell ref="B37:B38"/>
    <mergeCell ref="C37:C38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77:B78"/>
    <mergeCell ref="C77:C78"/>
    <mergeCell ref="B79:B80"/>
    <mergeCell ref="C79:C80"/>
    <mergeCell ref="B81:B82"/>
    <mergeCell ref="C81:C82"/>
    <mergeCell ref="B70:B71"/>
    <mergeCell ref="C70:C71"/>
    <mergeCell ref="B72:B73"/>
    <mergeCell ref="C72:C73"/>
    <mergeCell ref="B74:B75"/>
    <mergeCell ref="C74:C75"/>
    <mergeCell ref="B89:B90"/>
    <mergeCell ref="C89:C90"/>
    <mergeCell ref="B92:B93"/>
    <mergeCell ref="C92:C93"/>
    <mergeCell ref="B94:B95"/>
    <mergeCell ref="C94:C95"/>
    <mergeCell ref="B83:B84"/>
    <mergeCell ref="C83:C84"/>
    <mergeCell ref="B85:B86"/>
    <mergeCell ref="C85:C86"/>
    <mergeCell ref="B87:B88"/>
    <mergeCell ref="C87:C88"/>
    <mergeCell ref="B109:B110"/>
    <mergeCell ref="C109:C110"/>
    <mergeCell ref="B111:B112"/>
    <mergeCell ref="C111:C112"/>
    <mergeCell ref="B118:B119"/>
    <mergeCell ref="C118:C119"/>
    <mergeCell ref="B96:B97"/>
    <mergeCell ref="C96:C97"/>
    <mergeCell ref="B105:B106"/>
    <mergeCell ref="C105:C106"/>
    <mergeCell ref="B107:B108"/>
    <mergeCell ref="C107:C108"/>
    <mergeCell ref="B130:B131"/>
    <mergeCell ref="C130:C131"/>
    <mergeCell ref="B132:B133"/>
    <mergeCell ref="C132:C133"/>
    <mergeCell ref="B134:B135"/>
    <mergeCell ref="C134:C135"/>
    <mergeCell ref="B120:B121"/>
    <mergeCell ref="C120:C121"/>
    <mergeCell ref="B122:B123"/>
    <mergeCell ref="C122:C123"/>
    <mergeCell ref="B124:B125"/>
    <mergeCell ref="C124:C125"/>
    <mergeCell ref="B142:B143"/>
    <mergeCell ref="C142:C143"/>
    <mergeCell ref="B144:B145"/>
    <mergeCell ref="C144:C145"/>
    <mergeCell ref="C147:AC147"/>
    <mergeCell ref="B136:B137"/>
    <mergeCell ref="C136:C137"/>
    <mergeCell ref="B138:B139"/>
    <mergeCell ref="C138:C139"/>
    <mergeCell ref="B140:B141"/>
    <mergeCell ref="C140:C141"/>
  </mergeCells>
  <pageMargins left="0.23622047244094491" right="0.23622047244094491" top="0.74803149606299213" bottom="0.74803149606299213" header="0.31496062992125984" footer="0.31496062992125984"/>
  <pageSetup paperSize="9" scale="70" fitToHeight="10" orientation="portrait" r:id="rId1"/>
  <headerFooter alignWithMargins="0">
    <oddHeader>&amp;RВыполнение по ТР за 9 месяцев 2020 г.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F8A9-C6E6-45D5-A865-AA26651C665B}">
  <sheetPr>
    <tabColor rgb="FF0070C0"/>
    <pageSetUpPr fitToPage="1"/>
  </sheetPr>
  <dimension ref="B1:DK157"/>
  <sheetViews>
    <sheetView view="pageBreakPreview" zoomScaleNormal="90" zoomScaleSheetLayoutView="100" workbookViewId="0">
      <pane xSplit="4" ySplit="7" topLeftCell="N8" activePane="bottomRight" state="frozen"/>
      <selection pane="topRight" activeCell="E1" sqref="E1"/>
      <selection pane="bottomLeft" activeCell="A15" sqref="A15"/>
      <selection pane="bottomRight" activeCell="A2" sqref="A2:XFD7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7.5546875" style="1" customWidth="1"/>
    <col min="4" max="4" width="7.88671875" style="2" customWidth="1"/>
    <col min="5" max="5" width="13" style="2" hidden="1" customWidth="1"/>
    <col min="6" max="6" width="15.44140625" style="2" hidden="1" customWidth="1"/>
    <col min="7" max="7" width="9.6640625" style="2" hidden="1" customWidth="1"/>
    <col min="8" max="8" width="15.44140625" style="2" hidden="1" customWidth="1"/>
    <col min="9" max="9" width="15.44140625" style="1" hidden="1" customWidth="1"/>
    <col min="10" max="10" width="9.6640625" style="1" hidden="1" customWidth="1"/>
    <col min="11" max="12" width="15.44140625" style="1" hidden="1" customWidth="1"/>
    <col min="13" max="13" width="10.77734375" style="1" hidden="1" customWidth="1"/>
    <col min="14" max="14" width="12.88671875" style="1" customWidth="1"/>
    <col min="15" max="15" width="12.6640625" style="1" hidden="1" customWidth="1"/>
    <col min="16" max="16" width="10.44140625" style="1" hidden="1" customWidth="1"/>
    <col min="17" max="19" width="15.44140625" style="1" hidden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0" width="11.5546875" style="1" hidden="1" customWidth="1"/>
    <col min="51" max="51" width="8.44140625" style="1" hidden="1" customWidth="1"/>
    <col min="52" max="52" width="13.77734375" style="1" hidden="1" customWidth="1"/>
    <col min="53" max="57" width="12.88671875" style="1" hidden="1" customWidth="1"/>
    <col min="58" max="58" width="13.88671875" style="1" hidden="1" customWidth="1"/>
    <col min="59" max="59" width="14.33203125" style="1" hidden="1" customWidth="1"/>
    <col min="60" max="60" width="11.33203125" style="1" hidden="1" customWidth="1"/>
    <col min="61" max="61" width="15" style="1" hidden="1" customWidth="1"/>
    <col min="62" max="62" width="11.6640625" style="1" hidden="1" customWidth="1"/>
    <col min="63" max="63" width="7.77734375" style="1" hidden="1" customWidth="1"/>
    <col min="64" max="64" width="13.44140625" style="1" hidden="1" customWidth="1"/>
    <col min="65" max="70" width="12.88671875" style="1" hidden="1" customWidth="1"/>
    <col min="71" max="73" width="12.88671875" style="1" customWidth="1"/>
    <col min="74" max="74" width="12.88671875" style="1" hidden="1" customWidth="1"/>
    <col min="75" max="75" width="9.5546875" style="1" hidden="1" customWidth="1"/>
    <col min="76" max="76" width="15.5546875" style="1" hidden="1" customWidth="1"/>
    <col min="77" max="77" width="10.44140625" style="3" hidden="1" customWidth="1"/>
    <col min="78" max="78" width="8.88671875" style="1"/>
    <col min="79" max="79" width="13.88671875" style="1" hidden="1" customWidth="1"/>
    <col min="80" max="80" width="14.109375" style="1" hidden="1" customWidth="1"/>
    <col min="81" max="82" width="0" style="1" hidden="1" customWidth="1"/>
    <col min="83" max="16384" width="8.88671875" style="1"/>
  </cols>
  <sheetData>
    <row r="1" spans="2:115" ht="22.5" customHeight="1" x14ac:dyDescent="0.25"/>
    <row r="2" spans="2:115" ht="20.25" customHeight="1" x14ac:dyDescent="0.3">
      <c r="B2" s="7" t="s">
        <v>213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7"/>
      <c r="AE2" s="7"/>
      <c r="AO2" s="9"/>
      <c r="AQ2" s="4"/>
      <c r="AR2" s="9">
        <f>AC2+AO2</f>
        <v>0</v>
      </c>
      <c r="AX2" s="605"/>
      <c r="AY2" s="605"/>
      <c r="AZ2" s="605"/>
      <c r="BD2" s="10"/>
      <c r="BG2" s="9"/>
      <c r="BS2" s="11"/>
      <c r="BV2" s="11"/>
    </row>
    <row r="3" spans="2:115" ht="12.75" customHeight="1" thickBot="1" x14ac:dyDescent="0.3">
      <c r="B3" s="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>
        <v>1</v>
      </c>
      <c r="W3" s="12"/>
      <c r="X3" s="12"/>
      <c r="Y3" s="12">
        <v>2</v>
      </c>
      <c r="Z3" s="12"/>
      <c r="AA3" s="12"/>
      <c r="AB3" s="12">
        <v>3</v>
      </c>
      <c r="AC3" s="12"/>
      <c r="AD3" s="874" t="s">
        <v>0</v>
      </c>
      <c r="AE3" s="874"/>
      <c r="AH3" s="1">
        <v>4</v>
      </c>
      <c r="AK3" s="1">
        <v>5</v>
      </c>
      <c r="AN3" s="1">
        <v>6</v>
      </c>
      <c r="AW3" s="1">
        <v>7</v>
      </c>
      <c r="AZ3" s="1">
        <v>8</v>
      </c>
      <c r="BC3" s="1">
        <v>9</v>
      </c>
      <c r="BL3" s="1">
        <v>10</v>
      </c>
      <c r="BO3" s="1">
        <v>11</v>
      </c>
      <c r="BR3" s="1">
        <v>12</v>
      </c>
    </row>
    <row r="4" spans="2:115" ht="42.75" customHeight="1" x14ac:dyDescent="0.25">
      <c r="B4" s="875" t="s">
        <v>1</v>
      </c>
      <c r="C4" s="877" t="s">
        <v>2</v>
      </c>
      <c r="D4" s="879" t="s">
        <v>3</v>
      </c>
      <c r="E4" s="881" t="s">
        <v>191</v>
      </c>
      <c r="F4" s="872" t="s">
        <v>192</v>
      </c>
      <c r="G4" s="869" t="s">
        <v>4</v>
      </c>
      <c r="H4" s="872" t="s">
        <v>193</v>
      </c>
      <c r="I4" s="872" t="s">
        <v>194</v>
      </c>
      <c r="J4" s="869" t="s">
        <v>5</v>
      </c>
      <c r="K4" s="872" t="s">
        <v>195</v>
      </c>
      <c r="L4" s="872" t="s">
        <v>196</v>
      </c>
      <c r="M4" s="869" t="s">
        <v>6</v>
      </c>
      <c r="N4" s="872" t="s">
        <v>197</v>
      </c>
      <c r="O4" s="872" t="s">
        <v>211</v>
      </c>
      <c r="P4" s="869" t="s">
        <v>210</v>
      </c>
      <c r="Q4" s="863" t="s">
        <v>200</v>
      </c>
      <c r="R4" s="864"/>
      <c r="S4" s="865"/>
      <c r="T4" s="863" t="s">
        <v>7</v>
      </c>
      <c r="U4" s="864"/>
      <c r="V4" s="865"/>
      <c r="W4" s="863" t="s">
        <v>8</v>
      </c>
      <c r="X4" s="864"/>
      <c r="Y4" s="865"/>
      <c r="Z4" s="863" t="s">
        <v>9</v>
      </c>
      <c r="AA4" s="864"/>
      <c r="AB4" s="865"/>
      <c r="AC4" s="863" t="s">
        <v>10</v>
      </c>
      <c r="AD4" s="864"/>
      <c r="AE4" s="865"/>
      <c r="AF4" s="863" t="s">
        <v>11</v>
      </c>
      <c r="AG4" s="864"/>
      <c r="AH4" s="865"/>
      <c r="AI4" s="863" t="s">
        <v>12</v>
      </c>
      <c r="AJ4" s="864"/>
      <c r="AK4" s="865"/>
      <c r="AL4" s="863" t="s">
        <v>13</v>
      </c>
      <c r="AM4" s="864"/>
      <c r="AN4" s="865"/>
      <c r="AO4" s="863" t="s">
        <v>14</v>
      </c>
      <c r="AP4" s="864"/>
      <c r="AQ4" s="865"/>
      <c r="AR4" s="863" t="s">
        <v>15</v>
      </c>
      <c r="AS4" s="864"/>
      <c r="AT4" s="865"/>
      <c r="AU4" s="863" t="s">
        <v>16</v>
      </c>
      <c r="AV4" s="864"/>
      <c r="AW4" s="865"/>
      <c r="AX4" s="863" t="s">
        <v>17</v>
      </c>
      <c r="AY4" s="864"/>
      <c r="AZ4" s="865"/>
      <c r="BA4" s="863" t="s">
        <v>18</v>
      </c>
      <c r="BB4" s="864"/>
      <c r="BC4" s="865"/>
      <c r="BD4" s="863" t="s">
        <v>19</v>
      </c>
      <c r="BE4" s="864"/>
      <c r="BF4" s="865"/>
      <c r="BG4" s="857" t="s">
        <v>20</v>
      </c>
      <c r="BH4" s="858"/>
      <c r="BI4" s="859"/>
      <c r="BJ4" s="863" t="s">
        <v>21</v>
      </c>
      <c r="BK4" s="864"/>
      <c r="BL4" s="865"/>
      <c r="BM4" s="863" t="s">
        <v>22</v>
      </c>
      <c r="BN4" s="864"/>
      <c r="BO4" s="865"/>
      <c r="BP4" s="863" t="s">
        <v>23</v>
      </c>
      <c r="BQ4" s="864"/>
      <c r="BR4" s="865"/>
      <c r="BS4" s="863" t="s">
        <v>24</v>
      </c>
      <c r="BT4" s="864"/>
      <c r="BU4" s="865"/>
      <c r="BV4" s="863" t="s">
        <v>201</v>
      </c>
      <c r="BW4" s="864"/>
      <c r="BX4" s="865"/>
      <c r="BY4" s="850" t="s">
        <v>26</v>
      </c>
    </row>
    <row r="5" spans="2:115" ht="21.75" customHeight="1" thickBot="1" x14ac:dyDescent="0.3">
      <c r="B5" s="876"/>
      <c r="C5" s="878"/>
      <c r="D5" s="880"/>
      <c r="E5" s="882"/>
      <c r="F5" s="873"/>
      <c r="G5" s="870"/>
      <c r="H5" s="873"/>
      <c r="I5" s="873"/>
      <c r="J5" s="870"/>
      <c r="K5" s="873"/>
      <c r="L5" s="873"/>
      <c r="M5" s="870"/>
      <c r="N5" s="873"/>
      <c r="O5" s="873"/>
      <c r="P5" s="870"/>
      <c r="Q5" s="866"/>
      <c r="R5" s="867"/>
      <c r="S5" s="868"/>
      <c r="T5" s="866"/>
      <c r="U5" s="867"/>
      <c r="V5" s="868"/>
      <c r="W5" s="866"/>
      <c r="X5" s="867"/>
      <c r="Y5" s="868"/>
      <c r="Z5" s="866"/>
      <c r="AA5" s="867"/>
      <c r="AB5" s="868"/>
      <c r="AC5" s="866"/>
      <c r="AD5" s="867"/>
      <c r="AE5" s="868"/>
      <c r="AF5" s="866"/>
      <c r="AG5" s="867"/>
      <c r="AH5" s="868"/>
      <c r="AI5" s="866"/>
      <c r="AJ5" s="867"/>
      <c r="AK5" s="868"/>
      <c r="AL5" s="866"/>
      <c r="AM5" s="867"/>
      <c r="AN5" s="868"/>
      <c r="AO5" s="866"/>
      <c r="AP5" s="867"/>
      <c r="AQ5" s="868"/>
      <c r="AR5" s="866"/>
      <c r="AS5" s="867"/>
      <c r="AT5" s="868"/>
      <c r="AU5" s="866"/>
      <c r="AV5" s="867"/>
      <c r="AW5" s="868"/>
      <c r="AX5" s="866"/>
      <c r="AY5" s="867"/>
      <c r="AZ5" s="868"/>
      <c r="BA5" s="866"/>
      <c r="BB5" s="867"/>
      <c r="BC5" s="868"/>
      <c r="BD5" s="866"/>
      <c r="BE5" s="867"/>
      <c r="BF5" s="868"/>
      <c r="BG5" s="860"/>
      <c r="BH5" s="861"/>
      <c r="BI5" s="862"/>
      <c r="BJ5" s="866"/>
      <c r="BK5" s="867"/>
      <c r="BL5" s="868"/>
      <c r="BM5" s="866"/>
      <c r="BN5" s="867"/>
      <c r="BO5" s="868"/>
      <c r="BP5" s="866"/>
      <c r="BQ5" s="867"/>
      <c r="BR5" s="868"/>
      <c r="BS5" s="866"/>
      <c r="BT5" s="867"/>
      <c r="BU5" s="868"/>
      <c r="BV5" s="866"/>
      <c r="BW5" s="867"/>
      <c r="BX5" s="868"/>
      <c r="BY5" s="851"/>
    </row>
    <row r="6" spans="2:115" ht="13.5" customHeight="1" thickBot="1" x14ac:dyDescent="0.3">
      <c r="B6" s="876"/>
      <c r="C6" s="878"/>
      <c r="D6" s="880"/>
      <c r="E6" s="882"/>
      <c r="F6" s="873"/>
      <c r="G6" s="871"/>
      <c r="H6" s="873"/>
      <c r="I6" s="873"/>
      <c r="J6" s="871"/>
      <c r="K6" s="873"/>
      <c r="L6" s="873"/>
      <c r="M6" s="871"/>
      <c r="N6" s="873"/>
      <c r="O6" s="873"/>
      <c r="P6" s="871"/>
      <c r="Q6" s="13" t="s">
        <v>27</v>
      </c>
      <c r="R6" s="14" t="s">
        <v>28</v>
      </c>
      <c r="S6" s="14" t="s">
        <v>29</v>
      </c>
      <c r="T6" s="13" t="s">
        <v>27</v>
      </c>
      <c r="U6" s="14" t="s">
        <v>28</v>
      </c>
      <c r="V6" s="14" t="s">
        <v>29</v>
      </c>
      <c r="W6" s="13" t="s">
        <v>27</v>
      </c>
      <c r="X6" s="14" t="s">
        <v>28</v>
      </c>
      <c r="Y6" s="14" t="s">
        <v>29</v>
      </c>
      <c r="Z6" s="13" t="s">
        <v>27</v>
      </c>
      <c r="AA6" s="14" t="s">
        <v>28</v>
      </c>
      <c r="AB6" s="14" t="s">
        <v>29</v>
      </c>
      <c r="AC6" s="13" t="s">
        <v>27</v>
      </c>
      <c r="AD6" s="14" t="s">
        <v>28</v>
      </c>
      <c r="AE6" s="14" t="s">
        <v>29</v>
      </c>
      <c r="AF6" s="13" t="s">
        <v>27</v>
      </c>
      <c r="AG6" s="14" t="s">
        <v>28</v>
      </c>
      <c r="AH6" s="14" t="s">
        <v>29</v>
      </c>
      <c r="AI6" s="13" t="s">
        <v>27</v>
      </c>
      <c r="AJ6" s="14" t="s">
        <v>28</v>
      </c>
      <c r="AK6" s="14" t="s">
        <v>29</v>
      </c>
      <c r="AL6" s="13" t="s">
        <v>27</v>
      </c>
      <c r="AM6" s="14" t="s">
        <v>28</v>
      </c>
      <c r="AN6" s="14" t="s">
        <v>29</v>
      </c>
      <c r="AO6" s="13" t="s">
        <v>27</v>
      </c>
      <c r="AP6" s="14" t="s">
        <v>28</v>
      </c>
      <c r="AQ6" s="14" t="s">
        <v>29</v>
      </c>
      <c r="AR6" s="13" t="s">
        <v>27</v>
      </c>
      <c r="AS6" s="14" t="s">
        <v>28</v>
      </c>
      <c r="AT6" s="14" t="s">
        <v>29</v>
      </c>
      <c r="AU6" s="13" t="s">
        <v>27</v>
      </c>
      <c r="AV6" s="14" t="s">
        <v>28</v>
      </c>
      <c r="AW6" s="14" t="s">
        <v>29</v>
      </c>
      <c r="AX6" s="13" t="s">
        <v>27</v>
      </c>
      <c r="AY6" s="14" t="s">
        <v>28</v>
      </c>
      <c r="AZ6" s="14" t="s">
        <v>29</v>
      </c>
      <c r="BA6" s="13" t="s">
        <v>27</v>
      </c>
      <c r="BB6" s="14" t="s">
        <v>28</v>
      </c>
      <c r="BC6" s="14" t="s">
        <v>29</v>
      </c>
      <c r="BD6" s="13" t="s">
        <v>27</v>
      </c>
      <c r="BE6" s="14" t="s">
        <v>28</v>
      </c>
      <c r="BF6" s="14" t="s">
        <v>29</v>
      </c>
      <c r="BG6" s="13" t="s">
        <v>27</v>
      </c>
      <c r="BH6" s="14" t="s">
        <v>28</v>
      </c>
      <c r="BI6" s="14" t="s">
        <v>29</v>
      </c>
      <c r="BJ6" s="15" t="s">
        <v>27</v>
      </c>
      <c r="BK6" s="16" t="s">
        <v>28</v>
      </c>
      <c r="BL6" s="17" t="s">
        <v>29</v>
      </c>
      <c r="BM6" s="13" t="s">
        <v>27</v>
      </c>
      <c r="BN6" s="14" t="s">
        <v>28</v>
      </c>
      <c r="BO6" s="14" t="s">
        <v>29</v>
      </c>
      <c r="BP6" s="13" t="s">
        <v>27</v>
      </c>
      <c r="BQ6" s="14" t="s">
        <v>28</v>
      </c>
      <c r="BR6" s="14" t="s">
        <v>29</v>
      </c>
      <c r="BS6" s="13" t="s">
        <v>27</v>
      </c>
      <c r="BT6" s="14" t="s">
        <v>28</v>
      </c>
      <c r="BU6" s="14" t="s">
        <v>29</v>
      </c>
      <c r="BV6" s="13" t="s">
        <v>27</v>
      </c>
      <c r="BW6" s="14" t="s">
        <v>28</v>
      </c>
      <c r="BX6" s="14" t="s">
        <v>29</v>
      </c>
      <c r="BY6" s="852"/>
    </row>
    <row r="7" spans="2:115" ht="15" customHeight="1" thickBot="1" x14ac:dyDescent="0.3">
      <c r="B7" s="18" t="s">
        <v>30</v>
      </c>
      <c r="C7" s="19" t="s">
        <v>31</v>
      </c>
      <c r="D7" s="20" t="s">
        <v>32</v>
      </c>
      <c r="E7" s="21">
        <f t="shared" ref="E7:E70" si="0">Q7</f>
        <v>37733.368204999999</v>
      </c>
      <c r="F7" s="22">
        <f t="shared" ref="F7:F70" si="1">AC7</f>
        <v>3017.3484900000003</v>
      </c>
      <c r="G7" s="23">
        <f t="shared" ref="G7:G14" si="2">F7/E7</f>
        <v>7.9964992088890047E-2</v>
      </c>
      <c r="H7" s="24">
        <f t="shared" ref="H7:H70" si="3">AO7</f>
        <v>6460.3857600000001</v>
      </c>
      <c r="I7" s="25">
        <f t="shared" ref="I7:I70" si="4">AR7</f>
        <v>9477.7342499999995</v>
      </c>
      <c r="J7" s="23">
        <f t="shared" ref="J7:J14" si="5">I7/E7</f>
        <v>0.25117647061107357</v>
      </c>
      <c r="K7" s="24">
        <f t="shared" ref="K7:K70" si="6">BD7</f>
        <v>20425.19795814815</v>
      </c>
      <c r="L7" s="24">
        <f t="shared" ref="L7:L70" si="7">BG7</f>
        <v>29902.932208148148</v>
      </c>
      <c r="M7" s="23">
        <f t="shared" ref="M7:M14" si="8">L7/E7</f>
        <v>0.79247980317287847</v>
      </c>
      <c r="N7" s="24">
        <f t="shared" ref="N7:N70" si="9">BS7</f>
        <v>9420.4509300000009</v>
      </c>
      <c r="O7" s="24">
        <f>BV7</f>
        <v>39323.383138148129</v>
      </c>
      <c r="P7" s="23">
        <f>O7/E7</f>
        <v>1.042138165999648</v>
      </c>
      <c r="Q7" s="26">
        <f t="shared" ref="Q7:Q70" si="10">R7+S7</f>
        <v>37733.368204999999</v>
      </c>
      <c r="R7" s="27">
        <f>R10+R17+R30+R41+R43+R45+R47+R49+R51+R53+R55+R57+R59+R61+R63+R65+R67+R69</f>
        <v>0</v>
      </c>
      <c r="S7" s="621">
        <f>S10+S17+S35+S46+S48+S50+S52+S54+S56+S58+S60+S62+S64+S66+S68+S70+S72+S74+S76</f>
        <v>37733.368204999999</v>
      </c>
      <c r="T7" s="29">
        <f t="shared" ref="T7:T70" si="11">U7+V7</f>
        <v>885.93400000000008</v>
      </c>
      <c r="U7" s="30">
        <f>U10+U17+U30+U41+U43+U45+U47+U49+U51+U53+U55+U57+U59+U61+U63+U65+U67+U69</f>
        <v>0</v>
      </c>
      <c r="V7" s="31">
        <f>V10+V17+V35+V46+V48+V50+V52+V54+V56+V58+V60+V62+V64+V66+V68+V70+V72+V74+V76</f>
        <v>885.93400000000008</v>
      </c>
      <c r="W7" s="29">
        <f t="shared" ref="W7:W70" si="12">X7+Y7</f>
        <v>939.91948999999988</v>
      </c>
      <c r="X7" s="30">
        <f>X10+X17+X30+X41+X43+X45+X47+X49+X51+X53+X55+X57+X59+X61+X63+X65+X67+X69</f>
        <v>0</v>
      </c>
      <c r="Y7" s="31">
        <f>Y10+Y17+Y35+Y46+Y48+Y50+Y52+Y54+Y56+Y58+Y60+Y62+Y64+Y66+Y68+Y70+Y72+Y74+Y76</f>
        <v>939.91948999999988</v>
      </c>
      <c r="Z7" s="29">
        <f t="shared" ref="Z7:Z70" si="13">AA7+AB7</f>
        <v>1191.4949999999999</v>
      </c>
      <c r="AA7" s="30">
        <f>AA10+AA17+AA30+AA41+AA43+AA45+AA47+AA49+AA51+AA53+AA55+AA57+AA59+AA61+AA63+AA65+AA67+AA69</f>
        <v>0</v>
      </c>
      <c r="AB7" s="31">
        <f>AB10+AB17+AB35+AB46+AB48+AB50+AB52+AB54+AB56+AB58+AB60+AB62+AB64+AB66+AB68+AB70+AB72+AB74+AB76</f>
        <v>1191.4949999999999</v>
      </c>
      <c r="AC7" s="32">
        <f t="shared" ref="AC7:AC70" si="14">AD7+AE7</f>
        <v>3017.3484900000003</v>
      </c>
      <c r="AD7" s="33">
        <f>AD10+AD17+AD35+AD46+AD48+AD50+AD52+AD54+AD56+AD58+AD60+AD62+AD64+AD66+AD68+AD70+AD72+AD74</f>
        <v>0</v>
      </c>
      <c r="AE7" s="34">
        <f>AE10+AE17+AE35+AE46+AE48+AE50+AE52+AE54+AE56+AE58+AE60+AE62+AE64+AE66+AE68+AE70+AE72+AE74+AE76</f>
        <v>3017.3484900000003</v>
      </c>
      <c r="AF7" s="32">
        <f t="shared" ref="AF7:AF70" si="15">AG7+AH7</f>
        <v>1934.7010000000002</v>
      </c>
      <c r="AG7" s="33">
        <f>AG10+AG17+AG35+AG46+AG48+AG50+AG52+AG54+AG56+AG58+AG60+AG62+AG64+AG66+AG68+AG70+AG72+AG74</f>
        <v>0</v>
      </c>
      <c r="AH7" s="31">
        <f>AH10+AH17+AH35+AH46+AH48+AH50+AH52+AH54+AH56+AH58+AH60+AH62+AH64+AH66+AH68+AH70+AH72+AH74+AH76</f>
        <v>1934.7010000000002</v>
      </c>
      <c r="AI7" s="32">
        <f t="shared" ref="AI7:AI70" si="16">AJ7+AK7</f>
        <v>1007.1658299999998</v>
      </c>
      <c r="AJ7" s="33">
        <f>AJ10+AJ17+AJ35+AJ46+AJ48+AJ50+AJ52+AJ54+AJ56+AJ58+AJ60+AJ62+AJ64+AJ66+AJ68+AJ70+AJ72+AJ74</f>
        <v>0</v>
      </c>
      <c r="AK7" s="31">
        <f>AK10+AK17+AK35+AK46+AK48+AK50+AK52+AK54+AK56+AK58+AK60+AK62+AK64+AK66+AK68+AK70+AK72+AK74+AK76</f>
        <v>1007.1658299999998</v>
      </c>
      <c r="AL7" s="32">
        <f t="shared" ref="AL7:AL70" si="17">AM7+AN7</f>
        <v>3518.5189300000011</v>
      </c>
      <c r="AM7" s="33">
        <f>AM10+AM17+AM35+AM46+AM48+AM50+AM52+AM54+AM56+AM58+AM60+AM62+AM64+AM66+AM68+AM70+AM72+AM74</f>
        <v>0</v>
      </c>
      <c r="AN7" s="31">
        <f>AN10+AN17+AN35+AN46+AN48+AN50+AN52+AN54+AN56+AN58+AN60+AN62+AN64+AN66+AN68+AN70+AN72+AN74+AN76</f>
        <v>3518.5189300000011</v>
      </c>
      <c r="AO7" s="32">
        <f t="shared" ref="AO7:AO70" si="18">AP7+AQ7</f>
        <v>6460.3857600000001</v>
      </c>
      <c r="AP7" s="33">
        <f>AP10+AP17+AP35+AP46+AP48+AP50+AP52+AP54+AP56+AP58+AP60+AP62+AP64+AP66+AP68+AP70+AP72+AP74</f>
        <v>0</v>
      </c>
      <c r="AQ7" s="34">
        <f>AQ10+AQ17+AQ35+AQ46+AQ48+AQ50+AQ52+AQ54+AQ56+AQ58+AQ60+AQ62+AQ64+AQ66+AQ68+AQ70+AQ72+AQ74+AQ76</f>
        <v>6460.3857600000001</v>
      </c>
      <c r="AR7" s="32">
        <f t="shared" ref="AR7:AR31" si="19">AS7+AT7</f>
        <v>9477.7342499999995</v>
      </c>
      <c r="AS7" s="33">
        <f>AS10+AS17+AS35+AS46+AS48+AS50+AS52+AS54+AS56+AS58+AS60+AS62+AS64+AS66+AS68+AS70+AS72+AS74</f>
        <v>0</v>
      </c>
      <c r="AT7" s="34">
        <f>AT10+AT17+AT35+AT46+AT48+AT50+AT52+AT54+AT56+AT58+AT60+AT62+AT64+AT66+AT68+AT70+AT72+AT74+AT76</f>
        <v>9477.7342499999995</v>
      </c>
      <c r="AU7" s="32">
        <f t="shared" ref="AU7:AU70" si="20">AV7+AW7</f>
        <v>5824.819408148147</v>
      </c>
      <c r="AV7" s="33">
        <f>AV10+AV17+AV35+AV46+AV48+AV50+AV52+AV54+AV56+AV58+AV60+AV62+AV64+AV66+AV68+AV70+AV72+AV74</f>
        <v>0</v>
      </c>
      <c r="AW7" s="34">
        <v>5824.819408148147</v>
      </c>
      <c r="AX7" s="32">
        <f t="shared" ref="AX7:AX70" si="21">AY7+AZ7</f>
        <v>6252.7206500000002</v>
      </c>
      <c r="AY7" s="33">
        <f>AY10+AY17+AY35+AY46+AY48+AY50+AY52+AY54+AY56+AY58+AY60+AY62+AY64+AY66+AY68+AY70+AY72+AY74</f>
        <v>0</v>
      </c>
      <c r="AZ7" s="31">
        <v>6252.7206500000002</v>
      </c>
      <c r="BA7" s="32">
        <f t="shared" ref="BA7:BA70" si="22">BB7+BC7</f>
        <v>8347.6579000000002</v>
      </c>
      <c r="BB7" s="33">
        <f>BB10+BB17+BB35+BB46+BB48+BB50+BB52+BB54+BB56+BB58+BB60+BB62+BB64+BB66+BB68+BB70+BB72+BB74</f>
        <v>0</v>
      </c>
      <c r="BC7" s="31">
        <f>BC10+BC17+BC35+BC46+BC48+BC50+BC52+BC54+BC56+BC58+BC60+BC62+BC64+BC66+BC68+BC70+BC72+BC74+BC76</f>
        <v>8347.6579000000002</v>
      </c>
      <c r="BD7" s="32">
        <f t="shared" ref="BD7:BD70" si="23">BE7+BF7</f>
        <v>20425.19795814815</v>
      </c>
      <c r="BE7" s="33">
        <f>BE10+BE17+BE35+BE46+BE48+BE50+BE52+BE54+BE56+BE58+BE60+BE62+BE64+BE66+BE68+BE70+BE72+BE74</f>
        <v>0</v>
      </c>
      <c r="BF7" s="34">
        <f>BF10+BF17+BF35+BF46+BF48+BF50+BF52+BF54+BF56+BF58+BF60+BF62+BF64+BF66+BF68+BF70+BF72+BF74+BF76</f>
        <v>20425.19795814815</v>
      </c>
      <c r="BG7" s="32">
        <f t="shared" ref="BG7:BG70" si="24">BH7+BI7</f>
        <v>29902.932208148148</v>
      </c>
      <c r="BH7" s="33">
        <f>BH10+BH17+BH35+BH46+BH48+BH50+BH52+BH54+BH56+BH58+BH60+BH62+BH64+BH66+BH68+BH70+BH72+BH74</f>
        <v>0</v>
      </c>
      <c r="BI7" s="34">
        <f>BI10+BI17+BI35+BI46+BI48+BI50+BI52+BI54+BI56+BI58+BI60+BI62+BI64+BI66+BI68+BI70+BI72+BI74+BI76</f>
        <v>29902.932208148148</v>
      </c>
      <c r="BJ7" s="32">
        <f t="shared" ref="BJ7:BJ70" si="25">BK7+BL7</f>
        <v>3313.11193</v>
      </c>
      <c r="BK7" s="33">
        <f>BK10+BK17+BK35+BK46+BK48+BK50+BK52+BK54+BK56+BK58+BK60+BK62+BK64+BK66+BK68+BK70+BK72+BK74</f>
        <v>0</v>
      </c>
      <c r="BL7" s="31">
        <f>BL10+BL17+BL35+BL46+BL48+BL50+BL52+BL54+BL56+BL58+BL60+BL62+BL64+BL66+BL68+BL70+BL72+BL74+BL76</f>
        <v>3313.11193</v>
      </c>
      <c r="BM7" s="32">
        <f t="shared" ref="BM7:BM70" si="26">BN7+BO7</f>
        <v>1393.7169999999999</v>
      </c>
      <c r="BN7" s="33">
        <f>BN10+BN17+BN35+BN46+BN48+BN50+BN52+BN54+BN56+BN58+BN60+BN62+BN64+BN66+BN68+BN70+BN72+BN74</f>
        <v>0</v>
      </c>
      <c r="BO7" s="31">
        <f>BO10+BO17+BO35+BO46+BO48+BO50+BO52+BO54+BO56+BO58+BO60+BO62+BO64+BO66+BO68+BO70+BO72+BO74+BO76</f>
        <v>1393.7169999999999</v>
      </c>
      <c r="BP7" s="32">
        <f t="shared" ref="BP7:BP70" si="27">BQ7+BR7</f>
        <v>4713.6219999999994</v>
      </c>
      <c r="BQ7" s="33">
        <f>BQ10+BQ17+BQ35+BQ46+BQ48+BQ50+BQ52+BQ54+BQ56+BQ58+BQ60+BQ62+BQ64+BQ66+BQ68+BQ70+BQ72+BQ74</f>
        <v>0</v>
      </c>
      <c r="BR7" s="31">
        <f>BR10+BR17+BR35+BR46+BR48+BR50+BR52+BR54+BR56+BR58+BR60+BR62+BR64+BR66+BR68+BR70+BR72+BR74+BR76</f>
        <v>4713.6219999999994</v>
      </c>
      <c r="BS7" s="32">
        <f t="shared" ref="BS7:BS70" si="28">BT7+BU7</f>
        <v>9420.4509300000009</v>
      </c>
      <c r="BT7" s="33">
        <f>BT10+BT17+BT35+BT46+BT48+BT50+BT52+BT54+BT56+BT58+BT60+BT62+BT64+BT66+BT68+BT70+BT72+BT74</f>
        <v>0</v>
      </c>
      <c r="BU7" s="34">
        <f>BU10+BU17+BU35+BU46+BU48+BU50+BU52+BU54+BU56+BU58+BU60+BU62+BU64+BU66+BU68+BU70+BU72+BU74+BU76</f>
        <v>9420.4509300000009</v>
      </c>
      <c r="BV7" s="32">
        <f t="shared" ref="BV7:BV70" si="29">BW7+BX7</f>
        <v>39323.383138148129</v>
      </c>
      <c r="BW7" s="33">
        <f>BW10+BW17+BW35+BW46+BW48+BW50+BW52+BW54+BW56+BW58+BW60+BW62+BW64+BW66+BW68+BW70+BW72+BW74</f>
        <v>0</v>
      </c>
      <c r="BX7" s="34">
        <f>BX10+BX17+BX35+BX46+BX48+BX50+BX52+BX54+BX56+BX58+BX60+BX62+BX64+BX66+BX68+BX70+BX72+BX74+BX76</f>
        <v>39323.383138148129</v>
      </c>
      <c r="BY7" s="35">
        <f t="shared" ref="BY7:BY14" si="30">BV7/Q7</f>
        <v>1.042138165999648</v>
      </c>
    </row>
    <row r="8" spans="2:115" s="55" customFormat="1" ht="23.25" customHeight="1" x14ac:dyDescent="0.25">
      <c r="B8" s="853">
        <v>1</v>
      </c>
      <c r="C8" s="36" t="s">
        <v>33</v>
      </c>
      <c r="D8" s="37" t="s">
        <v>34</v>
      </c>
      <c r="E8" s="38">
        <f t="shared" si="0"/>
        <v>38</v>
      </c>
      <c r="F8" s="39">
        <f t="shared" si="1"/>
        <v>14</v>
      </c>
      <c r="G8" s="40">
        <f t="shared" si="2"/>
        <v>0.36842105263157893</v>
      </c>
      <c r="H8" s="41">
        <f t="shared" si="3"/>
        <v>6</v>
      </c>
      <c r="I8" s="42">
        <f t="shared" si="4"/>
        <v>19</v>
      </c>
      <c r="J8" s="40">
        <f t="shared" si="5"/>
        <v>0.5</v>
      </c>
      <c r="K8" s="42">
        <f t="shared" si="6"/>
        <v>0</v>
      </c>
      <c r="L8" s="42">
        <f t="shared" si="7"/>
        <v>29</v>
      </c>
      <c r="M8" s="40">
        <f t="shared" si="8"/>
        <v>0.76315789473684215</v>
      </c>
      <c r="N8" s="43">
        <f t="shared" si="9"/>
        <v>5</v>
      </c>
      <c r="O8" s="42">
        <v>34</v>
      </c>
      <c r="P8" s="40">
        <f t="shared" ref="P8:P14" si="31">O8/E8</f>
        <v>0.89473684210526316</v>
      </c>
      <c r="Q8" s="44">
        <f t="shared" si="10"/>
        <v>38</v>
      </c>
      <c r="R8" s="45">
        <v>0</v>
      </c>
      <c r="S8" s="622">
        <v>38</v>
      </c>
      <c r="T8" s="46">
        <f t="shared" si="11"/>
        <v>9</v>
      </c>
      <c r="U8" s="47">
        <v>0</v>
      </c>
      <c r="V8" s="48">
        <v>9</v>
      </c>
      <c r="W8" s="46">
        <f t="shared" si="12"/>
        <v>5</v>
      </c>
      <c r="X8" s="47">
        <v>0</v>
      </c>
      <c r="Y8" s="48">
        <v>5</v>
      </c>
      <c r="Z8" s="46">
        <f t="shared" si="13"/>
        <v>0</v>
      </c>
      <c r="AA8" s="47">
        <v>0</v>
      </c>
      <c r="AB8" s="48"/>
      <c r="AC8" s="50">
        <f t="shared" si="14"/>
        <v>14</v>
      </c>
      <c r="AD8" s="50">
        <v>0</v>
      </c>
      <c r="AE8" s="51">
        <f>T8+W8+Z8</f>
        <v>14</v>
      </c>
      <c r="AF8" s="50">
        <f t="shared" si="15"/>
        <v>1</v>
      </c>
      <c r="AG8" s="52">
        <v>0</v>
      </c>
      <c r="AH8" s="48">
        <v>1</v>
      </c>
      <c r="AI8" s="50">
        <f t="shared" si="16"/>
        <v>0</v>
      </c>
      <c r="AJ8" s="52">
        <v>0</v>
      </c>
      <c r="AK8" s="48">
        <v>0</v>
      </c>
      <c r="AL8" s="50">
        <f t="shared" si="17"/>
        <v>5</v>
      </c>
      <c r="AM8" s="52">
        <v>0</v>
      </c>
      <c r="AN8" s="48">
        <v>5</v>
      </c>
      <c r="AO8" s="50">
        <f t="shared" si="18"/>
        <v>6</v>
      </c>
      <c r="AP8" s="50">
        <v>0</v>
      </c>
      <c r="AQ8" s="51">
        <f>AF8+AI8+AL8</f>
        <v>6</v>
      </c>
      <c r="AR8" s="50">
        <f t="shared" si="19"/>
        <v>19</v>
      </c>
      <c r="AS8" s="50">
        <v>0</v>
      </c>
      <c r="AT8" s="51">
        <v>19</v>
      </c>
      <c r="AU8" s="50">
        <f t="shared" si="20"/>
        <v>7</v>
      </c>
      <c r="AV8" s="52">
        <v>0</v>
      </c>
      <c r="AW8" s="53">
        <v>7</v>
      </c>
      <c r="AX8" s="50">
        <f t="shared" si="21"/>
        <v>5</v>
      </c>
      <c r="AY8" s="52">
        <v>0</v>
      </c>
      <c r="AZ8" s="48">
        <v>5</v>
      </c>
      <c r="BA8" s="50">
        <f t="shared" si="22"/>
        <v>4</v>
      </c>
      <c r="BB8" s="52">
        <v>0</v>
      </c>
      <c r="BC8" s="48">
        <v>4</v>
      </c>
      <c r="BD8" s="50">
        <f t="shared" si="23"/>
        <v>0</v>
      </c>
      <c r="BE8" s="50">
        <v>0</v>
      </c>
      <c r="BF8" s="51">
        <v>0</v>
      </c>
      <c r="BG8" s="50">
        <f t="shared" si="24"/>
        <v>29</v>
      </c>
      <c r="BH8" s="50">
        <v>0</v>
      </c>
      <c r="BI8" s="51">
        <v>29</v>
      </c>
      <c r="BJ8" s="50">
        <f t="shared" si="25"/>
        <v>5</v>
      </c>
      <c r="BK8" s="52">
        <v>0</v>
      </c>
      <c r="BL8" s="48">
        <v>5</v>
      </c>
      <c r="BM8" s="50">
        <f t="shared" si="26"/>
        <v>0</v>
      </c>
      <c r="BN8" s="52">
        <v>0</v>
      </c>
      <c r="BO8" s="48"/>
      <c r="BP8" s="50">
        <f t="shared" si="27"/>
        <v>0</v>
      </c>
      <c r="BQ8" s="52">
        <v>0</v>
      </c>
      <c r="BR8" s="48"/>
      <c r="BS8" s="50">
        <f t="shared" si="28"/>
        <v>5</v>
      </c>
      <c r="BT8" s="50">
        <v>0</v>
      </c>
      <c r="BU8" s="51">
        <f>BJ8+BM8+BP8</f>
        <v>5</v>
      </c>
      <c r="BV8" s="50">
        <f t="shared" si="29"/>
        <v>34</v>
      </c>
      <c r="BW8" s="50">
        <v>0</v>
      </c>
      <c r="BX8" s="51">
        <v>34</v>
      </c>
      <c r="BY8" s="54">
        <f t="shared" si="30"/>
        <v>0.89473684210526316</v>
      </c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2:115" ht="15" customHeight="1" x14ac:dyDescent="0.25">
      <c r="B9" s="854"/>
      <c r="C9" s="856" t="s">
        <v>35</v>
      </c>
      <c r="D9" s="56" t="s">
        <v>36</v>
      </c>
      <c r="E9" s="57">
        <f t="shared" si="0"/>
        <v>0.68699999999999994</v>
      </c>
      <c r="F9" s="58">
        <f t="shared" si="1"/>
        <v>0.253</v>
      </c>
      <c r="G9" s="59">
        <f t="shared" si="2"/>
        <v>0.36826783114992723</v>
      </c>
      <c r="H9" s="60">
        <f t="shared" si="3"/>
        <v>0.121</v>
      </c>
      <c r="I9" s="61">
        <f t="shared" si="4"/>
        <v>0.374</v>
      </c>
      <c r="J9" s="59">
        <f t="shared" si="5"/>
        <v>0.54439592430858808</v>
      </c>
      <c r="K9" s="61">
        <f t="shared" si="6"/>
        <v>0.27899999999999997</v>
      </c>
      <c r="L9" s="61">
        <f t="shared" si="7"/>
        <v>0.65300000000000002</v>
      </c>
      <c r="M9" s="59">
        <f t="shared" si="8"/>
        <v>0.95050946142649206</v>
      </c>
      <c r="N9" s="62">
        <f t="shared" si="9"/>
        <v>3.9E-2</v>
      </c>
      <c r="O9" s="61">
        <f t="shared" ref="O9:O72" si="32">BV9</f>
        <v>0.69200000000000006</v>
      </c>
      <c r="P9" s="59">
        <f t="shared" si="31"/>
        <v>1.0072780203784573</v>
      </c>
      <c r="Q9" s="63">
        <f t="shared" si="10"/>
        <v>0.68699999999999994</v>
      </c>
      <c r="R9" s="64">
        <f>R11+R13</f>
        <v>0</v>
      </c>
      <c r="S9" s="623">
        <f>S11+S13</f>
        <v>0.68699999999999994</v>
      </c>
      <c r="T9" s="65">
        <f t="shared" si="11"/>
        <v>0.219</v>
      </c>
      <c r="U9" s="66">
        <f>U11+U13</f>
        <v>0</v>
      </c>
      <c r="V9" s="67">
        <f>V11+V13</f>
        <v>0.219</v>
      </c>
      <c r="W9" s="65">
        <f t="shared" si="12"/>
        <v>3.4000000000000002E-2</v>
      </c>
      <c r="X9" s="66">
        <f>X11+X13</f>
        <v>0</v>
      </c>
      <c r="Y9" s="67">
        <f>Y11+Y13</f>
        <v>3.4000000000000002E-2</v>
      </c>
      <c r="Z9" s="65">
        <f t="shared" si="13"/>
        <v>0</v>
      </c>
      <c r="AA9" s="66">
        <f>AA11+AA13</f>
        <v>0</v>
      </c>
      <c r="AB9" s="67">
        <f>AB11+AB13</f>
        <v>0</v>
      </c>
      <c r="AC9" s="69">
        <f t="shared" si="14"/>
        <v>0.253</v>
      </c>
      <c r="AD9" s="69">
        <f>AD11+AD13</f>
        <v>0</v>
      </c>
      <c r="AE9" s="70">
        <f>AE11+AE13</f>
        <v>0.253</v>
      </c>
      <c r="AF9" s="69">
        <f t="shared" si="15"/>
        <v>0.03</v>
      </c>
      <c r="AG9" s="71">
        <f>AG11+AG13</f>
        <v>0</v>
      </c>
      <c r="AH9" s="67">
        <f>AH11+AH13</f>
        <v>0.03</v>
      </c>
      <c r="AI9" s="69">
        <f t="shared" si="16"/>
        <v>0</v>
      </c>
      <c r="AJ9" s="71">
        <f>AJ11+AJ13</f>
        <v>0</v>
      </c>
      <c r="AK9" s="67">
        <f>AK11+AK13</f>
        <v>0</v>
      </c>
      <c r="AL9" s="69">
        <f t="shared" si="17"/>
        <v>9.0999999999999998E-2</v>
      </c>
      <c r="AM9" s="71">
        <f>AM11+AM13</f>
        <v>0</v>
      </c>
      <c r="AN9" s="67">
        <f>AN11+AN13</f>
        <v>9.0999999999999998E-2</v>
      </c>
      <c r="AO9" s="69">
        <f t="shared" si="18"/>
        <v>0.121</v>
      </c>
      <c r="AP9" s="69">
        <f>AP11+AP13</f>
        <v>0</v>
      </c>
      <c r="AQ9" s="70">
        <f>AQ11+AQ13</f>
        <v>0.121</v>
      </c>
      <c r="AR9" s="69">
        <f t="shared" si="19"/>
        <v>0.374</v>
      </c>
      <c r="AS9" s="69">
        <f>AS11+AS13</f>
        <v>0</v>
      </c>
      <c r="AT9" s="70">
        <f>AT11+AT13</f>
        <v>0.374</v>
      </c>
      <c r="AU9" s="69">
        <f t="shared" si="20"/>
        <v>8.3000000000000004E-2</v>
      </c>
      <c r="AV9" s="71">
        <f>AV11+AV13</f>
        <v>0</v>
      </c>
      <c r="AW9" s="68">
        <v>8.3000000000000004E-2</v>
      </c>
      <c r="AX9" s="69">
        <f t="shared" si="21"/>
        <v>0.14699999999999999</v>
      </c>
      <c r="AY9" s="71">
        <f>AY11+AY13</f>
        <v>0</v>
      </c>
      <c r="AZ9" s="67">
        <v>0.14699999999999999</v>
      </c>
      <c r="BA9" s="69">
        <f t="shared" si="22"/>
        <v>4.9000000000000002E-2</v>
      </c>
      <c r="BB9" s="71">
        <f>BB11+BB13</f>
        <v>0</v>
      </c>
      <c r="BC9" s="67">
        <f>BC11+BC13</f>
        <v>4.9000000000000002E-2</v>
      </c>
      <c r="BD9" s="69">
        <f t="shared" si="23"/>
        <v>0.27899999999999997</v>
      </c>
      <c r="BE9" s="69">
        <f>BE11+BE13</f>
        <v>0</v>
      </c>
      <c r="BF9" s="70">
        <f>BF11+BF13</f>
        <v>0.27899999999999997</v>
      </c>
      <c r="BG9" s="69">
        <f t="shared" si="24"/>
        <v>0.65300000000000002</v>
      </c>
      <c r="BH9" s="69">
        <f>BH11+BH13</f>
        <v>0</v>
      </c>
      <c r="BI9" s="70">
        <f>BI11+BI13</f>
        <v>0.65300000000000002</v>
      </c>
      <c r="BJ9" s="69">
        <f t="shared" si="25"/>
        <v>3.9E-2</v>
      </c>
      <c r="BK9" s="71">
        <f>BK11+BK13</f>
        <v>0</v>
      </c>
      <c r="BL9" s="67">
        <f>BL11+BL13</f>
        <v>3.9E-2</v>
      </c>
      <c r="BM9" s="69">
        <f t="shared" si="26"/>
        <v>0</v>
      </c>
      <c r="BN9" s="71">
        <f>BN11+BN13</f>
        <v>0</v>
      </c>
      <c r="BO9" s="67">
        <f>BO11+BO13</f>
        <v>0</v>
      </c>
      <c r="BP9" s="69">
        <f t="shared" si="27"/>
        <v>0</v>
      </c>
      <c r="BQ9" s="71">
        <f>BQ11+BQ13</f>
        <v>0</v>
      </c>
      <c r="BR9" s="67">
        <f>BR11+BR13</f>
        <v>0</v>
      </c>
      <c r="BS9" s="69">
        <f t="shared" si="28"/>
        <v>3.9E-2</v>
      </c>
      <c r="BT9" s="69">
        <f>BT11+BT13</f>
        <v>0</v>
      </c>
      <c r="BU9" s="70">
        <f>BU11+BU13</f>
        <v>3.9E-2</v>
      </c>
      <c r="BV9" s="69">
        <f t="shared" si="29"/>
        <v>0.69200000000000006</v>
      </c>
      <c r="BW9" s="69">
        <f>BW11+BW13</f>
        <v>0</v>
      </c>
      <c r="BX9" s="70">
        <f>BX11+BX13</f>
        <v>0.69200000000000006</v>
      </c>
      <c r="BY9" s="72">
        <f t="shared" si="30"/>
        <v>1.0072780203784573</v>
      </c>
    </row>
    <row r="10" spans="2:115" ht="13.8" x14ac:dyDescent="0.25">
      <c r="B10" s="855"/>
      <c r="C10" s="813"/>
      <c r="D10" s="56" t="s">
        <v>32</v>
      </c>
      <c r="E10" s="57">
        <f t="shared" si="0"/>
        <v>794.28600000000006</v>
      </c>
      <c r="F10" s="58">
        <f t="shared" si="1"/>
        <v>338.83949000000001</v>
      </c>
      <c r="G10" s="59">
        <f t="shared" si="2"/>
        <v>0.42659632676391124</v>
      </c>
      <c r="H10" s="60">
        <f t="shared" si="3"/>
        <v>107.834</v>
      </c>
      <c r="I10" s="61">
        <f t="shared" si="4"/>
        <v>446.67349000000002</v>
      </c>
      <c r="J10" s="59">
        <f t="shared" si="5"/>
        <v>0.56235850814442145</v>
      </c>
      <c r="K10" s="61">
        <f t="shared" si="6"/>
        <v>236.74799999999999</v>
      </c>
      <c r="L10" s="61">
        <f t="shared" si="7"/>
        <v>683.42148999999995</v>
      </c>
      <c r="M10" s="59">
        <f t="shared" si="8"/>
        <v>0.86042242970416183</v>
      </c>
      <c r="N10" s="62">
        <f t="shared" si="9"/>
        <v>26.03</v>
      </c>
      <c r="O10" s="61">
        <f t="shared" si="32"/>
        <v>709.45148999999992</v>
      </c>
      <c r="P10" s="59">
        <f t="shared" si="31"/>
        <v>0.89319400064963994</v>
      </c>
      <c r="Q10" s="63">
        <f t="shared" si="10"/>
        <v>794.28600000000006</v>
      </c>
      <c r="R10" s="64">
        <f>R12+R14+R15</f>
        <v>0</v>
      </c>
      <c r="S10" s="623">
        <f>S12+S14+S15</f>
        <v>794.28600000000006</v>
      </c>
      <c r="T10" s="65">
        <f t="shared" si="11"/>
        <v>309.91399999999999</v>
      </c>
      <c r="U10" s="66">
        <f>U12+U14+U15</f>
        <v>0</v>
      </c>
      <c r="V10" s="67">
        <f>V12+V14+V15</f>
        <v>309.91399999999999</v>
      </c>
      <c r="W10" s="65">
        <f t="shared" si="12"/>
        <v>28.92549</v>
      </c>
      <c r="X10" s="66">
        <f>X12+X14+X15</f>
        <v>0</v>
      </c>
      <c r="Y10" s="67">
        <f>Y12+Y14+Y15</f>
        <v>28.92549</v>
      </c>
      <c r="Z10" s="65">
        <f t="shared" si="13"/>
        <v>0</v>
      </c>
      <c r="AA10" s="66">
        <f>AA12+AA14+AA15</f>
        <v>0</v>
      </c>
      <c r="AB10" s="67">
        <f>AB12+AB14+AB15</f>
        <v>0</v>
      </c>
      <c r="AC10" s="69">
        <f t="shared" si="14"/>
        <v>338.83949000000001</v>
      </c>
      <c r="AD10" s="69">
        <f>AD12+AD14+AD15</f>
        <v>0</v>
      </c>
      <c r="AE10" s="70">
        <f>AE12+AE14+AE15</f>
        <v>338.83949000000001</v>
      </c>
      <c r="AF10" s="69">
        <f t="shared" si="15"/>
        <v>25.286999999999999</v>
      </c>
      <c r="AG10" s="71">
        <f>AG12+AG14+AG15</f>
        <v>0</v>
      </c>
      <c r="AH10" s="67">
        <f>AH12+AH14+AH15</f>
        <v>25.286999999999999</v>
      </c>
      <c r="AI10" s="69">
        <f t="shared" si="16"/>
        <v>0</v>
      </c>
      <c r="AJ10" s="71">
        <f>AJ12+AJ14+AJ15</f>
        <v>0</v>
      </c>
      <c r="AK10" s="67">
        <f>AK12+AK14+AK15</f>
        <v>0</v>
      </c>
      <c r="AL10" s="69">
        <f t="shared" si="17"/>
        <v>82.546999999999997</v>
      </c>
      <c r="AM10" s="71">
        <f>AM12+AM14+AM15</f>
        <v>0</v>
      </c>
      <c r="AN10" s="67">
        <f>AN12+AN14+AN15</f>
        <v>82.546999999999997</v>
      </c>
      <c r="AO10" s="69">
        <f t="shared" si="18"/>
        <v>107.834</v>
      </c>
      <c r="AP10" s="69">
        <f>AP12+AP14+AP15</f>
        <v>0</v>
      </c>
      <c r="AQ10" s="70">
        <f>AQ12+AQ14+AQ15</f>
        <v>107.834</v>
      </c>
      <c r="AR10" s="69">
        <f t="shared" si="19"/>
        <v>446.67349000000002</v>
      </c>
      <c r="AS10" s="69">
        <f>AS12+AS14+AS15</f>
        <v>0</v>
      </c>
      <c r="AT10" s="70">
        <f>AT12+AT14+AT15</f>
        <v>446.67349000000002</v>
      </c>
      <c r="AU10" s="69">
        <f t="shared" si="20"/>
        <v>71.119</v>
      </c>
      <c r="AV10" s="71">
        <f>AV12+AV14+AV15</f>
        <v>0</v>
      </c>
      <c r="AW10" s="68">
        <v>71.119</v>
      </c>
      <c r="AX10" s="69">
        <f t="shared" si="21"/>
        <v>137.41999999999999</v>
      </c>
      <c r="AY10" s="71">
        <f>AY12+AY14+AY15</f>
        <v>0</v>
      </c>
      <c r="AZ10" s="67">
        <v>137.41999999999999</v>
      </c>
      <c r="BA10" s="69">
        <f t="shared" si="22"/>
        <v>28.209</v>
      </c>
      <c r="BB10" s="71">
        <f>BB12+BB14+BB15</f>
        <v>0</v>
      </c>
      <c r="BC10" s="67">
        <f>BC12+BC14+BC15</f>
        <v>28.209</v>
      </c>
      <c r="BD10" s="69">
        <f t="shared" si="23"/>
        <v>236.74799999999999</v>
      </c>
      <c r="BE10" s="69">
        <f>BE12+BE14+BE15</f>
        <v>0</v>
      </c>
      <c r="BF10" s="70">
        <f>BF12+BF14+BF15</f>
        <v>236.74799999999999</v>
      </c>
      <c r="BG10" s="69">
        <f t="shared" si="24"/>
        <v>683.42148999999995</v>
      </c>
      <c r="BH10" s="69">
        <f>BH12+BH14+BH15</f>
        <v>0</v>
      </c>
      <c r="BI10" s="70">
        <f>BI12+BI14+BI15</f>
        <v>683.42148999999995</v>
      </c>
      <c r="BJ10" s="69">
        <f t="shared" si="25"/>
        <v>26.03</v>
      </c>
      <c r="BK10" s="71">
        <f>BK12+BK14+BK15</f>
        <v>0</v>
      </c>
      <c r="BL10" s="67">
        <f>BL12+BL14+BL15</f>
        <v>26.03</v>
      </c>
      <c r="BM10" s="69">
        <f t="shared" si="26"/>
        <v>0</v>
      </c>
      <c r="BN10" s="71">
        <f>BN12+BN14+BN15</f>
        <v>0</v>
      </c>
      <c r="BO10" s="67">
        <f>BO12+BO14+BO15</f>
        <v>0</v>
      </c>
      <c r="BP10" s="69">
        <f t="shared" si="27"/>
        <v>0</v>
      </c>
      <c r="BQ10" s="71">
        <f>BQ12+BQ14+BQ15</f>
        <v>0</v>
      </c>
      <c r="BR10" s="67">
        <f>BR12+BR14+BR15</f>
        <v>0</v>
      </c>
      <c r="BS10" s="69">
        <f t="shared" si="28"/>
        <v>26.03</v>
      </c>
      <c r="BT10" s="69">
        <f>BT12+BT14+BT15</f>
        <v>0</v>
      </c>
      <c r="BU10" s="70">
        <f>BU12+BU14+BU15</f>
        <v>26.03</v>
      </c>
      <c r="BV10" s="69">
        <f t="shared" si="29"/>
        <v>709.45148999999992</v>
      </c>
      <c r="BW10" s="69">
        <f>BW12+BW14+BW15</f>
        <v>0</v>
      </c>
      <c r="BX10" s="73">
        <f>BX12+BX14+BX15</f>
        <v>709.45148999999992</v>
      </c>
      <c r="BY10" s="72">
        <f t="shared" si="30"/>
        <v>0.89319400064963994</v>
      </c>
    </row>
    <row r="11" spans="2:115" ht="15" customHeight="1" x14ac:dyDescent="0.25">
      <c r="B11" s="825" t="s">
        <v>37</v>
      </c>
      <c r="C11" s="808" t="s">
        <v>38</v>
      </c>
      <c r="D11" s="74" t="s">
        <v>36</v>
      </c>
      <c r="E11" s="38">
        <f t="shared" si="0"/>
        <v>8.2000000000000003E-2</v>
      </c>
      <c r="F11" s="75">
        <f t="shared" si="1"/>
        <v>0.18200000000000002</v>
      </c>
      <c r="G11" s="76">
        <f t="shared" si="2"/>
        <v>2.2195121951219514</v>
      </c>
      <c r="H11" s="77">
        <f t="shared" si="3"/>
        <v>0</v>
      </c>
      <c r="I11" s="78">
        <f t="shared" si="4"/>
        <v>0.18200000000000002</v>
      </c>
      <c r="J11" s="76">
        <f t="shared" si="5"/>
        <v>2.2195121951219514</v>
      </c>
      <c r="K11" s="78">
        <f t="shared" si="6"/>
        <v>0</v>
      </c>
      <c r="L11" s="78">
        <f t="shared" si="7"/>
        <v>0.18200000000000002</v>
      </c>
      <c r="M11" s="76">
        <f t="shared" si="8"/>
        <v>2.2195121951219514</v>
      </c>
      <c r="N11" s="79">
        <f t="shared" si="9"/>
        <v>0</v>
      </c>
      <c r="O11" s="78">
        <f t="shared" si="32"/>
        <v>0.18200000000000002</v>
      </c>
      <c r="P11" s="76">
        <f t="shared" si="31"/>
        <v>2.2195121951219514</v>
      </c>
      <c r="Q11" s="80">
        <f t="shared" si="10"/>
        <v>8.2000000000000003E-2</v>
      </c>
      <c r="R11" s="81">
        <v>0</v>
      </c>
      <c r="S11" s="624">
        <v>8.2000000000000003E-2</v>
      </c>
      <c r="T11" s="82">
        <f t="shared" si="11"/>
        <v>0.16800000000000001</v>
      </c>
      <c r="U11" s="83">
        <v>0</v>
      </c>
      <c r="V11" s="84">
        <v>0.16800000000000001</v>
      </c>
      <c r="W11" s="82">
        <f t="shared" si="12"/>
        <v>1.4E-2</v>
      </c>
      <c r="X11" s="83">
        <v>0</v>
      </c>
      <c r="Y11" s="84">
        <v>1.4E-2</v>
      </c>
      <c r="Z11" s="82">
        <f t="shared" si="13"/>
        <v>0</v>
      </c>
      <c r="AA11" s="83">
        <v>0</v>
      </c>
      <c r="AB11" s="84">
        <v>0</v>
      </c>
      <c r="AC11" s="86">
        <f t="shared" si="14"/>
        <v>0.18200000000000002</v>
      </c>
      <c r="AD11" s="87">
        <v>0</v>
      </c>
      <c r="AE11" s="88">
        <f t="shared" ref="AE11:AE16" si="33">T11+W11+Z11</f>
        <v>0.18200000000000002</v>
      </c>
      <c r="AF11" s="86">
        <f t="shared" si="15"/>
        <v>0</v>
      </c>
      <c r="AG11" s="88">
        <v>0</v>
      </c>
      <c r="AH11" s="84">
        <v>0</v>
      </c>
      <c r="AI11" s="86">
        <f t="shared" si="16"/>
        <v>0</v>
      </c>
      <c r="AJ11" s="88">
        <v>0</v>
      </c>
      <c r="AK11" s="84">
        <v>0</v>
      </c>
      <c r="AL11" s="86">
        <f t="shared" si="17"/>
        <v>0</v>
      </c>
      <c r="AM11" s="88">
        <v>0</v>
      </c>
      <c r="AN11" s="84">
        <v>0</v>
      </c>
      <c r="AO11" s="86">
        <f t="shared" si="18"/>
        <v>0</v>
      </c>
      <c r="AP11" s="87">
        <v>0</v>
      </c>
      <c r="AQ11" s="88">
        <f>AF11+AI11+AL11</f>
        <v>0</v>
      </c>
      <c r="AR11" s="86">
        <f t="shared" si="19"/>
        <v>0.18200000000000002</v>
      </c>
      <c r="AS11" s="87">
        <v>0</v>
      </c>
      <c r="AT11" s="88">
        <f>AC11+AO11</f>
        <v>0.18200000000000002</v>
      </c>
      <c r="AU11" s="86">
        <f t="shared" si="20"/>
        <v>0</v>
      </c>
      <c r="AV11" s="88">
        <v>0</v>
      </c>
      <c r="AW11" s="89">
        <v>0</v>
      </c>
      <c r="AX11" s="86">
        <f t="shared" si="21"/>
        <v>0</v>
      </c>
      <c r="AY11" s="88">
        <v>0</v>
      </c>
      <c r="AZ11" s="84">
        <v>0</v>
      </c>
      <c r="BA11" s="86">
        <f t="shared" si="22"/>
        <v>0</v>
      </c>
      <c r="BB11" s="88">
        <v>0</v>
      </c>
      <c r="BC11" s="84">
        <v>0</v>
      </c>
      <c r="BD11" s="86">
        <f t="shared" si="23"/>
        <v>0</v>
      </c>
      <c r="BE11" s="87">
        <v>0</v>
      </c>
      <c r="BF11" s="88">
        <f>AU11+AX11+BA11</f>
        <v>0</v>
      </c>
      <c r="BG11" s="86">
        <f t="shared" si="24"/>
        <v>0.18200000000000002</v>
      </c>
      <c r="BH11" s="87">
        <v>0</v>
      </c>
      <c r="BI11" s="88">
        <f>AR11+BD11</f>
        <v>0.18200000000000002</v>
      </c>
      <c r="BJ11" s="86">
        <f t="shared" si="25"/>
        <v>0</v>
      </c>
      <c r="BK11" s="88">
        <v>0</v>
      </c>
      <c r="BL11" s="84">
        <v>0</v>
      </c>
      <c r="BM11" s="86">
        <f t="shared" si="26"/>
        <v>0</v>
      </c>
      <c r="BN11" s="88">
        <v>0</v>
      </c>
      <c r="BO11" s="84">
        <v>0</v>
      </c>
      <c r="BP11" s="86">
        <f t="shared" si="27"/>
        <v>0</v>
      </c>
      <c r="BQ11" s="88">
        <v>0</v>
      </c>
      <c r="BR11" s="84">
        <v>0</v>
      </c>
      <c r="BS11" s="86">
        <f t="shared" si="28"/>
        <v>0</v>
      </c>
      <c r="BT11" s="87">
        <v>0</v>
      </c>
      <c r="BU11" s="88">
        <f>BJ11+BM11+BP11</f>
        <v>0</v>
      </c>
      <c r="BV11" s="86">
        <f t="shared" si="29"/>
        <v>0.18200000000000002</v>
      </c>
      <c r="BW11" s="87">
        <v>0</v>
      </c>
      <c r="BX11" s="88">
        <f>BG11+BS11</f>
        <v>0.18200000000000002</v>
      </c>
      <c r="BY11" s="90">
        <f t="shared" si="30"/>
        <v>2.2195121951219514</v>
      </c>
    </row>
    <row r="12" spans="2:115" ht="15" customHeight="1" x14ac:dyDescent="0.25">
      <c r="B12" s="826"/>
      <c r="C12" s="809"/>
      <c r="D12" s="74" t="s">
        <v>32</v>
      </c>
      <c r="E12" s="38">
        <f t="shared" si="0"/>
        <v>67.864000000000004</v>
      </c>
      <c r="F12" s="75">
        <f t="shared" si="1"/>
        <v>241.88348999999999</v>
      </c>
      <c r="G12" s="76">
        <f t="shared" si="2"/>
        <v>3.5642386243074382</v>
      </c>
      <c r="H12" s="77">
        <f t="shared" si="3"/>
        <v>0</v>
      </c>
      <c r="I12" s="78">
        <f t="shared" si="4"/>
        <v>241.88348999999999</v>
      </c>
      <c r="J12" s="76">
        <f t="shared" si="5"/>
        <v>3.5642386243074382</v>
      </c>
      <c r="K12" s="78">
        <f t="shared" si="6"/>
        <v>0</v>
      </c>
      <c r="L12" s="78">
        <f t="shared" si="7"/>
        <v>241.88348999999999</v>
      </c>
      <c r="M12" s="76">
        <f t="shared" si="8"/>
        <v>3.5642386243074382</v>
      </c>
      <c r="N12" s="79">
        <f t="shared" si="9"/>
        <v>0</v>
      </c>
      <c r="O12" s="78">
        <f t="shared" si="32"/>
        <v>241.88348999999999</v>
      </c>
      <c r="P12" s="76">
        <f t="shared" si="31"/>
        <v>3.5642386243074382</v>
      </c>
      <c r="Q12" s="91">
        <f t="shared" si="10"/>
        <v>67.864000000000004</v>
      </c>
      <c r="R12" s="92">
        <v>0</v>
      </c>
      <c r="S12" s="625">
        <v>67.864000000000004</v>
      </c>
      <c r="T12" s="93">
        <f t="shared" si="11"/>
        <v>226.53299999999999</v>
      </c>
      <c r="U12" s="94">
        <v>0</v>
      </c>
      <c r="V12" s="95">
        <v>226.53299999999999</v>
      </c>
      <c r="W12" s="93">
        <f t="shared" si="12"/>
        <v>15.350490000000001</v>
      </c>
      <c r="X12" s="94">
        <v>0</v>
      </c>
      <c r="Y12" s="95">
        <v>15.350490000000001</v>
      </c>
      <c r="Z12" s="93">
        <f t="shared" si="13"/>
        <v>0</v>
      </c>
      <c r="AA12" s="94">
        <v>0</v>
      </c>
      <c r="AB12" s="95">
        <v>0</v>
      </c>
      <c r="AC12" s="86">
        <f t="shared" si="14"/>
        <v>241.88348999999999</v>
      </c>
      <c r="AD12" s="87">
        <v>0</v>
      </c>
      <c r="AE12" s="88">
        <f t="shared" si="33"/>
        <v>241.88348999999999</v>
      </c>
      <c r="AF12" s="86">
        <f t="shared" si="15"/>
        <v>0</v>
      </c>
      <c r="AG12" s="88">
        <v>0</v>
      </c>
      <c r="AH12" s="95">
        <v>0</v>
      </c>
      <c r="AI12" s="86">
        <f t="shared" si="16"/>
        <v>0</v>
      </c>
      <c r="AJ12" s="88">
        <v>0</v>
      </c>
      <c r="AK12" s="95">
        <v>0</v>
      </c>
      <c r="AL12" s="86">
        <f t="shared" si="17"/>
        <v>0</v>
      </c>
      <c r="AM12" s="88">
        <v>0</v>
      </c>
      <c r="AN12" s="95">
        <v>0</v>
      </c>
      <c r="AO12" s="86">
        <f t="shared" si="18"/>
        <v>0</v>
      </c>
      <c r="AP12" s="87">
        <v>0</v>
      </c>
      <c r="AQ12" s="88">
        <f>AF12+AI12+AL12</f>
        <v>0</v>
      </c>
      <c r="AR12" s="86">
        <f t="shared" si="19"/>
        <v>241.88348999999999</v>
      </c>
      <c r="AS12" s="87">
        <v>0</v>
      </c>
      <c r="AT12" s="88">
        <f>AC12+AO12</f>
        <v>241.88348999999999</v>
      </c>
      <c r="AU12" s="86">
        <f t="shared" si="20"/>
        <v>0</v>
      </c>
      <c r="AV12" s="88">
        <v>0</v>
      </c>
      <c r="AW12" s="97">
        <v>0</v>
      </c>
      <c r="AX12" s="86">
        <f t="shared" si="21"/>
        <v>0</v>
      </c>
      <c r="AY12" s="88">
        <v>0</v>
      </c>
      <c r="AZ12" s="95">
        <v>0</v>
      </c>
      <c r="BA12" s="86">
        <f t="shared" si="22"/>
        <v>0</v>
      </c>
      <c r="BB12" s="88">
        <v>0</v>
      </c>
      <c r="BC12" s="95">
        <v>0</v>
      </c>
      <c r="BD12" s="86">
        <f t="shared" si="23"/>
        <v>0</v>
      </c>
      <c r="BE12" s="87">
        <v>0</v>
      </c>
      <c r="BF12" s="88">
        <f>AU12+AX12+BA12</f>
        <v>0</v>
      </c>
      <c r="BG12" s="86">
        <f t="shared" si="24"/>
        <v>241.88348999999999</v>
      </c>
      <c r="BH12" s="87">
        <v>0</v>
      </c>
      <c r="BI12" s="88">
        <f>AR12+BD12</f>
        <v>241.88348999999999</v>
      </c>
      <c r="BJ12" s="86">
        <f t="shared" si="25"/>
        <v>0</v>
      </c>
      <c r="BK12" s="88">
        <v>0</v>
      </c>
      <c r="BL12" s="95">
        <v>0</v>
      </c>
      <c r="BM12" s="86">
        <f t="shared" si="26"/>
        <v>0</v>
      </c>
      <c r="BN12" s="88">
        <v>0</v>
      </c>
      <c r="BO12" s="95">
        <v>0</v>
      </c>
      <c r="BP12" s="86">
        <f t="shared" si="27"/>
        <v>0</v>
      </c>
      <c r="BQ12" s="88">
        <v>0</v>
      </c>
      <c r="BR12" s="95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241.88348999999999</v>
      </c>
      <c r="BW12" s="87">
        <v>0</v>
      </c>
      <c r="BX12" s="88">
        <f>BG12+BS12</f>
        <v>241.88348999999999</v>
      </c>
      <c r="BY12" s="90">
        <f t="shared" si="30"/>
        <v>3.5642386243074382</v>
      </c>
    </row>
    <row r="13" spans="2:115" ht="15" customHeight="1" x14ac:dyDescent="0.25">
      <c r="B13" s="825" t="s">
        <v>39</v>
      </c>
      <c r="C13" s="808" t="s">
        <v>40</v>
      </c>
      <c r="D13" s="74" t="s">
        <v>36</v>
      </c>
      <c r="E13" s="38">
        <f t="shared" si="0"/>
        <v>0.60499999999999998</v>
      </c>
      <c r="F13" s="75">
        <f t="shared" si="1"/>
        <v>7.0999999999999994E-2</v>
      </c>
      <c r="G13" s="76">
        <f t="shared" si="2"/>
        <v>0.11735537190082644</v>
      </c>
      <c r="H13" s="77">
        <f t="shared" si="3"/>
        <v>0.121</v>
      </c>
      <c r="I13" s="78">
        <f t="shared" si="4"/>
        <v>0.192</v>
      </c>
      <c r="J13" s="76">
        <f t="shared" si="5"/>
        <v>0.31735537190082647</v>
      </c>
      <c r="K13" s="78">
        <f t="shared" si="6"/>
        <v>0.27899999999999997</v>
      </c>
      <c r="L13" s="78">
        <f t="shared" si="7"/>
        <v>0.47099999999999997</v>
      </c>
      <c r="M13" s="76">
        <f t="shared" si="8"/>
        <v>0.7785123966942149</v>
      </c>
      <c r="N13" s="79">
        <f t="shared" si="9"/>
        <v>3.9E-2</v>
      </c>
      <c r="O13" s="78">
        <f t="shared" si="32"/>
        <v>0.51</v>
      </c>
      <c r="P13" s="76">
        <f t="shared" si="31"/>
        <v>0.84297520661157033</v>
      </c>
      <c r="Q13" s="91">
        <f t="shared" si="10"/>
        <v>0.60499999999999998</v>
      </c>
      <c r="R13" s="92">
        <v>0</v>
      </c>
      <c r="S13" s="625">
        <v>0.60499999999999998</v>
      </c>
      <c r="T13" s="93">
        <f t="shared" si="11"/>
        <v>5.0999999999999997E-2</v>
      </c>
      <c r="U13" s="94">
        <v>0</v>
      </c>
      <c r="V13" s="95">
        <v>5.0999999999999997E-2</v>
      </c>
      <c r="W13" s="93">
        <f t="shared" si="12"/>
        <v>0.02</v>
      </c>
      <c r="X13" s="94">
        <v>0</v>
      </c>
      <c r="Y13" s="95">
        <v>0.02</v>
      </c>
      <c r="Z13" s="93">
        <f t="shared" si="13"/>
        <v>0</v>
      </c>
      <c r="AA13" s="94">
        <v>0</v>
      </c>
      <c r="AB13" s="95">
        <v>0</v>
      </c>
      <c r="AC13" s="98">
        <f t="shared" si="14"/>
        <v>7.0999999999999994E-2</v>
      </c>
      <c r="AD13" s="87">
        <v>0</v>
      </c>
      <c r="AE13" s="88">
        <f t="shared" si="33"/>
        <v>7.0999999999999994E-2</v>
      </c>
      <c r="AF13" s="86">
        <f t="shared" si="15"/>
        <v>0.03</v>
      </c>
      <c r="AG13" s="88">
        <v>0</v>
      </c>
      <c r="AH13" s="95">
        <v>0.03</v>
      </c>
      <c r="AI13" s="86">
        <f t="shared" si="16"/>
        <v>0</v>
      </c>
      <c r="AJ13" s="88">
        <v>0</v>
      </c>
      <c r="AK13" s="95">
        <v>0</v>
      </c>
      <c r="AL13" s="86">
        <f t="shared" si="17"/>
        <v>9.0999999999999998E-2</v>
      </c>
      <c r="AM13" s="88">
        <v>0</v>
      </c>
      <c r="AN13" s="95">
        <v>9.0999999999999998E-2</v>
      </c>
      <c r="AO13" s="86">
        <f t="shared" si="18"/>
        <v>0.121</v>
      </c>
      <c r="AP13" s="87">
        <v>0</v>
      </c>
      <c r="AQ13" s="88">
        <f>AF13+AI13+AL13</f>
        <v>0.121</v>
      </c>
      <c r="AR13" s="86">
        <f t="shared" si="19"/>
        <v>0.192</v>
      </c>
      <c r="AS13" s="87">
        <v>0</v>
      </c>
      <c r="AT13" s="88">
        <f>AC13+AO13</f>
        <v>0.192</v>
      </c>
      <c r="AU13" s="86">
        <f t="shared" si="20"/>
        <v>8.3000000000000004E-2</v>
      </c>
      <c r="AV13" s="88">
        <v>0</v>
      </c>
      <c r="AW13" s="97">
        <v>8.3000000000000004E-2</v>
      </c>
      <c r="AX13" s="86">
        <f t="shared" si="21"/>
        <v>0.14699999999999999</v>
      </c>
      <c r="AY13" s="88">
        <v>0</v>
      </c>
      <c r="AZ13" s="95">
        <v>0.14699999999999999</v>
      </c>
      <c r="BA13" s="86">
        <f t="shared" si="22"/>
        <v>4.9000000000000002E-2</v>
      </c>
      <c r="BB13" s="88">
        <v>0</v>
      </c>
      <c r="BC13" s="95">
        <v>4.9000000000000002E-2</v>
      </c>
      <c r="BD13" s="86">
        <f t="shared" si="23"/>
        <v>0.27899999999999997</v>
      </c>
      <c r="BE13" s="87">
        <v>0</v>
      </c>
      <c r="BF13" s="88">
        <f>AU13+AX13+BA13</f>
        <v>0.27899999999999997</v>
      </c>
      <c r="BG13" s="86">
        <f t="shared" si="24"/>
        <v>0.47099999999999997</v>
      </c>
      <c r="BH13" s="87">
        <v>0</v>
      </c>
      <c r="BI13" s="88">
        <f>AR13+BD13</f>
        <v>0.47099999999999997</v>
      </c>
      <c r="BJ13" s="86">
        <f t="shared" si="25"/>
        <v>3.9E-2</v>
      </c>
      <c r="BK13" s="88">
        <v>0</v>
      </c>
      <c r="BL13" s="95">
        <v>3.9E-2</v>
      </c>
      <c r="BM13" s="86">
        <f t="shared" si="26"/>
        <v>0</v>
      </c>
      <c r="BN13" s="88">
        <v>0</v>
      </c>
      <c r="BO13" s="95"/>
      <c r="BP13" s="86">
        <f t="shared" si="27"/>
        <v>0</v>
      </c>
      <c r="BQ13" s="88">
        <v>0</v>
      </c>
      <c r="BR13" s="95"/>
      <c r="BS13" s="86">
        <f t="shared" si="28"/>
        <v>3.9E-2</v>
      </c>
      <c r="BT13" s="87">
        <v>0</v>
      </c>
      <c r="BU13" s="88">
        <f>BJ13+BM13+BP13</f>
        <v>3.9E-2</v>
      </c>
      <c r="BV13" s="86">
        <f t="shared" si="29"/>
        <v>0.51</v>
      </c>
      <c r="BW13" s="87">
        <v>0</v>
      </c>
      <c r="BX13" s="88">
        <f>BG13+BS13</f>
        <v>0.51</v>
      </c>
      <c r="BY13" s="90">
        <f t="shared" si="30"/>
        <v>0.84297520661157033</v>
      </c>
    </row>
    <row r="14" spans="2:115" ht="15" customHeight="1" thickBot="1" x14ac:dyDescent="0.3">
      <c r="B14" s="826"/>
      <c r="C14" s="809"/>
      <c r="D14" s="74" t="s">
        <v>32</v>
      </c>
      <c r="E14" s="38">
        <f t="shared" si="0"/>
        <v>717.90200000000004</v>
      </c>
      <c r="F14" s="75">
        <f t="shared" si="1"/>
        <v>96.956000000000003</v>
      </c>
      <c r="G14" s="76">
        <f t="shared" si="2"/>
        <v>0.13505464534156472</v>
      </c>
      <c r="H14" s="77">
        <f t="shared" si="3"/>
        <v>107.834</v>
      </c>
      <c r="I14" s="78">
        <f t="shared" si="4"/>
        <v>204.79000000000002</v>
      </c>
      <c r="J14" s="76">
        <f t="shared" si="5"/>
        <v>0.2852617766770395</v>
      </c>
      <c r="K14" s="78">
        <f t="shared" si="6"/>
        <v>236.74799999999999</v>
      </c>
      <c r="L14" s="78">
        <f t="shared" si="7"/>
        <v>441.53800000000001</v>
      </c>
      <c r="M14" s="76">
        <f t="shared" si="8"/>
        <v>0.6150393786338525</v>
      </c>
      <c r="N14" s="79">
        <f t="shared" si="9"/>
        <v>26.03</v>
      </c>
      <c r="O14" s="78">
        <f t="shared" si="32"/>
        <v>467.56799999999998</v>
      </c>
      <c r="P14" s="76">
        <f t="shared" si="31"/>
        <v>0.6512978094503149</v>
      </c>
      <c r="Q14" s="91">
        <f t="shared" si="10"/>
        <v>717.90200000000004</v>
      </c>
      <c r="R14" s="92">
        <v>0</v>
      </c>
      <c r="S14" s="625">
        <v>717.90200000000004</v>
      </c>
      <c r="T14" s="93">
        <f t="shared" si="11"/>
        <v>83.381</v>
      </c>
      <c r="U14" s="94">
        <v>0</v>
      </c>
      <c r="V14" s="95">
        <v>83.381</v>
      </c>
      <c r="W14" s="93">
        <f t="shared" si="12"/>
        <v>13.574999999999999</v>
      </c>
      <c r="X14" s="94">
        <v>0</v>
      </c>
      <c r="Y14" s="95">
        <v>13.574999999999999</v>
      </c>
      <c r="Z14" s="93">
        <f t="shared" si="13"/>
        <v>0</v>
      </c>
      <c r="AA14" s="94">
        <v>0</v>
      </c>
      <c r="AB14" s="99">
        <v>0</v>
      </c>
      <c r="AC14" s="98">
        <f t="shared" si="14"/>
        <v>96.956000000000003</v>
      </c>
      <c r="AD14" s="87">
        <v>0</v>
      </c>
      <c r="AE14" s="88">
        <f t="shared" si="33"/>
        <v>96.956000000000003</v>
      </c>
      <c r="AF14" s="86">
        <f t="shared" si="15"/>
        <v>25.286999999999999</v>
      </c>
      <c r="AG14" s="88">
        <v>0</v>
      </c>
      <c r="AH14" s="99">
        <v>25.286999999999999</v>
      </c>
      <c r="AI14" s="86">
        <f t="shared" si="16"/>
        <v>0</v>
      </c>
      <c r="AJ14" s="88">
        <v>0</v>
      </c>
      <c r="AK14" s="99">
        <v>0</v>
      </c>
      <c r="AL14" s="86">
        <f t="shared" si="17"/>
        <v>82.546999999999997</v>
      </c>
      <c r="AM14" s="88">
        <v>0</v>
      </c>
      <c r="AN14" s="99">
        <v>82.546999999999997</v>
      </c>
      <c r="AO14" s="86">
        <f t="shared" si="18"/>
        <v>107.834</v>
      </c>
      <c r="AP14" s="87">
        <v>0</v>
      </c>
      <c r="AQ14" s="88">
        <f>AF14+AI14+AL14</f>
        <v>107.834</v>
      </c>
      <c r="AR14" s="86">
        <f t="shared" si="19"/>
        <v>204.79000000000002</v>
      </c>
      <c r="AS14" s="87">
        <v>0</v>
      </c>
      <c r="AT14" s="88">
        <f>AC14+AO14</f>
        <v>204.79000000000002</v>
      </c>
      <c r="AU14" s="86">
        <f t="shared" si="20"/>
        <v>71.119</v>
      </c>
      <c r="AV14" s="88">
        <v>0</v>
      </c>
      <c r="AW14" s="102">
        <v>71.119</v>
      </c>
      <c r="AX14" s="86">
        <f t="shared" si="21"/>
        <v>137.41999999999999</v>
      </c>
      <c r="AY14" s="88">
        <v>0</v>
      </c>
      <c r="AZ14" s="99">
        <v>137.41999999999999</v>
      </c>
      <c r="BA14" s="86">
        <f t="shared" si="22"/>
        <v>28.209</v>
      </c>
      <c r="BB14" s="88">
        <v>0</v>
      </c>
      <c r="BC14" s="99">
        <v>28.209</v>
      </c>
      <c r="BD14" s="86">
        <f t="shared" si="23"/>
        <v>236.74799999999999</v>
      </c>
      <c r="BE14" s="87">
        <v>0</v>
      </c>
      <c r="BF14" s="88">
        <f>AU14+AX14+BA14</f>
        <v>236.74799999999999</v>
      </c>
      <c r="BG14" s="86">
        <f t="shared" si="24"/>
        <v>441.53800000000001</v>
      </c>
      <c r="BH14" s="87">
        <v>0</v>
      </c>
      <c r="BI14" s="88">
        <f>AR14+BD14</f>
        <v>441.53800000000001</v>
      </c>
      <c r="BJ14" s="86">
        <f t="shared" si="25"/>
        <v>26.03</v>
      </c>
      <c r="BK14" s="88">
        <v>0</v>
      </c>
      <c r="BL14" s="659">
        <v>26.03</v>
      </c>
      <c r="BM14" s="86">
        <f t="shared" si="26"/>
        <v>0</v>
      </c>
      <c r="BN14" s="88">
        <v>0</v>
      </c>
      <c r="BO14" s="659"/>
      <c r="BP14" s="86">
        <f t="shared" si="27"/>
        <v>0</v>
      </c>
      <c r="BQ14" s="88">
        <v>0</v>
      </c>
      <c r="BR14" s="659"/>
      <c r="BS14" s="86">
        <f t="shared" si="28"/>
        <v>26.03</v>
      </c>
      <c r="BT14" s="87">
        <v>0</v>
      </c>
      <c r="BU14" s="88">
        <f>BJ14+BM14+BP14</f>
        <v>26.03</v>
      </c>
      <c r="BV14" s="86">
        <f t="shared" si="29"/>
        <v>467.56799999999998</v>
      </c>
      <c r="BW14" s="87">
        <v>0</v>
      </c>
      <c r="BX14" s="88">
        <f>BG14+BS14</f>
        <v>467.56799999999998</v>
      </c>
      <c r="BY14" s="90">
        <f t="shared" si="30"/>
        <v>0.6512978094503149</v>
      </c>
    </row>
    <row r="15" spans="2:115" ht="14.4" thickBot="1" x14ac:dyDescent="0.3">
      <c r="B15" s="760" t="s">
        <v>41</v>
      </c>
      <c r="C15" s="104" t="s">
        <v>42</v>
      </c>
      <c r="D15" s="105" t="s">
        <v>32</v>
      </c>
      <c r="E15" s="106">
        <f t="shared" si="0"/>
        <v>8.52</v>
      </c>
      <c r="F15" s="107">
        <f t="shared" si="1"/>
        <v>0</v>
      </c>
      <c r="G15" s="108"/>
      <c r="H15" s="109">
        <f t="shared" si="3"/>
        <v>0</v>
      </c>
      <c r="I15" s="110">
        <f t="shared" si="4"/>
        <v>0</v>
      </c>
      <c r="J15" s="108"/>
      <c r="K15" s="110">
        <f t="shared" si="6"/>
        <v>0</v>
      </c>
      <c r="L15" s="110">
        <f t="shared" si="7"/>
        <v>0</v>
      </c>
      <c r="M15" s="108"/>
      <c r="N15" s="111">
        <f t="shared" si="9"/>
        <v>0</v>
      </c>
      <c r="O15" s="110">
        <f t="shared" si="32"/>
        <v>0</v>
      </c>
      <c r="P15" s="108"/>
      <c r="Q15" s="112">
        <f t="shared" si="10"/>
        <v>8.52</v>
      </c>
      <c r="R15" s="113">
        <v>0</v>
      </c>
      <c r="S15" s="627">
        <v>8.52</v>
      </c>
      <c r="T15" s="114">
        <f t="shared" si="11"/>
        <v>0</v>
      </c>
      <c r="U15" s="115">
        <v>0</v>
      </c>
      <c r="V15" s="116">
        <v>0</v>
      </c>
      <c r="W15" s="114">
        <f t="shared" si="12"/>
        <v>0</v>
      </c>
      <c r="X15" s="115">
        <v>0</v>
      </c>
      <c r="Y15" s="116">
        <v>0</v>
      </c>
      <c r="Z15" s="114">
        <f t="shared" si="13"/>
        <v>0</v>
      </c>
      <c r="AA15" s="115">
        <v>0</v>
      </c>
      <c r="AB15" s="116">
        <v>0</v>
      </c>
      <c r="AC15" s="118">
        <f t="shared" si="14"/>
        <v>0</v>
      </c>
      <c r="AD15" s="50">
        <v>0</v>
      </c>
      <c r="AE15" s="119">
        <f t="shared" si="33"/>
        <v>0</v>
      </c>
      <c r="AF15" s="118">
        <f t="shared" si="15"/>
        <v>0</v>
      </c>
      <c r="AG15" s="52">
        <v>0</v>
      </c>
      <c r="AH15" s="116">
        <v>0</v>
      </c>
      <c r="AI15" s="118">
        <f t="shared" si="16"/>
        <v>0</v>
      </c>
      <c r="AJ15" s="52">
        <v>0</v>
      </c>
      <c r="AK15" s="116">
        <v>0</v>
      </c>
      <c r="AL15" s="118">
        <f t="shared" si="17"/>
        <v>0</v>
      </c>
      <c r="AM15" s="52">
        <v>0</v>
      </c>
      <c r="AN15" s="116">
        <v>0</v>
      </c>
      <c r="AO15" s="118">
        <f t="shared" si="18"/>
        <v>0</v>
      </c>
      <c r="AP15" s="50">
        <v>0</v>
      </c>
      <c r="AQ15" s="119">
        <f>AF15+AI15+AL15</f>
        <v>0</v>
      </c>
      <c r="AR15" s="118">
        <f t="shared" si="19"/>
        <v>0</v>
      </c>
      <c r="AS15" s="50">
        <v>0</v>
      </c>
      <c r="AT15" s="120">
        <f>AC15+AO15</f>
        <v>0</v>
      </c>
      <c r="AU15" s="118">
        <f t="shared" si="20"/>
        <v>0</v>
      </c>
      <c r="AV15" s="52">
        <v>0</v>
      </c>
      <c r="AW15" s="121">
        <v>0</v>
      </c>
      <c r="AX15" s="118">
        <f t="shared" si="21"/>
        <v>0</v>
      </c>
      <c r="AY15" s="52">
        <v>0</v>
      </c>
      <c r="AZ15" s="116">
        <v>0</v>
      </c>
      <c r="BA15" s="118">
        <f t="shared" si="22"/>
        <v>0</v>
      </c>
      <c r="BB15" s="52">
        <v>0</v>
      </c>
      <c r="BC15" s="116">
        <v>0</v>
      </c>
      <c r="BD15" s="118">
        <f t="shared" si="23"/>
        <v>0</v>
      </c>
      <c r="BE15" s="50">
        <v>0</v>
      </c>
      <c r="BF15" s="119">
        <f>AU15+AX15+BA15</f>
        <v>0</v>
      </c>
      <c r="BG15" s="118">
        <f t="shared" si="24"/>
        <v>0</v>
      </c>
      <c r="BH15" s="50">
        <v>0</v>
      </c>
      <c r="BI15" s="119">
        <f>AR15+BD15</f>
        <v>0</v>
      </c>
      <c r="BJ15" s="118">
        <f t="shared" si="25"/>
        <v>0</v>
      </c>
      <c r="BK15" s="52">
        <v>0</v>
      </c>
      <c r="BL15" s="116">
        <v>0</v>
      </c>
      <c r="BM15" s="118">
        <f t="shared" si="26"/>
        <v>0</v>
      </c>
      <c r="BN15" s="52">
        <v>0</v>
      </c>
      <c r="BO15" s="116">
        <v>0</v>
      </c>
      <c r="BP15" s="118">
        <f t="shared" si="27"/>
        <v>0</v>
      </c>
      <c r="BQ15" s="52">
        <v>0</v>
      </c>
      <c r="BR15" s="116">
        <v>0</v>
      </c>
      <c r="BS15" s="118">
        <f t="shared" si="28"/>
        <v>0</v>
      </c>
      <c r="BT15" s="50">
        <v>0</v>
      </c>
      <c r="BU15" s="119">
        <f>BJ15+BM15+BP15</f>
        <v>0</v>
      </c>
      <c r="BV15" s="118">
        <f t="shared" si="29"/>
        <v>0</v>
      </c>
      <c r="BW15" s="50">
        <v>0</v>
      </c>
      <c r="BX15" s="120">
        <f>BG15+BS15</f>
        <v>0</v>
      </c>
      <c r="BY15" s="122"/>
    </row>
    <row r="16" spans="2:115" ht="24.75" customHeight="1" x14ac:dyDescent="0.25">
      <c r="B16" s="843" t="s">
        <v>43</v>
      </c>
      <c r="C16" s="885" t="s">
        <v>44</v>
      </c>
      <c r="D16" s="123" t="s">
        <v>34</v>
      </c>
      <c r="E16" s="124">
        <f t="shared" si="0"/>
        <v>32</v>
      </c>
      <c r="F16" s="125">
        <f t="shared" si="1"/>
        <v>13</v>
      </c>
      <c r="G16" s="126">
        <f>F16/E16</f>
        <v>0.40625</v>
      </c>
      <c r="H16" s="125">
        <f t="shared" si="3"/>
        <v>16</v>
      </c>
      <c r="I16" s="127">
        <f t="shared" si="4"/>
        <v>16</v>
      </c>
      <c r="J16" s="126">
        <f>I16/E16</f>
        <v>0.5</v>
      </c>
      <c r="K16" s="127">
        <f t="shared" si="6"/>
        <v>0</v>
      </c>
      <c r="L16" s="127">
        <f t="shared" si="7"/>
        <v>31</v>
      </c>
      <c r="M16" s="126">
        <f>L16/E16</f>
        <v>0.96875</v>
      </c>
      <c r="N16" s="128">
        <f t="shared" si="9"/>
        <v>15</v>
      </c>
      <c r="O16" s="127">
        <v>32</v>
      </c>
      <c r="P16" s="126">
        <f>O16/E16</f>
        <v>1</v>
      </c>
      <c r="Q16" s="129">
        <f t="shared" si="10"/>
        <v>32</v>
      </c>
      <c r="R16" s="130">
        <v>0</v>
      </c>
      <c r="S16" s="652">
        <v>32</v>
      </c>
      <c r="T16" s="131">
        <f t="shared" si="11"/>
        <v>1</v>
      </c>
      <c r="U16" s="132">
        <v>0</v>
      </c>
      <c r="V16" s="133">
        <v>1</v>
      </c>
      <c r="W16" s="131">
        <f t="shared" si="12"/>
        <v>3</v>
      </c>
      <c r="X16" s="132">
        <v>0</v>
      </c>
      <c r="Y16" s="133">
        <v>3</v>
      </c>
      <c r="Z16" s="131">
        <f t="shared" si="13"/>
        <v>9</v>
      </c>
      <c r="AA16" s="132">
        <v>0</v>
      </c>
      <c r="AB16" s="133">
        <v>9</v>
      </c>
      <c r="AC16" s="135">
        <f t="shared" si="14"/>
        <v>13</v>
      </c>
      <c r="AD16" s="135">
        <v>0</v>
      </c>
      <c r="AE16" s="137">
        <f t="shared" si="33"/>
        <v>13</v>
      </c>
      <c r="AF16" s="135">
        <f t="shared" si="15"/>
        <v>10</v>
      </c>
      <c r="AG16" s="137">
        <v>0</v>
      </c>
      <c r="AH16" s="133">
        <v>10</v>
      </c>
      <c r="AI16" s="135">
        <f t="shared" si="16"/>
        <v>8</v>
      </c>
      <c r="AJ16" s="137">
        <v>0</v>
      </c>
      <c r="AK16" s="133">
        <v>8</v>
      </c>
      <c r="AL16" s="135">
        <f t="shared" si="17"/>
        <v>7</v>
      </c>
      <c r="AM16" s="137">
        <v>0</v>
      </c>
      <c r="AN16" s="133">
        <v>7</v>
      </c>
      <c r="AO16" s="135">
        <f t="shared" si="18"/>
        <v>16</v>
      </c>
      <c r="AP16" s="135">
        <v>0</v>
      </c>
      <c r="AQ16" s="137">
        <v>16</v>
      </c>
      <c r="AR16" s="135">
        <f t="shared" si="19"/>
        <v>16</v>
      </c>
      <c r="AS16" s="135">
        <v>0</v>
      </c>
      <c r="AT16" s="137">
        <v>16</v>
      </c>
      <c r="AU16" s="135">
        <f t="shared" si="20"/>
        <v>8</v>
      </c>
      <c r="AV16" s="137">
        <v>0</v>
      </c>
      <c r="AW16" s="134">
        <v>8</v>
      </c>
      <c r="AX16" s="135">
        <f t="shared" si="21"/>
        <v>8</v>
      </c>
      <c r="AY16" s="137">
        <v>0</v>
      </c>
      <c r="AZ16" s="133">
        <v>8</v>
      </c>
      <c r="BA16" s="135">
        <f t="shared" si="22"/>
        <v>15</v>
      </c>
      <c r="BB16" s="137">
        <v>0</v>
      </c>
      <c r="BC16" s="133">
        <v>15</v>
      </c>
      <c r="BD16" s="135">
        <f t="shared" si="23"/>
        <v>0</v>
      </c>
      <c r="BE16" s="135">
        <v>0</v>
      </c>
      <c r="BF16" s="136">
        <v>0</v>
      </c>
      <c r="BG16" s="135">
        <f t="shared" si="24"/>
        <v>31</v>
      </c>
      <c r="BH16" s="135">
        <v>0</v>
      </c>
      <c r="BI16" s="137">
        <v>31</v>
      </c>
      <c r="BJ16" s="135">
        <f t="shared" si="25"/>
        <v>15</v>
      </c>
      <c r="BK16" s="137">
        <v>0</v>
      </c>
      <c r="BL16" s="654">
        <v>15</v>
      </c>
      <c r="BM16" s="135">
        <f t="shared" si="26"/>
        <v>0</v>
      </c>
      <c r="BN16" s="137">
        <v>0</v>
      </c>
      <c r="BO16" s="654"/>
      <c r="BP16" s="135">
        <f t="shared" si="27"/>
        <v>0</v>
      </c>
      <c r="BQ16" s="137">
        <v>0</v>
      </c>
      <c r="BR16" s="133"/>
      <c r="BS16" s="135">
        <f t="shared" si="28"/>
        <v>15</v>
      </c>
      <c r="BT16" s="135">
        <v>0</v>
      </c>
      <c r="BU16" s="137">
        <v>15</v>
      </c>
      <c r="BV16" s="135">
        <f t="shared" si="29"/>
        <v>32</v>
      </c>
      <c r="BW16" s="135">
        <v>0</v>
      </c>
      <c r="BX16" s="137">
        <v>32</v>
      </c>
      <c r="BY16" s="72">
        <f>BV16/Q16</f>
        <v>1</v>
      </c>
    </row>
    <row r="17" spans="2:77" ht="14.4" thickBot="1" x14ac:dyDescent="0.3">
      <c r="B17" s="844"/>
      <c r="C17" s="886"/>
      <c r="D17" s="138" t="s">
        <v>32</v>
      </c>
      <c r="E17" s="57">
        <f t="shared" si="0"/>
        <v>12912.355000000001</v>
      </c>
      <c r="F17" s="58">
        <f t="shared" si="1"/>
        <v>1255.204</v>
      </c>
      <c r="G17" s="670">
        <f>F17/E17</f>
        <v>9.7209533040254842E-2</v>
      </c>
      <c r="H17" s="58">
        <f t="shared" si="3"/>
        <v>3030.5759999999996</v>
      </c>
      <c r="I17" s="61">
        <f t="shared" si="4"/>
        <v>4285.7800000000007</v>
      </c>
      <c r="J17" s="670">
        <f>I17/E17</f>
        <v>0.33191311732058176</v>
      </c>
      <c r="K17" s="61">
        <f t="shared" si="6"/>
        <v>5026.9108999999989</v>
      </c>
      <c r="L17" s="61">
        <f t="shared" si="7"/>
        <v>9312.6908999999996</v>
      </c>
      <c r="M17" s="670">
        <f>L17/E17</f>
        <v>0.72122327027099231</v>
      </c>
      <c r="N17" s="62">
        <f t="shared" si="9"/>
        <v>1720.33593</v>
      </c>
      <c r="O17" s="61">
        <f t="shared" si="32"/>
        <v>11033.026830000001</v>
      </c>
      <c r="P17" s="670">
        <f>O17/E17</f>
        <v>0.85445504170230757</v>
      </c>
      <c r="Q17" s="139">
        <f t="shared" si="10"/>
        <v>12912.355000000001</v>
      </c>
      <c r="R17" s="140">
        <f>R19+R21+R23+R25+R26</f>
        <v>0</v>
      </c>
      <c r="S17" s="651">
        <f>S19+S21+S23+S25+S27+S29+S31+S33</f>
        <v>12912.355000000001</v>
      </c>
      <c r="T17" s="142">
        <f t="shared" si="11"/>
        <v>302.16300000000001</v>
      </c>
      <c r="U17" s="143">
        <f>U19+U21+U23+U25+U26</f>
        <v>0</v>
      </c>
      <c r="V17" s="656">
        <f>V19+V21+V23+V25+V27+V29+V31+V33</f>
        <v>302.16300000000001</v>
      </c>
      <c r="W17" s="142">
        <f t="shared" si="12"/>
        <v>387.17200000000003</v>
      </c>
      <c r="X17" s="143">
        <f>X19+X21+X23+X25+X26</f>
        <v>0</v>
      </c>
      <c r="Y17" s="656">
        <f>Y19+Y21+Y23+Y25+Y27+Y29+Y31+Y33</f>
        <v>387.17200000000003</v>
      </c>
      <c r="Z17" s="142">
        <f t="shared" si="13"/>
        <v>565.86899999999991</v>
      </c>
      <c r="AA17" s="143">
        <f>AA19+AA21+AA23+AA25+AA26</f>
        <v>0</v>
      </c>
      <c r="AB17" s="656">
        <f>AB19+AB21+AB23+AB25+AB27+AB29+AB31+AB33</f>
        <v>565.86899999999991</v>
      </c>
      <c r="AC17" s="144">
        <f t="shared" si="14"/>
        <v>1255.204</v>
      </c>
      <c r="AD17" s="145">
        <f>AD19+AD21+AD29+AD31+AD33</f>
        <v>0</v>
      </c>
      <c r="AE17" s="651">
        <f>AE19+AE21+AE23+AE25+AE27+AE29+AE31+AE33</f>
        <v>1255.204</v>
      </c>
      <c r="AF17" s="144">
        <f t="shared" si="15"/>
        <v>1615.346</v>
      </c>
      <c r="AG17" s="145">
        <f>AG19+AG21+AG29+AG31+AG33</f>
        <v>0</v>
      </c>
      <c r="AH17" s="658">
        <f>AH19+AH21+AH23+AH25+AH27+AH29+AH31+AH33</f>
        <v>1615.346</v>
      </c>
      <c r="AI17" s="144">
        <f t="shared" si="16"/>
        <v>622.7059999999999</v>
      </c>
      <c r="AJ17" s="145">
        <f>AJ19+AJ21+AJ29+AJ31+AJ33</f>
        <v>0</v>
      </c>
      <c r="AK17" s="146">
        <f>AK19+AK21+AK23+AK25+AK27+AK29+AK31+AK33</f>
        <v>622.7059999999999</v>
      </c>
      <c r="AL17" s="144">
        <f t="shared" si="17"/>
        <v>792.524</v>
      </c>
      <c r="AM17" s="145">
        <f>AM19+AM21+AM29+AM31+AM33</f>
        <v>0</v>
      </c>
      <c r="AN17" s="146">
        <f>AN19+AN21+AN23+AN25+AN27+AN29+AN31+AN33</f>
        <v>792.524</v>
      </c>
      <c r="AO17" s="144">
        <f t="shared" si="18"/>
        <v>3030.5759999999996</v>
      </c>
      <c r="AP17" s="144">
        <f>AP19+AP21+AP29+AP31+AP33</f>
        <v>0</v>
      </c>
      <c r="AQ17" s="141">
        <f>AQ19+AQ21+AQ23+AQ25+AQ27+AQ29+AQ31+AQ33</f>
        <v>3030.5759999999996</v>
      </c>
      <c r="AR17" s="144">
        <f t="shared" si="19"/>
        <v>4285.7800000000007</v>
      </c>
      <c r="AS17" s="144">
        <f>AS19+AS21+AS29+AS31+AS33</f>
        <v>0</v>
      </c>
      <c r="AT17" s="141">
        <f>AT19+AT21+AT23+AT25+AT27+AT29+AT31+AT33</f>
        <v>4285.7800000000007</v>
      </c>
      <c r="AU17" s="144">
        <f t="shared" si="20"/>
        <v>1065.028</v>
      </c>
      <c r="AV17" s="145">
        <f>AV19+AV21+AV29+AV31+AV33</f>
        <v>0</v>
      </c>
      <c r="AW17" s="141">
        <v>1065.028</v>
      </c>
      <c r="AX17" s="144">
        <f t="shared" si="21"/>
        <v>744.27</v>
      </c>
      <c r="AY17" s="145">
        <f>AY19+AY21+AY29+AY31+AY33</f>
        <v>0</v>
      </c>
      <c r="AZ17" s="658">
        <v>744.27</v>
      </c>
      <c r="BA17" s="144">
        <f t="shared" si="22"/>
        <v>3217.6128999999996</v>
      </c>
      <c r="BB17" s="145">
        <f>BB19+BB21+BB29+BB31+BB33</f>
        <v>0</v>
      </c>
      <c r="BC17" s="658">
        <f>BC19+BC21+BC23+BC25+BC27+BC29+BC31+BC33</f>
        <v>3217.6128999999996</v>
      </c>
      <c r="BD17" s="144">
        <f t="shared" si="23"/>
        <v>5026.9108999999989</v>
      </c>
      <c r="BE17" s="144">
        <f>BE19+BE21+BE29+BE31+BE33</f>
        <v>0</v>
      </c>
      <c r="BF17" s="141">
        <f>BF19+BF21+BF23+BF25+BF27+BF29+BF31+BF33</f>
        <v>5026.9108999999989</v>
      </c>
      <c r="BG17" s="144">
        <f t="shared" si="24"/>
        <v>9312.6908999999996</v>
      </c>
      <c r="BH17" s="144">
        <f>BH19+BH21+BH29+BH31+BH33</f>
        <v>0</v>
      </c>
      <c r="BI17" s="141">
        <f>BI19+BI21+BI23+BI25+BI27+BI29+BI31+BI33</f>
        <v>9312.6908999999996</v>
      </c>
      <c r="BJ17" s="144">
        <f t="shared" si="25"/>
        <v>1720.33593</v>
      </c>
      <c r="BK17" s="145">
        <f>BK19+BK21+BK29+BK31+BK33</f>
        <v>0</v>
      </c>
      <c r="BL17" s="658">
        <f>BL19+BL21+BL23+BL25+BL27+BL29+BL31+BL33</f>
        <v>1720.33593</v>
      </c>
      <c r="BM17" s="144">
        <f t="shared" si="26"/>
        <v>0</v>
      </c>
      <c r="BN17" s="145">
        <f>BN19+BN21+BN29+BN31+BN33</f>
        <v>0</v>
      </c>
      <c r="BO17" s="658">
        <f>BO19+BO21+BO23+BO25+BO27+BO29+BO31+BO33</f>
        <v>0</v>
      </c>
      <c r="BP17" s="144">
        <f t="shared" si="27"/>
        <v>0</v>
      </c>
      <c r="BQ17" s="145">
        <f>BQ19+BQ21+BQ29+BQ31+BQ33</f>
        <v>0</v>
      </c>
      <c r="BR17" s="658">
        <f>BR19+BR21+BR23+BR25+BR27+BR29+BR31+BR33</f>
        <v>0</v>
      </c>
      <c r="BS17" s="144">
        <f t="shared" si="28"/>
        <v>1720.33593</v>
      </c>
      <c r="BT17" s="144">
        <f>BT19+BT21+BT29+BT31+BT33</f>
        <v>0</v>
      </c>
      <c r="BU17" s="145">
        <f>BU19+BU21+BU23+BU25+BU27+BU29+BU31+BU33</f>
        <v>1720.33593</v>
      </c>
      <c r="BV17" s="144">
        <f t="shared" si="29"/>
        <v>11033.026830000001</v>
      </c>
      <c r="BW17" s="144">
        <f>BW19+BW21+BW29+BW31+BW33</f>
        <v>0</v>
      </c>
      <c r="BX17" s="141">
        <f>BX19+BX21+BX23+BX25+BX27+BX29+BX31+BX33</f>
        <v>11033.026830000001</v>
      </c>
      <c r="BY17" s="72">
        <f>BV17/Q17</f>
        <v>0.85445504170230757</v>
      </c>
    </row>
    <row r="18" spans="2:77" ht="15.75" customHeight="1" x14ac:dyDescent="0.25">
      <c r="B18" s="887" t="s">
        <v>45</v>
      </c>
      <c r="C18" s="888" t="s">
        <v>46</v>
      </c>
      <c r="D18" s="669" t="s">
        <v>212</v>
      </c>
      <c r="E18" s="38">
        <f t="shared" si="0"/>
        <v>1228.4000000000001</v>
      </c>
      <c r="F18" s="240">
        <f t="shared" si="1"/>
        <v>0.61499999999999999</v>
      </c>
      <c r="G18" s="236">
        <f>F18/E18</f>
        <v>5.006512536633018E-4</v>
      </c>
      <c r="H18" s="240">
        <f t="shared" si="3"/>
        <v>3.3186</v>
      </c>
      <c r="I18" s="237">
        <f t="shared" si="4"/>
        <v>3.9336000000000002</v>
      </c>
      <c r="J18" s="236">
        <f>I18/E18</f>
        <v>3.2022142624552261E-3</v>
      </c>
      <c r="K18" s="237">
        <f t="shared" si="6"/>
        <v>6.3529999999999998</v>
      </c>
      <c r="L18" s="237">
        <f>BG18</f>
        <v>10.285600000000001</v>
      </c>
      <c r="M18" s="236">
        <f>L18/E18</f>
        <v>8.3731683490719626E-3</v>
      </c>
      <c r="N18" s="413">
        <f t="shared" si="9"/>
        <v>1.5349999999999999</v>
      </c>
      <c r="O18" s="237">
        <f t="shared" si="32"/>
        <v>11.820600000000001</v>
      </c>
      <c r="P18" s="236">
        <f>O18/E18</f>
        <v>9.6227613155323993E-3</v>
      </c>
      <c r="Q18" s="80">
        <f t="shared" si="10"/>
        <v>1228.4000000000001</v>
      </c>
      <c r="R18" s="148"/>
      <c r="S18" s="650">
        <v>1228.4000000000001</v>
      </c>
      <c r="T18" s="82">
        <f t="shared" si="11"/>
        <v>0.61499999999999999</v>
      </c>
      <c r="U18" s="149"/>
      <c r="V18" s="576">
        <v>0.61499999999999999</v>
      </c>
      <c r="W18" s="82">
        <f t="shared" si="12"/>
        <v>0</v>
      </c>
      <c r="X18" s="149"/>
      <c r="Y18" s="576"/>
      <c r="Z18" s="82">
        <f t="shared" si="13"/>
        <v>0</v>
      </c>
      <c r="AA18" s="149"/>
      <c r="AB18" s="576">
        <v>0</v>
      </c>
      <c r="AC18" s="151">
        <f t="shared" si="14"/>
        <v>0.61499999999999999</v>
      </c>
      <c r="AD18" s="151">
        <v>0</v>
      </c>
      <c r="AE18" s="152">
        <f t="shared" ref="AE18:AE32" si="34">T18+W18+Z18</f>
        <v>0.61499999999999999</v>
      </c>
      <c r="AF18" s="151">
        <f t="shared" si="15"/>
        <v>1.8315999999999999</v>
      </c>
      <c r="AG18" s="152">
        <v>0</v>
      </c>
      <c r="AH18" s="576">
        <v>1.8315999999999999</v>
      </c>
      <c r="AI18" s="151">
        <f t="shared" si="16"/>
        <v>0.71599999999999997</v>
      </c>
      <c r="AJ18" s="152">
        <v>0</v>
      </c>
      <c r="AK18" s="156">
        <v>0.71599999999999997</v>
      </c>
      <c r="AL18" s="151">
        <f t="shared" si="17"/>
        <v>0.77100000000000002</v>
      </c>
      <c r="AM18" s="152">
        <v>0</v>
      </c>
      <c r="AN18" s="156">
        <v>0.77100000000000002</v>
      </c>
      <c r="AO18" s="151">
        <f t="shared" si="18"/>
        <v>3.3186</v>
      </c>
      <c r="AP18" s="151">
        <v>0</v>
      </c>
      <c r="AQ18" s="152">
        <f t="shared" ref="AQ18:AQ33" si="35">AF18+AI18+AL18</f>
        <v>3.3186</v>
      </c>
      <c r="AR18" s="151">
        <f t="shared" si="19"/>
        <v>3.9336000000000002</v>
      </c>
      <c r="AS18" s="151">
        <v>0</v>
      </c>
      <c r="AT18" s="88">
        <f t="shared" ref="AT18:AT33" si="36">AC18+AO18</f>
        <v>3.9336000000000002</v>
      </c>
      <c r="AU18" s="151">
        <f t="shared" si="20"/>
        <v>0.95399999999999996</v>
      </c>
      <c r="AV18" s="152">
        <v>0</v>
      </c>
      <c r="AW18" s="150">
        <v>0.95399999999999996</v>
      </c>
      <c r="AX18" s="151">
        <f t="shared" si="21"/>
        <v>1</v>
      </c>
      <c r="AY18" s="152">
        <v>0</v>
      </c>
      <c r="AZ18" s="576">
        <v>1</v>
      </c>
      <c r="BA18" s="151">
        <f t="shared" si="22"/>
        <v>4.399</v>
      </c>
      <c r="BB18" s="152">
        <v>0</v>
      </c>
      <c r="BC18" s="576">
        <v>4.399</v>
      </c>
      <c r="BD18" s="151">
        <f t="shared" si="23"/>
        <v>6.3529999999999998</v>
      </c>
      <c r="BE18" s="151">
        <v>0</v>
      </c>
      <c r="BF18" s="88">
        <f t="shared" ref="BF18:BF33" si="37">AU18+AX18+BA18</f>
        <v>6.3529999999999998</v>
      </c>
      <c r="BG18" s="151">
        <f t="shared" si="24"/>
        <v>10.285600000000001</v>
      </c>
      <c r="BH18" s="151">
        <v>0</v>
      </c>
      <c r="BI18" s="88">
        <f>AR18+BD18-0.001</f>
        <v>10.285600000000001</v>
      </c>
      <c r="BJ18" s="151">
        <f t="shared" si="25"/>
        <v>1.5349999999999999</v>
      </c>
      <c r="BK18" s="152">
        <v>0</v>
      </c>
      <c r="BL18" s="576">
        <v>1.5349999999999999</v>
      </c>
      <c r="BM18" s="151">
        <f t="shared" si="26"/>
        <v>0</v>
      </c>
      <c r="BN18" s="152">
        <v>0</v>
      </c>
      <c r="BO18" s="576"/>
      <c r="BP18" s="151">
        <f t="shared" si="27"/>
        <v>0</v>
      </c>
      <c r="BQ18" s="152">
        <v>0</v>
      </c>
      <c r="BR18" s="576"/>
      <c r="BS18" s="151">
        <f t="shared" si="28"/>
        <v>1.5349999999999999</v>
      </c>
      <c r="BT18" s="151">
        <v>0</v>
      </c>
      <c r="BU18" s="88">
        <f t="shared" ref="BU18:BU33" si="38">BJ18+BM18+BP18</f>
        <v>1.5349999999999999</v>
      </c>
      <c r="BV18" s="151">
        <f t="shared" si="29"/>
        <v>11.820600000000001</v>
      </c>
      <c r="BW18" s="151">
        <v>0</v>
      </c>
      <c r="BX18" s="88">
        <f t="shared" ref="BX18:BX33" si="39">BG18+BS18</f>
        <v>11.820600000000001</v>
      </c>
      <c r="BY18" s="90">
        <f>BV18/Q18</f>
        <v>9.6227613155323993E-3</v>
      </c>
    </row>
    <row r="19" spans="2:77" ht="15.75" customHeight="1" x14ac:dyDescent="0.25">
      <c r="B19" s="826"/>
      <c r="C19" s="889"/>
      <c r="D19" s="153" t="s">
        <v>32</v>
      </c>
      <c r="E19" s="38">
        <f t="shared" si="0"/>
        <v>7899.29</v>
      </c>
      <c r="F19" s="75">
        <f t="shared" si="1"/>
        <v>302.16300000000001</v>
      </c>
      <c r="G19" s="76">
        <f>F19/E19</f>
        <v>3.8251918843339089E-2</v>
      </c>
      <c r="H19" s="75">
        <f t="shared" si="3"/>
        <v>1763.713</v>
      </c>
      <c r="I19" s="78">
        <f t="shared" si="4"/>
        <v>2065.8760000000002</v>
      </c>
      <c r="J19" s="76">
        <f>I19/E19</f>
        <v>0.26152679544617302</v>
      </c>
      <c r="K19" s="78">
        <f t="shared" si="6"/>
        <v>3338.6654499999995</v>
      </c>
      <c r="L19" s="78">
        <f t="shared" si="7"/>
        <v>5404.5414499999997</v>
      </c>
      <c r="M19" s="76">
        <f>L19/E19</f>
        <v>0.68418066054037763</v>
      </c>
      <c r="N19" s="79">
        <f t="shared" si="9"/>
        <v>792.18745000000001</v>
      </c>
      <c r="O19" s="78">
        <f t="shared" si="32"/>
        <v>6196.7289000000001</v>
      </c>
      <c r="P19" s="76">
        <f>O19/E19</f>
        <v>0.78446656598251241</v>
      </c>
      <c r="Q19" s="91">
        <f t="shared" si="10"/>
        <v>7899.29</v>
      </c>
      <c r="R19" s="154"/>
      <c r="S19" s="628">
        <v>7899.29</v>
      </c>
      <c r="T19" s="93">
        <f t="shared" si="11"/>
        <v>302.16300000000001</v>
      </c>
      <c r="U19" s="155"/>
      <c r="V19" s="156">
        <v>302.16300000000001</v>
      </c>
      <c r="W19" s="93">
        <f t="shared" si="12"/>
        <v>0</v>
      </c>
      <c r="X19" s="155"/>
      <c r="Y19" s="156"/>
      <c r="Z19" s="93">
        <f t="shared" si="13"/>
        <v>0</v>
      </c>
      <c r="AA19" s="155"/>
      <c r="AB19" s="156">
        <v>0</v>
      </c>
      <c r="AC19" s="87">
        <f t="shared" si="14"/>
        <v>302.16300000000001</v>
      </c>
      <c r="AD19" s="87">
        <v>0</v>
      </c>
      <c r="AE19" s="88">
        <f t="shared" si="34"/>
        <v>302.16300000000001</v>
      </c>
      <c r="AF19" s="87">
        <f t="shared" si="15"/>
        <v>972.51</v>
      </c>
      <c r="AG19" s="88">
        <v>0</v>
      </c>
      <c r="AH19" s="156">
        <v>972.51</v>
      </c>
      <c r="AI19" s="87">
        <f t="shared" si="16"/>
        <v>380.762</v>
      </c>
      <c r="AJ19" s="88">
        <v>0</v>
      </c>
      <c r="AK19" s="156">
        <v>380.762</v>
      </c>
      <c r="AL19" s="87">
        <f t="shared" si="17"/>
        <v>410.44099999999997</v>
      </c>
      <c r="AM19" s="88">
        <v>0</v>
      </c>
      <c r="AN19" s="156">
        <v>410.44099999999997</v>
      </c>
      <c r="AO19" s="87">
        <f t="shared" si="18"/>
        <v>1763.713</v>
      </c>
      <c r="AP19" s="87">
        <v>0</v>
      </c>
      <c r="AQ19" s="88">
        <f t="shared" si="35"/>
        <v>1763.713</v>
      </c>
      <c r="AR19" s="87">
        <f t="shared" si="19"/>
        <v>2065.8760000000002</v>
      </c>
      <c r="AS19" s="87">
        <v>0</v>
      </c>
      <c r="AT19" s="88">
        <f t="shared" si="36"/>
        <v>2065.8760000000002</v>
      </c>
      <c r="AU19" s="87">
        <f t="shared" si="20"/>
        <v>530.06700000000001</v>
      </c>
      <c r="AV19" s="88">
        <v>0</v>
      </c>
      <c r="AW19" s="157">
        <v>530.06700000000001</v>
      </c>
      <c r="AX19" s="87">
        <f t="shared" si="21"/>
        <v>534.13699999999994</v>
      </c>
      <c r="AY19" s="88">
        <v>0</v>
      </c>
      <c r="AZ19" s="156">
        <v>534.13699999999994</v>
      </c>
      <c r="BA19" s="87">
        <f t="shared" si="22"/>
        <v>2274.4614499999998</v>
      </c>
      <c r="BB19" s="88">
        <v>0</v>
      </c>
      <c r="BC19" s="156">
        <v>2274.4614499999998</v>
      </c>
      <c r="BD19" s="87">
        <f t="shared" si="23"/>
        <v>3338.6654499999995</v>
      </c>
      <c r="BE19" s="87">
        <v>0</v>
      </c>
      <c r="BF19" s="88">
        <f t="shared" si="37"/>
        <v>3338.6654499999995</v>
      </c>
      <c r="BG19" s="87">
        <f t="shared" si="24"/>
        <v>5404.5414499999997</v>
      </c>
      <c r="BH19" s="87">
        <v>0</v>
      </c>
      <c r="BI19" s="88">
        <f t="shared" ref="BI19:BI21" si="40">AR19+BD19</f>
        <v>5404.5414499999997</v>
      </c>
      <c r="BJ19" s="87">
        <f t="shared" si="25"/>
        <v>792.18745000000001</v>
      </c>
      <c r="BK19" s="88">
        <v>0</v>
      </c>
      <c r="BL19" s="156">
        <v>792.18745000000001</v>
      </c>
      <c r="BM19" s="87">
        <f t="shared" si="26"/>
        <v>0</v>
      </c>
      <c r="BN19" s="88">
        <v>0</v>
      </c>
      <c r="BO19" s="156"/>
      <c r="BP19" s="87">
        <f t="shared" si="27"/>
        <v>0</v>
      </c>
      <c r="BQ19" s="88">
        <v>0</v>
      </c>
      <c r="BR19" s="156"/>
      <c r="BS19" s="87">
        <f t="shared" si="28"/>
        <v>792.18745000000001</v>
      </c>
      <c r="BT19" s="87">
        <v>0</v>
      </c>
      <c r="BU19" s="88">
        <f t="shared" si="38"/>
        <v>792.18745000000001</v>
      </c>
      <c r="BV19" s="87">
        <f t="shared" si="29"/>
        <v>6196.7289000000001</v>
      </c>
      <c r="BW19" s="87">
        <v>0</v>
      </c>
      <c r="BX19" s="88">
        <f t="shared" si="39"/>
        <v>6196.7289000000001</v>
      </c>
      <c r="BY19" s="90">
        <f>BV19/Q19</f>
        <v>0.78446656598251241</v>
      </c>
    </row>
    <row r="20" spans="2:77" ht="18.75" customHeight="1" x14ac:dyDescent="0.25">
      <c r="B20" s="825" t="s">
        <v>48</v>
      </c>
      <c r="C20" s="890" t="s">
        <v>49</v>
      </c>
      <c r="D20" s="153" t="s">
        <v>36</v>
      </c>
      <c r="E20" s="38">
        <f t="shared" si="0"/>
        <v>0</v>
      </c>
      <c r="F20" s="75">
        <f t="shared" si="1"/>
        <v>0</v>
      </c>
      <c r="G20" s="76">
        <v>0</v>
      </c>
      <c r="H20" s="75">
        <f t="shared" si="3"/>
        <v>0</v>
      </c>
      <c r="I20" s="78">
        <f t="shared" si="4"/>
        <v>0</v>
      </c>
      <c r="J20" s="76">
        <v>0</v>
      </c>
      <c r="K20" s="78">
        <f t="shared" si="6"/>
        <v>0</v>
      </c>
      <c r="L20" s="78">
        <f t="shared" si="7"/>
        <v>0</v>
      </c>
      <c r="M20" s="76"/>
      <c r="N20" s="79">
        <f t="shared" si="9"/>
        <v>0</v>
      </c>
      <c r="O20" s="78">
        <f t="shared" si="32"/>
        <v>0</v>
      </c>
      <c r="P20" s="76"/>
      <c r="Q20" s="91">
        <f t="shared" si="10"/>
        <v>0</v>
      </c>
      <c r="R20" s="92">
        <v>0</v>
      </c>
      <c r="S20" s="628">
        <v>0</v>
      </c>
      <c r="T20" s="93">
        <f t="shared" si="11"/>
        <v>0</v>
      </c>
      <c r="U20" s="94">
        <v>0</v>
      </c>
      <c r="V20" s="156"/>
      <c r="W20" s="93">
        <f t="shared" si="12"/>
        <v>0</v>
      </c>
      <c r="X20" s="94">
        <v>0</v>
      </c>
      <c r="Y20" s="156"/>
      <c r="Z20" s="93">
        <f t="shared" si="13"/>
        <v>0</v>
      </c>
      <c r="AA20" s="94">
        <v>0</v>
      </c>
      <c r="AB20" s="156">
        <v>0</v>
      </c>
      <c r="AC20" s="87">
        <f t="shared" si="14"/>
        <v>0</v>
      </c>
      <c r="AD20" s="87">
        <v>0</v>
      </c>
      <c r="AE20" s="88">
        <f t="shared" si="34"/>
        <v>0</v>
      </c>
      <c r="AF20" s="87">
        <f t="shared" si="15"/>
        <v>0</v>
      </c>
      <c r="AG20" s="88">
        <v>0</v>
      </c>
      <c r="AH20" s="156">
        <v>0</v>
      </c>
      <c r="AI20" s="87">
        <f t="shared" si="16"/>
        <v>0</v>
      </c>
      <c r="AJ20" s="88">
        <v>0</v>
      </c>
      <c r="AK20" s="156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0</v>
      </c>
      <c r="AS20" s="87">
        <v>0</v>
      </c>
      <c r="AT20" s="88">
        <f t="shared" si="36"/>
        <v>0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6">
        <v>0</v>
      </c>
      <c r="BA20" s="87">
        <f t="shared" si="22"/>
        <v>0</v>
      </c>
      <c r="BB20" s="88">
        <v>0</v>
      </c>
      <c r="BC20" s="156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f t="shared" si="40"/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>
        <v>0</v>
      </c>
      <c r="BP20" s="87">
        <f t="shared" si="27"/>
        <v>0</v>
      </c>
      <c r="BQ20" s="88">
        <v>0</v>
      </c>
      <c r="BR20" s="156">
        <v>0</v>
      </c>
      <c r="BS20" s="87">
        <f t="shared" si="28"/>
        <v>0</v>
      </c>
      <c r="BT20" s="87">
        <v>0</v>
      </c>
      <c r="BU20" s="88">
        <f t="shared" si="38"/>
        <v>0</v>
      </c>
      <c r="BV20" s="87">
        <f t="shared" si="29"/>
        <v>0</v>
      </c>
      <c r="BW20" s="87">
        <v>0</v>
      </c>
      <c r="BX20" s="88">
        <f t="shared" si="39"/>
        <v>0</v>
      </c>
      <c r="BY20" s="90"/>
    </row>
    <row r="21" spans="2:77" ht="18.75" customHeight="1" x14ac:dyDescent="0.25">
      <c r="B21" s="826"/>
      <c r="C21" s="890"/>
      <c r="D21" s="153" t="s">
        <v>32</v>
      </c>
      <c r="E21" s="38">
        <f t="shared" si="0"/>
        <v>0</v>
      </c>
      <c r="F21" s="75">
        <f t="shared" si="1"/>
        <v>0</v>
      </c>
      <c r="G21" s="76">
        <v>0</v>
      </c>
      <c r="H21" s="75">
        <f t="shared" si="3"/>
        <v>0</v>
      </c>
      <c r="I21" s="78">
        <f t="shared" si="4"/>
        <v>0</v>
      </c>
      <c r="J21" s="76">
        <v>0</v>
      </c>
      <c r="K21" s="78">
        <f t="shared" si="6"/>
        <v>0</v>
      </c>
      <c r="L21" s="78">
        <f t="shared" si="7"/>
        <v>0</v>
      </c>
      <c r="M21" s="76"/>
      <c r="N21" s="79">
        <f t="shared" si="9"/>
        <v>0</v>
      </c>
      <c r="O21" s="78">
        <f t="shared" si="32"/>
        <v>0</v>
      </c>
      <c r="P21" s="76"/>
      <c r="Q21" s="91">
        <f t="shared" si="10"/>
        <v>0</v>
      </c>
      <c r="R21" s="92">
        <v>0</v>
      </c>
      <c r="S21" s="628">
        <v>0</v>
      </c>
      <c r="T21" s="93">
        <f t="shared" si="11"/>
        <v>0</v>
      </c>
      <c r="U21" s="94">
        <v>0</v>
      </c>
      <c r="V21" s="156"/>
      <c r="W21" s="93">
        <f t="shared" si="12"/>
        <v>0</v>
      </c>
      <c r="X21" s="94">
        <v>0</v>
      </c>
      <c r="Y21" s="156"/>
      <c r="Z21" s="93">
        <f t="shared" si="13"/>
        <v>0</v>
      </c>
      <c r="AA21" s="94">
        <v>0</v>
      </c>
      <c r="AB21" s="156">
        <v>0</v>
      </c>
      <c r="AC21" s="87">
        <f t="shared" si="14"/>
        <v>0</v>
      </c>
      <c r="AD21" s="87">
        <v>0</v>
      </c>
      <c r="AE21" s="88">
        <f t="shared" si="34"/>
        <v>0</v>
      </c>
      <c r="AF21" s="87">
        <f t="shared" si="15"/>
        <v>0</v>
      </c>
      <c r="AG21" s="88">
        <v>0</v>
      </c>
      <c r="AH21" s="156">
        <v>0</v>
      </c>
      <c r="AI21" s="87">
        <f t="shared" si="16"/>
        <v>0</v>
      </c>
      <c r="AJ21" s="88">
        <v>0</v>
      </c>
      <c r="AK21" s="156">
        <v>0</v>
      </c>
      <c r="AL21" s="87">
        <f t="shared" si="17"/>
        <v>0</v>
      </c>
      <c r="AM21" s="88">
        <v>0</v>
      </c>
      <c r="AN21" s="156">
        <v>0</v>
      </c>
      <c r="AO21" s="87">
        <f t="shared" si="18"/>
        <v>0</v>
      </c>
      <c r="AP21" s="87">
        <v>0</v>
      </c>
      <c r="AQ21" s="88">
        <f t="shared" si="35"/>
        <v>0</v>
      </c>
      <c r="AR21" s="87">
        <f t="shared" si="19"/>
        <v>0</v>
      </c>
      <c r="AS21" s="87">
        <v>0</v>
      </c>
      <c r="AT21" s="88">
        <f t="shared" si="36"/>
        <v>0</v>
      </c>
      <c r="AU21" s="87">
        <f t="shared" si="20"/>
        <v>0</v>
      </c>
      <c r="AV21" s="88">
        <v>0</v>
      </c>
      <c r="AW21" s="157">
        <v>0</v>
      </c>
      <c r="AX21" s="87">
        <f t="shared" si="21"/>
        <v>0</v>
      </c>
      <c r="AY21" s="88">
        <v>0</v>
      </c>
      <c r="AZ21" s="156">
        <v>0</v>
      </c>
      <c r="BA21" s="87">
        <f t="shared" si="22"/>
        <v>0</v>
      </c>
      <c r="BB21" s="88">
        <v>0</v>
      </c>
      <c r="BC21" s="156">
        <v>0</v>
      </c>
      <c r="BD21" s="87">
        <f t="shared" si="23"/>
        <v>0</v>
      </c>
      <c r="BE21" s="87">
        <v>0</v>
      </c>
      <c r="BF21" s="88">
        <f t="shared" si="37"/>
        <v>0</v>
      </c>
      <c r="BG21" s="87">
        <f t="shared" si="24"/>
        <v>0</v>
      </c>
      <c r="BH21" s="87">
        <v>0</v>
      </c>
      <c r="BI21" s="88">
        <f t="shared" si="40"/>
        <v>0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>
        <v>0</v>
      </c>
      <c r="BP21" s="87">
        <f t="shared" si="27"/>
        <v>0</v>
      </c>
      <c r="BQ21" s="88">
        <v>0</v>
      </c>
      <c r="BR21" s="156">
        <v>0</v>
      </c>
      <c r="BS21" s="87">
        <f t="shared" si="28"/>
        <v>0</v>
      </c>
      <c r="BT21" s="87">
        <v>0</v>
      </c>
      <c r="BU21" s="88">
        <f t="shared" si="38"/>
        <v>0</v>
      </c>
      <c r="BV21" s="87">
        <f t="shared" si="29"/>
        <v>0</v>
      </c>
      <c r="BW21" s="87">
        <v>0</v>
      </c>
      <c r="BX21" s="88">
        <f t="shared" si="39"/>
        <v>0</v>
      </c>
      <c r="BY21" s="90"/>
    </row>
    <row r="22" spans="2:77" ht="18.75" customHeight="1" x14ac:dyDescent="0.25">
      <c r="B22" s="825" t="s">
        <v>50</v>
      </c>
      <c r="C22" s="891" t="s">
        <v>51</v>
      </c>
      <c r="D22" s="153" t="s">
        <v>52</v>
      </c>
      <c r="E22" s="38">
        <f t="shared" si="0"/>
        <v>2.1739999999999999</v>
      </c>
      <c r="F22" s="75">
        <f t="shared" si="1"/>
        <v>0.6</v>
      </c>
      <c r="G22" s="76">
        <f t="shared" ref="G22:G27" si="41">F22/E22</f>
        <v>0.27598896044158233</v>
      </c>
      <c r="H22" s="75">
        <f t="shared" si="3"/>
        <v>0.45700000000000002</v>
      </c>
      <c r="I22" s="78">
        <f t="shared" si="4"/>
        <v>1.0569999999999999</v>
      </c>
      <c r="J22" s="76">
        <f t="shared" ref="J22:J27" si="42">I22/E22</f>
        <v>0.48620055197792089</v>
      </c>
      <c r="K22" s="78">
        <f t="shared" si="6"/>
        <v>0.39800000000000002</v>
      </c>
      <c r="L22" s="78">
        <f t="shared" si="7"/>
        <v>1.4550000000000001</v>
      </c>
      <c r="M22" s="76">
        <f t="shared" ref="M22:M27" si="43">L22/E22</f>
        <v>0.66927322907083719</v>
      </c>
      <c r="N22" s="79">
        <f t="shared" si="9"/>
        <v>0.49199999999999999</v>
      </c>
      <c r="O22" s="78">
        <f t="shared" si="32"/>
        <v>1.9470000000000001</v>
      </c>
      <c r="P22" s="76">
        <f t="shared" ref="P22:P27" si="44">O22/E22</f>
        <v>0.89558417663293477</v>
      </c>
      <c r="Q22" s="91">
        <f t="shared" si="10"/>
        <v>2.1739999999999999</v>
      </c>
      <c r="R22" s="92">
        <v>0</v>
      </c>
      <c r="S22" s="628">
        <v>2.1739999999999999</v>
      </c>
      <c r="T22" s="93">
        <f t="shared" si="11"/>
        <v>0</v>
      </c>
      <c r="U22" s="94">
        <v>0</v>
      </c>
      <c r="V22" s="156"/>
      <c r="W22" s="93">
        <f t="shared" si="12"/>
        <v>0.34699999999999998</v>
      </c>
      <c r="X22" s="94">
        <v>0</v>
      </c>
      <c r="Y22" s="156">
        <v>0.34699999999999998</v>
      </c>
      <c r="Z22" s="93">
        <f t="shared" si="13"/>
        <v>0.253</v>
      </c>
      <c r="AA22" s="94">
        <v>0</v>
      </c>
      <c r="AB22" s="156">
        <v>0.253</v>
      </c>
      <c r="AC22" s="87">
        <f t="shared" si="14"/>
        <v>0.6</v>
      </c>
      <c r="AD22" s="87">
        <v>0</v>
      </c>
      <c r="AE22" s="88">
        <f t="shared" si="34"/>
        <v>0.6</v>
      </c>
      <c r="AF22" s="87">
        <f t="shared" si="15"/>
        <v>0.32400000000000001</v>
      </c>
      <c r="AG22" s="88">
        <v>0</v>
      </c>
      <c r="AH22" s="156">
        <v>0.32400000000000001</v>
      </c>
      <c r="AI22" s="87">
        <f t="shared" si="16"/>
        <v>0.13300000000000001</v>
      </c>
      <c r="AJ22" s="88">
        <v>0</v>
      </c>
      <c r="AK22" s="156">
        <v>0.13300000000000001</v>
      </c>
      <c r="AL22" s="87">
        <f t="shared" si="17"/>
        <v>0</v>
      </c>
      <c r="AM22" s="88">
        <v>0</v>
      </c>
      <c r="AN22" s="156"/>
      <c r="AO22" s="87">
        <f t="shared" si="18"/>
        <v>0.45700000000000002</v>
      </c>
      <c r="AP22" s="87">
        <v>0</v>
      </c>
      <c r="AQ22" s="88">
        <f t="shared" si="35"/>
        <v>0.45700000000000002</v>
      </c>
      <c r="AR22" s="87">
        <f t="shared" si="19"/>
        <v>1.0569999999999999</v>
      </c>
      <c r="AS22" s="87">
        <v>0</v>
      </c>
      <c r="AT22" s="88">
        <f t="shared" si="36"/>
        <v>1.0569999999999999</v>
      </c>
      <c r="AU22" s="87">
        <f t="shared" si="20"/>
        <v>0.307</v>
      </c>
      <c r="AV22" s="88">
        <v>0</v>
      </c>
      <c r="AW22" s="157">
        <v>0.307</v>
      </c>
      <c r="AX22" s="87">
        <f t="shared" si="21"/>
        <v>0</v>
      </c>
      <c r="AY22" s="88">
        <v>0</v>
      </c>
      <c r="AZ22" s="156"/>
      <c r="BA22" s="87">
        <f t="shared" si="22"/>
        <v>9.0999999999999998E-2</v>
      </c>
      <c r="BB22" s="88">
        <v>0</v>
      </c>
      <c r="BC22" s="156">
        <v>9.0999999999999998E-2</v>
      </c>
      <c r="BD22" s="87">
        <f t="shared" si="23"/>
        <v>0.39800000000000002</v>
      </c>
      <c r="BE22" s="87">
        <v>0</v>
      </c>
      <c r="BF22" s="88">
        <f t="shared" si="37"/>
        <v>0.39800000000000002</v>
      </c>
      <c r="BG22" s="87">
        <f t="shared" si="24"/>
        <v>1.4550000000000001</v>
      </c>
      <c r="BH22" s="87">
        <v>0</v>
      </c>
      <c r="BI22" s="88">
        <f>AR22+BD22</f>
        <v>1.4550000000000001</v>
      </c>
      <c r="BJ22" s="87">
        <f t="shared" si="25"/>
        <v>0.49199999999999999</v>
      </c>
      <c r="BK22" s="88">
        <v>0</v>
      </c>
      <c r="BL22" s="156">
        <v>0.49199999999999999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0.49199999999999999</v>
      </c>
      <c r="BT22" s="87">
        <v>0</v>
      </c>
      <c r="BU22" s="88">
        <f t="shared" si="38"/>
        <v>0.49199999999999999</v>
      </c>
      <c r="BV22" s="87">
        <f t="shared" si="29"/>
        <v>1.9470000000000001</v>
      </c>
      <c r="BW22" s="87">
        <v>0</v>
      </c>
      <c r="BX22" s="88">
        <f t="shared" si="39"/>
        <v>1.9470000000000001</v>
      </c>
      <c r="BY22" s="90">
        <f t="shared" ref="BY22:BY27" si="45">BV22/Q22</f>
        <v>0.89558417663293477</v>
      </c>
    </row>
    <row r="23" spans="2:77" ht="18.75" customHeight="1" x14ac:dyDescent="0.25">
      <c r="B23" s="826"/>
      <c r="C23" s="891"/>
      <c r="D23" s="153" t="s">
        <v>32</v>
      </c>
      <c r="E23" s="38">
        <f t="shared" si="0"/>
        <v>1451.8074999999999</v>
      </c>
      <c r="F23" s="75">
        <f t="shared" si="1"/>
        <v>352.40999999999997</v>
      </c>
      <c r="G23" s="76">
        <f t="shared" si="41"/>
        <v>0.24273879284960298</v>
      </c>
      <c r="H23" s="75">
        <f t="shared" si="3"/>
        <v>267.577</v>
      </c>
      <c r="I23" s="78">
        <f t="shared" si="4"/>
        <v>619.98699999999997</v>
      </c>
      <c r="J23" s="76">
        <f t="shared" si="42"/>
        <v>0.42704490781319149</v>
      </c>
      <c r="K23" s="78">
        <f t="shared" si="6"/>
        <v>265.60444999999999</v>
      </c>
      <c r="L23" s="78">
        <f t="shared" si="7"/>
        <v>885.5914499999999</v>
      </c>
      <c r="M23" s="76">
        <f t="shared" si="43"/>
        <v>0.60999233713836021</v>
      </c>
      <c r="N23" s="79">
        <f t="shared" si="9"/>
        <v>265.505</v>
      </c>
      <c r="O23" s="78">
        <f t="shared" si="32"/>
        <v>1151.09645</v>
      </c>
      <c r="P23" s="76">
        <f t="shared" si="44"/>
        <v>0.79287126564644428</v>
      </c>
      <c r="Q23" s="91">
        <f t="shared" si="10"/>
        <v>1451.8074999999999</v>
      </c>
      <c r="R23" s="92">
        <v>0</v>
      </c>
      <c r="S23" s="628">
        <v>1451.8074999999999</v>
      </c>
      <c r="T23" s="93">
        <f t="shared" si="11"/>
        <v>0</v>
      </c>
      <c r="U23" s="94">
        <v>0</v>
      </c>
      <c r="V23" s="156"/>
      <c r="W23" s="93">
        <f t="shared" si="12"/>
        <v>204.017</v>
      </c>
      <c r="X23" s="94">
        <v>0</v>
      </c>
      <c r="Y23" s="156">
        <v>204.017</v>
      </c>
      <c r="Z23" s="93">
        <f t="shared" si="13"/>
        <v>148.393</v>
      </c>
      <c r="AA23" s="94">
        <v>0</v>
      </c>
      <c r="AB23" s="156">
        <v>148.393</v>
      </c>
      <c r="AC23" s="87">
        <f t="shared" si="14"/>
        <v>352.40999999999997</v>
      </c>
      <c r="AD23" s="87">
        <v>0</v>
      </c>
      <c r="AE23" s="88">
        <f t="shared" si="34"/>
        <v>352.40999999999997</v>
      </c>
      <c r="AF23" s="87">
        <f t="shared" si="15"/>
        <v>186.71600000000001</v>
      </c>
      <c r="AG23" s="88">
        <v>0</v>
      </c>
      <c r="AH23" s="156">
        <v>186.71600000000001</v>
      </c>
      <c r="AI23" s="87">
        <f t="shared" si="16"/>
        <v>80.861000000000004</v>
      </c>
      <c r="AJ23" s="88">
        <v>0</v>
      </c>
      <c r="AK23" s="156">
        <v>80.861000000000004</v>
      </c>
      <c r="AL23" s="87">
        <f t="shared" si="17"/>
        <v>0</v>
      </c>
      <c r="AM23" s="88">
        <v>0</v>
      </c>
      <c r="AN23" s="156"/>
      <c r="AO23" s="87">
        <f t="shared" si="18"/>
        <v>267.577</v>
      </c>
      <c r="AP23" s="87">
        <v>0</v>
      </c>
      <c r="AQ23" s="88">
        <f t="shared" si="35"/>
        <v>267.577</v>
      </c>
      <c r="AR23" s="87">
        <f t="shared" si="19"/>
        <v>619.98699999999997</v>
      </c>
      <c r="AS23" s="87">
        <v>0</v>
      </c>
      <c r="AT23" s="88">
        <f t="shared" si="36"/>
        <v>619.98699999999997</v>
      </c>
      <c r="AU23" s="87">
        <f t="shared" si="20"/>
        <v>212.26300000000001</v>
      </c>
      <c r="AV23" s="88">
        <v>0</v>
      </c>
      <c r="AW23" s="157">
        <v>212.26300000000001</v>
      </c>
      <c r="AX23" s="87">
        <f t="shared" si="21"/>
        <v>0</v>
      </c>
      <c r="AY23" s="88">
        <v>0</v>
      </c>
      <c r="AZ23" s="156"/>
      <c r="BA23" s="87">
        <f t="shared" si="22"/>
        <v>53.341450000000002</v>
      </c>
      <c r="BB23" s="88">
        <v>0</v>
      </c>
      <c r="BC23" s="156">
        <v>53.341450000000002</v>
      </c>
      <c r="BD23" s="87">
        <f t="shared" si="23"/>
        <v>265.60444999999999</v>
      </c>
      <c r="BE23" s="87">
        <v>0</v>
      </c>
      <c r="BF23" s="88">
        <f t="shared" si="37"/>
        <v>265.60444999999999</v>
      </c>
      <c r="BG23" s="87">
        <f t="shared" si="24"/>
        <v>885.5914499999999</v>
      </c>
      <c r="BH23" s="87">
        <v>0</v>
      </c>
      <c r="BI23" s="88">
        <f>AR23+BD23</f>
        <v>885.5914499999999</v>
      </c>
      <c r="BJ23" s="87">
        <f t="shared" si="25"/>
        <v>265.505</v>
      </c>
      <c r="BK23" s="88">
        <v>0</v>
      </c>
      <c r="BL23" s="156">
        <v>265.505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265.505</v>
      </c>
      <c r="BT23" s="87">
        <v>0</v>
      </c>
      <c r="BU23" s="88">
        <f t="shared" si="38"/>
        <v>265.505</v>
      </c>
      <c r="BV23" s="87">
        <f t="shared" si="29"/>
        <v>1151.09645</v>
      </c>
      <c r="BW23" s="87">
        <v>0</v>
      </c>
      <c r="BX23" s="88">
        <f t="shared" si="39"/>
        <v>1151.09645</v>
      </c>
      <c r="BY23" s="90">
        <f t="shared" si="45"/>
        <v>0.79287126564644428</v>
      </c>
    </row>
    <row r="24" spans="2:77" ht="18.75" customHeight="1" x14ac:dyDescent="0.25">
      <c r="B24" s="825" t="s">
        <v>53</v>
      </c>
      <c r="C24" s="891" t="s">
        <v>54</v>
      </c>
      <c r="D24" s="153" t="s">
        <v>36</v>
      </c>
      <c r="E24" s="38">
        <f t="shared" si="0"/>
        <v>2.5070000000000001</v>
      </c>
      <c r="F24" s="75">
        <f t="shared" si="1"/>
        <v>0.33400000000000002</v>
      </c>
      <c r="G24" s="76">
        <f t="shared" si="41"/>
        <v>0.13322696449940169</v>
      </c>
      <c r="H24" s="75">
        <f t="shared" si="3"/>
        <v>0.85499999999999998</v>
      </c>
      <c r="I24" s="78">
        <f t="shared" si="4"/>
        <v>1.1890000000000001</v>
      </c>
      <c r="J24" s="76">
        <f t="shared" si="42"/>
        <v>0.4742720382927802</v>
      </c>
      <c r="K24" s="78">
        <f t="shared" si="6"/>
        <v>1.1930000000000001</v>
      </c>
      <c r="L24" s="78">
        <f t="shared" si="7"/>
        <v>2.3820000000000001</v>
      </c>
      <c r="M24" s="76">
        <f t="shared" si="43"/>
        <v>0.95013960909453532</v>
      </c>
      <c r="N24" s="79">
        <f t="shared" si="9"/>
        <v>0.27600000000000002</v>
      </c>
      <c r="O24" s="78">
        <f t="shared" si="32"/>
        <v>2.6580000000000004</v>
      </c>
      <c r="P24" s="76">
        <f t="shared" si="44"/>
        <v>1.0602313522138014</v>
      </c>
      <c r="Q24" s="91">
        <f t="shared" si="10"/>
        <v>2.5070000000000001</v>
      </c>
      <c r="R24" s="92">
        <v>0</v>
      </c>
      <c r="S24" s="628">
        <v>2.5070000000000001</v>
      </c>
      <c r="T24" s="93">
        <f t="shared" si="11"/>
        <v>0</v>
      </c>
      <c r="U24" s="94">
        <v>0</v>
      </c>
      <c r="V24" s="156"/>
      <c r="W24" s="93">
        <f t="shared" si="12"/>
        <v>0.25900000000000001</v>
      </c>
      <c r="X24" s="94">
        <v>0</v>
      </c>
      <c r="Y24" s="156">
        <v>0.25900000000000001</v>
      </c>
      <c r="Z24" s="93">
        <f t="shared" si="13"/>
        <v>7.4999999999999997E-2</v>
      </c>
      <c r="AA24" s="94">
        <v>0</v>
      </c>
      <c r="AB24" s="156">
        <v>7.4999999999999997E-2</v>
      </c>
      <c r="AC24" s="87">
        <f t="shared" si="14"/>
        <v>0.33400000000000002</v>
      </c>
      <c r="AD24" s="87">
        <v>0</v>
      </c>
      <c r="AE24" s="88">
        <f t="shared" si="34"/>
        <v>0.33400000000000002</v>
      </c>
      <c r="AF24" s="87">
        <f t="shared" si="15"/>
        <v>0.61699999999999999</v>
      </c>
      <c r="AG24" s="88">
        <v>0</v>
      </c>
      <c r="AH24" s="156">
        <v>0.61699999999999999</v>
      </c>
      <c r="AI24" s="87">
        <f t="shared" si="16"/>
        <v>9.9000000000000005E-2</v>
      </c>
      <c r="AJ24" s="88">
        <v>0</v>
      </c>
      <c r="AK24" s="156">
        <v>9.9000000000000005E-2</v>
      </c>
      <c r="AL24" s="87">
        <f t="shared" si="17"/>
        <v>0.13900000000000001</v>
      </c>
      <c r="AM24" s="88">
        <v>0</v>
      </c>
      <c r="AN24" s="156">
        <v>0.13900000000000001</v>
      </c>
      <c r="AO24" s="87">
        <f t="shared" si="18"/>
        <v>0.85499999999999998</v>
      </c>
      <c r="AP24" s="87">
        <v>0</v>
      </c>
      <c r="AQ24" s="88">
        <f t="shared" si="35"/>
        <v>0.85499999999999998</v>
      </c>
      <c r="AR24" s="87">
        <f t="shared" si="19"/>
        <v>1.1890000000000001</v>
      </c>
      <c r="AS24" s="87">
        <v>0</v>
      </c>
      <c r="AT24" s="88">
        <f t="shared" si="36"/>
        <v>1.1890000000000001</v>
      </c>
      <c r="AU24" s="87">
        <f t="shared" si="20"/>
        <v>0.128</v>
      </c>
      <c r="AV24" s="88">
        <v>0</v>
      </c>
      <c r="AW24" s="157">
        <v>0.128</v>
      </c>
      <c r="AX24" s="87">
        <f t="shared" si="21"/>
        <v>0.17499999999999999</v>
      </c>
      <c r="AY24" s="88">
        <v>0</v>
      </c>
      <c r="AZ24" s="156">
        <v>0.17499999999999999</v>
      </c>
      <c r="BA24" s="87">
        <f t="shared" si="22"/>
        <v>0.89</v>
      </c>
      <c r="BB24" s="88">
        <v>0</v>
      </c>
      <c r="BC24" s="156">
        <v>0.89</v>
      </c>
      <c r="BD24" s="87">
        <f t="shared" si="23"/>
        <v>1.1930000000000001</v>
      </c>
      <c r="BE24" s="87">
        <v>0</v>
      </c>
      <c r="BF24" s="88">
        <f t="shared" si="37"/>
        <v>1.1930000000000001</v>
      </c>
      <c r="BG24" s="87">
        <f t="shared" si="24"/>
        <v>2.3820000000000001</v>
      </c>
      <c r="BH24" s="87">
        <v>0</v>
      </c>
      <c r="BI24" s="88">
        <f t="shared" ref="BI24:BI33" si="46">AR24+BD24</f>
        <v>2.3820000000000001</v>
      </c>
      <c r="BJ24" s="87">
        <f t="shared" si="25"/>
        <v>0.27600000000000002</v>
      </c>
      <c r="BK24" s="88">
        <v>0</v>
      </c>
      <c r="BL24" s="156">
        <v>0.27600000000000002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0.27600000000000002</v>
      </c>
      <c r="BT24" s="87">
        <v>0</v>
      </c>
      <c r="BU24" s="88">
        <f t="shared" si="38"/>
        <v>0.27600000000000002</v>
      </c>
      <c r="BV24" s="87">
        <f t="shared" si="29"/>
        <v>2.6580000000000004</v>
      </c>
      <c r="BW24" s="87">
        <v>0</v>
      </c>
      <c r="BX24" s="88">
        <f t="shared" si="39"/>
        <v>2.6580000000000004</v>
      </c>
      <c r="BY24" s="90">
        <f t="shared" si="45"/>
        <v>1.0602313522138014</v>
      </c>
    </row>
    <row r="25" spans="2:77" ht="18.75" customHeight="1" x14ac:dyDescent="0.25">
      <c r="B25" s="826"/>
      <c r="C25" s="891"/>
      <c r="D25" s="153" t="s">
        <v>32</v>
      </c>
      <c r="E25" s="38">
        <f t="shared" si="0"/>
        <v>1581.1555000000001</v>
      </c>
      <c r="F25" s="75">
        <f t="shared" si="1"/>
        <v>236.30099999999999</v>
      </c>
      <c r="G25" s="76">
        <f t="shared" si="41"/>
        <v>0.14944829904459112</v>
      </c>
      <c r="H25" s="75">
        <f t="shared" si="3"/>
        <v>634.09300000000007</v>
      </c>
      <c r="I25" s="78">
        <f t="shared" si="4"/>
        <v>870.39400000000001</v>
      </c>
      <c r="J25" s="76">
        <f t="shared" si="42"/>
        <v>0.55047969665222674</v>
      </c>
      <c r="K25" s="78">
        <f t="shared" si="6"/>
        <v>842.19399999999996</v>
      </c>
      <c r="L25" s="78">
        <f t="shared" si="7"/>
        <v>1712.588</v>
      </c>
      <c r="M25" s="76">
        <f t="shared" si="43"/>
        <v>1.0831243353357718</v>
      </c>
      <c r="N25" s="79">
        <f t="shared" si="9"/>
        <v>233.04400000000001</v>
      </c>
      <c r="O25" s="78">
        <f t="shared" si="32"/>
        <v>1945.6320000000001</v>
      </c>
      <c r="P25" s="76">
        <f t="shared" si="44"/>
        <v>1.2305127484298666</v>
      </c>
      <c r="Q25" s="91">
        <f t="shared" si="10"/>
        <v>1581.1555000000001</v>
      </c>
      <c r="R25" s="92">
        <v>0</v>
      </c>
      <c r="S25" s="628">
        <v>1581.1555000000001</v>
      </c>
      <c r="T25" s="93">
        <f t="shared" si="11"/>
        <v>0</v>
      </c>
      <c r="U25" s="94">
        <v>0</v>
      </c>
      <c r="V25" s="156"/>
      <c r="W25" s="93">
        <f t="shared" si="12"/>
        <v>183.155</v>
      </c>
      <c r="X25" s="94">
        <v>0</v>
      </c>
      <c r="Y25" s="156">
        <v>183.155</v>
      </c>
      <c r="Z25" s="93">
        <f t="shared" si="13"/>
        <v>53.146000000000001</v>
      </c>
      <c r="AA25" s="94">
        <v>0</v>
      </c>
      <c r="AB25" s="156">
        <v>53.146000000000001</v>
      </c>
      <c r="AC25" s="87">
        <f t="shared" si="14"/>
        <v>236.30099999999999</v>
      </c>
      <c r="AD25" s="87">
        <v>0</v>
      </c>
      <c r="AE25" s="88">
        <f t="shared" si="34"/>
        <v>236.30099999999999</v>
      </c>
      <c r="AF25" s="87">
        <f t="shared" si="15"/>
        <v>456.12</v>
      </c>
      <c r="AG25" s="88">
        <v>0</v>
      </c>
      <c r="AH25" s="156">
        <v>456.12</v>
      </c>
      <c r="AI25" s="87">
        <f t="shared" si="16"/>
        <v>76.200999999999993</v>
      </c>
      <c r="AJ25" s="88">
        <v>0</v>
      </c>
      <c r="AK25" s="156">
        <v>76.200999999999993</v>
      </c>
      <c r="AL25" s="87">
        <f t="shared" si="17"/>
        <v>101.77200000000001</v>
      </c>
      <c r="AM25" s="88">
        <v>0</v>
      </c>
      <c r="AN25" s="156">
        <v>101.77200000000001</v>
      </c>
      <c r="AO25" s="87">
        <f t="shared" si="18"/>
        <v>634.09300000000007</v>
      </c>
      <c r="AP25" s="87">
        <v>0</v>
      </c>
      <c r="AQ25" s="88">
        <f t="shared" si="35"/>
        <v>634.09300000000007</v>
      </c>
      <c r="AR25" s="87">
        <f t="shared" si="19"/>
        <v>870.39400000000001</v>
      </c>
      <c r="AS25" s="87">
        <v>0</v>
      </c>
      <c r="AT25" s="88">
        <f t="shared" si="36"/>
        <v>870.39400000000001</v>
      </c>
      <c r="AU25" s="87">
        <f t="shared" si="20"/>
        <v>93.534000000000006</v>
      </c>
      <c r="AV25" s="88">
        <v>0</v>
      </c>
      <c r="AW25" s="157">
        <v>93.534000000000006</v>
      </c>
      <c r="AX25" s="87">
        <f t="shared" si="21"/>
        <v>129.31</v>
      </c>
      <c r="AY25" s="88">
        <v>0</v>
      </c>
      <c r="AZ25" s="156">
        <v>129.31</v>
      </c>
      <c r="BA25" s="87">
        <f t="shared" si="22"/>
        <v>619.35</v>
      </c>
      <c r="BB25" s="88">
        <v>0</v>
      </c>
      <c r="BC25" s="156">
        <v>619.35</v>
      </c>
      <c r="BD25" s="87">
        <f>BE25+BF25</f>
        <v>842.19399999999996</v>
      </c>
      <c r="BE25" s="87">
        <v>0</v>
      </c>
      <c r="BF25" s="88">
        <f t="shared" si="37"/>
        <v>842.19399999999996</v>
      </c>
      <c r="BG25" s="87">
        <f t="shared" si="24"/>
        <v>1712.588</v>
      </c>
      <c r="BH25" s="87">
        <v>0</v>
      </c>
      <c r="BI25" s="88">
        <f t="shared" si="46"/>
        <v>1712.588</v>
      </c>
      <c r="BJ25" s="87">
        <f t="shared" si="25"/>
        <v>233.04400000000001</v>
      </c>
      <c r="BK25" s="88">
        <v>0</v>
      </c>
      <c r="BL25" s="156">
        <v>233.04400000000001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233.04400000000001</v>
      </c>
      <c r="BT25" s="87">
        <v>0</v>
      </c>
      <c r="BU25" s="88">
        <f t="shared" si="38"/>
        <v>233.04400000000001</v>
      </c>
      <c r="BV25" s="87">
        <f t="shared" si="29"/>
        <v>1945.6320000000001</v>
      </c>
      <c r="BW25" s="87">
        <v>0</v>
      </c>
      <c r="BX25" s="88">
        <f t="shared" si="39"/>
        <v>1945.6320000000001</v>
      </c>
      <c r="BY25" s="90">
        <f t="shared" si="45"/>
        <v>1.2305127484298666</v>
      </c>
    </row>
    <row r="26" spans="2:77" ht="18.75" customHeight="1" x14ac:dyDescent="0.25">
      <c r="B26" s="825" t="s">
        <v>55</v>
      </c>
      <c r="C26" s="891" t="s">
        <v>56</v>
      </c>
      <c r="D26" s="153" t="s">
        <v>57</v>
      </c>
      <c r="E26" s="38">
        <f t="shared" si="0"/>
        <v>41</v>
      </c>
      <c r="F26" s="75">
        <f t="shared" si="1"/>
        <v>8</v>
      </c>
      <c r="G26" s="76">
        <f t="shared" si="41"/>
        <v>0.1951219512195122</v>
      </c>
      <c r="H26" s="75">
        <f t="shared" si="3"/>
        <v>6</v>
      </c>
      <c r="I26" s="78">
        <f t="shared" si="4"/>
        <v>14</v>
      </c>
      <c r="J26" s="76">
        <f t="shared" si="42"/>
        <v>0.34146341463414637</v>
      </c>
      <c r="K26" s="78">
        <f t="shared" si="6"/>
        <v>29</v>
      </c>
      <c r="L26" s="78">
        <f t="shared" si="7"/>
        <v>43</v>
      </c>
      <c r="M26" s="76">
        <f t="shared" si="43"/>
        <v>1.0487804878048781</v>
      </c>
      <c r="N26" s="79">
        <f t="shared" si="9"/>
        <v>5</v>
      </c>
      <c r="O26" s="78">
        <f t="shared" si="32"/>
        <v>48</v>
      </c>
      <c r="P26" s="76">
        <f t="shared" si="44"/>
        <v>1.1707317073170731</v>
      </c>
      <c r="Q26" s="91">
        <f t="shared" si="10"/>
        <v>41</v>
      </c>
      <c r="R26" s="92">
        <v>0</v>
      </c>
      <c r="S26" s="628">
        <v>41</v>
      </c>
      <c r="T26" s="93">
        <f t="shared" si="11"/>
        <v>0</v>
      </c>
      <c r="U26" s="94">
        <v>0</v>
      </c>
      <c r="V26" s="156"/>
      <c r="W26" s="93">
        <f t="shared" si="12"/>
        <v>0</v>
      </c>
      <c r="X26" s="94">
        <v>0</v>
      </c>
      <c r="Y26" s="156"/>
      <c r="Z26" s="93">
        <f t="shared" si="13"/>
        <v>8</v>
      </c>
      <c r="AA26" s="94">
        <v>0</v>
      </c>
      <c r="AB26" s="156">
        <v>8</v>
      </c>
      <c r="AC26" s="87">
        <f t="shared" si="14"/>
        <v>8</v>
      </c>
      <c r="AD26" s="87">
        <v>0</v>
      </c>
      <c r="AE26" s="88">
        <f t="shared" si="34"/>
        <v>8</v>
      </c>
      <c r="AF26" s="87">
        <f t="shared" si="15"/>
        <v>0</v>
      </c>
      <c r="AG26" s="88">
        <v>0</v>
      </c>
      <c r="AH26" s="156"/>
      <c r="AI26" s="87">
        <f t="shared" si="16"/>
        <v>0</v>
      </c>
      <c r="AJ26" s="88">
        <v>0</v>
      </c>
      <c r="AK26" s="156">
        <v>0</v>
      </c>
      <c r="AL26" s="87">
        <f t="shared" si="17"/>
        <v>6</v>
      </c>
      <c r="AM26" s="88">
        <v>0</v>
      </c>
      <c r="AN26" s="156">
        <v>6</v>
      </c>
      <c r="AO26" s="87">
        <f t="shared" si="18"/>
        <v>6</v>
      </c>
      <c r="AP26" s="87">
        <v>0</v>
      </c>
      <c r="AQ26" s="88">
        <f t="shared" si="35"/>
        <v>6</v>
      </c>
      <c r="AR26" s="87">
        <f t="shared" si="19"/>
        <v>14</v>
      </c>
      <c r="AS26" s="87">
        <v>0</v>
      </c>
      <c r="AT26" s="88">
        <f t="shared" si="36"/>
        <v>14</v>
      </c>
      <c r="AU26" s="87">
        <f t="shared" si="20"/>
        <v>8</v>
      </c>
      <c r="AV26" s="88">
        <v>0</v>
      </c>
      <c r="AW26" s="157">
        <v>8</v>
      </c>
      <c r="AX26" s="87">
        <f t="shared" si="21"/>
        <v>3</v>
      </c>
      <c r="AY26" s="88">
        <v>0</v>
      </c>
      <c r="AZ26" s="156">
        <v>3</v>
      </c>
      <c r="BA26" s="87">
        <f t="shared" si="22"/>
        <v>18</v>
      </c>
      <c r="BB26" s="88">
        <v>0</v>
      </c>
      <c r="BC26" s="156">
        <v>18</v>
      </c>
      <c r="BD26" s="87">
        <f t="shared" si="23"/>
        <v>29</v>
      </c>
      <c r="BE26" s="87">
        <v>0</v>
      </c>
      <c r="BF26" s="88">
        <f t="shared" si="37"/>
        <v>29</v>
      </c>
      <c r="BG26" s="87">
        <f t="shared" si="24"/>
        <v>43</v>
      </c>
      <c r="BH26" s="87">
        <v>0</v>
      </c>
      <c r="BI26" s="88">
        <f t="shared" si="46"/>
        <v>43</v>
      </c>
      <c r="BJ26" s="87">
        <f t="shared" si="25"/>
        <v>5</v>
      </c>
      <c r="BK26" s="88">
        <v>0</v>
      </c>
      <c r="BL26" s="156">
        <v>5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5</v>
      </c>
      <c r="BT26" s="87">
        <v>0</v>
      </c>
      <c r="BU26" s="88">
        <f t="shared" si="38"/>
        <v>5</v>
      </c>
      <c r="BV26" s="87">
        <f t="shared" si="29"/>
        <v>48</v>
      </c>
      <c r="BW26" s="87">
        <v>0</v>
      </c>
      <c r="BX26" s="88">
        <f t="shared" si="39"/>
        <v>48</v>
      </c>
      <c r="BY26" s="90">
        <f t="shared" si="45"/>
        <v>1.1707317073170731</v>
      </c>
    </row>
    <row r="27" spans="2:77" ht="18.75" customHeight="1" x14ac:dyDescent="0.25">
      <c r="B27" s="826"/>
      <c r="C27" s="891"/>
      <c r="D27" s="153" t="s">
        <v>32</v>
      </c>
      <c r="E27" s="38">
        <f t="shared" si="0"/>
        <v>801.27800000000002</v>
      </c>
      <c r="F27" s="75">
        <f t="shared" si="1"/>
        <v>122.56</v>
      </c>
      <c r="G27" s="76">
        <f t="shared" si="41"/>
        <v>0.1529556533437833</v>
      </c>
      <c r="H27" s="75">
        <f t="shared" si="3"/>
        <v>94.62</v>
      </c>
      <c r="I27" s="78">
        <f t="shared" si="4"/>
        <v>217.18</v>
      </c>
      <c r="J27" s="76">
        <f t="shared" si="42"/>
        <v>0.27104201038840453</v>
      </c>
      <c r="K27" s="78">
        <f t="shared" si="6"/>
        <v>449.53</v>
      </c>
      <c r="L27" s="78">
        <f t="shared" si="7"/>
        <v>666.71</v>
      </c>
      <c r="M27" s="76">
        <f t="shared" si="43"/>
        <v>0.83205828688669847</v>
      </c>
      <c r="N27" s="79">
        <f t="shared" si="9"/>
        <v>77.05</v>
      </c>
      <c r="O27" s="78">
        <f t="shared" si="32"/>
        <v>743.76</v>
      </c>
      <c r="P27" s="76">
        <f t="shared" si="44"/>
        <v>0.92821717306602702</v>
      </c>
      <c r="Q27" s="91">
        <f t="shared" si="10"/>
        <v>801.27800000000002</v>
      </c>
      <c r="R27" s="92">
        <v>0</v>
      </c>
      <c r="S27" s="628">
        <v>801.27800000000002</v>
      </c>
      <c r="T27" s="93">
        <f t="shared" si="11"/>
        <v>0</v>
      </c>
      <c r="U27" s="94">
        <v>0</v>
      </c>
      <c r="V27" s="156"/>
      <c r="W27" s="93">
        <f t="shared" si="12"/>
        <v>0</v>
      </c>
      <c r="X27" s="94">
        <v>0</v>
      </c>
      <c r="Y27" s="156"/>
      <c r="Z27" s="93">
        <f t="shared" si="13"/>
        <v>122.56</v>
      </c>
      <c r="AA27" s="94">
        <v>0</v>
      </c>
      <c r="AB27" s="156">
        <v>122.56</v>
      </c>
      <c r="AC27" s="87">
        <f t="shared" si="14"/>
        <v>122.56</v>
      </c>
      <c r="AD27" s="87">
        <v>0</v>
      </c>
      <c r="AE27" s="88">
        <f t="shared" si="34"/>
        <v>122.56</v>
      </c>
      <c r="AF27" s="87">
        <f t="shared" si="15"/>
        <v>0</v>
      </c>
      <c r="AG27" s="88">
        <v>0</v>
      </c>
      <c r="AH27" s="156"/>
      <c r="AI27" s="87">
        <f t="shared" si="16"/>
        <v>0</v>
      </c>
      <c r="AJ27" s="88">
        <v>0</v>
      </c>
      <c r="AK27" s="156">
        <v>0</v>
      </c>
      <c r="AL27" s="87">
        <f t="shared" si="17"/>
        <v>94.62</v>
      </c>
      <c r="AM27" s="88">
        <v>0</v>
      </c>
      <c r="AN27" s="156">
        <v>94.62</v>
      </c>
      <c r="AO27" s="87">
        <f t="shared" si="18"/>
        <v>94.62</v>
      </c>
      <c r="AP27" s="87">
        <v>0</v>
      </c>
      <c r="AQ27" s="88">
        <f t="shared" si="35"/>
        <v>94.62</v>
      </c>
      <c r="AR27" s="87">
        <f t="shared" si="19"/>
        <v>217.18</v>
      </c>
      <c r="AS27" s="87">
        <v>0</v>
      </c>
      <c r="AT27" s="88">
        <f t="shared" si="36"/>
        <v>217.18</v>
      </c>
      <c r="AU27" s="87">
        <f t="shared" si="20"/>
        <v>123.36</v>
      </c>
      <c r="AV27" s="88">
        <v>0</v>
      </c>
      <c r="AW27" s="157">
        <v>123.36</v>
      </c>
      <c r="AX27" s="87">
        <f t="shared" si="21"/>
        <v>55.71</v>
      </c>
      <c r="AY27" s="88">
        <v>0</v>
      </c>
      <c r="AZ27" s="156">
        <v>55.71</v>
      </c>
      <c r="BA27" s="87">
        <f t="shared" si="22"/>
        <v>270.45999999999998</v>
      </c>
      <c r="BB27" s="88">
        <v>0</v>
      </c>
      <c r="BC27" s="156">
        <v>270.45999999999998</v>
      </c>
      <c r="BD27" s="87">
        <f t="shared" si="23"/>
        <v>449.53</v>
      </c>
      <c r="BE27" s="87">
        <v>0</v>
      </c>
      <c r="BF27" s="88">
        <f t="shared" si="37"/>
        <v>449.53</v>
      </c>
      <c r="BG27" s="87">
        <f t="shared" si="24"/>
        <v>666.71</v>
      </c>
      <c r="BH27" s="87">
        <v>0</v>
      </c>
      <c r="BI27" s="88">
        <f t="shared" si="46"/>
        <v>666.71</v>
      </c>
      <c r="BJ27" s="87">
        <f t="shared" si="25"/>
        <v>77.05</v>
      </c>
      <c r="BK27" s="88">
        <v>0</v>
      </c>
      <c r="BL27" s="156">
        <v>77.05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77.05</v>
      </c>
      <c r="BT27" s="87">
        <v>0</v>
      </c>
      <c r="BU27" s="88">
        <f t="shared" si="38"/>
        <v>77.05</v>
      </c>
      <c r="BV27" s="87">
        <f t="shared" si="29"/>
        <v>743.76</v>
      </c>
      <c r="BW27" s="87">
        <v>0</v>
      </c>
      <c r="BX27" s="88">
        <f t="shared" si="39"/>
        <v>743.76</v>
      </c>
      <c r="BY27" s="90">
        <f t="shared" si="45"/>
        <v>0.92821717306602702</v>
      </c>
    </row>
    <row r="28" spans="2:77" ht="18.75" customHeight="1" x14ac:dyDescent="0.25">
      <c r="B28" s="825" t="s">
        <v>58</v>
      </c>
      <c r="C28" s="891" t="s">
        <v>59</v>
      </c>
      <c r="D28" s="153" t="s">
        <v>57</v>
      </c>
      <c r="E28" s="38">
        <f t="shared" si="0"/>
        <v>4</v>
      </c>
      <c r="F28" s="75">
        <f t="shared" si="1"/>
        <v>0</v>
      </c>
      <c r="G28" s="76">
        <v>0</v>
      </c>
      <c r="H28" s="75">
        <f t="shared" si="3"/>
        <v>0</v>
      </c>
      <c r="I28" s="78">
        <f t="shared" si="4"/>
        <v>0</v>
      </c>
      <c r="J28" s="76">
        <v>0</v>
      </c>
      <c r="K28" s="78">
        <f t="shared" si="6"/>
        <v>0</v>
      </c>
      <c r="L28" s="78">
        <f t="shared" si="7"/>
        <v>0</v>
      </c>
      <c r="M28" s="76"/>
      <c r="N28" s="79">
        <f t="shared" si="9"/>
        <v>0</v>
      </c>
      <c r="O28" s="78">
        <f t="shared" si="32"/>
        <v>0</v>
      </c>
      <c r="P28" s="76"/>
      <c r="Q28" s="93">
        <f t="shared" si="10"/>
        <v>4</v>
      </c>
      <c r="R28" s="94">
        <v>0</v>
      </c>
      <c r="S28" s="156">
        <v>4</v>
      </c>
      <c r="T28" s="93">
        <f t="shared" si="11"/>
        <v>0</v>
      </c>
      <c r="U28" s="94"/>
      <c r="V28" s="156"/>
      <c r="W28" s="93">
        <f t="shared" si="12"/>
        <v>0</v>
      </c>
      <c r="X28" s="94"/>
      <c r="Y28" s="156"/>
      <c r="Z28" s="93">
        <f t="shared" si="13"/>
        <v>0</v>
      </c>
      <c r="AA28" s="94">
        <v>0</v>
      </c>
      <c r="AB28" s="156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6">
        <v>0</v>
      </c>
      <c r="AI28" s="87">
        <f t="shared" si="16"/>
        <v>0</v>
      </c>
      <c r="AJ28" s="88">
        <v>0</v>
      </c>
      <c r="AK28" s="156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6">
        <v>0</v>
      </c>
      <c r="BA28" s="87">
        <f t="shared" si="22"/>
        <v>0</v>
      </c>
      <c r="BB28" s="88">
        <v>0</v>
      </c>
      <c r="BC28" s="156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6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>
        <v>0</v>
      </c>
      <c r="BP28" s="87">
        <f t="shared" si="27"/>
        <v>0</v>
      </c>
      <c r="BQ28" s="88">
        <v>0</v>
      </c>
      <c r="BR28" s="156">
        <v>0</v>
      </c>
      <c r="BS28" s="87">
        <f t="shared" si="28"/>
        <v>0</v>
      </c>
      <c r="BT28" s="87">
        <v>0</v>
      </c>
      <c r="BU28" s="88">
        <f t="shared" si="38"/>
        <v>0</v>
      </c>
      <c r="BV28" s="87">
        <f t="shared" si="29"/>
        <v>0</v>
      </c>
      <c r="BW28" s="87">
        <v>0</v>
      </c>
      <c r="BX28" s="88">
        <f t="shared" si="39"/>
        <v>0</v>
      </c>
      <c r="BY28" s="90">
        <v>0</v>
      </c>
    </row>
    <row r="29" spans="2:77" ht="18.75" customHeight="1" x14ac:dyDescent="0.25">
      <c r="B29" s="826"/>
      <c r="C29" s="891"/>
      <c r="D29" s="153" t="s">
        <v>32</v>
      </c>
      <c r="E29" s="38">
        <f t="shared" si="0"/>
        <v>6.6239999999999997</v>
      </c>
      <c r="F29" s="75">
        <f t="shared" si="1"/>
        <v>0</v>
      </c>
      <c r="G29" s="76">
        <v>0</v>
      </c>
      <c r="H29" s="75">
        <f t="shared" si="3"/>
        <v>0</v>
      </c>
      <c r="I29" s="78">
        <f t="shared" si="4"/>
        <v>0</v>
      </c>
      <c r="J29" s="76">
        <v>0</v>
      </c>
      <c r="K29" s="78">
        <f t="shared" si="6"/>
        <v>0</v>
      </c>
      <c r="L29" s="78">
        <f t="shared" si="7"/>
        <v>0</v>
      </c>
      <c r="M29" s="76"/>
      <c r="N29" s="79">
        <f t="shared" si="9"/>
        <v>0</v>
      </c>
      <c r="O29" s="78">
        <f t="shared" si="32"/>
        <v>0</v>
      </c>
      <c r="P29" s="76"/>
      <c r="Q29" s="93">
        <f t="shared" si="10"/>
        <v>6.6239999999999997</v>
      </c>
      <c r="R29" s="94">
        <v>0</v>
      </c>
      <c r="S29" s="156">
        <v>6.6239999999999997</v>
      </c>
      <c r="T29" s="93">
        <f t="shared" si="11"/>
        <v>0</v>
      </c>
      <c r="U29" s="94"/>
      <c r="V29" s="156"/>
      <c r="W29" s="93">
        <f t="shared" si="12"/>
        <v>0</v>
      </c>
      <c r="X29" s="94"/>
      <c r="Y29" s="156"/>
      <c r="Z29" s="93">
        <f t="shared" si="13"/>
        <v>0</v>
      </c>
      <c r="AA29" s="94">
        <v>0</v>
      </c>
      <c r="AB29" s="156">
        <v>0</v>
      </c>
      <c r="AC29" s="87">
        <f t="shared" si="14"/>
        <v>0</v>
      </c>
      <c r="AD29" s="87">
        <v>0</v>
      </c>
      <c r="AE29" s="88">
        <f t="shared" si="34"/>
        <v>0</v>
      </c>
      <c r="AF29" s="87">
        <f t="shared" si="15"/>
        <v>0</v>
      </c>
      <c r="AG29" s="88">
        <v>0</v>
      </c>
      <c r="AH29" s="156">
        <v>0</v>
      </c>
      <c r="AI29" s="87">
        <f t="shared" si="16"/>
        <v>0</v>
      </c>
      <c r="AJ29" s="88">
        <v>0</v>
      </c>
      <c r="AK29" s="156">
        <v>0</v>
      </c>
      <c r="AL29" s="87">
        <f t="shared" si="17"/>
        <v>0</v>
      </c>
      <c r="AM29" s="88">
        <v>0</v>
      </c>
      <c r="AN29" s="156">
        <v>0</v>
      </c>
      <c r="AO29" s="87">
        <f t="shared" si="18"/>
        <v>0</v>
      </c>
      <c r="AP29" s="87">
        <v>0</v>
      </c>
      <c r="AQ29" s="88">
        <f t="shared" si="35"/>
        <v>0</v>
      </c>
      <c r="AR29" s="87">
        <f t="shared" si="19"/>
        <v>0</v>
      </c>
      <c r="AS29" s="87">
        <v>0</v>
      </c>
      <c r="AT29" s="88">
        <f t="shared" si="36"/>
        <v>0</v>
      </c>
      <c r="AU29" s="87">
        <f t="shared" si="20"/>
        <v>0</v>
      </c>
      <c r="AV29" s="88">
        <v>0</v>
      </c>
      <c r="AW29" s="157">
        <v>0</v>
      </c>
      <c r="AX29" s="87">
        <f t="shared" si="21"/>
        <v>0</v>
      </c>
      <c r="AY29" s="88">
        <v>0</v>
      </c>
      <c r="AZ29" s="156">
        <v>0</v>
      </c>
      <c r="BA29" s="87">
        <f t="shared" si="22"/>
        <v>0</v>
      </c>
      <c r="BB29" s="88">
        <v>0</v>
      </c>
      <c r="BC29" s="156">
        <v>0</v>
      </c>
      <c r="BD29" s="87">
        <f t="shared" si="23"/>
        <v>0</v>
      </c>
      <c r="BE29" s="87">
        <v>0</v>
      </c>
      <c r="BF29" s="88">
        <f t="shared" si="37"/>
        <v>0</v>
      </c>
      <c r="BG29" s="87">
        <f t="shared" si="24"/>
        <v>0</v>
      </c>
      <c r="BH29" s="87">
        <v>0</v>
      </c>
      <c r="BI29" s="88">
        <f t="shared" si="46"/>
        <v>0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>
        <v>0</v>
      </c>
      <c r="BP29" s="87">
        <f t="shared" si="27"/>
        <v>0</v>
      </c>
      <c r="BQ29" s="88">
        <v>0</v>
      </c>
      <c r="BR29" s="156">
        <v>0</v>
      </c>
      <c r="BS29" s="87">
        <f t="shared" si="28"/>
        <v>0</v>
      </c>
      <c r="BT29" s="87">
        <v>0</v>
      </c>
      <c r="BU29" s="88">
        <f t="shared" si="38"/>
        <v>0</v>
      </c>
      <c r="BV29" s="87">
        <f t="shared" si="29"/>
        <v>0</v>
      </c>
      <c r="BW29" s="87">
        <v>0</v>
      </c>
      <c r="BX29" s="88">
        <f t="shared" si="39"/>
        <v>0</v>
      </c>
      <c r="BY29" s="90">
        <v>0</v>
      </c>
    </row>
    <row r="30" spans="2:77" ht="15.75" customHeight="1" x14ac:dyDescent="0.25">
      <c r="B30" s="825" t="s">
        <v>60</v>
      </c>
      <c r="C30" s="892" t="s">
        <v>61</v>
      </c>
      <c r="D30" s="153" t="s">
        <v>57</v>
      </c>
      <c r="E30" s="38">
        <f t="shared" si="0"/>
        <v>160</v>
      </c>
      <c r="F30" s="75">
        <f t="shared" si="1"/>
        <v>32</v>
      </c>
      <c r="G30" s="76">
        <f t="shared" ref="G30:G52" si="47">F30/E30</f>
        <v>0.2</v>
      </c>
      <c r="H30" s="75">
        <f t="shared" si="3"/>
        <v>41</v>
      </c>
      <c r="I30" s="78">
        <f t="shared" si="4"/>
        <v>73</v>
      </c>
      <c r="J30" s="76">
        <f t="shared" ref="J30:J52" si="48">I30/E30</f>
        <v>0.45624999999999999</v>
      </c>
      <c r="K30" s="78">
        <f t="shared" si="6"/>
        <v>16</v>
      </c>
      <c r="L30" s="78">
        <f t="shared" si="7"/>
        <v>89</v>
      </c>
      <c r="M30" s="76">
        <f t="shared" ref="M30:M52" si="49">L30/E30</f>
        <v>0.55625000000000002</v>
      </c>
      <c r="N30" s="79">
        <f t="shared" si="9"/>
        <v>50</v>
      </c>
      <c r="O30" s="78">
        <f t="shared" si="32"/>
        <v>139</v>
      </c>
      <c r="P30" s="76">
        <f t="shared" ref="P30:P52" si="50">O30/E30</f>
        <v>0.86875000000000002</v>
      </c>
      <c r="Q30" s="91">
        <f t="shared" si="10"/>
        <v>160</v>
      </c>
      <c r="R30" s="92">
        <v>0</v>
      </c>
      <c r="S30" s="628">
        <v>160</v>
      </c>
      <c r="T30" s="93">
        <f t="shared" si="11"/>
        <v>0</v>
      </c>
      <c r="U30" s="94">
        <v>0</v>
      </c>
      <c r="V30" s="156"/>
      <c r="W30" s="93">
        <f t="shared" si="12"/>
        <v>0</v>
      </c>
      <c r="X30" s="94">
        <v>0</v>
      </c>
      <c r="Y30" s="156"/>
      <c r="Z30" s="93">
        <f t="shared" si="13"/>
        <v>32</v>
      </c>
      <c r="AA30" s="94">
        <v>0</v>
      </c>
      <c r="AB30" s="156">
        <v>32</v>
      </c>
      <c r="AC30" s="87">
        <f t="shared" si="14"/>
        <v>32</v>
      </c>
      <c r="AD30" s="87">
        <v>0</v>
      </c>
      <c r="AE30" s="88">
        <f t="shared" si="34"/>
        <v>32</v>
      </c>
      <c r="AF30" s="87">
        <f t="shared" si="15"/>
        <v>0</v>
      </c>
      <c r="AG30" s="88">
        <v>0</v>
      </c>
      <c r="AH30" s="156"/>
      <c r="AI30" s="87">
        <f t="shared" si="16"/>
        <v>13</v>
      </c>
      <c r="AJ30" s="88">
        <v>0</v>
      </c>
      <c r="AK30" s="156">
        <v>13</v>
      </c>
      <c r="AL30" s="87">
        <f t="shared" si="17"/>
        <v>28</v>
      </c>
      <c r="AM30" s="88">
        <v>0</v>
      </c>
      <c r="AN30" s="156">
        <v>28</v>
      </c>
      <c r="AO30" s="87">
        <f t="shared" si="18"/>
        <v>41</v>
      </c>
      <c r="AP30" s="87">
        <v>0</v>
      </c>
      <c r="AQ30" s="88">
        <f t="shared" si="35"/>
        <v>41</v>
      </c>
      <c r="AR30" s="87">
        <f t="shared" si="19"/>
        <v>73</v>
      </c>
      <c r="AS30" s="87">
        <v>0</v>
      </c>
      <c r="AT30" s="88">
        <f t="shared" si="36"/>
        <v>73</v>
      </c>
      <c r="AU30" s="87">
        <f t="shared" si="20"/>
        <v>16</v>
      </c>
      <c r="AV30" s="88">
        <v>0</v>
      </c>
      <c r="AW30" s="157">
        <v>16</v>
      </c>
      <c r="AX30" s="87">
        <f t="shared" si="21"/>
        <v>0</v>
      </c>
      <c r="AY30" s="88">
        <v>0</v>
      </c>
      <c r="AZ30" s="156"/>
      <c r="BA30" s="87">
        <f t="shared" si="22"/>
        <v>0</v>
      </c>
      <c r="BB30" s="88">
        <v>0</v>
      </c>
      <c r="BC30" s="156"/>
      <c r="BD30" s="87">
        <f t="shared" si="23"/>
        <v>16</v>
      </c>
      <c r="BE30" s="87">
        <v>0</v>
      </c>
      <c r="BF30" s="88">
        <f t="shared" si="37"/>
        <v>16</v>
      </c>
      <c r="BG30" s="87">
        <f t="shared" si="24"/>
        <v>89</v>
      </c>
      <c r="BH30" s="87">
        <v>0</v>
      </c>
      <c r="BI30" s="88">
        <f t="shared" si="46"/>
        <v>89</v>
      </c>
      <c r="BJ30" s="87">
        <f t="shared" si="25"/>
        <v>50</v>
      </c>
      <c r="BK30" s="88">
        <v>0</v>
      </c>
      <c r="BL30" s="156">
        <v>50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50</v>
      </c>
      <c r="BT30" s="87">
        <v>0</v>
      </c>
      <c r="BU30" s="88">
        <f t="shared" si="38"/>
        <v>50</v>
      </c>
      <c r="BV30" s="87">
        <f t="shared" si="29"/>
        <v>139</v>
      </c>
      <c r="BW30" s="87">
        <v>0</v>
      </c>
      <c r="BX30" s="88">
        <f t="shared" si="39"/>
        <v>139</v>
      </c>
      <c r="BY30" s="90">
        <f t="shared" ref="BY30:BY52" si="51">BV30/Q30</f>
        <v>0.86875000000000002</v>
      </c>
    </row>
    <row r="31" spans="2:77" ht="15.75" customHeight="1" x14ac:dyDescent="0.25">
      <c r="B31" s="826"/>
      <c r="C31" s="892"/>
      <c r="D31" s="153" t="s">
        <v>32</v>
      </c>
      <c r="E31" s="38">
        <f t="shared" si="0"/>
        <v>1056.96</v>
      </c>
      <c r="F31" s="75">
        <f t="shared" si="1"/>
        <v>203.73400000000001</v>
      </c>
      <c r="G31" s="76">
        <f t="shared" si="47"/>
        <v>0.19275469270360279</v>
      </c>
      <c r="H31" s="75">
        <f t="shared" si="3"/>
        <v>270.57299999999998</v>
      </c>
      <c r="I31" s="78">
        <f t="shared" si="4"/>
        <v>474.30700000000002</v>
      </c>
      <c r="J31" s="76">
        <f t="shared" si="48"/>
        <v>0.44874640478353012</v>
      </c>
      <c r="K31" s="78">
        <f t="shared" si="6"/>
        <v>105.804</v>
      </c>
      <c r="L31" s="78">
        <f t="shared" si="7"/>
        <v>580.11099999999999</v>
      </c>
      <c r="M31" s="76">
        <f t="shared" si="49"/>
        <v>0.54884858462004238</v>
      </c>
      <c r="N31" s="79">
        <f t="shared" si="9"/>
        <v>333.97199999999998</v>
      </c>
      <c r="O31" s="78">
        <f t="shared" si="32"/>
        <v>914.08299999999997</v>
      </c>
      <c r="P31" s="76">
        <f t="shared" si="50"/>
        <v>0.86482269906145925</v>
      </c>
      <c r="Q31" s="91">
        <f t="shared" si="10"/>
        <v>1056.96</v>
      </c>
      <c r="R31" s="92">
        <v>0</v>
      </c>
      <c r="S31" s="628">
        <v>1056.96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203.73400000000001</v>
      </c>
      <c r="AA31" s="94">
        <v>0</v>
      </c>
      <c r="AB31" s="156">
        <v>203.73400000000001</v>
      </c>
      <c r="AC31" s="87">
        <f t="shared" si="14"/>
        <v>203.73400000000001</v>
      </c>
      <c r="AD31" s="87">
        <v>0</v>
      </c>
      <c r="AE31" s="88">
        <f t="shared" si="34"/>
        <v>203.73400000000001</v>
      </c>
      <c r="AF31" s="87">
        <f t="shared" si="15"/>
        <v>0</v>
      </c>
      <c r="AG31" s="88">
        <v>0</v>
      </c>
      <c r="AH31" s="156"/>
      <c r="AI31" s="87">
        <f t="shared" si="16"/>
        <v>84.882000000000005</v>
      </c>
      <c r="AJ31" s="88">
        <v>0</v>
      </c>
      <c r="AK31" s="156">
        <v>84.882000000000005</v>
      </c>
      <c r="AL31" s="87">
        <f t="shared" si="17"/>
        <v>185.691</v>
      </c>
      <c r="AM31" s="88">
        <v>0</v>
      </c>
      <c r="AN31" s="156">
        <v>185.691</v>
      </c>
      <c r="AO31" s="87">
        <f t="shared" si="18"/>
        <v>270.57299999999998</v>
      </c>
      <c r="AP31" s="87">
        <v>0</v>
      </c>
      <c r="AQ31" s="88">
        <f t="shared" si="35"/>
        <v>270.57299999999998</v>
      </c>
      <c r="AR31" s="87">
        <f t="shared" si="19"/>
        <v>474.30700000000002</v>
      </c>
      <c r="AS31" s="87">
        <v>0</v>
      </c>
      <c r="AT31" s="88">
        <f t="shared" si="36"/>
        <v>474.30700000000002</v>
      </c>
      <c r="AU31" s="87">
        <f t="shared" si="20"/>
        <v>105.804</v>
      </c>
      <c r="AV31" s="88">
        <v>0</v>
      </c>
      <c r="AW31" s="157">
        <v>105.804</v>
      </c>
      <c r="AX31" s="87">
        <f t="shared" si="21"/>
        <v>0</v>
      </c>
      <c r="AY31" s="88">
        <v>0</v>
      </c>
      <c r="AZ31" s="156"/>
      <c r="BA31" s="87">
        <f t="shared" si="22"/>
        <v>0</v>
      </c>
      <c r="BB31" s="88">
        <v>0</v>
      </c>
      <c r="BC31" s="156"/>
      <c r="BD31" s="87">
        <f t="shared" si="23"/>
        <v>105.804</v>
      </c>
      <c r="BE31" s="87">
        <v>0</v>
      </c>
      <c r="BF31" s="88">
        <f t="shared" si="37"/>
        <v>105.804</v>
      </c>
      <c r="BG31" s="87">
        <f t="shared" si="24"/>
        <v>580.11099999999999</v>
      </c>
      <c r="BH31" s="87">
        <v>0</v>
      </c>
      <c r="BI31" s="88">
        <f t="shared" si="46"/>
        <v>580.11099999999999</v>
      </c>
      <c r="BJ31" s="87">
        <f t="shared" si="25"/>
        <v>333.97199999999998</v>
      </c>
      <c r="BK31" s="88">
        <v>0</v>
      </c>
      <c r="BL31" s="156">
        <v>333.97199999999998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333.97199999999998</v>
      </c>
      <c r="BT31" s="87">
        <v>0</v>
      </c>
      <c r="BU31" s="88">
        <f t="shared" si="38"/>
        <v>333.97199999999998</v>
      </c>
      <c r="BV31" s="87">
        <f t="shared" si="29"/>
        <v>914.08299999999997</v>
      </c>
      <c r="BW31" s="87">
        <v>0</v>
      </c>
      <c r="BX31" s="88">
        <f t="shared" si="39"/>
        <v>914.08299999999997</v>
      </c>
      <c r="BY31" s="90">
        <f t="shared" si="51"/>
        <v>0.86482269906145925</v>
      </c>
    </row>
    <row r="32" spans="2:77" ht="15.75" customHeight="1" x14ac:dyDescent="0.25">
      <c r="B32" s="825" t="s">
        <v>62</v>
      </c>
      <c r="C32" s="889" t="s">
        <v>63</v>
      </c>
      <c r="D32" s="153" t="s">
        <v>52</v>
      </c>
      <c r="E32" s="38">
        <f t="shared" si="0"/>
        <v>8.6999999999999994E-2</v>
      </c>
      <c r="F32" s="75">
        <f t="shared" si="1"/>
        <v>0.03</v>
      </c>
      <c r="G32" s="76">
        <f t="shared" si="47"/>
        <v>0.34482758620689657</v>
      </c>
      <c r="H32" s="75">
        <f t="shared" si="3"/>
        <v>0</v>
      </c>
      <c r="I32" s="78">
        <f t="shared" si="4"/>
        <v>0</v>
      </c>
      <c r="J32" s="76">
        <f t="shared" si="48"/>
        <v>0</v>
      </c>
      <c r="K32" s="78">
        <f t="shared" si="6"/>
        <v>1.7999999999999999E-2</v>
      </c>
      <c r="L32" s="78">
        <f t="shared" si="7"/>
        <v>1.7999999999999999E-2</v>
      </c>
      <c r="M32" s="76">
        <f t="shared" si="49"/>
        <v>0.20689655172413793</v>
      </c>
      <c r="N32" s="79">
        <f t="shared" si="9"/>
        <v>1.2E-2</v>
      </c>
      <c r="O32" s="78">
        <f t="shared" si="32"/>
        <v>0.03</v>
      </c>
      <c r="P32" s="76">
        <f t="shared" si="50"/>
        <v>0.34482758620689657</v>
      </c>
      <c r="Q32" s="91">
        <f t="shared" si="10"/>
        <v>8.6999999999999994E-2</v>
      </c>
      <c r="R32" s="92">
        <v>0</v>
      </c>
      <c r="S32" s="628">
        <v>8.6999999999999994E-2</v>
      </c>
      <c r="T32" s="93">
        <f t="shared" si="11"/>
        <v>0</v>
      </c>
      <c r="U32" s="94">
        <v>0</v>
      </c>
      <c r="V32" s="156"/>
      <c r="W32" s="93">
        <f t="shared" si="12"/>
        <v>0</v>
      </c>
      <c r="X32" s="94">
        <v>0</v>
      </c>
      <c r="Y32" s="156"/>
      <c r="Z32" s="93">
        <f t="shared" si="13"/>
        <v>0.03</v>
      </c>
      <c r="AA32" s="94">
        <v>0</v>
      </c>
      <c r="AB32" s="156">
        <v>0.03</v>
      </c>
      <c r="AC32" s="87">
        <f t="shared" si="14"/>
        <v>0.03</v>
      </c>
      <c r="AD32" s="158"/>
      <c r="AE32" s="88">
        <f t="shared" si="34"/>
        <v>0.03</v>
      </c>
      <c r="AF32" s="87">
        <f t="shared" si="15"/>
        <v>0</v>
      </c>
      <c r="AG32" s="120"/>
      <c r="AH32" s="156"/>
      <c r="AI32" s="87">
        <f t="shared" si="16"/>
        <v>0</v>
      </c>
      <c r="AJ32" s="120"/>
      <c r="AK32" s="156">
        <v>0</v>
      </c>
      <c r="AL32" s="87">
        <f t="shared" si="17"/>
        <v>0</v>
      </c>
      <c r="AM32" s="120"/>
      <c r="AN32" s="156">
        <v>0</v>
      </c>
      <c r="AO32" s="87">
        <f t="shared" si="18"/>
        <v>0</v>
      </c>
      <c r="AP32" s="158"/>
      <c r="AQ32" s="88">
        <f t="shared" si="35"/>
        <v>0</v>
      </c>
      <c r="AR32" s="158"/>
      <c r="AS32" s="87">
        <v>0</v>
      </c>
      <c r="AT32" s="88">
        <f t="shared" si="36"/>
        <v>0.03</v>
      </c>
      <c r="AU32" s="87">
        <f t="shared" si="20"/>
        <v>0</v>
      </c>
      <c r="AV32" s="88">
        <v>0</v>
      </c>
      <c r="AW32" s="157">
        <v>0</v>
      </c>
      <c r="AX32" s="87">
        <f t="shared" si="21"/>
        <v>1.7999999999999999E-2</v>
      </c>
      <c r="AY32" s="88">
        <v>0</v>
      </c>
      <c r="AZ32" s="156">
        <v>1.7999999999999999E-2</v>
      </c>
      <c r="BA32" s="87">
        <f t="shared" si="22"/>
        <v>0</v>
      </c>
      <c r="BB32" s="88">
        <v>0</v>
      </c>
      <c r="BC32" s="156"/>
      <c r="BD32" s="87">
        <f t="shared" si="23"/>
        <v>1.7999999999999999E-2</v>
      </c>
      <c r="BE32" s="87">
        <v>0</v>
      </c>
      <c r="BF32" s="88">
        <f t="shared" si="37"/>
        <v>1.7999999999999999E-2</v>
      </c>
      <c r="BG32" s="87">
        <f t="shared" si="24"/>
        <v>1.7999999999999999E-2</v>
      </c>
      <c r="BH32" s="87">
        <v>0</v>
      </c>
      <c r="BI32" s="88">
        <f t="shared" si="46"/>
        <v>1.7999999999999999E-2</v>
      </c>
      <c r="BJ32" s="87">
        <f t="shared" si="25"/>
        <v>1.2E-2</v>
      </c>
      <c r="BK32" s="88">
        <v>0</v>
      </c>
      <c r="BL32" s="156">
        <v>1.2E-2</v>
      </c>
      <c r="BM32" s="87">
        <f t="shared" si="26"/>
        <v>0</v>
      </c>
      <c r="BN32" s="88">
        <v>0</v>
      </c>
      <c r="BO32" s="156"/>
      <c r="BP32" s="87">
        <f t="shared" si="27"/>
        <v>0</v>
      </c>
      <c r="BQ32" s="88">
        <v>0</v>
      </c>
      <c r="BR32" s="156"/>
      <c r="BS32" s="87">
        <f t="shared" si="28"/>
        <v>1.2E-2</v>
      </c>
      <c r="BT32" s="87">
        <v>0</v>
      </c>
      <c r="BU32" s="88">
        <f t="shared" si="38"/>
        <v>1.2E-2</v>
      </c>
      <c r="BV32" s="613">
        <f t="shared" si="29"/>
        <v>0.03</v>
      </c>
      <c r="BW32" s="87">
        <v>0</v>
      </c>
      <c r="BX32" s="88">
        <f t="shared" si="39"/>
        <v>0.03</v>
      </c>
      <c r="BY32" s="90">
        <f t="shared" si="51"/>
        <v>0.34482758620689657</v>
      </c>
    </row>
    <row r="33" spans="2:81" ht="18" customHeight="1" thickBot="1" x14ac:dyDescent="0.3">
      <c r="B33" s="829"/>
      <c r="C33" s="893"/>
      <c r="D33" s="159" t="s">
        <v>32</v>
      </c>
      <c r="E33" s="160">
        <f t="shared" si="0"/>
        <v>115.24</v>
      </c>
      <c r="F33" s="161">
        <f t="shared" si="1"/>
        <v>38.036000000000001</v>
      </c>
      <c r="G33" s="108">
        <f t="shared" si="47"/>
        <v>0.33005900728913573</v>
      </c>
      <c r="H33" s="161">
        <f t="shared" si="3"/>
        <v>0</v>
      </c>
      <c r="I33" s="110">
        <f t="shared" si="4"/>
        <v>38.036000000000001</v>
      </c>
      <c r="J33" s="108">
        <f t="shared" si="48"/>
        <v>0.33005900728913573</v>
      </c>
      <c r="K33" s="110">
        <f t="shared" si="6"/>
        <v>25.113</v>
      </c>
      <c r="L33" s="110">
        <f t="shared" si="7"/>
        <v>63.149000000000001</v>
      </c>
      <c r="M33" s="108">
        <f t="shared" si="49"/>
        <v>0.54797813259284978</v>
      </c>
      <c r="N33" s="111">
        <f t="shared" si="9"/>
        <v>18.577480000000001</v>
      </c>
      <c r="O33" s="110">
        <f t="shared" si="32"/>
        <v>81.726480000000009</v>
      </c>
      <c r="P33" s="108">
        <f t="shared" si="50"/>
        <v>0.70918500520652561</v>
      </c>
      <c r="Q33" s="162">
        <f t="shared" si="10"/>
        <v>115.24</v>
      </c>
      <c r="R33" s="163">
        <v>0</v>
      </c>
      <c r="S33" s="629">
        <v>115.24</v>
      </c>
      <c r="T33" s="164">
        <f t="shared" si="11"/>
        <v>0</v>
      </c>
      <c r="U33" s="165">
        <v>0</v>
      </c>
      <c r="V33" s="166"/>
      <c r="W33" s="164">
        <f t="shared" si="12"/>
        <v>0</v>
      </c>
      <c r="X33" s="165">
        <v>0</v>
      </c>
      <c r="Y33" s="166"/>
      <c r="Z33" s="164">
        <f t="shared" si="13"/>
        <v>38.036000000000001</v>
      </c>
      <c r="AA33" s="165">
        <v>0</v>
      </c>
      <c r="AB33" s="156">
        <v>38.036000000000001</v>
      </c>
      <c r="AC33" s="158">
        <f t="shared" si="14"/>
        <v>38.036000000000001</v>
      </c>
      <c r="AD33" s="158">
        <v>0</v>
      </c>
      <c r="AE33" s="119">
        <f>T33+W33+Z33</f>
        <v>38.036000000000001</v>
      </c>
      <c r="AF33" s="158">
        <f t="shared" si="15"/>
        <v>0</v>
      </c>
      <c r="AG33" s="120">
        <v>0</v>
      </c>
      <c r="AH33" s="156"/>
      <c r="AI33" s="158">
        <f t="shared" si="16"/>
        <v>0</v>
      </c>
      <c r="AJ33" s="120">
        <v>0</v>
      </c>
      <c r="AK33" s="156">
        <v>0</v>
      </c>
      <c r="AL33" s="158">
        <f t="shared" si="17"/>
        <v>0</v>
      </c>
      <c r="AM33" s="120">
        <v>0</v>
      </c>
      <c r="AN33" s="156">
        <v>0</v>
      </c>
      <c r="AO33" s="158">
        <f t="shared" si="18"/>
        <v>0</v>
      </c>
      <c r="AP33" s="158">
        <v>0</v>
      </c>
      <c r="AQ33" s="119">
        <f t="shared" si="35"/>
        <v>0</v>
      </c>
      <c r="AR33" s="158">
        <f t="shared" ref="AR33:AR96" si="52">AS33+AT33</f>
        <v>38.036000000000001</v>
      </c>
      <c r="AS33" s="158">
        <v>0</v>
      </c>
      <c r="AT33" s="120">
        <f t="shared" si="36"/>
        <v>38.036000000000001</v>
      </c>
      <c r="AU33" s="158">
        <f t="shared" si="20"/>
        <v>0</v>
      </c>
      <c r="AV33" s="120">
        <v>0</v>
      </c>
      <c r="AW33" s="167">
        <v>0</v>
      </c>
      <c r="AX33" s="158">
        <f t="shared" si="21"/>
        <v>25.113</v>
      </c>
      <c r="AY33" s="120">
        <v>0</v>
      </c>
      <c r="AZ33" s="156">
        <v>25.113</v>
      </c>
      <c r="BA33" s="158">
        <f t="shared" si="22"/>
        <v>0</v>
      </c>
      <c r="BB33" s="120">
        <v>0</v>
      </c>
      <c r="BC33" s="156"/>
      <c r="BD33" s="158">
        <f t="shared" si="23"/>
        <v>25.113</v>
      </c>
      <c r="BE33" s="158">
        <v>0</v>
      </c>
      <c r="BF33" s="119">
        <f t="shared" si="37"/>
        <v>25.113</v>
      </c>
      <c r="BG33" s="158">
        <f t="shared" si="24"/>
        <v>63.149000000000001</v>
      </c>
      <c r="BH33" s="158">
        <v>0</v>
      </c>
      <c r="BI33" s="119">
        <f t="shared" si="46"/>
        <v>63.149000000000001</v>
      </c>
      <c r="BJ33" s="158">
        <f t="shared" si="25"/>
        <v>18.577480000000001</v>
      </c>
      <c r="BK33" s="120">
        <v>0</v>
      </c>
      <c r="BL33" s="156">
        <v>18.577480000000001</v>
      </c>
      <c r="BM33" s="158">
        <f t="shared" si="26"/>
        <v>0</v>
      </c>
      <c r="BN33" s="120">
        <v>0</v>
      </c>
      <c r="BO33" s="156"/>
      <c r="BP33" s="158">
        <f t="shared" si="27"/>
        <v>0</v>
      </c>
      <c r="BQ33" s="120">
        <v>0</v>
      </c>
      <c r="BR33" s="156"/>
      <c r="BS33" s="158">
        <f t="shared" si="28"/>
        <v>18.577480000000001</v>
      </c>
      <c r="BT33" s="158">
        <v>0</v>
      </c>
      <c r="BU33" s="119">
        <f t="shared" si="38"/>
        <v>18.577480000000001</v>
      </c>
      <c r="BV33" s="158">
        <f t="shared" si="29"/>
        <v>81.726480000000009</v>
      </c>
      <c r="BW33" s="158">
        <v>0</v>
      </c>
      <c r="BX33" s="120">
        <f t="shared" si="39"/>
        <v>81.726480000000009</v>
      </c>
      <c r="BY33" s="122">
        <f t="shared" si="51"/>
        <v>0.70918500520652561</v>
      </c>
    </row>
    <row r="34" spans="2:81" ht="23.25" customHeight="1" x14ac:dyDescent="0.25">
      <c r="B34" s="796" t="s">
        <v>64</v>
      </c>
      <c r="C34" s="901" t="s">
        <v>65</v>
      </c>
      <c r="D34" s="168" t="s">
        <v>34</v>
      </c>
      <c r="E34" s="169">
        <f t="shared" si="0"/>
        <v>51</v>
      </c>
      <c r="F34" s="125">
        <f t="shared" si="1"/>
        <v>0</v>
      </c>
      <c r="G34" s="126">
        <f t="shared" si="47"/>
        <v>0</v>
      </c>
      <c r="H34" s="127">
        <f t="shared" si="3"/>
        <v>0</v>
      </c>
      <c r="I34" s="127">
        <f t="shared" si="4"/>
        <v>38</v>
      </c>
      <c r="J34" s="126">
        <f t="shared" si="48"/>
        <v>0.74509803921568629</v>
      </c>
      <c r="K34" s="127">
        <f t="shared" si="6"/>
        <v>0</v>
      </c>
      <c r="L34" s="127">
        <f t="shared" si="7"/>
        <v>69</v>
      </c>
      <c r="M34" s="126">
        <f t="shared" si="49"/>
        <v>1.3529411764705883</v>
      </c>
      <c r="N34" s="127">
        <f t="shared" si="9"/>
        <v>34</v>
      </c>
      <c r="O34" s="61">
        <v>85</v>
      </c>
      <c r="P34" s="170">
        <f>O34/E34</f>
        <v>1.6666666666666667</v>
      </c>
      <c r="Q34" s="129">
        <f t="shared" si="10"/>
        <v>51</v>
      </c>
      <c r="R34" s="130">
        <v>0</v>
      </c>
      <c r="S34" s="653">
        <v>51</v>
      </c>
      <c r="T34" s="131">
        <f t="shared" si="11"/>
        <v>3</v>
      </c>
      <c r="U34" s="132">
        <v>0</v>
      </c>
      <c r="V34" s="48">
        <v>3</v>
      </c>
      <c r="W34" s="131">
        <f t="shared" si="12"/>
        <v>3</v>
      </c>
      <c r="X34" s="132">
        <v>0</v>
      </c>
      <c r="Y34" s="48">
        <v>3</v>
      </c>
      <c r="Z34" s="131">
        <f t="shared" si="13"/>
        <v>0</v>
      </c>
      <c r="AA34" s="132">
        <v>0</v>
      </c>
      <c r="AB34" s="48">
        <v>0</v>
      </c>
      <c r="AC34" s="172">
        <f t="shared" si="14"/>
        <v>0</v>
      </c>
      <c r="AD34" s="172">
        <v>0</v>
      </c>
      <c r="AE34" s="173">
        <v>0</v>
      </c>
      <c r="AF34" s="174">
        <f t="shared" si="15"/>
        <v>7</v>
      </c>
      <c r="AG34" s="172">
        <v>0</v>
      </c>
      <c r="AH34" s="48">
        <v>7</v>
      </c>
      <c r="AI34" s="174">
        <f t="shared" si="16"/>
        <v>12</v>
      </c>
      <c r="AJ34" s="172">
        <v>0</v>
      </c>
      <c r="AK34" s="48">
        <v>12</v>
      </c>
      <c r="AL34" s="174">
        <f t="shared" si="17"/>
        <v>20</v>
      </c>
      <c r="AM34" s="172">
        <v>0</v>
      </c>
      <c r="AN34" s="48">
        <v>20</v>
      </c>
      <c r="AO34" s="174">
        <f>AP34+AQ34</f>
        <v>0</v>
      </c>
      <c r="AP34" s="172">
        <v>0</v>
      </c>
      <c r="AQ34" s="173">
        <v>0</v>
      </c>
      <c r="AR34" s="174">
        <f t="shared" si="52"/>
        <v>38</v>
      </c>
      <c r="AS34" s="175">
        <v>0</v>
      </c>
      <c r="AT34" s="172">
        <v>38</v>
      </c>
      <c r="AU34" s="174">
        <f t="shared" si="20"/>
        <v>30</v>
      </c>
      <c r="AV34" s="172">
        <v>0</v>
      </c>
      <c r="AW34" s="171">
        <v>30</v>
      </c>
      <c r="AX34" s="174">
        <f t="shared" si="21"/>
        <v>13</v>
      </c>
      <c r="AY34" s="172">
        <v>0</v>
      </c>
      <c r="AZ34" s="48">
        <v>13</v>
      </c>
      <c r="BA34" s="174">
        <f t="shared" si="22"/>
        <v>23</v>
      </c>
      <c r="BB34" s="172">
        <v>0</v>
      </c>
      <c r="BC34" s="48">
        <v>23</v>
      </c>
      <c r="BD34" s="174">
        <f t="shared" si="23"/>
        <v>0</v>
      </c>
      <c r="BE34" s="172">
        <v>0</v>
      </c>
      <c r="BF34" s="173">
        <v>0</v>
      </c>
      <c r="BG34" s="174">
        <f t="shared" si="24"/>
        <v>69</v>
      </c>
      <c r="BH34" s="175">
        <v>0</v>
      </c>
      <c r="BI34" s="172">
        <v>69</v>
      </c>
      <c r="BJ34" s="174">
        <f t="shared" si="25"/>
        <v>18</v>
      </c>
      <c r="BK34" s="172">
        <v>0</v>
      </c>
      <c r="BL34" s="655">
        <v>18</v>
      </c>
      <c r="BM34" s="174">
        <f t="shared" si="26"/>
        <v>14</v>
      </c>
      <c r="BN34" s="172">
        <v>0</v>
      </c>
      <c r="BO34" s="655">
        <v>14</v>
      </c>
      <c r="BP34" s="174">
        <f t="shared" si="27"/>
        <v>7</v>
      </c>
      <c r="BQ34" s="172">
        <v>0</v>
      </c>
      <c r="BR34" s="48">
        <v>7</v>
      </c>
      <c r="BS34" s="176">
        <f t="shared" si="28"/>
        <v>34</v>
      </c>
      <c r="BT34" s="135">
        <v>0</v>
      </c>
      <c r="BU34" s="136">
        <v>34</v>
      </c>
      <c r="BV34" s="176">
        <f t="shared" si="29"/>
        <v>85</v>
      </c>
      <c r="BW34" s="135">
        <v>0</v>
      </c>
      <c r="BX34" s="137">
        <v>85</v>
      </c>
      <c r="BY34" s="177">
        <f t="shared" si="51"/>
        <v>1.6666666666666667</v>
      </c>
    </row>
    <row r="35" spans="2:81" ht="17.25" customHeight="1" thickBot="1" x14ac:dyDescent="0.3">
      <c r="B35" s="807"/>
      <c r="C35" s="902"/>
      <c r="D35" s="56" t="s">
        <v>32</v>
      </c>
      <c r="E35" s="178">
        <f t="shared" si="0"/>
        <v>12974.609999999999</v>
      </c>
      <c r="F35" s="58">
        <f t="shared" si="1"/>
        <v>43.646999999999998</v>
      </c>
      <c r="G35" s="59">
        <f t="shared" si="47"/>
        <v>3.3640317512433904E-3</v>
      </c>
      <c r="H35" s="61">
        <f t="shared" si="3"/>
        <v>1638.1647600000001</v>
      </c>
      <c r="I35" s="61">
        <f t="shared" si="4"/>
        <v>1681.81176</v>
      </c>
      <c r="J35" s="59">
        <f t="shared" si="48"/>
        <v>0.12962329965987418</v>
      </c>
      <c r="K35" s="61">
        <f t="shared" si="6"/>
        <v>9660.3320581481476</v>
      </c>
      <c r="L35" s="61">
        <f t="shared" si="7"/>
        <v>11342.143818148148</v>
      </c>
      <c r="M35" s="59">
        <f t="shared" si="49"/>
        <v>0.87417994206748018</v>
      </c>
      <c r="N35" s="61">
        <f t="shared" si="9"/>
        <v>4040.9389999999999</v>
      </c>
      <c r="O35" s="61">
        <f t="shared" si="32"/>
        <v>15383.082818148147</v>
      </c>
      <c r="P35" s="179">
        <f t="shared" si="50"/>
        <v>1.1856296889192159</v>
      </c>
      <c r="Q35" s="139">
        <f t="shared" si="10"/>
        <v>12974.609999999999</v>
      </c>
      <c r="R35" s="140">
        <v>0</v>
      </c>
      <c r="S35" s="651">
        <f>S37+S39+S41+S43</f>
        <v>12974.609999999999</v>
      </c>
      <c r="T35" s="142">
        <f t="shared" si="11"/>
        <v>24.686</v>
      </c>
      <c r="U35" s="143">
        <v>0</v>
      </c>
      <c r="V35" s="656">
        <f>V37+V39+V41+V43</f>
        <v>24.686</v>
      </c>
      <c r="W35" s="142">
        <f t="shared" si="12"/>
        <v>18.960999999999999</v>
      </c>
      <c r="X35" s="143">
        <v>0</v>
      </c>
      <c r="Y35" s="656">
        <f>Y37+Y39+Y41+Y43</f>
        <v>18.960999999999999</v>
      </c>
      <c r="Z35" s="142">
        <f t="shared" si="13"/>
        <v>0</v>
      </c>
      <c r="AA35" s="143">
        <v>0</v>
      </c>
      <c r="AB35" s="656">
        <f>AB37+AB39+AB41+AB43</f>
        <v>0</v>
      </c>
      <c r="AC35" s="181">
        <f t="shared" si="14"/>
        <v>43.646999999999998</v>
      </c>
      <c r="AD35" s="181">
        <v>0</v>
      </c>
      <c r="AE35" s="181">
        <f>AE37+AE39+AE41+AE43</f>
        <v>43.646999999999998</v>
      </c>
      <c r="AF35" s="182">
        <f t="shared" si="15"/>
        <v>173.72900000000001</v>
      </c>
      <c r="AG35" s="183">
        <v>0</v>
      </c>
      <c r="AH35" s="656">
        <f>AH37+AH39+AH41+AH43</f>
        <v>173.72900000000001</v>
      </c>
      <c r="AI35" s="182">
        <f t="shared" si="16"/>
        <v>333.91382999999996</v>
      </c>
      <c r="AJ35" s="181">
        <v>0</v>
      </c>
      <c r="AK35" s="146">
        <f>AK37+AK39+AK41+AK43</f>
        <v>333.91382999999996</v>
      </c>
      <c r="AL35" s="182">
        <f t="shared" si="17"/>
        <v>1130.5219300000001</v>
      </c>
      <c r="AM35" s="181">
        <v>0</v>
      </c>
      <c r="AN35" s="146">
        <f>AN37+AN39+AN41+AN43</f>
        <v>1130.5219300000001</v>
      </c>
      <c r="AO35" s="182">
        <f t="shared" si="18"/>
        <v>1638.1647600000001</v>
      </c>
      <c r="AP35" s="181">
        <v>0</v>
      </c>
      <c r="AQ35" s="181">
        <f>AQ37+AQ39+AQ41+AQ43</f>
        <v>1638.1647600000001</v>
      </c>
      <c r="AR35" s="182">
        <f t="shared" si="52"/>
        <v>1681.81176</v>
      </c>
      <c r="AS35" s="183">
        <v>0</v>
      </c>
      <c r="AT35" s="181">
        <f>AT37+AT39+AT41+AT43</f>
        <v>1681.81176</v>
      </c>
      <c r="AU35" s="182">
        <f t="shared" si="20"/>
        <v>4589.4204081481475</v>
      </c>
      <c r="AV35" s="181">
        <v>0</v>
      </c>
      <c r="AW35" s="184">
        <v>4589.4204081481475</v>
      </c>
      <c r="AX35" s="182">
        <f t="shared" si="21"/>
        <v>3545.1136499999998</v>
      </c>
      <c r="AY35" s="181">
        <v>0</v>
      </c>
      <c r="AZ35" s="146">
        <v>3545.1136499999998</v>
      </c>
      <c r="BA35" s="182">
        <f t="shared" si="22"/>
        <v>1525.7979999999998</v>
      </c>
      <c r="BB35" s="181">
        <v>0</v>
      </c>
      <c r="BC35" s="146">
        <f>BC37+BC39+BC41+BC43</f>
        <v>1525.7979999999998</v>
      </c>
      <c r="BD35" s="182">
        <f t="shared" si="23"/>
        <v>9660.3320581481476</v>
      </c>
      <c r="BE35" s="181">
        <v>0</v>
      </c>
      <c r="BF35" s="181">
        <f>BF37+BF39+BF41+BF43</f>
        <v>9660.3320581481476</v>
      </c>
      <c r="BG35" s="182">
        <f t="shared" si="24"/>
        <v>11342.143818148148</v>
      </c>
      <c r="BH35" s="183">
        <v>0</v>
      </c>
      <c r="BI35" s="181">
        <f>BI37+BI39+BI41+BI43</f>
        <v>11342.143818148148</v>
      </c>
      <c r="BJ35" s="182">
        <f t="shared" si="25"/>
        <v>280.49899999999997</v>
      </c>
      <c r="BK35" s="181">
        <v>0</v>
      </c>
      <c r="BL35" s="658">
        <f>BL37+BL39+BL41+BL43</f>
        <v>280.49899999999997</v>
      </c>
      <c r="BM35" s="182">
        <f t="shared" si="26"/>
        <v>430.928</v>
      </c>
      <c r="BN35" s="181">
        <v>0</v>
      </c>
      <c r="BO35" s="658">
        <f>BO37+BO39+BO41+BO43</f>
        <v>430.928</v>
      </c>
      <c r="BP35" s="182">
        <f t="shared" si="27"/>
        <v>3329.5119999999997</v>
      </c>
      <c r="BQ35" s="181">
        <v>0</v>
      </c>
      <c r="BR35" s="146">
        <f>BR37+BR39+BR41+BR43</f>
        <v>3329.5119999999997</v>
      </c>
      <c r="BS35" s="185">
        <f t="shared" si="28"/>
        <v>4040.9389999999999</v>
      </c>
      <c r="BT35" s="144">
        <v>0</v>
      </c>
      <c r="BU35" s="145">
        <f>BU37+BU39+BU41+BU43</f>
        <v>4040.9389999999999</v>
      </c>
      <c r="BV35" s="185">
        <f t="shared" si="29"/>
        <v>15383.082818148147</v>
      </c>
      <c r="BW35" s="144">
        <v>0</v>
      </c>
      <c r="BX35" s="145">
        <f>BX37+BX39+BX41+BX43</f>
        <v>15383.082818148147</v>
      </c>
      <c r="BY35" s="72">
        <f t="shared" si="51"/>
        <v>1.1856296889192159</v>
      </c>
    </row>
    <row r="36" spans="2:81" ht="15" customHeight="1" x14ac:dyDescent="0.25">
      <c r="B36" s="825" t="s">
        <v>66</v>
      </c>
      <c r="C36" s="894" t="s">
        <v>67</v>
      </c>
      <c r="D36" s="74" t="s">
        <v>36</v>
      </c>
      <c r="E36" s="186">
        <f t="shared" si="0"/>
        <v>10.243</v>
      </c>
      <c r="F36" s="75">
        <f t="shared" si="1"/>
        <v>1.4999999999999999E-2</v>
      </c>
      <c r="G36" s="76">
        <f t="shared" si="47"/>
        <v>1.4644147222493409E-3</v>
      </c>
      <c r="H36" s="78">
        <f t="shared" si="3"/>
        <v>0.877</v>
      </c>
      <c r="I36" s="78">
        <f t="shared" si="4"/>
        <v>0.89200000000000002</v>
      </c>
      <c r="J36" s="76">
        <f t="shared" si="48"/>
        <v>8.7083862149760813E-2</v>
      </c>
      <c r="K36" s="78">
        <f t="shared" si="6"/>
        <v>5.4195999999999982</v>
      </c>
      <c r="L36" s="78">
        <f t="shared" si="7"/>
        <v>6.3115999999999985</v>
      </c>
      <c r="M36" s="76">
        <f t="shared" si="49"/>
        <v>0.6161866640632625</v>
      </c>
      <c r="N36" s="78">
        <f t="shared" si="9"/>
        <v>2.6749999999999998</v>
      </c>
      <c r="O36" s="78">
        <f t="shared" si="32"/>
        <v>8.9865999999999993</v>
      </c>
      <c r="P36" s="76">
        <f t="shared" si="50"/>
        <v>0.87734062286439507</v>
      </c>
      <c r="Q36" s="80">
        <f t="shared" si="10"/>
        <v>10.243</v>
      </c>
      <c r="R36" s="81">
        <v>0</v>
      </c>
      <c r="S36" s="624">
        <v>10.243</v>
      </c>
      <c r="T36" s="82">
        <f t="shared" si="11"/>
        <v>3.0000000000000001E-3</v>
      </c>
      <c r="U36" s="83">
        <v>0</v>
      </c>
      <c r="V36" s="84">
        <v>3.0000000000000001E-3</v>
      </c>
      <c r="W36" s="82">
        <f t="shared" si="12"/>
        <v>1.2E-2</v>
      </c>
      <c r="X36" s="83">
        <v>0</v>
      </c>
      <c r="Y36" s="84">
        <v>1.2E-2</v>
      </c>
      <c r="Z36" s="82">
        <f t="shared" si="13"/>
        <v>0</v>
      </c>
      <c r="AA36" s="83">
        <v>0</v>
      </c>
      <c r="AB36" s="84">
        <v>0</v>
      </c>
      <c r="AC36" s="187">
        <f t="shared" si="14"/>
        <v>1.4999999999999999E-2</v>
      </c>
      <c r="AD36" s="188"/>
      <c r="AE36" s="187">
        <f t="shared" ref="AE36:AE76" si="53">T36+W36+Z36</f>
        <v>1.4999999999999999E-2</v>
      </c>
      <c r="AF36" s="188">
        <f t="shared" si="15"/>
        <v>2E-3</v>
      </c>
      <c r="AG36" s="187">
        <v>0</v>
      </c>
      <c r="AH36" s="84">
        <v>2E-3</v>
      </c>
      <c r="AI36" s="188">
        <f t="shared" si="16"/>
        <v>2.1999999999999999E-2</v>
      </c>
      <c r="AJ36" s="187">
        <v>0</v>
      </c>
      <c r="AK36" s="48">
        <v>2.1999999999999999E-2</v>
      </c>
      <c r="AL36" s="188">
        <f t="shared" si="17"/>
        <v>0.85299999999999998</v>
      </c>
      <c r="AM36" s="187">
        <v>0</v>
      </c>
      <c r="AN36" s="48">
        <v>0.85299999999999998</v>
      </c>
      <c r="AO36" s="188">
        <f t="shared" si="18"/>
        <v>0.877</v>
      </c>
      <c r="AP36" s="188"/>
      <c r="AQ36" s="187">
        <f t="shared" ref="AQ36:AQ76" si="54">AF36+AI36+AL36</f>
        <v>0.877</v>
      </c>
      <c r="AR36" s="188">
        <f t="shared" si="52"/>
        <v>0.89200000000000002</v>
      </c>
      <c r="AS36" s="188"/>
      <c r="AT36" s="187">
        <f t="shared" ref="AT36:AT76" si="55">AC36+AO36</f>
        <v>0.89200000000000002</v>
      </c>
      <c r="AU36" s="188">
        <f t="shared" si="20"/>
        <v>2.998699999999999</v>
      </c>
      <c r="AV36" s="187">
        <v>0</v>
      </c>
      <c r="AW36" s="85">
        <v>2.998699999999999</v>
      </c>
      <c r="AX36" s="188">
        <f t="shared" si="21"/>
        <v>2.0698999999999996</v>
      </c>
      <c r="AY36" s="187">
        <v>0</v>
      </c>
      <c r="AZ36" s="48">
        <v>2.0698999999999996</v>
      </c>
      <c r="BA36" s="188">
        <f t="shared" si="22"/>
        <v>0.35099999999999998</v>
      </c>
      <c r="BB36" s="187">
        <v>0</v>
      </c>
      <c r="BC36" s="48">
        <v>0.35099999999999998</v>
      </c>
      <c r="BD36" s="188">
        <f t="shared" si="23"/>
        <v>5.4195999999999982</v>
      </c>
      <c r="BE36" s="188"/>
      <c r="BF36" s="187">
        <f t="shared" ref="BF36:BF76" si="56">AU36+AX36+BA36</f>
        <v>5.4195999999999982</v>
      </c>
      <c r="BG36" s="188">
        <f t="shared" si="24"/>
        <v>6.3115999999999985</v>
      </c>
      <c r="BH36" s="188"/>
      <c r="BI36" s="189">
        <f t="shared" ref="BI36:BI76" si="57">AR36+BD36</f>
        <v>6.3115999999999985</v>
      </c>
      <c r="BJ36" s="188">
        <f t="shared" si="25"/>
        <v>9.6000000000000002E-2</v>
      </c>
      <c r="BK36" s="187">
        <v>0</v>
      </c>
      <c r="BL36" s="84">
        <v>9.6000000000000002E-2</v>
      </c>
      <c r="BM36" s="188">
        <f t="shared" si="26"/>
        <v>0.52300000000000002</v>
      </c>
      <c r="BN36" s="187">
        <v>0</v>
      </c>
      <c r="BO36" s="84">
        <v>0.52300000000000002</v>
      </c>
      <c r="BP36" s="188">
        <f t="shared" si="27"/>
        <v>2.056</v>
      </c>
      <c r="BQ36" s="187">
        <v>0</v>
      </c>
      <c r="BR36" s="48">
        <v>2.056</v>
      </c>
      <c r="BS36" s="151">
        <f t="shared" si="28"/>
        <v>2.6749999999999998</v>
      </c>
      <c r="BT36" s="151"/>
      <c r="BU36" s="152">
        <f t="shared" ref="BU36:BU76" si="58">BJ36+BM36+BP36</f>
        <v>2.6749999999999998</v>
      </c>
      <c r="BV36" s="151">
        <f t="shared" si="29"/>
        <v>8.9865999999999993</v>
      </c>
      <c r="BW36" s="151"/>
      <c r="BX36" s="88">
        <f t="shared" ref="BX36:BX76" si="59">BG36+BS36</f>
        <v>8.9865999999999993</v>
      </c>
      <c r="BY36" s="90">
        <f t="shared" si="51"/>
        <v>0.87734062286439507</v>
      </c>
      <c r="CA36" s="4">
        <f>E36+E38</f>
        <v>10.548</v>
      </c>
      <c r="CB36" s="4">
        <f>O36+O38</f>
        <v>9.1975999999999996</v>
      </c>
      <c r="CC36" s="758">
        <f>CB36/CA36</f>
        <v>0.87197572999620776</v>
      </c>
    </row>
    <row r="37" spans="2:81" ht="15" customHeight="1" x14ac:dyDescent="0.25">
      <c r="B37" s="826"/>
      <c r="C37" s="895"/>
      <c r="D37" s="74" t="s">
        <v>32</v>
      </c>
      <c r="E37" s="186">
        <f t="shared" si="0"/>
        <v>9942.6579999999994</v>
      </c>
      <c r="F37" s="75">
        <f t="shared" si="1"/>
        <v>32.930999999999997</v>
      </c>
      <c r="G37" s="76">
        <f t="shared" si="47"/>
        <v>3.3120921990880104E-3</v>
      </c>
      <c r="H37" s="78">
        <f t="shared" si="3"/>
        <v>619.78993000000003</v>
      </c>
      <c r="I37" s="78">
        <f t="shared" si="4"/>
        <v>652.72093000000007</v>
      </c>
      <c r="J37" s="76">
        <f t="shared" si="48"/>
        <v>6.5648534828413097E-2</v>
      </c>
      <c r="K37" s="78">
        <f t="shared" si="6"/>
        <v>7691.3506081481473</v>
      </c>
      <c r="L37" s="78">
        <f t="shared" si="7"/>
        <v>8344.0715381481477</v>
      </c>
      <c r="M37" s="76">
        <f t="shared" si="49"/>
        <v>0.83921940573115839</v>
      </c>
      <c r="N37" s="78">
        <f t="shared" si="9"/>
        <v>3395.1669999999999</v>
      </c>
      <c r="O37" s="78">
        <f t="shared" si="32"/>
        <v>11739.238538148147</v>
      </c>
      <c r="P37" s="76">
        <f t="shared" si="50"/>
        <v>1.1806941904416453</v>
      </c>
      <c r="Q37" s="91">
        <f t="shared" si="10"/>
        <v>9942.6579999999994</v>
      </c>
      <c r="R37" s="92">
        <v>0</v>
      </c>
      <c r="S37" s="625">
        <v>9942.6579999999994</v>
      </c>
      <c r="T37" s="93">
        <f t="shared" si="11"/>
        <v>13.97</v>
      </c>
      <c r="U37" s="94">
        <v>0</v>
      </c>
      <c r="V37" s="95">
        <v>13.97</v>
      </c>
      <c r="W37" s="93">
        <f t="shared" si="12"/>
        <v>18.960999999999999</v>
      </c>
      <c r="X37" s="94">
        <v>0</v>
      </c>
      <c r="Y37" s="95">
        <v>18.960999999999999</v>
      </c>
      <c r="Z37" s="93">
        <f t="shared" si="13"/>
        <v>0</v>
      </c>
      <c r="AA37" s="94">
        <v>0</v>
      </c>
      <c r="AB37" s="95">
        <v>0</v>
      </c>
      <c r="AC37" s="189">
        <f t="shared" si="14"/>
        <v>32.930999999999997</v>
      </c>
      <c r="AD37" s="190"/>
      <c r="AE37" s="189">
        <f t="shared" si="53"/>
        <v>32.930999999999997</v>
      </c>
      <c r="AF37" s="190">
        <f t="shared" si="15"/>
        <v>3.11</v>
      </c>
      <c r="AG37" s="189">
        <v>0</v>
      </c>
      <c r="AH37" s="95">
        <v>3.11</v>
      </c>
      <c r="AI37" s="190">
        <f t="shared" si="16"/>
        <v>49.827449999999999</v>
      </c>
      <c r="AJ37" s="189">
        <v>0</v>
      </c>
      <c r="AK37" s="95">
        <v>49.827449999999999</v>
      </c>
      <c r="AL37" s="190">
        <f t="shared" si="17"/>
        <v>566.85248000000001</v>
      </c>
      <c r="AM37" s="189">
        <v>0</v>
      </c>
      <c r="AN37" s="95">
        <v>566.85248000000001</v>
      </c>
      <c r="AO37" s="190">
        <f t="shared" si="18"/>
        <v>619.78993000000003</v>
      </c>
      <c r="AP37" s="190"/>
      <c r="AQ37" s="189">
        <f t="shared" si="54"/>
        <v>619.78993000000003</v>
      </c>
      <c r="AR37" s="190">
        <f t="shared" si="52"/>
        <v>652.72093000000007</v>
      </c>
      <c r="AS37" s="190"/>
      <c r="AT37" s="189">
        <f t="shared" si="55"/>
        <v>652.72093000000007</v>
      </c>
      <c r="AU37" s="190">
        <f t="shared" si="20"/>
        <v>4025.2974081481475</v>
      </c>
      <c r="AV37" s="189">
        <v>0</v>
      </c>
      <c r="AW37" s="96">
        <v>4025.2974081481475</v>
      </c>
      <c r="AX37" s="190">
        <f t="shared" si="21"/>
        <v>3365.0722000000001</v>
      </c>
      <c r="AY37" s="189">
        <v>0</v>
      </c>
      <c r="AZ37" s="95">
        <v>3365.0722000000001</v>
      </c>
      <c r="BA37" s="190">
        <f t="shared" si="22"/>
        <v>300.98099999999999</v>
      </c>
      <c r="BB37" s="189">
        <v>0</v>
      </c>
      <c r="BC37" s="95">
        <v>300.98099999999999</v>
      </c>
      <c r="BD37" s="190">
        <f t="shared" si="23"/>
        <v>7691.3506081481473</v>
      </c>
      <c r="BE37" s="190"/>
      <c r="BF37" s="189">
        <f t="shared" si="56"/>
        <v>7691.3506081481473</v>
      </c>
      <c r="BG37" s="190">
        <f t="shared" si="24"/>
        <v>8344.0715381481477</v>
      </c>
      <c r="BH37" s="190"/>
      <c r="BI37" s="189">
        <f t="shared" si="57"/>
        <v>8344.0715381481477</v>
      </c>
      <c r="BJ37" s="190">
        <f t="shared" si="25"/>
        <v>98.040999999999997</v>
      </c>
      <c r="BK37" s="189">
        <v>0</v>
      </c>
      <c r="BL37" s="95">
        <v>98.040999999999997</v>
      </c>
      <c r="BM37" s="190">
        <f t="shared" si="26"/>
        <v>178.26499999999999</v>
      </c>
      <c r="BN37" s="189">
        <v>0</v>
      </c>
      <c r="BO37" s="95">
        <v>178.26499999999999</v>
      </c>
      <c r="BP37" s="190">
        <f t="shared" si="27"/>
        <v>3118.8609999999999</v>
      </c>
      <c r="BQ37" s="189">
        <v>0</v>
      </c>
      <c r="BR37" s="95">
        <v>3118.8609999999999</v>
      </c>
      <c r="BS37" s="87">
        <f t="shared" si="28"/>
        <v>3395.1669999999999</v>
      </c>
      <c r="BT37" s="87"/>
      <c r="BU37" s="88">
        <f t="shared" si="58"/>
        <v>3395.1669999999999</v>
      </c>
      <c r="BV37" s="87">
        <f t="shared" si="29"/>
        <v>11739.238538148147</v>
      </c>
      <c r="BW37" s="87"/>
      <c r="BX37" s="88">
        <f t="shared" si="59"/>
        <v>11739.238538148147</v>
      </c>
      <c r="BY37" s="90">
        <f t="shared" si="51"/>
        <v>1.1806941904416453</v>
      </c>
      <c r="CA37" s="4">
        <f>E37+E39</f>
        <v>10275.987999999999</v>
      </c>
      <c r="CB37" s="4">
        <f>O37+O39</f>
        <v>12096.744368148147</v>
      </c>
      <c r="CC37" s="758">
        <f>CB37/CA37</f>
        <v>1.1771855288414261</v>
      </c>
    </row>
    <row r="38" spans="2:81" ht="23.25" customHeight="1" x14ac:dyDescent="0.25">
      <c r="B38" s="825" t="s">
        <v>68</v>
      </c>
      <c r="C38" s="903" t="s">
        <v>69</v>
      </c>
      <c r="D38" s="74" t="s">
        <v>36</v>
      </c>
      <c r="E38" s="186">
        <f t="shared" si="0"/>
        <v>0.30499999999999999</v>
      </c>
      <c r="F38" s="75">
        <f t="shared" si="1"/>
        <v>5.0000000000000001E-3</v>
      </c>
      <c r="G38" s="76">
        <f t="shared" si="47"/>
        <v>1.6393442622950821E-2</v>
      </c>
      <c r="H38" s="78">
        <f t="shared" si="3"/>
        <v>4.5999999999999999E-2</v>
      </c>
      <c r="I38" s="78">
        <f t="shared" si="4"/>
        <v>5.0999999999999997E-2</v>
      </c>
      <c r="J38" s="76">
        <f t="shared" si="48"/>
        <v>0.16721311475409836</v>
      </c>
      <c r="K38" s="78">
        <f t="shared" si="6"/>
        <v>6.5000000000000002E-2</v>
      </c>
      <c r="L38" s="78">
        <f t="shared" si="7"/>
        <v>0.11599999999999999</v>
      </c>
      <c r="M38" s="76">
        <f t="shared" si="49"/>
        <v>0.38032786885245901</v>
      </c>
      <c r="N38" s="78">
        <f t="shared" si="9"/>
        <v>9.5000000000000001E-2</v>
      </c>
      <c r="O38" s="78">
        <f t="shared" si="32"/>
        <v>0.21099999999999999</v>
      </c>
      <c r="P38" s="76">
        <f t="shared" si="50"/>
        <v>0.69180327868852454</v>
      </c>
      <c r="Q38" s="91">
        <f t="shared" si="10"/>
        <v>0.30499999999999999</v>
      </c>
      <c r="R38" s="92">
        <v>0</v>
      </c>
      <c r="S38" s="625">
        <v>0.30499999999999999</v>
      </c>
      <c r="T38" s="93">
        <f t="shared" si="11"/>
        <v>5.0000000000000001E-3</v>
      </c>
      <c r="U38" s="94">
        <v>0</v>
      </c>
      <c r="V38" s="95">
        <v>5.0000000000000001E-3</v>
      </c>
      <c r="W38" s="93">
        <f t="shared" si="12"/>
        <v>0</v>
      </c>
      <c r="X38" s="94">
        <v>0</v>
      </c>
      <c r="Y38" s="95"/>
      <c r="Z38" s="93">
        <f t="shared" si="13"/>
        <v>0</v>
      </c>
      <c r="AA38" s="94">
        <v>0</v>
      </c>
      <c r="AB38" s="95"/>
      <c r="AC38" s="189">
        <f t="shared" si="14"/>
        <v>5.0000000000000001E-3</v>
      </c>
      <c r="AD38" s="190"/>
      <c r="AE38" s="189">
        <f t="shared" si="53"/>
        <v>5.0000000000000001E-3</v>
      </c>
      <c r="AF38" s="190">
        <f t="shared" si="15"/>
        <v>0</v>
      </c>
      <c r="AG38" s="189">
        <v>0</v>
      </c>
      <c r="AH38" s="95"/>
      <c r="AI38" s="190">
        <f t="shared" si="16"/>
        <v>3.2000000000000001E-2</v>
      </c>
      <c r="AJ38" s="189">
        <v>0</v>
      </c>
      <c r="AK38" s="95">
        <v>3.2000000000000001E-2</v>
      </c>
      <c r="AL38" s="190">
        <f t="shared" si="17"/>
        <v>1.4E-2</v>
      </c>
      <c r="AM38" s="189">
        <v>0</v>
      </c>
      <c r="AN38" s="95">
        <v>1.4E-2</v>
      </c>
      <c r="AO38" s="190">
        <f t="shared" si="18"/>
        <v>4.5999999999999999E-2</v>
      </c>
      <c r="AP38" s="190"/>
      <c r="AQ38" s="189">
        <f t="shared" si="54"/>
        <v>4.5999999999999999E-2</v>
      </c>
      <c r="AR38" s="190">
        <f t="shared" si="52"/>
        <v>5.0999999999999997E-2</v>
      </c>
      <c r="AS38" s="190"/>
      <c r="AT38" s="189">
        <f t="shared" si="55"/>
        <v>5.0999999999999997E-2</v>
      </c>
      <c r="AU38" s="190">
        <f t="shared" si="20"/>
        <v>2.8000000000000001E-2</v>
      </c>
      <c r="AV38" s="189">
        <v>0</v>
      </c>
      <c r="AW38" s="96">
        <v>2.8000000000000001E-2</v>
      </c>
      <c r="AX38" s="190">
        <f t="shared" si="21"/>
        <v>1.2E-2</v>
      </c>
      <c r="AY38" s="189">
        <v>0</v>
      </c>
      <c r="AZ38" s="95">
        <v>1.2E-2</v>
      </c>
      <c r="BA38" s="190">
        <f t="shared" si="22"/>
        <v>2.5000000000000001E-2</v>
      </c>
      <c r="BB38" s="189">
        <v>0</v>
      </c>
      <c r="BC38" s="95">
        <v>2.5000000000000001E-2</v>
      </c>
      <c r="BD38" s="190">
        <f t="shared" si="23"/>
        <v>6.5000000000000002E-2</v>
      </c>
      <c r="BE38" s="190"/>
      <c r="BF38" s="189">
        <f t="shared" si="56"/>
        <v>6.5000000000000002E-2</v>
      </c>
      <c r="BG38" s="190">
        <f t="shared" si="24"/>
        <v>0.11599999999999999</v>
      </c>
      <c r="BH38" s="190"/>
      <c r="BI38" s="189">
        <f t="shared" si="57"/>
        <v>0.11599999999999999</v>
      </c>
      <c r="BJ38" s="190">
        <f t="shared" si="25"/>
        <v>3.7999999999999999E-2</v>
      </c>
      <c r="BK38" s="189">
        <v>0</v>
      </c>
      <c r="BL38" s="95">
        <v>3.7999999999999999E-2</v>
      </c>
      <c r="BM38" s="190">
        <f t="shared" si="26"/>
        <v>5.7000000000000002E-2</v>
      </c>
      <c r="BN38" s="189">
        <v>0</v>
      </c>
      <c r="BO38" s="95">
        <v>5.7000000000000002E-2</v>
      </c>
      <c r="BP38" s="190">
        <f t="shared" si="27"/>
        <v>0</v>
      </c>
      <c r="BQ38" s="189">
        <v>0</v>
      </c>
      <c r="BR38" s="95"/>
      <c r="BS38" s="87">
        <f t="shared" si="28"/>
        <v>9.5000000000000001E-2</v>
      </c>
      <c r="BT38" s="87"/>
      <c r="BU38" s="88">
        <f t="shared" si="58"/>
        <v>9.5000000000000001E-2</v>
      </c>
      <c r="BV38" s="87">
        <f t="shared" si="29"/>
        <v>0.21099999999999999</v>
      </c>
      <c r="BW38" s="87"/>
      <c r="BX38" s="88">
        <f t="shared" si="59"/>
        <v>0.21099999999999999</v>
      </c>
      <c r="BY38" s="90">
        <f t="shared" si="51"/>
        <v>0.69180327868852454</v>
      </c>
    </row>
    <row r="39" spans="2:81" ht="23.25" customHeight="1" x14ac:dyDescent="0.25">
      <c r="B39" s="826"/>
      <c r="C39" s="904"/>
      <c r="D39" s="74" t="s">
        <v>32</v>
      </c>
      <c r="E39" s="186">
        <f t="shared" si="0"/>
        <v>333.33</v>
      </c>
      <c r="F39" s="75">
        <f t="shared" si="1"/>
        <v>10.715999999999999</v>
      </c>
      <c r="G39" s="76">
        <f t="shared" si="47"/>
        <v>3.214832148321483E-2</v>
      </c>
      <c r="H39" s="78">
        <f t="shared" si="3"/>
        <v>66.417379999999994</v>
      </c>
      <c r="I39" s="78">
        <f t="shared" si="4"/>
        <v>77.133379999999988</v>
      </c>
      <c r="J39" s="76">
        <f t="shared" si="48"/>
        <v>0.23140245402454021</v>
      </c>
      <c r="K39" s="78">
        <f t="shared" si="6"/>
        <v>135.61745000000002</v>
      </c>
      <c r="L39" s="78">
        <f t="shared" si="7"/>
        <v>212.75083000000001</v>
      </c>
      <c r="M39" s="76">
        <f t="shared" si="49"/>
        <v>0.63825887258872593</v>
      </c>
      <c r="N39" s="78">
        <f t="shared" si="9"/>
        <v>144.755</v>
      </c>
      <c r="O39" s="78">
        <f t="shared" si="32"/>
        <v>357.50583</v>
      </c>
      <c r="P39" s="76">
        <f t="shared" si="50"/>
        <v>1.0725282152821529</v>
      </c>
      <c r="Q39" s="91">
        <f t="shared" si="10"/>
        <v>333.33</v>
      </c>
      <c r="R39" s="92">
        <v>0</v>
      </c>
      <c r="S39" s="625">
        <v>333.33</v>
      </c>
      <c r="T39" s="93">
        <f t="shared" si="11"/>
        <v>10.715999999999999</v>
      </c>
      <c r="U39" s="94">
        <v>0</v>
      </c>
      <c r="V39" s="95">
        <v>10.715999999999999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10.715999999999999</v>
      </c>
      <c r="AD39" s="190"/>
      <c r="AE39" s="189">
        <f t="shared" si="53"/>
        <v>10.715999999999999</v>
      </c>
      <c r="AF39" s="190">
        <f t="shared" si="15"/>
        <v>0</v>
      </c>
      <c r="AG39" s="189">
        <v>0</v>
      </c>
      <c r="AH39" s="95"/>
      <c r="AI39" s="190">
        <f t="shared" si="16"/>
        <v>40.193379999999998</v>
      </c>
      <c r="AJ39" s="189">
        <v>0</v>
      </c>
      <c r="AK39" s="95">
        <v>40.193379999999998</v>
      </c>
      <c r="AL39" s="190">
        <f t="shared" si="17"/>
        <v>26.224</v>
      </c>
      <c r="AM39" s="189">
        <v>0</v>
      </c>
      <c r="AN39" s="95">
        <v>26.224</v>
      </c>
      <c r="AO39" s="190">
        <f t="shared" si="18"/>
        <v>66.417379999999994</v>
      </c>
      <c r="AP39" s="190"/>
      <c r="AQ39" s="189">
        <f t="shared" si="54"/>
        <v>66.417379999999994</v>
      </c>
      <c r="AR39" s="190">
        <f t="shared" si="52"/>
        <v>77.133379999999988</v>
      </c>
      <c r="AS39" s="190"/>
      <c r="AT39" s="189">
        <f t="shared" si="55"/>
        <v>77.133379999999988</v>
      </c>
      <c r="AU39" s="190">
        <f t="shared" si="20"/>
        <v>39.71</v>
      </c>
      <c r="AV39" s="189">
        <v>0</v>
      </c>
      <c r="AW39" s="96">
        <v>39.71</v>
      </c>
      <c r="AX39" s="190">
        <f t="shared" si="21"/>
        <v>28.846450000000001</v>
      </c>
      <c r="AY39" s="189">
        <v>0</v>
      </c>
      <c r="AZ39" s="95">
        <v>28.846450000000001</v>
      </c>
      <c r="BA39" s="190">
        <f t="shared" si="22"/>
        <v>67.061000000000007</v>
      </c>
      <c r="BB39" s="189">
        <v>0</v>
      </c>
      <c r="BC39" s="95">
        <v>67.061000000000007</v>
      </c>
      <c r="BD39" s="190">
        <f t="shared" si="23"/>
        <v>135.61745000000002</v>
      </c>
      <c r="BE39" s="190"/>
      <c r="BF39" s="189">
        <f t="shared" si="56"/>
        <v>135.61745000000002</v>
      </c>
      <c r="BG39" s="190">
        <f t="shared" si="24"/>
        <v>212.75083000000001</v>
      </c>
      <c r="BH39" s="190"/>
      <c r="BI39" s="189">
        <f t="shared" si="57"/>
        <v>212.75083000000001</v>
      </c>
      <c r="BJ39" s="190">
        <f t="shared" si="25"/>
        <v>52.771999999999998</v>
      </c>
      <c r="BK39" s="189">
        <v>0</v>
      </c>
      <c r="BL39" s="95">
        <v>52.771999999999998</v>
      </c>
      <c r="BM39" s="190">
        <f t="shared" si="26"/>
        <v>91.983000000000004</v>
      </c>
      <c r="BN39" s="189">
        <v>0</v>
      </c>
      <c r="BO39" s="95">
        <v>91.983000000000004</v>
      </c>
      <c r="BP39" s="190">
        <f t="shared" si="27"/>
        <v>0</v>
      </c>
      <c r="BQ39" s="189">
        <v>0</v>
      </c>
      <c r="BR39" s="95"/>
      <c r="BS39" s="87">
        <f t="shared" si="28"/>
        <v>144.755</v>
      </c>
      <c r="BT39" s="87"/>
      <c r="BU39" s="88">
        <f t="shared" si="58"/>
        <v>144.755</v>
      </c>
      <c r="BV39" s="87">
        <f t="shared" si="29"/>
        <v>357.50583</v>
      </c>
      <c r="BW39" s="87"/>
      <c r="BX39" s="88">
        <f t="shared" si="59"/>
        <v>357.50583</v>
      </c>
      <c r="BY39" s="90">
        <f t="shared" si="51"/>
        <v>1.0725282152821529</v>
      </c>
      <c r="CA39" s="1">
        <f>BL39/BL38</f>
        <v>1388.7368421052631</v>
      </c>
    </row>
    <row r="40" spans="2:81" ht="15.75" customHeight="1" x14ac:dyDescent="0.25">
      <c r="B40" s="825" t="s">
        <v>70</v>
      </c>
      <c r="C40" s="894" t="s">
        <v>71</v>
      </c>
      <c r="D40" s="74" t="s">
        <v>52</v>
      </c>
      <c r="E40" s="186">
        <f t="shared" si="0"/>
        <v>5.5309999999999997</v>
      </c>
      <c r="F40" s="75">
        <f t="shared" si="1"/>
        <v>0</v>
      </c>
      <c r="G40" s="76">
        <f t="shared" si="47"/>
        <v>0</v>
      </c>
      <c r="H40" s="78">
        <f t="shared" si="3"/>
        <v>1.925</v>
      </c>
      <c r="I40" s="78">
        <f t="shared" si="4"/>
        <v>1.925</v>
      </c>
      <c r="J40" s="76">
        <f t="shared" si="48"/>
        <v>0.34803832941601881</v>
      </c>
      <c r="K40" s="78">
        <f t="shared" si="6"/>
        <v>3.37</v>
      </c>
      <c r="L40" s="78">
        <f t="shared" si="7"/>
        <v>5.2949999999999999</v>
      </c>
      <c r="M40" s="76">
        <f t="shared" si="49"/>
        <v>0.95733140480925694</v>
      </c>
      <c r="N40" s="78">
        <f t="shared" si="9"/>
        <v>0.88300000000000001</v>
      </c>
      <c r="O40" s="78">
        <f t="shared" si="32"/>
        <v>6.1779999999999999</v>
      </c>
      <c r="P40" s="76">
        <f t="shared" si="50"/>
        <v>1.1169770385102151</v>
      </c>
      <c r="Q40" s="91">
        <f t="shared" si="10"/>
        <v>5.5309999999999997</v>
      </c>
      <c r="R40" s="92">
        <v>0</v>
      </c>
      <c r="S40" s="625">
        <v>5.5309999999999997</v>
      </c>
      <c r="T40" s="93">
        <f t="shared" si="11"/>
        <v>0</v>
      </c>
      <c r="U40" s="94">
        <v>0</v>
      </c>
      <c r="V40" s="95">
        <v>0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0</v>
      </c>
      <c r="AD40" s="190">
        <v>0</v>
      </c>
      <c r="AE40" s="189">
        <f t="shared" si="53"/>
        <v>0</v>
      </c>
      <c r="AF40" s="190">
        <f t="shared" si="15"/>
        <v>0.42399999999999999</v>
      </c>
      <c r="AG40" s="189">
        <v>0</v>
      </c>
      <c r="AH40" s="95">
        <v>0.42399999999999999</v>
      </c>
      <c r="AI40" s="190">
        <f t="shared" si="16"/>
        <v>0.60799999999999998</v>
      </c>
      <c r="AJ40" s="189">
        <v>0</v>
      </c>
      <c r="AK40" s="95">
        <v>0.60799999999999998</v>
      </c>
      <c r="AL40" s="190">
        <f t="shared" si="17"/>
        <v>0.89300000000000002</v>
      </c>
      <c r="AM40" s="189">
        <v>0</v>
      </c>
      <c r="AN40" s="95">
        <v>0.89300000000000002</v>
      </c>
      <c r="AO40" s="190">
        <f t="shared" si="18"/>
        <v>1.925</v>
      </c>
      <c r="AP40" s="190">
        <v>0</v>
      </c>
      <c r="AQ40" s="189">
        <f t="shared" si="54"/>
        <v>1.925</v>
      </c>
      <c r="AR40" s="190">
        <f t="shared" si="52"/>
        <v>1.925</v>
      </c>
      <c r="AS40" s="190">
        <v>0</v>
      </c>
      <c r="AT40" s="189">
        <f t="shared" si="55"/>
        <v>1.925</v>
      </c>
      <c r="AU40" s="190">
        <f t="shared" si="20"/>
        <v>1.0229999999999999</v>
      </c>
      <c r="AV40" s="189">
        <v>0</v>
      </c>
      <c r="AW40" s="96">
        <v>1.0229999999999999</v>
      </c>
      <c r="AX40" s="190">
        <f t="shared" si="21"/>
        <v>0.223</v>
      </c>
      <c r="AY40" s="189">
        <v>0</v>
      </c>
      <c r="AZ40" s="95">
        <v>0.223</v>
      </c>
      <c r="BA40" s="190">
        <f t="shared" si="22"/>
        <v>2.1240000000000001</v>
      </c>
      <c r="BB40" s="189">
        <v>0</v>
      </c>
      <c r="BC40" s="95">
        <v>2.1240000000000001</v>
      </c>
      <c r="BD40" s="190">
        <f t="shared" si="23"/>
        <v>3.37</v>
      </c>
      <c r="BE40" s="190">
        <v>0</v>
      </c>
      <c r="BF40" s="189">
        <f t="shared" si="56"/>
        <v>3.37</v>
      </c>
      <c r="BG40" s="190">
        <f t="shared" si="24"/>
        <v>5.2949999999999999</v>
      </c>
      <c r="BH40" s="190">
        <v>0</v>
      </c>
      <c r="BI40" s="189">
        <f t="shared" si="57"/>
        <v>5.2949999999999999</v>
      </c>
      <c r="BJ40" s="190">
        <f t="shared" si="25"/>
        <v>0.20899999999999999</v>
      </c>
      <c r="BK40" s="189">
        <v>0</v>
      </c>
      <c r="BL40" s="95">
        <v>0.20899999999999999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0.67400000000000004</v>
      </c>
      <c r="BQ40" s="189">
        <v>0</v>
      </c>
      <c r="BR40" s="95">
        <v>0.67400000000000004</v>
      </c>
      <c r="BS40" s="87">
        <f t="shared" si="28"/>
        <v>0.88300000000000001</v>
      </c>
      <c r="BT40" s="87">
        <v>0</v>
      </c>
      <c r="BU40" s="88">
        <f t="shared" si="58"/>
        <v>0.88300000000000001</v>
      </c>
      <c r="BV40" s="87">
        <f t="shared" si="29"/>
        <v>6.1779999999999999</v>
      </c>
      <c r="BW40" s="87">
        <v>0</v>
      </c>
      <c r="BX40" s="88">
        <f t="shared" si="59"/>
        <v>6.1779999999999999</v>
      </c>
      <c r="BY40" s="90">
        <f t="shared" si="51"/>
        <v>1.1169770385102151</v>
      </c>
    </row>
    <row r="41" spans="2:81" ht="15.75" customHeight="1" x14ac:dyDescent="0.25">
      <c r="B41" s="826"/>
      <c r="C41" s="895"/>
      <c r="D41" s="74" t="s">
        <v>32</v>
      </c>
      <c r="E41" s="186">
        <f t="shared" si="0"/>
        <v>2599.7220000000002</v>
      </c>
      <c r="F41" s="75">
        <f t="shared" si="1"/>
        <v>0</v>
      </c>
      <c r="G41" s="76">
        <f t="shared" si="47"/>
        <v>0</v>
      </c>
      <c r="H41" s="78">
        <f t="shared" si="3"/>
        <v>937.08245000000011</v>
      </c>
      <c r="I41" s="78">
        <f t="shared" si="4"/>
        <v>937.08245000000011</v>
      </c>
      <c r="J41" s="76">
        <f t="shared" si="48"/>
        <v>0.36045486786664116</v>
      </c>
      <c r="K41" s="78">
        <f t="shared" si="6"/>
        <v>1559.6769999999999</v>
      </c>
      <c r="L41" s="78">
        <f t="shared" si="7"/>
        <v>2496.75945</v>
      </c>
      <c r="M41" s="76">
        <f t="shared" si="49"/>
        <v>0.96039478451926774</v>
      </c>
      <c r="N41" s="78">
        <f t="shared" si="9"/>
        <v>334.01</v>
      </c>
      <c r="O41" s="78">
        <f t="shared" si="32"/>
        <v>2830.7694499999998</v>
      </c>
      <c r="P41" s="76">
        <f t="shared" si="50"/>
        <v>1.0888739065176967</v>
      </c>
      <c r="Q41" s="91">
        <f t="shared" si="10"/>
        <v>2599.7220000000002</v>
      </c>
      <c r="R41" s="92">
        <v>0</v>
      </c>
      <c r="S41" s="625">
        <v>2599.7220000000002</v>
      </c>
      <c r="T41" s="93">
        <f t="shared" si="11"/>
        <v>0</v>
      </c>
      <c r="U41" s="94">
        <v>0</v>
      </c>
      <c r="V41" s="95">
        <v>0</v>
      </c>
      <c r="W41" s="93">
        <f t="shared" si="12"/>
        <v>0</v>
      </c>
      <c r="X41" s="94">
        <v>0</v>
      </c>
      <c r="Y41" s="95"/>
      <c r="Z41" s="93">
        <f t="shared" si="13"/>
        <v>0</v>
      </c>
      <c r="AA41" s="94">
        <v>0</v>
      </c>
      <c r="AB41" s="95"/>
      <c r="AC41" s="189">
        <f t="shared" si="14"/>
        <v>0</v>
      </c>
      <c r="AD41" s="190">
        <v>0</v>
      </c>
      <c r="AE41" s="189">
        <f t="shared" si="53"/>
        <v>0</v>
      </c>
      <c r="AF41" s="190">
        <f t="shared" si="15"/>
        <v>170.619</v>
      </c>
      <c r="AG41" s="189">
        <v>0</v>
      </c>
      <c r="AH41" s="95">
        <v>170.619</v>
      </c>
      <c r="AI41" s="190">
        <f t="shared" si="16"/>
        <v>243.893</v>
      </c>
      <c r="AJ41" s="189">
        <v>0</v>
      </c>
      <c r="AK41" s="95">
        <v>243.893</v>
      </c>
      <c r="AL41" s="190">
        <f t="shared" si="17"/>
        <v>522.57045000000005</v>
      </c>
      <c r="AM41" s="189">
        <v>0</v>
      </c>
      <c r="AN41" s="95">
        <v>522.57045000000005</v>
      </c>
      <c r="AO41" s="190">
        <f t="shared" si="18"/>
        <v>937.08245000000011</v>
      </c>
      <c r="AP41" s="190">
        <v>0</v>
      </c>
      <c r="AQ41" s="189">
        <f t="shared" si="54"/>
        <v>937.08245000000011</v>
      </c>
      <c r="AR41" s="190">
        <f t="shared" si="52"/>
        <v>937.08245000000011</v>
      </c>
      <c r="AS41" s="190">
        <v>0</v>
      </c>
      <c r="AT41" s="189">
        <f t="shared" si="55"/>
        <v>937.08245000000011</v>
      </c>
      <c r="AU41" s="190">
        <f t="shared" si="20"/>
        <v>519.58199999999999</v>
      </c>
      <c r="AV41" s="189">
        <v>0</v>
      </c>
      <c r="AW41" s="96">
        <v>519.58199999999999</v>
      </c>
      <c r="AX41" s="190">
        <f t="shared" si="21"/>
        <v>138.74700000000001</v>
      </c>
      <c r="AY41" s="189">
        <v>0</v>
      </c>
      <c r="AZ41" s="95">
        <v>138.74700000000001</v>
      </c>
      <c r="BA41" s="190">
        <f t="shared" si="22"/>
        <v>901.34799999999996</v>
      </c>
      <c r="BB41" s="189">
        <v>0</v>
      </c>
      <c r="BC41" s="95">
        <v>901.34799999999996</v>
      </c>
      <c r="BD41" s="190">
        <f t="shared" si="23"/>
        <v>1559.6769999999999</v>
      </c>
      <c r="BE41" s="190">
        <v>0</v>
      </c>
      <c r="BF41" s="189">
        <f t="shared" si="56"/>
        <v>1559.6769999999999</v>
      </c>
      <c r="BG41" s="190">
        <f t="shared" si="24"/>
        <v>2496.75945</v>
      </c>
      <c r="BH41" s="190">
        <v>0</v>
      </c>
      <c r="BI41" s="189">
        <f t="shared" si="57"/>
        <v>2496.75945</v>
      </c>
      <c r="BJ41" s="190">
        <f t="shared" si="25"/>
        <v>123.35899999999999</v>
      </c>
      <c r="BK41" s="189">
        <v>0</v>
      </c>
      <c r="BL41" s="95">
        <v>123.35899999999999</v>
      </c>
      <c r="BM41" s="190">
        <f t="shared" si="26"/>
        <v>0</v>
      </c>
      <c r="BN41" s="189">
        <v>0</v>
      </c>
      <c r="BO41" s="95">
        <v>0</v>
      </c>
      <c r="BP41" s="190">
        <f t="shared" si="27"/>
        <v>210.65100000000001</v>
      </c>
      <c r="BQ41" s="189">
        <v>0</v>
      </c>
      <c r="BR41" s="95">
        <v>210.65100000000001</v>
      </c>
      <c r="BS41" s="87">
        <f t="shared" si="28"/>
        <v>334.01</v>
      </c>
      <c r="BT41" s="87">
        <v>0</v>
      </c>
      <c r="BU41" s="88">
        <f t="shared" si="58"/>
        <v>334.01</v>
      </c>
      <c r="BV41" s="87">
        <f t="shared" si="29"/>
        <v>2830.7694499999998</v>
      </c>
      <c r="BW41" s="87">
        <v>0</v>
      </c>
      <c r="BX41" s="88">
        <f t="shared" si="59"/>
        <v>2830.7694499999998</v>
      </c>
      <c r="BY41" s="191">
        <f t="shared" si="51"/>
        <v>1.0888739065176967</v>
      </c>
    </row>
    <row r="42" spans="2:81" ht="15.75" customHeight="1" x14ac:dyDescent="0.25">
      <c r="B42" s="825" t="s">
        <v>72</v>
      </c>
      <c r="C42" s="896" t="s">
        <v>73</v>
      </c>
      <c r="D42" s="74" t="s">
        <v>57</v>
      </c>
      <c r="E42" s="186">
        <f t="shared" si="0"/>
        <v>8</v>
      </c>
      <c r="F42" s="75">
        <f t="shared" si="1"/>
        <v>0</v>
      </c>
      <c r="G42" s="76">
        <f t="shared" si="47"/>
        <v>0</v>
      </c>
      <c r="H42" s="78">
        <f t="shared" si="3"/>
        <v>1</v>
      </c>
      <c r="I42" s="78">
        <f t="shared" si="4"/>
        <v>1</v>
      </c>
      <c r="J42" s="76">
        <f t="shared" si="48"/>
        <v>0.125</v>
      </c>
      <c r="K42" s="78">
        <f t="shared" si="6"/>
        <v>6</v>
      </c>
      <c r="L42" s="78">
        <f t="shared" si="7"/>
        <v>7</v>
      </c>
      <c r="M42" s="76">
        <f t="shared" si="49"/>
        <v>0.875</v>
      </c>
      <c r="N42" s="78">
        <f t="shared" si="9"/>
        <v>2</v>
      </c>
      <c r="O42" s="78">
        <f t="shared" si="32"/>
        <v>9</v>
      </c>
      <c r="P42" s="76">
        <f t="shared" si="50"/>
        <v>1.125</v>
      </c>
      <c r="Q42" s="91">
        <f t="shared" si="10"/>
        <v>8</v>
      </c>
      <c r="R42" s="92">
        <v>0</v>
      </c>
      <c r="S42" s="630">
        <v>8</v>
      </c>
      <c r="T42" s="93">
        <f t="shared" si="11"/>
        <v>0</v>
      </c>
      <c r="U42" s="94">
        <v>0</v>
      </c>
      <c r="V42" s="192"/>
      <c r="W42" s="93">
        <f t="shared" si="12"/>
        <v>0</v>
      </c>
      <c r="X42" s="94">
        <v>0</v>
      </c>
      <c r="Y42" s="192"/>
      <c r="Z42" s="93">
        <f t="shared" si="13"/>
        <v>0</v>
      </c>
      <c r="AA42" s="94">
        <v>0</v>
      </c>
      <c r="AB42" s="192"/>
      <c r="AC42" s="189">
        <f t="shared" si="14"/>
        <v>0</v>
      </c>
      <c r="AD42" s="190"/>
      <c r="AE42" s="189">
        <f t="shared" si="53"/>
        <v>0</v>
      </c>
      <c r="AF42" s="190">
        <f t="shared" si="15"/>
        <v>0</v>
      </c>
      <c r="AG42" s="189">
        <v>0</v>
      </c>
      <c r="AH42" s="192"/>
      <c r="AI42" s="190">
        <f t="shared" si="16"/>
        <v>0</v>
      </c>
      <c r="AJ42" s="189">
        <v>0</v>
      </c>
      <c r="AK42" s="192">
        <v>0</v>
      </c>
      <c r="AL42" s="190">
        <f t="shared" si="17"/>
        <v>1</v>
      </c>
      <c r="AM42" s="189">
        <v>0</v>
      </c>
      <c r="AN42" s="192">
        <v>1</v>
      </c>
      <c r="AO42" s="190">
        <f t="shared" si="18"/>
        <v>1</v>
      </c>
      <c r="AP42" s="190"/>
      <c r="AQ42" s="189">
        <f t="shared" si="54"/>
        <v>1</v>
      </c>
      <c r="AR42" s="190">
        <f t="shared" si="52"/>
        <v>1</v>
      </c>
      <c r="AS42" s="190"/>
      <c r="AT42" s="189">
        <f t="shared" si="55"/>
        <v>1</v>
      </c>
      <c r="AU42" s="190">
        <f t="shared" si="20"/>
        <v>1</v>
      </c>
      <c r="AV42" s="189">
        <v>0</v>
      </c>
      <c r="AW42" s="97">
        <v>1</v>
      </c>
      <c r="AX42" s="190">
        <f t="shared" si="21"/>
        <v>2</v>
      </c>
      <c r="AY42" s="189">
        <v>0</v>
      </c>
      <c r="AZ42" s="192">
        <v>2</v>
      </c>
      <c r="BA42" s="190">
        <f t="shared" si="22"/>
        <v>3</v>
      </c>
      <c r="BB42" s="189">
        <v>0</v>
      </c>
      <c r="BC42" s="192">
        <v>3</v>
      </c>
      <c r="BD42" s="190">
        <f t="shared" si="23"/>
        <v>6</v>
      </c>
      <c r="BE42" s="190"/>
      <c r="BF42" s="189">
        <f t="shared" si="56"/>
        <v>6</v>
      </c>
      <c r="BG42" s="190">
        <f t="shared" si="24"/>
        <v>7</v>
      </c>
      <c r="BH42" s="190"/>
      <c r="BI42" s="189">
        <f t="shared" si="57"/>
        <v>7</v>
      </c>
      <c r="BJ42" s="190">
        <f t="shared" si="25"/>
        <v>1</v>
      </c>
      <c r="BK42" s="189">
        <v>0</v>
      </c>
      <c r="BL42" s="192">
        <v>1</v>
      </c>
      <c r="BM42" s="190">
        <f t="shared" si="26"/>
        <v>1</v>
      </c>
      <c r="BN42" s="189">
        <v>0</v>
      </c>
      <c r="BO42" s="192">
        <v>1</v>
      </c>
      <c r="BP42" s="190">
        <f t="shared" si="27"/>
        <v>0</v>
      </c>
      <c r="BQ42" s="189">
        <v>0</v>
      </c>
      <c r="BR42" s="192"/>
      <c r="BS42" s="87">
        <f t="shared" si="28"/>
        <v>2</v>
      </c>
      <c r="BT42" s="87"/>
      <c r="BU42" s="88">
        <f t="shared" si="58"/>
        <v>2</v>
      </c>
      <c r="BV42" s="87">
        <f t="shared" si="29"/>
        <v>9</v>
      </c>
      <c r="BW42" s="87"/>
      <c r="BX42" s="88">
        <f t="shared" si="59"/>
        <v>9</v>
      </c>
      <c r="BY42" s="193">
        <f t="shared" si="51"/>
        <v>1.125</v>
      </c>
    </row>
    <row r="43" spans="2:81" ht="15.75" customHeight="1" thickBot="1" x14ac:dyDescent="0.3">
      <c r="B43" s="829"/>
      <c r="C43" s="897"/>
      <c r="D43" s="617" t="s">
        <v>32</v>
      </c>
      <c r="E43" s="186">
        <f t="shared" si="0"/>
        <v>98.9</v>
      </c>
      <c r="F43" s="75">
        <f t="shared" si="1"/>
        <v>0</v>
      </c>
      <c r="G43" s="76">
        <f t="shared" si="47"/>
        <v>0</v>
      </c>
      <c r="H43" s="78">
        <f t="shared" si="3"/>
        <v>14.875</v>
      </c>
      <c r="I43" s="78">
        <f t="shared" si="4"/>
        <v>14.875</v>
      </c>
      <c r="J43" s="76">
        <f t="shared" si="48"/>
        <v>0.15040444893832153</v>
      </c>
      <c r="K43" s="78">
        <f t="shared" si="6"/>
        <v>273.68700000000001</v>
      </c>
      <c r="L43" s="78">
        <f t="shared" si="7"/>
        <v>288.56200000000001</v>
      </c>
      <c r="M43" s="76">
        <f t="shared" si="49"/>
        <v>2.9177148634984831</v>
      </c>
      <c r="N43" s="78">
        <f t="shared" si="9"/>
        <v>167.00700000000001</v>
      </c>
      <c r="O43" s="78">
        <f t="shared" si="32"/>
        <v>455.56900000000002</v>
      </c>
      <c r="P43" s="76">
        <f t="shared" si="50"/>
        <v>4.6063599595551059</v>
      </c>
      <c r="Q43" s="162">
        <f t="shared" si="10"/>
        <v>98.9</v>
      </c>
      <c r="R43" s="163">
        <v>0</v>
      </c>
      <c r="S43" s="631">
        <v>98.9</v>
      </c>
      <c r="T43" s="164">
        <f t="shared" si="11"/>
        <v>0</v>
      </c>
      <c r="U43" s="165">
        <v>0</v>
      </c>
      <c r="V43" s="195"/>
      <c r="W43" s="164">
        <f t="shared" si="12"/>
        <v>0</v>
      </c>
      <c r="X43" s="165">
        <v>0</v>
      </c>
      <c r="Y43" s="195"/>
      <c r="Z43" s="164">
        <f t="shared" si="13"/>
        <v>0</v>
      </c>
      <c r="AA43" s="165">
        <v>0</v>
      </c>
      <c r="AB43" s="195"/>
      <c r="AC43" s="197">
        <f t="shared" si="14"/>
        <v>0</v>
      </c>
      <c r="AD43" s="198"/>
      <c r="AE43" s="199">
        <f t="shared" si="53"/>
        <v>0</v>
      </c>
      <c r="AF43" s="198">
        <f t="shared" si="15"/>
        <v>0</v>
      </c>
      <c r="AG43" s="197"/>
      <c r="AH43" s="195"/>
      <c r="AI43" s="198">
        <f t="shared" si="16"/>
        <v>0</v>
      </c>
      <c r="AJ43" s="197"/>
      <c r="AK43" s="195">
        <v>0</v>
      </c>
      <c r="AL43" s="198">
        <f t="shared" si="17"/>
        <v>14.875</v>
      </c>
      <c r="AM43" s="197"/>
      <c r="AN43" s="195">
        <v>14.875</v>
      </c>
      <c r="AO43" s="198">
        <f t="shared" si="18"/>
        <v>14.875</v>
      </c>
      <c r="AP43" s="198"/>
      <c r="AQ43" s="189">
        <f t="shared" si="54"/>
        <v>14.875</v>
      </c>
      <c r="AR43" s="198">
        <f t="shared" si="52"/>
        <v>14.875</v>
      </c>
      <c r="AS43" s="198"/>
      <c r="AT43" s="199">
        <f t="shared" si="55"/>
        <v>14.875</v>
      </c>
      <c r="AU43" s="198">
        <f t="shared" si="20"/>
        <v>4.8310000000000004</v>
      </c>
      <c r="AV43" s="197"/>
      <c r="AW43" s="196">
        <v>4.8310000000000004</v>
      </c>
      <c r="AX43" s="198">
        <f t="shared" si="21"/>
        <v>12.448</v>
      </c>
      <c r="AY43" s="197"/>
      <c r="AZ43" s="195">
        <v>12.448</v>
      </c>
      <c r="BA43" s="198">
        <f t="shared" si="22"/>
        <v>256.40800000000002</v>
      </c>
      <c r="BB43" s="197"/>
      <c r="BC43" s="195">
        <v>256.40800000000002</v>
      </c>
      <c r="BD43" s="198">
        <f t="shared" si="23"/>
        <v>273.68700000000001</v>
      </c>
      <c r="BE43" s="198"/>
      <c r="BF43" s="199">
        <f t="shared" si="56"/>
        <v>273.68700000000001</v>
      </c>
      <c r="BG43" s="198">
        <f t="shared" si="24"/>
        <v>288.56200000000001</v>
      </c>
      <c r="BH43" s="198"/>
      <c r="BI43" s="197">
        <f t="shared" si="57"/>
        <v>288.56200000000001</v>
      </c>
      <c r="BJ43" s="198">
        <f t="shared" si="25"/>
        <v>6.327</v>
      </c>
      <c r="BK43" s="197"/>
      <c r="BL43" s="195">
        <v>6.327</v>
      </c>
      <c r="BM43" s="198">
        <f t="shared" si="26"/>
        <v>160.68</v>
      </c>
      <c r="BN43" s="197"/>
      <c r="BO43" s="195">
        <v>160.68</v>
      </c>
      <c r="BP43" s="198">
        <f t="shared" si="27"/>
        <v>0</v>
      </c>
      <c r="BQ43" s="197"/>
      <c r="BR43" s="195"/>
      <c r="BS43" s="200">
        <f t="shared" si="28"/>
        <v>167.00700000000001</v>
      </c>
      <c r="BT43" s="200"/>
      <c r="BU43" s="120">
        <f t="shared" si="58"/>
        <v>167.00700000000001</v>
      </c>
      <c r="BV43" s="200">
        <f t="shared" si="29"/>
        <v>455.56900000000002</v>
      </c>
      <c r="BW43" s="200"/>
      <c r="BX43" s="120">
        <f t="shared" si="59"/>
        <v>455.56900000000002</v>
      </c>
      <c r="BY43" s="122">
        <f t="shared" si="51"/>
        <v>4.6063599595551059</v>
      </c>
    </row>
    <row r="44" spans="2:81" ht="18.600000000000001" customHeight="1" x14ac:dyDescent="0.25">
      <c r="B44" s="796" t="s">
        <v>74</v>
      </c>
      <c r="C44" s="898" t="s">
        <v>75</v>
      </c>
      <c r="D44" s="616" t="s">
        <v>36</v>
      </c>
      <c r="E44" s="202">
        <f t="shared" si="0"/>
        <v>5.9939999999999998</v>
      </c>
      <c r="F44" s="39">
        <f t="shared" si="1"/>
        <v>0.23499999999999999</v>
      </c>
      <c r="G44" s="40">
        <f t="shared" si="47"/>
        <v>3.920587253920587E-2</v>
      </c>
      <c r="H44" s="42">
        <f t="shared" si="3"/>
        <v>0.64800000000000002</v>
      </c>
      <c r="I44" s="42">
        <f t="shared" si="4"/>
        <v>0.88300000000000001</v>
      </c>
      <c r="J44" s="40">
        <f t="shared" si="48"/>
        <v>0.14731398064731399</v>
      </c>
      <c r="K44" s="42">
        <f t="shared" si="6"/>
        <v>3.6930000000000001</v>
      </c>
      <c r="L44" s="42">
        <f t="shared" si="7"/>
        <v>4.5760000000000005</v>
      </c>
      <c r="M44" s="40">
        <f t="shared" si="49"/>
        <v>0.76343009676343021</v>
      </c>
      <c r="N44" s="42">
        <f t="shared" si="9"/>
        <v>1.6060000000000001</v>
      </c>
      <c r="O44" s="42">
        <f t="shared" si="32"/>
        <v>6.1820000000000004</v>
      </c>
      <c r="P44" s="40">
        <f t="shared" si="50"/>
        <v>1.0313646980313649</v>
      </c>
      <c r="Q44" s="203">
        <f t="shared" si="10"/>
        <v>5.9939999999999998</v>
      </c>
      <c r="R44" s="45">
        <v>0</v>
      </c>
      <c r="S44" s="622">
        <v>5.9939999999999998</v>
      </c>
      <c r="T44" s="204">
        <f t="shared" si="11"/>
        <v>0</v>
      </c>
      <c r="U44" s="47">
        <v>0</v>
      </c>
      <c r="V44" s="48"/>
      <c r="W44" s="204">
        <f t="shared" si="12"/>
        <v>0</v>
      </c>
      <c r="X44" s="47">
        <v>0</v>
      </c>
      <c r="Y44" s="48"/>
      <c r="Z44" s="204">
        <f t="shared" si="13"/>
        <v>0.23499999999999999</v>
      </c>
      <c r="AA44" s="47">
        <v>0</v>
      </c>
      <c r="AB44" s="48">
        <v>0.23499999999999999</v>
      </c>
      <c r="AC44" s="205">
        <f t="shared" si="14"/>
        <v>0.23499999999999999</v>
      </c>
      <c r="AD44" s="206">
        <v>0</v>
      </c>
      <c r="AE44" s="207">
        <f t="shared" si="53"/>
        <v>0.23499999999999999</v>
      </c>
      <c r="AF44" s="205">
        <f t="shared" si="15"/>
        <v>0</v>
      </c>
      <c r="AG44" s="208">
        <v>0</v>
      </c>
      <c r="AH44" s="48"/>
      <c r="AI44" s="205">
        <f t="shared" si="16"/>
        <v>0</v>
      </c>
      <c r="AJ44" s="208">
        <v>0</v>
      </c>
      <c r="AK44" s="48">
        <v>0</v>
      </c>
      <c r="AL44" s="205">
        <f t="shared" si="17"/>
        <v>0.64800000000000002</v>
      </c>
      <c r="AM44" s="208">
        <v>0</v>
      </c>
      <c r="AN44" s="48">
        <v>0.64800000000000002</v>
      </c>
      <c r="AO44" s="205">
        <f t="shared" si="18"/>
        <v>0.64800000000000002</v>
      </c>
      <c r="AP44" s="206">
        <v>0</v>
      </c>
      <c r="AQ44" s="207">
        <f t="shared" si="54"/>
        <v>0.64800000000000002</v>
      </c>
      <c r="AR44" s="205">
        <f t="shared" si="52"/>
        <v>0.88300000000000001</v>
      </c>
      <c r="AS44" s="206">
        <v>0</v>
      </c>
      <c r="AT44" s="207">
        <f t="shared" si="55"/>
        <v>0.88300000000000001</v>
      </c>
      <c r="AU44" s="205">
        <f t="shared" si="20"/>
        <v>0</v>
      </c>
      <c r="AV44" s="208">
        <v>0</v>
      </c>
      <c r="AW44" s="49">
        <v>0</v>
      </c>
      <c r="AX44" s="205">
        <f t="shared" si="21"/>
        <v>1.298</v>
      </c>
      <c r="AY44" s="208">
        <v>0</v>
      </c>
      <c r="AZ44" s="48">
        <v>1.298</v>
      </c>
      <c r="BA44" s="205">
        <f t="shared" si="22"/>
        <v>2.395</v>
      </c>
      <c r="BB44" s="208">
        <v>0</v>
      </c>
      <c r="BC44" s="48">
        <v>2.395</v>
      </c>
      <c r="BD44" s="205">
        <f t="shared" si="23"/>
        <v>3.6930000000000001</v>
      </c>
      <c r="BE44" s="206">
        <v>0</v>
      </c>
      <c r="BF44" s="207">
        <f t="shared" si="56"/>
        <v>3.6930000000000001</v>
      </c>
      <c r="BG44" s="205">
        <f t="shared" si="24"/>
        <v>4.5760000000000005</v>
      </c>
      <c r="BH44" s="206">
        <v>0</v>
      </c>
      <c r="BI44" s="207">
        <f t="shared" si="57"/>
        <v>4.5760000000000005</v>
      </c>
      <c r="BJ44" s="205">
        <f t="shared" si="25"/>
        <v>0.45400000000000001</v>
      </c>
      <c r="BK44" s="208">
        <v>0</v>
      </c>
      <c r="BL44" s="48">
        <v>0.45400000000000001</v>
      </c>
      <c r="BM44" s="205">
        <f t="shared" si="26"/>
        <v>0.13400000000000001</v>
      </c>
      <c r="BN44" s="208">
        <v>0</v>
      </c>
      <c r="BO44" s="48">
        <v>0.13400000000000001</v>
      </c>
      <c r="BP44" s="205">
        <f t="shared" si="27"/>
        <v>1.018</v>
      </c>
      <c r="BQ44" s="208">
        <v>0</v>
      </c>
      <c r="BR44" s="48">
        <v>1.018</v>
      </c>
      <c r="BS44" s="209">
        <f t="shared" si="28"/>
        <v>1.6060000000000001</v>
      </c>
      <c r="BT44" s="210">
        <v>0</v>
      </c>
      <c r="BU44" s="51">
        <f t="shared" si="58"/>
        <v>1.6060000000000001</v>
      </c>
      <c r="BV44" s="209">
        <f t="shared" si="29"/>
        <v>6.1820000000000004</v>
      </c>
      <c r="BW44" s="210">
        <v>0</v>
      </c>
      <c r="BX44" s="51">
        <f t="shared" si="59"/>
        <v>6.1820000000000004</v>
      </c>
      <c r="BY44" s="54">
        <f t="shared" si="51"/>
        <v>1.0313646980313649</v>
      </c>
    </row>
    <row r="45" spans="2:81" ht="19.2" customHeight="1" x14ac:dyDescent="0.25">
      <c r="B45" s="832"/>
      <c r="C45" s="899"/>
      <c r="D45" s="74" t="s">
        <v>76</v>
      </c>
      <c r="E45" s="186">
        <f t="shared" si="0"/>
        <v>48</v>
      </c>
      <c r="F45" s="75">
        <f t="shared" si="1"/>
        <v>3</v>
      </c>
      <c r="G45" s="76">
        <f t="shared" si="47"/>
        <v>6.25E-2</v>
      </c>
      <c r="H45" s="78">
        <f t="shared" si="3"/>
        <v>5</v>
      </c>
      <c r="I45" s="78">
        <f t="shared" si="4"/>
        <v>8</v>
      </c>
      <c r="J45" s="76">
        <f t="shared" si="48"/>
        <v>0.16666666666666666</v>
      </c>
      <c r="K45" s="78">
        <f t="shared" si="6"/>
        <v>20</v>
      </c>
      <c r="L45" s="78">
        <f t="shared" si="7"/>
        <v>28</v>
      </c>
      <c r="M45" s="76">
        <f t="shared" si="49"/>
        <v>0.58333333333333337</v>
      </c>
      <c r="N45" s="78">
        <f t="shared" si="9"/>
        <v>22</v>
      </c>
      <c r="O45" s="78">
        <f t="shared" si="32"/>
        <v>50</v>
      </c>
      <c r="P45" s="76">
        <f t="shared" si="50"/>
        <v>1.0416666666666667</v>
      </c>
      <c r="Q45" s="211">
        <f t="shared" si="10"/>
        <v>48</v>
      </c>
      <c r="R45" s="92">
        <v>0</v>
      </c>
      <c r="S45" s="625">
        <v>48</v>
      </c>
      <c r="T45" s="212">
        <f t="shared" si="11"/>
        <v>0</v>
      </c>
      <c r="U45" s="94">
        <v>0</v>
      </c>
      <c r="V45" s="95"/>
      <c r="W45" s="212">
        <f t="shared" si="12"/>
        <v>0</v>
      </c>
      <c r="X45" s="94">
        <v>0</v>
      </c>
      <c r="Y45" s="95"/>
      <c r="Z45" s="212">
        <f t="shared" si="13"/>
        <v>3</v>
      </c>
      <c r="AA45" s="94">
        <v>0</v>
      </c>
      <c r="AB45" s="95">
        <v>3</v>
      </c>
      <c r="AC45" s="213">
        <f t="shared" si="14"/>
        <v>3</v>
      </c>
      <c r="AD45" s="190">
        <v>0</v>
      </c>
      <c r="AE45" s="189">
        <f t="shared" si="53"/>
        <v>3</v>
      </c>
      <c r="AF45" s="213">
        <f t="shared" si="15"/>
        <v>0</v>
      </c>
      <c r="AG45" s="189">
        <v>0</v>
      </c>
      <c r="AH45" s="95"/>
      <c r="AI45" s="213">
        <f t="shared" si="16"/>
        <v>0</v>
      </c>
      <c r="AJ45" s="189">
        <v>0</v>
      </c>
      <c r="AK45" s="95">
        <v>0</v>
      </c>
      <c r="AL45" s="213">
        <f t="shared" si="17"/>
        <v>5</v>
      </c>
      <c r="AM45" s="189">
        <v>0</v>
      </c>
      <c r="AN45" s="95">
        <v>5</v>
      </c>
      <c r="AO45" s="213">
        <f>AP45+AQ45</f>
        <v>5</v>
      </c>
      <c r="AP45" s="190">
        <v>0</v>
      </c>
      <c r="AQ45" s="189">
        <f t="shared" si="54"/>
        <v>5</v>
      </c>
      <c r="AR45" s="213">
        <f t="shared" si="52"/>
        <v>8</v>
      </c>
      <c r="AS45" s="190">
        <v>0</v>
      </c>
      <c r="AT45" s="189">
        <f t="shared" si="55"/>
        <v>8</v>
      </c>
      <c r="AU45" s="213">
        <f t="shared" si="20"/>
        <v>0</v>
      </c>
      <c r="AV45" s="189">
        <v>0</v>
      </c>
      <c r="AW45" s="96">
        <v>0</v>
      </c>
      <c r="AX45" s="213">
        <f t="shared" si="21"/>
        <v>7</v>
      </c>
      <c r="AY45" s="189">
        <v>0</v>
      </c>
      <c r="AZ45" s="95">
        <v>7</v>
      </c>
      <c r="BA45" s="213">
        <f t="shared" si="22"/>
        <v>13</v>
      </c>
      <c r="BB45" s="189">
        <v>0</v>
      </c>
      <c r="BC45" s="95">
        <v>13</v>
      </c>
      <c r="BD45" s="213">
        <f t="shared" si="23"/>
        <v>20</v>
      </c>
      <c r="BE45" s="190">
        <v>0</v>
      </c>
      <c r="BF45" s="189">
        <f t="shared" si="56"/>
        <v>20</v>
      </c>
      <c r="BG45" s="213">
        <f t="shared" si="24"/>
        <v>28</v>
      </c>
      <c r="BH45" s="190">
        <v>0</v>
      </c>
      <c r="BI45" s="189">
        <f t="shared" si="57"/>
        <v>28</v>
      </c>
      <c r="BJ45" s="213">
        <f t="shared" si="25"/>
        <v>6</v>
      </c>
      <c r="BK45" s="189">
        <v>0</v>
      </c>
      <c r="BL45" s="95">
        <v>6</v>
      </c>
      <c r="BM45" s="213">
        <f t="shared" si="26"/>
        <v>2</v>
      </c>
      <c r="BN45" s="189">
        <v>0</v>
      </c>
      <c r="BO45" s="95">
        <v>2</v>
      </c>
      <c r="BP45" s="213">
        <f t="shared" si="27"/>
        <v>14</v>
      </c>
      <c r="BQ45" s="189">
        <v>0</v>
      </c>
      <c r="BR45" s="95">
        <v>14</v>
      </c>
      <c r="BS45" s="86">
        <f t="shared" si="28"/>
        <v>22</v>
      </c>
      <c r="BT45" s="87">
        <v>0</v>
      </c>
      <c r="BU45" s="88">
        <f t="shared" si="58"/>
        <v>22</v>
      </c>
      <c r="BV45" s="86">
        <f t="shared" si="29"/>
        <v>50</v>
      </c>
      <c r="BW45" s="87">
        <v>0</v>
      </c>
      <c r="BX45" s="88">
        <f t="shared" si="59"/>
        <v>50</v>
      </c>
      <c r="BY45" s="90">
        <f t="shared" si="51"/>
        <v>1.0416666666666667</v>
      </c>
    </row>
    <row r="46" spans="2:81" ht="19.2" customHeight="1" thickBot="1" x14ac:dyDescent="0.3">
      <c r="B46" s="797"/>
      <c r="C46" s="900"/>
      <c r="D46" s="617" t="s">
        <v>32</v>
      </c>
      <c r="E46" s="214">
        <f t="shared" si="0"/>
        <v>8610.58</v>
      </c>
      <c r="F46" s="161">
        <f t="shared" si="1"/>
        <v>318.33499999999998</v>
      </c>
      <c r="G46" s="108">
        <f t="shared" si="47"/>
        <v>3.6970215711369034E-2</v>
      </c>
      <c r="H46" s="110">
        <f t="shared" si="3"/>
        <v>918.19500000000005</v>
      </c>
      <c r="I46" s="110">
        <f t="shared" si="4"/>
        <v>1236.53</v>
      </c>
      <c r="J46" s="108">
        <f t="shared" si="48"/>
        <v>0.14360588949873296</v>
      </c>
      <c r="K46" s="110">
        <f t="shared" si="6"/>
        <v>4696.0119999999997</v>
      </c>
      <c r="L46" s="110">
        <f t="shared" si="7"/>
        <v>5932.5419999999995</v>
      </c>
      <c r="M46" s="108">
        <f t="shared" si="49"/>
        <v>0.68898285597485875</v>
      </c>
      <c r="N46" s="110">
        <f t="shared" si="9"/>
        <v>2265.1319999999996</v>
      </c>
      <c r="O46" s="110">
        <f t="shared" si="32"/>
        <v>8197.6739999999991</v>
      </c>
      <c r="P46" s="108">
        <f t="shared" si="50"/>
        <v>0.95204666816869465</v>
      </c>
      <c r="Q46" s="215">
        <f t="shared" si="10"/>
        <v>8610.58</v>
      </c>
      <c r="R46" s="163">
        <v>0</v>
      </c>
      <c r="S46" s="626">
        <v>8610.58</v>
      </c>
      <c r="T46" s="216">
        <f t="shared" si="11"/>
        <v>0</v>
      </c>
      <c r="U46" s="165">
        <v>0</v>
      </c>
      <c r="V46" s="99"/>
      <c r="W46" s="216">
        <f t="shared" si="12"/>
        <v>0</v>
      </c>
      <c r="X46" s="165">
        <v>0</v>
      </c>
      <c r="Y46" s="99"/>
      <c r="Z46" s="216">
        <f t="shared" si="13"/>
        <v>318.33499999999998</v>
      </c>
      <c r="AA46" s="165">
        <v>0</v>
      </c>
      <c r="AB46" s="99">
        <v>318.33499999999998</v>
      </c>
      <c r="AC46" s="217">
        <f t="shared" si="14"/>
        <v>318.33499999999998</v>
      </c>
      <c r="AD46" s="218">
        <v>0</v>
      </c>
      <c r="AE46" s="199">
        <f t="shared" si="53"/>
        <v>318.33499999999998</v>
      </c>
      <c r="AF46" s="217">
        <f t="shared" si="15"/>
        <v>0</v>
      </c>
      <c r="AG46" s="219">
        <v>0</v>
      </c>
      <c r="AH46" s="99"/>
      <c r="AI46" s="217">
        <f t="shared" si="16"/>
        <v>0</v>
      </c>
      <c r="AJ46" s="219">
        <v>0</v>
      </c>
      <c r="AK46" s="99"/>
      <c r="AL46" s="217">
        <f t="shared" si="17"/>
        <v>918.19500000000005</v>
      </c>
      <c r="AM46" s="219">
        <v>0</v>
      </c>
      <c r="AN46" s="99">
        <v>918.19500000000005</v>
      </c>
      <c r="AO46" s="217">
        <f t="shared" si="18"/>
        <v>918.19500000000005</v>
      </c>
      <c r="AP46" s="218">
        <v>0</v>
      </c>
      <c r="AQ46" s="199">
        <f t="shared" si="54"/>
        <v>918.19500000000005</v>
      </c>
      <c r="AR46" s="217">
        <f t="shared" si="52"/>
        <v>1236.53</v>
      </c>
      <c r="AS46" s="218">
        <v>0</v>
      </c>
      <c r="AT46" s="199">
        <f t="shared" si="55"/>
        <v>1236.53</v>
      </c>
      <c r="AU46" s="217">
        <f t="shared" si="20"/>
        <v>0</v>
      </c>
      <c r="AV46" s="219">
        <v>0</v>
      </c>
      <c r="AW46" s="100">
        <v>0</v>
      </c>
      <c r="AX46" s="217">
        <f t="shared" si="21"/>
        <v>1646.019</v>
      </c>
      <c r="AY46" s="219">
        <v>0</v>
      </c>
      <c r="AZ46" s="99">
        <v>1646.019</v>
      </c>
      <c r="BA46" s="217">
        <f t="shared" si="22"/>
        <v>3049.9929999999999</v>
      </c>
      <c r="BB46" s="219">
        <v>0</v>
      </c>
      <c r="BC46" s="99">
        <v>3049.9929999999999</v>
      </c>
      <c r="BD46" s="217">
        <f t="shared" si="23"/>
        <v>4696.0119999999997</v>
      </c>
      <c r="BE46" s="218">
        <v>0</v>
      </c>
      <c r="BF46" s="199">
        <f t="shared" si="56"/>
        <v>4696.0119999999997</v>
      </c>
      <c r="BG46" s="217">
        <f t="shared" si="24"/>
        <v>5932.5419999999995</v>
      </c>
      <c r="BH46" s="218">
        <v>0</v>
      </c>
      <c r="BI46" s="199">
        <f t="shared" si="57"/>
        <v>5932.5419999999995</v>
      </c>
      <c r="BJ46" s="217">
        <f t="shared" si="25"/>
        <v>671.68899999999996</v>
      </c>
      <c r="BK46" s="219">
        <v>0</v>
      </c>
      <c r="BL46" s="99">
        <v>671.68899999999996</v>
      </c>
      <c r="BM46" s="217">
        <f t="shared" si="26"/>
        <v>209.333</v>
      </c>
      <c r="BN46" s="219">
        <v>0</v>
      </c>
      <c r="BO46" s="99">
        <v>209.333</v>
      </c>
      <c r="BP46" s="217">
        <f t="shared" si="27"/>
        <v>1384.11</v>
      </c>
      <c r="BQ46" s="219">
        <v>0</v>
      </c>
      <c r="BR46" s="99">
        <v>1384.11</v>
      </c>
      <c r="BS46" s="220">
        <f t="shared" si="28"/>
        <v>2265.1319999999996</v>
      </c>
      <c r="BT46" s="221">
        <v>0</v>
      </c>
      <c r="BU46" s="120">
        <f t="shared" si="58"/>
        <v>2265.1319999999996</v>
      </c>
      <c r="BV46" s="220">
        <f t="shared" si="29"/>
        <v>8197.6739999999991</v>
      </c>
      <c r="BW46" s="221">
        <v>0</v>
      </c>
      <c r="BX46" s="119">
        <f t="shared" si="59"/>
        <v>8197.6739999999991</v>
      </c>
      <c r="BY46" s="122">
        <f t="shared" si="51"/>
        <v>0.95204666816869465</v>
      </c>
    </row>
    <row r="47" spans="2:81" ht="27.6" customHeight="1" x14ac:dyDescent="0.25">
      <c r="B47" s="796" t="s">
        <v>77</v>
      </c>
      <c r="C47" s="909" t="s">
        <v>78</v>
      </c>
      <c r="D47" s="616" t="s">
        <v>36</v>
      </c>
      <c r="E47" s="202">
        <f t="shared" si="0"/>
        <v>0</v>
      </c>
      <c r="F47" s="39">
        <f t="shared" si="1"/>
        <v>0</v>
      </c>
      <c r="G47" s="40"/>
      <c r="H47" s="42">
        <f t="shared" si="3"/>
        <v>0</v>
      </c>
      <c r="I47" s="42">
        <f t="shared" si="4"/>
        <v>0</v>
      </c>
      <c r="J47" s="40">
        <v>0</v>
      </c>
      <c r="K47" s="42">
        <f t="shared" si="6"/>
        <v>0.13500000000000001</v>
      </c>
      <c r="L47" s="42">
        <f t="shared" si="7"/>
        <v>0.13500000000000001</v>
      </c>
      <c r="M47" s="40"/>
      <c r="N47" s="42">
        <f t="shared" si="9"/>
        <v>3.6999999999999998E-2</v>
      </c>
      <c r="O47" s="42">
        <f t="shared" si="32"/>
        <v>0.17200000000000001</v>
      </c>
      <c r="P47" s="40"/>
      <c r="Q47" s="44">
        <f t="shared" si="10"/>
        <v>0</v>
      </c>
      <c r="R47" s="45">
        <v>0</v>
      </c>
      <c r="S47" s="622"/>
      <c r="T47" s="46">
        <f t="shared" si="11"/>
        <v>0</v>
      </c>
      <c r="U47" s="47">
        <v>0</v>
      </c>
      <c r="V47" s="48">
        <v>0</v>
      </c>
      <c r="W47" s="46">
        <f t="shared" si="12"/>
        <v>0</v>
      </c>
      <c r="X47" s="47">
        <v>0</v>
      </c>
      <c r="Y47" s="48">
        <v>0</v>
      </c>
      <c r="Z47" s="46">
        <f t="shared" si="13"/>
        <v>0</v>
      </c>
      <c r="AA47" s="47">
        <v>0</v>
      </c>
      <c r="AB47" s="48">
        <v>0</v>
      </c>
      <c r="AC47" s="222">
        <f t="shared" si="14"/>
        <v>0</v>
      </c>
      <c r="AD47" s="223">
        <v>0</v>
      </c>
      <c r="AE47" s="207">
        <f t="shared" si="53"/>
        <v>0</v>
      </c>
      <c r="AF47" s="222">
        <f t="shared" si="15"/>
        <v>0</v>
      </c>
      <c r="AG47" s="207">
        <v>0</v>
      </c>
      <c r="AH47" s="48">
        <v>0</v>
      </c>
      <c r="AI47" s="222">
        <f t="shared" si="16"/>
        <v>0</v>
      </c>
      <c r="AJ47" s="207">
        <v>0</v>
      </c>
      <c r="AK47" s="48">
        <v>0</v>
      </c>
      <c r="AL47" s="222">
        <f t="shared" si="17"/>
        <v>0</v>
      </c>
      <c r="AM47" s="207">
        <v>0</v>
      </c>
      <c r="AN47" s="48">
        <v>0</v>
      </c>
      <c r="AO47" s="222">
        <f t="shared" si="18"/>
        <v>0</v>
      </c>
      <c r="AP47" s="223">
        <v>0</v>
      </c>
      <c r="AQ47" s="207">
        <f t="shared" si="54"/>
        <v>0</v>
      </c>
      <c r="AR47" s="222">
        <f t="shared" si="52"/>
        <v>0</v>
      </c>
      <c r="AS47" s="223">
        <v>0</v>
      </c>
      <c r="AT47" s="207">
        <f t="shared" si="55"/>
        <v>0</v>
      </c>
      <c r="AU47" s="222">
        <f t="shared" si="20"/>
        <v>0</v>
      </c>
      <c r="AV47" s="207">
        <v>0</v>
      </c>
      <c r="AW47" s="49">
        <v>0</v>
      </c>
      <c r="AX47" s="222">
        <f t="shared" si="21"/>
        <v>0</v>
      </c>
      <c r="AY47" s="207">
        <v>0</v>
      </c>
      <c r="AZ47" s="48">
        <v>0</v>
      </c>
      <c r="BA47" s="222">
        <f t="shared" si="22"/>
        <v>0.13500000000000001</v>
      </c>
      <c r="BB47" s="207">
        <v>0</v>
      </c>
      <c r="BC47" s="48">
        <v>0.13500000000000001</v>
      </c>
      <c r="BD47" s="222">
        <f t="shared" si="23"/>
        <v>0.13500000000000001</v>
      </c>
      <c r="BE47" s="223">
        <v>0</v>
      </c>
      <c r="BF47" s="207">
        <f t="shared" si="56"/>
        <v>0.13500000000000001</v>
      </c>
      <c r="BG47" s="222">
        <f t="shared" si="24"/>
        <v>0.13500000000000001</v>
      </c>
      <c r="BH47" s="223">
        <v>0</v>
      </c>
      <c r="BI47" s="207">
        <f t="shared" si="57"/>
        <v>0.13500000000000001</v>
      </c>
      <c r="BJ47" s="222">
        <f t="shared" si="25"/>
        <v>0</v>
      </c>
      <c r="BK47" s="207">
        <v>0</v>
      </c>
      <c r="BL47" s="48"/>
      <c r="BM47" s="222">
        <f t="shared" si="26"/>
        <v>3.6999999999999998E-2</v>
      </c>
      <c r="BN47" s="207">
        <v>0</v>
      </c>
      <c r="BO47" s="48">
        <v>3.6999999999999998E-2</v>
      </c>
      <c r="BP47" s="222">
        <f t="shared" si="27"/>
        <v>0</v>
      </c>
      <c r="BQ47" s="207">
        <v>0</v>
      </c>
      <c r="BR47" s="48"/>
      <c r="BS47" s="224">
        <f t="shared" si="28"/>
        <v>3.6999999999999998E-2</v>
      </c>
      <c r="BT47" s="225">
        <v>0</v>
      </c>
      <c r="BU47" s="51">
        <f t="shared" si="58"/>
        <v>3.6999999999999998E-2</v>
      </c>
      <c r="BV47" s="224">
        <f t="shared" si="29"/>
        <v>0.17200000000000001</v>
      </c>
      <c r="BW47" s="225">
        <v>0</v>
      </c>
      <c r="BX47" s="51">
        <f t="shared" si="59"/>
        <v>0.17200000000000001</v>
      </c>
      <c r="BY47" s="193"/>
    </row>
    <row r="48" spans="2:81" ht="25.8" customHeight="1" thickBot="1" x14ac:dyDescent="0.3">
      <c r="B48" s="797"/>
      <c r="C48" s="910"/>
      <c r="D48" s="617" t="s">
        <v>32</v>
      </c>
      <c r="E48" s="214">
        <f t="shared" si="0"/>
        <v>0</v>
      </c>
      <c r="F48" s="161">
        <f t="shared" si="1"/>
        <v>0</v>
      </c>
      <c r="G48" s="108"/>
      <c r="H48" s="110">
        <f t="shared" si="3"/>
        <v>0</v>
      </c>
      <c r="I48" s="110">
        <f t="shared" si="4"/>
        <v>0</v>
      </c>
      <c r="J48" s="108">
        <v>0</v>
      </c>
      <c r="K48" s="110">
        <f t="shared" si="6"/>
        <v>174.86099999999999</v>
      </c>
      <c r="L48" s="110">
        <f t="shared" si="7"/>
        <v>174.86099999999999</v>
      </c>
      <c r="M48" s="108"/>
      <c r="N48" s="110">
        <f t="shared" si="9"/>
        <v>10.502000000000001</v>
      </c>
      <c r="O48" s="110">
        <f t="shared" si="32"/>
        <v>185.363</v>
      </c>
      <c r="P48" s="108"/>
      <c r="Q48" s="162">
        <f t="shared" si="10"/>
        <v>0</v>
      </c>
      <c r="R48" s="163">
        <v>0</v>
      </c>
      <c r="S48" s="626">
        <f>S47*748.57</f>
        <v>0</v>
      </c>
      <c r="T48" s="164">
        <f t="shared" si="11"/>
        <v>0</v>
      </c>
      <c r="U48" s="165">
        <v>0</v>
      </c>
      <c r="V48" s="99">
        <v>0</v>
      </c>
      <c r="W48" s="164">
        <f t="shared" si="12"/>
        <v>0</v>
      </c>
      <c r="X48" s="165">
        <v>0</v>
      </c>
      <c r="Y48" s="99">
        <v>0</v>
      </c>
      <c r="Z48" s="164">
        <f t="shared" si="13"/>
        <v>0</v>
      </c>
      <c r="AA48" s="165">
        <v>0</v>
      </c>
      <c r="AB48" s="99">
        <v>0</v>
      </c>
      <c r="AC48" s="226">
        <f t="shared" si="14"/>
        <v>0</v>
      </c>
      <c r="AD48" s="198">
        <v>0</v>
      </c>
      <c r="AE48" s="199">
        <f t="shared" si="53"/>
        <v>0</v>
      </c>
      <c r="AF48" s="226">
        <f t="shared" si="15"/>
        <v>0</v>
      </c>
      <c r="AG48" s="197">
        <v>0</v>
      </c>
      <c r="AH48" s="99">
        <v>0</v>
      </c>
      <c r="AI48" s="226">
        <f t="shared" si="16"/>
        <v>0</v>
      </c>
      <c r="AJ48" s="197">
        <v>0</v>
      </c>
      <c r="AK48" s="99">
        <v>0</v>
      </c>
      <c r="AL48" s="226">
        <f t="shared" si="17"/>
        <v>0</v>
      </c>
      <c r="AM48" s="197">
        <v>0</v>
      </c>
      <c r="AN48" s="99">
        <v>0</v>
      </c>
      <c r="AO48" s="226">
        <f t="shared" si="18"/>
        <v>0</v>
      </c>
      <c r="AP48" s="198">
        <v>0</v>
      </c>
      <c r="AQ48" s="199">
        <f t="shared" si="54"/>
        <v>0</v>
      </c>
      <c r="AR48" s="226">
        <f t="shared" si="52"/>
        <v>0</v>
      </c>
      <c r="AS48" s="198">
        <v>0</v>
      </c>
      <c r="AT48" s="197">
        <f t="shared" si="55"/>
        <v>0</v>
      </c>
      <c r="AU48" s="226">
        <f t="shared" si="20"/>
        <v>0</v>
      </c>
      <c r="AV48" s="197">
        <v>0</v>
      </c>
      <c r="AW48" s="100">
        <v>0</v>
      </c>
      <c r="AX48" s="226">
        <f t="shared" si="21"/>
        <v>0</v>
      </c>
      <c r="AY48" s="197">
        <v>0</v>
      </c>
      <c r="AZ48" s="99">
        <v>0</v>
      </c>
      <c r="BA48" s="226">
        <f t="shared" si="22"/>
        <v>174.86099999999999</v>
      </c>
      <c r="BB48" s="197">
        <v>0</v>
      </c>
      <c r="BC48" s="99">
        <v>174.86099999999999</v>
      </c>
      <c r="BD48" s="226">
        <f t="shared" si="23"/>
        <v>174.86099999999999</v>
      </c>
      <c r="BE48" s="198">
        <v>0</v>
      </c>
      <c r="BF48" s="199">
        <f t="shared" si="56"/>
        <v>174.86099999999999</v>
      </c>
      <c r="BG48" s="226">
        <f t="shared" si="24"/>
        <v>174.86099999999999</v>
      </c>
      <c r="BH48" s="198">
        <v>0</v>
      </c>
      <c r="BI48" s="197">
        <f t="shared" si="57"/>
        <v>174.86099999999999</v>
      </c>
      <c r="BJ48" s="226">
        <f t="shared" si="25"/>
        <v>0</v>
      </c>
      <c r="BK48" s="197">
        <v>0</v>
      </c>
      <c r="BL48" s="99"/>
      <c r="BM48" s="226">
        <f t="shared" si="26"/>
        <v>10.502000000000001</v>
      </c>
      <c r="BN48" s="197">
        <v>0</v>
      </c>
      <c r="BO48" s="99">
        <v>10.502000000000001</v>
      </c>
      <c r="BP48" s="226">
        <f t="shared" si="27"/>
        <v>0</v>
      </c>
      <c r="BQ48" s="197">
        <v>0</v>
      </c>
      <c r="BR48" s="99"/>
      <c r="BS48" s="227">
        <f t="shared" si="28"/>
        <v>10.502000000000001</v>
      </c>
      <c r="BT48" s="200">
        <v>0</v>
      </c>
      <c r="BU48" s="120">
        <f t="shared" si="58"/>
        <v>10.502000000000001</v>
      </c>
      <c r="BV48" s="227">
        <f t="shared" si="29"/>
        <v>185.363</v>
      </c>
      <c r="BW48" s="200">
        <v>0</v>
      </c>
      <c r="BX48" s="152">
        <f t="shared" si="59"/>
        <v>185.363</v>
      </c>
      <c r="BY48" s="228"/>
    </row>
    <row r="49" spans="2:77" ht="20.25" customHeight="1" x14ac:dyDescent="0.25">
      <c r="B49" s="796" t="s">
        <v>79</v>
      </c>
      <c r="C49" s="909" t="s">
        <v>80</v>
      </c>
      <c r="D49" s="618" t="s">
        <v>36</v>
      </c>
      <c r="E49" s="202">
        <f t="shared" si="0"/>
        <v>4.8000000000000001E-2</v>
      </c>
      <c r="F49" s="39">
        <f t="shared" si="1"/>
        <v>0.106</v>
      </c>
      <c r="G49" s="40">
        <f t="shared" si="47"/>
        <v>2.208333333333333</v>
      </c>
      <c r="H49" s="42">
        <f t="shared" si="3"/>
        <v>2.6000000000000002E-2</v>
      </c>
      <c r="I49" s="42">
        <f t="shared" si="4"/>
        <v>0.13200000000000001</v>
      </c>
      <c r="J49" s="40">
        <f t="shared" si="48"/>
        <v>2.75</v>
      </c>
      <c r="K49" s="42">
        <f t="shared" si="6"/>
        <v>1.7000000000000001E-2</v>
      </c>
      <c r="L49" s="42">
        <f t="shared" si="7"/>
        <v>0.14900000000000002</v>
      </c>
      <c r="M49" s="40">
        <f t="shared" si="49"/>
        <v>3.104166666666667</v>
      </c>
      <c r="N49" s="42">
        <f t="shared" si="9"/>
        <v>1.7999999999999999E-2</v>
      </c>
      <c r="O49" s="42">
        <f t="shared" si="32"/>
        <v>0.16700000000000001</v>
      </c>
      <c r="P49" s="40">
        <f t="shared" si="50"/>
        <v>3.479166666666667</v>
      </c>
      <c r="Q49" s="80">
        <f t="shared" si="10"/>
        <v>4.8000000000000001E-2</v>
      </c>
      <c r="R49" s="81">
        <v>0</v>
      </c>
      <c r="S49" s="624">
        <v>4.8000000000000001E-2</v>
      </c>
      <c r="T49" s="82">
        <f t="shared" si="11"/>
        <v>1E-3</v>
      </c>
      <c r="U49" s="83">
        <v>0</v>
      </c>
      <c r="V49" s="84">
        <v>1E-3</v>
      </c>
      <c r="W49" s="82">
        <f t="shared" si="12"/>
        <v>0.105</v>
      </c>
      <c r="X49" s="83">
        <v>0</v>
      </c>
      <c r="Y49" s="84">
        <v>0.105</v>
      </c>
      <c r="Z49" s="82">
        <f t="shared" si="13"/>
        <v>0</v>
      </c>
      <c r="AA49" s="83">
        <v>0</v>
      </c>
      <c r="AB49" s="84">
        <v>0</v>
      </c>
      <c r="AC49" s="222">
        <f t="shared" si="14"/>
        <v>0.106</v>
      </c>
      <c r="AD49" s="223">
        <v>0</v>
      </c>
      <c r="AE49" s="207">
        <f t="shared" si="53"/>
        <v>0.106</v>
      </c>
      <c r="AF49" s="222">
        <f t="shared" si="15"/>
        <v>8.9999999999999993E-3</v>
      </c>
      <c r="AG49" s="207">
        <v>0</v>
      </c>
      <c r="AH49" s="84">
        <v>8.9999999999999993E-3</v>
      </c>
      <c r="AI49" s="222">
        <f t="shared" si="16"/>
        <v>3.0000000000000001E-3</v>
      </c>
      <c r="AJ49" s="207">
        <v>0</v>
      </c>
      <c r="AK49" s="84">
        <v>3.0000000000000001E-3</v>
      </c>
      <c r="AL49" s="222">
        <f t="shared" si="17"/>
        <v>1.4E-2</v>
      </c>
      <c r="AM49" s="207">
        <v>0</v>
      </c>
      <c r="AN49" s="84">
        <v>1.4E-2</v>
      </c>
      <c r="AO49" s="222">
        <f t="shared" si="18"/>
        <v>2.6000000000000002E-2</v>
      </c>
      <c r="AP49" s="223">
        <v>0</v>
      </c>
      <c r="AQ49" s="207">
        <f t="shared" si="54"/>
        <v>2.6000000000000002E-2</v>
      </c>
      <c r="AR49" s="222">
        <f t="shared" si="52"/>
        <v>0.13200000000000001</v>
      </c>
      <c r="AS49" s="223">
        <v>0</v>
      </c>
      <c r="AT49" s="207">
        <f t="shared" si="55"/>
        <v>0.13200000000000001</v>
      </c>
      <c r="AU49" s="222">
        <f t="shared" si="20"/>
        <v>0</v>
      </c>
      <c r="AV49" s="207">
        <v>0</v>
      </c>
      <c r="AW49" s="85">
        <v>0</v>
      </c>
      <c r="AX49" s="222">
        <f t="shared" si="21"/>
        <v>1.0999999999999999E-2</v>
      </c>
      <c r="AY49" s="207">
        <v>0</v>
      </c>
      <c r="AZ49" s="84">
        <v>1.0999999999999999E-2</v>
      </c>
      <c r="BA49" s="222">
        <f t="shared" si="22"/>
        <v>6.0000000000000001E-3</v>
      </c>
      <c r="BB49" s="207">
        <v>0</v>
      </c>
      <c r="BC49" s="84">
        <v>6.0000000000000001E-3</v>
      </c>
      <c r="BD49" s="222">
        <f t="shared" si="23"/>
        <v>1.7000000000000001E-2</v>
      </c>
      <c r="BE49" s="223">
        <v>0</v>
      </c>
      <c r="BF49" s="207">
        <f t="shared" si="56"/>
        <v>1.7000000000000001E-2</v>
      </c>
      <c r="BG49" s="222">
        <f t="shared" si="24"/>
        <v>0.14900000000000002</v>
      </c>
      <c r="BH49" s="223">
        <v>0</v>
      </c>
      <c r="BI49" s="187">
        <f t="shared" si="57"/>
        <v>0.14900000000000002</v>
      </c>
      <c r="BJ49" s="222">
        <f t="shared" si="25"/>
        <v>7.0000000000000001E-3</v>
      </c>
      <c r="BK49" s="207">
        <v>0</v>
      </c>
      <c r="BL49" s="84">
        <v>7.0000000000000001E-3</v>
      </c>
      <c r="BM49" s="222">
        <f t="shared" si="26"/>
        <v>1.0999999999999999E-2</v>
      </c>
      <c r="BN49" s="207">
        <v>0</v>
      </c>
      <c r="BO49" s="84">
        <v>1.0999999999999999E-2</v>
      </c>
      <c r="BP49" s="222">
        <f t="shared" si="27"/>
        <v>0</v>
      </c>
      <c r="BQ49" s="207">
        <v>0</v>
      </c>
      <c r="BR49" s="84"/>
      <c r="BS49" s="224">
        <f t="shared" si="28"/>
        <v>1.7999999999999999E-2</v>
      </c>
      <c r="BT49" s="225">
        <v>0</v>
      </c>
      <c r="BU49" s="51">
        <f t="shared" si="58"/>
        <v>1.7999999999999999E-2</v>
      </c>
      <c r="BV49" s="224">
        <f t="shared" si="29"/>
        <v>0.16700000000000001</v>
      </c>
      <c r="BW49" s="225">
        <v>0</v>
      </c>
      <c r="BX49" s="51">
        <f t="shared" si="59"/>
        <v>0.16700000000000001</v>
      </c>
      <c r="BY49" s="54">
        <f t="shared" si="51"/>
        <v>3.479166666666667</v>
      </c>
    </row>
    <row r="50" spans="2:77" ht="23.4" customHeight="1" thickBot="1" x14ac:dyDescent="0.3">
      <c r="B50" s="797"/>
      <c r="C50" s="910"/>
      <c r="D50" s="617" t="s">
        <v>32</v>
      </c>
      <c r="E50" s="214">
        <f t="shared" si="0"/>
        <v>54.143999999999998</v>
      </c>
      <c r="F50" s="161">
        <f t="shared" si="1"/>
        <v>163.506</v>
      </c>
      <c r="G50" s="108">
        <f t="shared" si="47"/>
        <v>3.0198359929078014</v>
      </c>
      <c r="H50" s="110">
        <f t="shared" si="3"/>
        <v>30.718</v>
      </c>
      <c r="I50" s="110">
        <f t="shared" si="4"/>
        <v>194.22399999999999</v>
      </c>
      <c r="J50" s="108">
        <f t="shared" si="48"/>
        <v>3.5871749408983451</v>
      </c>
      <c r="K50" s="110">
        <f t="shared" si="6"/>
        <v>26.808</v>
      </c>
      <c r="L50" s="110">
        <f t="shared" si="7"/>
        <v>221.03199999999998</v>
      </c>
      <c r="M50" s="108">
        <f t="shared" si="49"/>
        <v>4.0822990543735225</v>
      </c>
      <c r="N50" s="110">
        <f t="shared" si="9"/>
        <v>12.281000000000001</v>
      </c>
      <c r="O50" s="110">
        <f t="shared" si="32"/>
        <v>233.31299999999999</v>
      </c>
      <c r="P50" s="108">
        <f t="shared" si="50"/>
        <v>4.3091201241134751</v>
      </c>
      <c r="Q50" s="230">
        <f t="shared" si="10"/>
        <v>54.143999999999998</v>
      </c>
      <c r="R50" s="231">
        <v>0</v>
      </c>
      <c r="S50" s="632">
        <f>S49*1128</f>
        <v>54.143999999999998</v>
      </c>
      <c r="T50" s="232">
        <f t="shared" si="11"/>
        <v>1.194</v>
      </c>
      <c r="U50" s="233">
        <v>0</v>
      </c>
      <c r="V50" s="234">
        <v>1.194</v>
      </c>
      <c r="W50" s="232">
        <f t="shared" si="12"/>
        <v>162.31200000000001</v>
      </c>
      <c r="X50" s="233">
        <v>0</v>
      </c>
      <c r="Y50" s="234">
        <v>162.31200000000001</v>
      </c>
      <c r="Z50" s="232">
        <f t="shared" si="13"/>
        <v>0</v>
      </c>
      <c r="AA50" s="233">
        <v>0</v>
      </c>
      <c r="AB50" s="234">
        <v>0</v>
      </c>
      <c r="AC50" s="226">
        <f t="shared" si="14"/>
        <v>163.506</v>
      </c>
      <c r="AD50" s="198">
        <v>0</v>
      </c>
      <c r="AE50" s="197">
        <f t="shared" si="53"/>
        <v>163.506</v>
      </c>
      <c r="AF50" s="226">
        <f t="shared" si="15"/>
        <v>19.276</v>
      </c>
      <c r="AG50" s="197">
        <v>0</v>
      </c>
      <c r="AH50" s="234">
        <v>19.276</v>
      </c>
      <c r="AI50" s="226">
        <f t="shared" si="16"/>
        <v>7.1870000000000003</v>
      </c>
      <c r="AJ50" s="197">
        <v>0</v>
      </c>
      <c r="AK50" s="234">
        <v>7.1870000000000003</v>
      </c>
      <c r="AL50" s="226">
        <f t="shared" si="17"/>
        <v>4.2549999999999999</v>
      </c>
      <c r="AM50" s="197">
        <v>0</v>
      </c>
      <c r="AN50" s="234">
        <v>4.2549999999999999</v>
      </c>
      <c r="AO50" s="226">
        <f t="shared" si="18"/>
        <v>30.718</v>
      </c>
      <c r="AP50" s="198">
        <v>0</v>
      </c>
      <c r="AQ50" s="197">
        <f t="shared" si="54"/>
        <v>30.718</v>
      </c>
      <c r="AR50" s="226">
        <f t="shared" si="52"/>
        <v>194.22399999999999</v>
      </c>
      <c r="AS50" s="198">
        <v>0</v>
      </c>
      <c r="AT50" s="199">
        <f t="shared" si="55"/>
        <v>194.22399999999999</v>
      </c>
      <c r="AU50" s="226">
        <f t="shared" si="20"/>
        <v>0</v>
      </c>
      <c r="AV50" s="197">
        <v>0</v>
      </c>
      <c r="AW50" s="235">
        <v>0</v>
      </c>
      <c r="AX50" s="226">
        <f t="shared" si="21"/>
        <v>17.95</v>
      </c>
      <c r="AY50" s="197">
        <v>0</v>
      </c>
      <c r="AZ50" s="234">
        <v>17.95</v>
      </c>
      <c r="BA50" s="226">
        <f t="shared" si="22"/>
        <v>8.8580000000000005</v>
      </c>
      <c r="BB50" s="197">
        <v>0</v>
      </c>
      <c r="BC50" s="234">
        <v>8.8580000000000005</v>
      </c>
      <c r="BD50" s="226">
        <f t="shared" si="23"/>
        <v>26.808</v>
      </c>
      <c r="BE50" s="198">
        <v>0</v>
      </c>
      <c r="BF50" s="197">
        <f t="shared" si="56"/>
        <v>26.808</v>
      </c>
      <c r="BG50" s="226">
        <f t="shared" si="24"/>
        <v>221.03199999999998</v>
      </c>
      <c r="BH50" s="198">
        <v>0</v>
      </c>
      <c r="BI50" s="199">
        <f t="shared" si="57"/>
        <v>221.03199999999998</v>
      </c>
      <c r="BJ50" s="226">
        <f t="shared" si="25"/>
        <v>3.0739999999999998</v>
      </c>
      <c r="BK50" s="197">
        <v>0</v>
      </c>
      <c r="BL50" s="234">
        <v>3.0739999999999998</v>
      </c>
      <c r="BM50" s="226">
        <f t="shared" si="26"/>
        <v>9.2070000000000007</v>
      </c>
      <c r="BN50" s="197">
        <v>0</v>
      </c>
      <c r="BO50" s="234">
        <v>9.2070000000000007</v>
      </c>
      <c r="BP50" s="226">
        <f t="shared" si="27"/>
        <v>0</v>
      </c>
      <c r="BQ50" s="197">
        <v>0</v>
      </c>
      <c r="BR50" s="234"/>
      <c r="BS50" s="227">
        <f t="shared" si="28"/>
        <v>12.281000000000001</v>
      </c>
      <c r="BT50" s="200">
        <v>0</v>
      </c>
      <c r="BU50" s="119">
        <f t="shared" si="58"/>
        <v>12.281000000000001</v>
      </c>
      <c r="BV50" s="227">
        <f t="shared" si="29"/>
        <v>233.31299999999999</v>
      </c>
      <c r="BW50" s="200">
        <v>0</v>
      </c>
      <c r="BX50" s="152">
        <f t="shared" si="59"/>
        <v>233.31299999999999</v>
      </c>
      <c r="BY50" s="122">
        <f t="shared" si="51"/>
        <v>4.3091201241134751</v>
      </c>
    </row>
    <row r="51" spans="2:77" ht="17.25" customHeight="1" x14ac:dyDescent="0.25">
      <c r="B51" s="821" t="s">
        <v>81</v>
      </c>
      <c r="C51" s="898" t="s">
        <v>82</v>
      </c>
      <c r="D51" s="618" t="s">
        <v>57</v>
      </c>
      <c r="E51" s="202">
        <f t="shared" si="0"/>
        <v>112</v>
      </c>
      <c r="F51" s="39">
        <f t="shared" si="1"/>
        <v>18</v>
      </c>
      <c r="G51" s="236">
        <f t="shared" si="47"/>
        <v>0.16071428571428573</v>
      </c>
      <c r="H51" s="237">
        <f t="shared" si="3"/>
        <v>1</v>
      </c>
      <c r="I51" s="237">
        <f t="shared" si="4"/>
        <v>19</v>
      </c>
      <c r="J51" s="236">
        <f t="shared" si="48"/>
        <v>0.16964285714285715</v>
      </c>
      <c r="K51" s="237">
        <f t="shared" si="6"/>
        <v>2</v>
      </c>
      <c r="L51" s="237">
        <f t="shared" si="7"/>
        <v>21</v>
      </c>
      <c r="M51" s="236">
        <f t="shared" si="49"/>
        <v>0.1875</v>
      </c>
      <c r="N51" s="237">
        <f t="shared" si="9"/>
        <v>4</v>
      </c>
      <c r="O51" s="237">
        <f t="shared" si="32"/>
        <v>25</v>
      </c>
      <c r="P51" s="236">
        <f t="shared" si="50"/>
        <v>0.22321428571428573</v>
      </c>
      <c r="Q51" s="44">
        <f t="shared" si="10"/>
        <v>112</v>
      </c>
      <c r="R51" s="45">
        <v>0</v>
      </c>
      <c r="S51" s="622">
        <v>112</v>
      </c>
      <c r="T51" s="46">
        <f t="shared" si="11"/>
        <v>13</v>
      </c>
      <c r="U51" s="47">
        <v>0</v>
      </c>
      <c r="V51" s="48">
        <v>13</v>
      </c>
      <c r="W51" s="46">
        <f t="shared" si="12"/>
        <v>0</v>
      </c>
      <c r="X51" s="47">
        <v>0</v>
      </c>
      <c r="Y51" s="48"/>
      <c r="Z51" s="46">
        <f t="shared" si="13"/>
        <v>5</v>
      </c>
      <c r="AA51" s="47">
        <v>0</v>
      </c>
      <c r="AB51" s="48">
        <v>5</v>
      </c>
      <c r="AC51" s="222">
        <f t="shared" si="14"/>
        <v>18</v>
      </c>
      <c r="AD51" s="223">
        <v>0</v>
      </c>
      <c r="AE51" s="207">
        <f t="shared" si="53"/>
        <v>18</v>
      </c>
      <c r="AF51" s="222">
        <f t="shared" si="15"/>
        <v>0</v>
      </c>
      <c r="AG51" s="207">
        <v>0</v>
      </c>
      <c r="AH51" s="48"/>
      <c r="AI51" s="222">
        <f t="shared" si="16"/>
        <v>0</v>
      </c>
      <c r="AJ51" s="207">
        <v>0</v>
      </c>
      <c r="AK51" s="48">
        <v>0</v>
      </c>
      <c r="AL51" s="222">
        <f t="shared" si="17"/>
        <v>1</v>
      </c>
      <c r="AM51" s="207">
        <v>0</v>
      </c>
      <c r="AN51" s="48">
        <v>1</v>
      </c>
      <c r="AO51" s="222">
        <f t="shared" si="18"/>
        <v>1</v>
      </c>
      <c r="AP51" s="223">
        <v>0</v>
      </c>
      <c r="AQ51" s="207">
        <f t="shared" si="54"/>
        <v>1</v>
      </c>
      <c r="AR51" s="222">
        <f t="shared" si="52"/>
        <v>19</v>
      </c>
      <c r="AS51" s="223">
        <v>0</v>
      </c>
      <c r="AT51" s="207">
        <f t="shared" si="55"/>
        <v>19</v>
      </c>
      <c r="AU51" s="222">
        <f t="shared" si="20"/>
        <v>0</v>
      </c>
      <c r="AV51" s="207">
        <v>0</v>
      </c>
      <c r="AW51" s="49">
        <v>0</v>
      </c>
      <c r="AX51" s="222">
        <f t="shared" si="21"/>
        <v>2</v>
      </c>
      <c r="AY51" s="207">
        <v>0</v>
      </c>
      <c r="AZ51" s="48">
        <v>2</v>
      </c>
      <c r="BA51" s="222">
        <f t="shared" si="22"/>
        <v>0</v>
      </c>
      <c r="BB51" s="207">
        <v>0</v>
      </c>
      <c r="BC51" s="48"/>
      <c r="BD51" s="222">
        <f t="shared" si="23"/>
        <v>2</v>
      </c>
      <c r="BE51" s="223">
        <v>0</v>
      </c>
      <c r="BF51" s="207">
        <f t="shared" si="56"/>
        <v>2</v>
      </c>
      <c r="BG51" s="222">
        <f t="shared" si="24"/>
        <v>21</v>
      </c>
      <c r="BH51" s="223">
        <v>0</v>
      </c>
      <c r="BI51" s="207">
        <f t="shared" si="57"/>
        <v>21</v>
      </c>
      <c r="BJ51" s="222">
        <f t="shared" si="25"/>
        <v>4</v>
      </c>
      <c r="BK51" s="207">
        <v>0</v>
      </c>
      <c r="BL51" s="48">
        <v>4</v>
      </c>
      <c r="BM51" s="222">
        <f t="shared" si="26"/>
        <v>0</v>
      </c>
      <c r="BN51" s="207">
        <v>0</v>
      </c>
      <c r="BO51" s="48">
        <v>0</v>
      </c>
      <c r="BP51" s="222">
        <f t="shared" si="27"/>
        <v>0</v>
      </c>
      <c r="BQ51" s="207">
        <v>0</v>
      </c>
      <c r="BR51" s="48"/>
      <c r="BS51" s="224">
        <f t="shared" si="28"/>
        <v>4</v>
      </c>
      <c r="BT51" s="225">
        <v>0</v>
      </c>
      <c r="BU51" s="51">
        <f t="shared" si="58"/>
        <v>4</v>
      </c>
      <c r="BV51" s="224">
        <f t="shared" si="29"/>
        <v>25</v>
      </c>
      <c r="BW51" s="225">
        <v>0</v>
      </c>
      <c r="BX51" s="51">
        <f t="shared" si="59"/>
        <v>25</v>
      </c>
      <c r="BY51" s="193">
        <f t="shared" si="51"/>
        <v>0.22321428571428573</v>
      </c>
    </row>
    <row r="52" spans="2:77" ht="17.25" customHeight="1" thickBot="1" x14ac:dyDescent="0.3">
      <c r="B52" s="822"/>
      <c r="C52" s="900"/>
      <c r="D52" s="619" t="s">
        <v>32</v>
      </c>
      <c r="E52" s="214">
        <f t="shared" si="0"/>
        <v>150.08000000000001</v>
      </c>
      <c r="F52" s="161">
        <f t="shared" si="1"/>
        <v>31.097999999999999</v>
      </c>
      <c r="G52" s="76">
        <f t="shared" si="47"/>
        <v>0.20720948827292107</v>
      </c>
      <c r="H52" s="239">
        <f t="shared" si="3"/>
        <v>1.4359999999999999</v>
      </c>
      <c r="I52" s="239">
        <f t="shared" si="4"/>
        <v>32.533999999999999</v>
      </c>
      <c r="J52" s="76">
        <f t="shared" si="48"/>
        <v>0.21677771855010658</v>
      </c>
      <c r="K52" s="239">
        <f t="shared" si="6"/>
        <v>2.3039999999999998</v>
      </c>
      <c r="L52" s="239">
        <f t="shared" si="7"/>
        <v>34.838000000000001</v>
      </c>
      <c r="M52" s="76">
        <f t="shared" si="49"/>
        <v>0.23212953091684432</v>
      </c>
      <c r="N52" s="239">
        <f t="shared" si="9"/>
        <v>2.806</v>
      </c>
      <c r="O52" s="239">
        <f t="shared" si="32"/>
        <v>37.643999999999998</v>
      </c>
      <c r="P52" s="76">
        <f t="shared" si="50"/>
        <v>0.25082622601279314</v>
      </c>
      <c r="Q52" s="162">
        <f t="shared" si="10"/>
        <v>150.08000000000001</v>
      </c>
      <c r="R52" s="163">
        <v>0</v>
      </c>
      <c r="S52" s="626">
        <f>S51*1.34</f>
        <v>150.08000000000001</v>
      </c>
      <c r="T52" s="164">
        <f t="shared" si="11"/>
        <v>26.864000000000001</v>
      </c>
      <c r="U52" s="165">
        <v>0</v>
      </c>
      <c r="V52" s="99">
        <v>26.864000000000001</v>
      </c>
      <c r="W52" s="164">
        <f t="shared" si="12"/>
        <v>0</v>
      </c>
      <c r="X52" s="165">
        <v>0</v>
      </c>
      <c r="Y52" s="99"/>
      <c r="Z52" s="164">
        <f t="shared" si="13"/>
        <v>4.234</v>
      </c>
      <c r="AA52" s="165">
        <v>0</v>
      </c>
      <c r="AB52" s="99">
        <v>4.234</v>
      </c>
      <c r="AC52" s="226">
        <f t="shared" si="14"/>
        <v>31.097999999999999</v>
      </c>
      <c r="AD52" s="198">
        <v>0</v>
      </c>
      <c r="AE52" s="197">
        <f t="shared" si="53"/>
        <v>31.097999999999999</v>
      </c>
      <c r="AF52" s="226">
        <f t="shared" si="15"/>
        <v>0</v>
      </c>
      <c r="AG52" s="197">
        <v>0</v>
      </c>
      <c r="AH52" s="99"/>
      <c r="AI52" s="226">
        <f t="shared" si="16"/>
        <v>0</v>
      </c>
      <c r="AJ52" s="197">
        <v>0</v>
      </c>
      <c r="AK52" s="99">
        <v>0</v>
      </c>
      <c r="AL52" s="226">
        <f t="shared" si="17"/>
        <v>1.4359999999999999</v>
      </c>
      <c r="AM52" s="197">
        <v>0</v>
      </c>
      <c r="AN52" s="99">
        <v>1.4359999999999999</v>
      </c>
      <c r="AO52" s="226">
        <f t="shared" si="18"/>
        <v>1.4359999999999999</v>
      </c>
      <c r="AP52" s="198">
        <v>0</v>
      </c>
      <c r="AQ52" s="197">
        <f t="shared" si="54"/>
        <v>1.4359999999999999</v>
      </c>
      <c r="AR52" s="226">
        <f t="shared" si="52"/>
        <v>32.533999999999999</v>
      </c>
      <c r="AS52" s="198">
        <v>0</v>
      </c>
      <c r="AT52" s="197">
        <f t="shared" si="55"/>
        <v>32.533999999999999</v>
      </c>
      <c r="AU52" s="226">
        <f t="shared" si="20"/>
        <v>0</v>
      </c>
      <c r="AV52" s="197">
        <v>0</v>
      </c>
      <c r="AW52" s="100">
        <v>0</v>
      </c>
      <c r="AX52" s="226">
        <f t="shared" si="21"/>
        <v>2.3039999999999998</v>
      </c>
      <c r="AY52" s="197">
        <v>0</v>
      </c>
      <c r="AZ52" s="99">
        <v>2.3039999999999998</v>
      </c>
      <c r="BA52" s="226">
        <f t="shared" si="22"/>
        <v>0</v>
      </c>
      <c r="BB52" s="197">
        <v>0</v>
      </c>
      <c r="BC52" s="99"/>
      <c r="BD52" s="226">
        <f t="shared" si="23"/>
        <v>2.3039999999999998</v>
      </c>
      <c r="BE52" s="198">
        <v>0</v>
      </c>
      <c r="BF52" s="197">
        <f t="shared" si="56"/>
        <v>2.3039999999999998</v>
      </c>
      <c r="BG52" s="226">
        <f t="shared" si="24"/>
        <v>34.838000000000001</v>
      </c>
      <c r="BH52" s="198">
        <v>0</v>
      </c>
      <c r="BI52" s="197">
        <f t="shared" si="57"/>
        <v>34.838000000000001</v>
      </c>
      <c r="BJ52" s="226">
        <f t="shared" si="25"/>
        <v>2.806</v>
      </c>
      <c r="BK52" s="197">
        <v>0</v>
      </c>
      <c r="BL52" s="99">
        <v>2.806</v>
      </c>
      <c r="BM52" s="226">
        <f t="shared" si="26"/>
        <v>0</v>
      </c>
      <c r="BN52" s="197">
        <v>0</v>
      </c>
      <c r="BO52" s="99">
        <v>0</v>
      </c>
      <c r="BP52" s="226">
        <f t="shared" si="27"/>
        <v>0</v>
      </c>
      <c r="BQ52" s="197">
        <v>0</v>
      </c>
      <c r="BR52" s="99"/>
      <c r="BS52" s="227">
        <f t="shared" si="28"/>
        <v>2.806</v>
      </c>
      <c r="BT52" s="200">
        <v>0</v>
      </c>
      <c r="BU52" s="119">
        <f t="shared" si="58"/>
        <v>2.806</v>
      </c>
      <c r="BV52" s="227">
        <f t="shared" si="29"/>
        <v>37.643999999999998</v>
      </c>
      <c r="BW52" s="200">
        <v>0</v>
      </c>
      <c r="BX52" s="152">
        <f t="shared" si="59"/>
        <v>37.643999999999998</v>
      </c>
      <c r="BY52" s="228">
        <f t="shared" si="51"/>
        <v>0.25082622601279314</v>
      </c>
    </row>
    <row r="53" spans="2:77" ht="17.25" customHeight="1" x14ac:dyDescent="0.25">
      <c r="B53" s="796" t="s">
        <v>83</v>
      </c>
      <c r="C53" s="905" t="s">
        <v>84</v>
      </c>
      <c r="D53" s="616" t="s">
        <v>57</v>
      </c>
      <c r="E53" s="202">
        <f t="shared" si="0"/>
        <v>0</v>
      </c>
      <c r="F53" s="39">
        <f t="shared" si="1"/>
        <v>0</v>
      </c>
      <c r="G53" s="40"/>
      <c r="H53" s="42">
        <f t="shared" si="3"/>
        <v>0</v>
      </c>
      <c r="I53" s="42">
        <f t="shared" si="4"/>
        <v>0</v>
      </c>
      <c r="J53" s="40"/>
      <c r="K53" s="42">
        <f t="shared" si="6"/>
        <v>0</v>
      </c>
      <c r="L53" s="42">
        <f t="shared" si="7"/>
        <v>0</v>
      </c>
      <c r="M53" s="40"/>
      <c r="N53" s="42">
        <f t="shared" si="9"/>
        <v>0</v>
      </c>
      <c r="O53" s="42">
        <f t="shared" si="32"/>
        <v>0</v>
      </c>
      <c r="P53" s="40"/>
      <c r="Q53" s="80">
        <f t="shared" si="10"/>
        <v>0</v>
      </c>
      <c r="R53" s="81">
        <v>0</v>
      </c>
      <c r="S53" s="624"/>
      <c r="T53" s="82">
        <f t="shared" si="11"/>
        <v>0</v>
      </c>
      <c r="U53" s="83">
        <v>0</v>
      </c>
      <c r="V53" s="84">
        <v>0</v>
      </c>
      <c r="W53" s="82">
        <f t="shared" si="12"/>
        <v>0</v>
      </c>
      <c r="X53" s="83">
        <v>0</v>
      </c>
      <c r="Y53" s="84">
        <v>0</v>
      </c>
      <c r="Z53" s="82">
        <f t="shared" si="13"/>
        <v>0</v>
      </c>
      <c r="AA53" s="83">
        <v>0</v>
      </c>
      <c r="AB53" s="84">
        <v>0</v>
      </c>
      <c r="AC53" s="222">
        <f t="shared" si="14"/>
        <v>0</v>
      </c>
      <c r="AD53" s="223">
        <v>0</v>
      </c>
      <c r="AE53" s="187">
        <f t="shared" si="53"/>
        <v>0</v>
      </c>
      <c r="AF53" s="222">
        <f t="shared" si="15"/>
        <v>0</v>
      </c>
      <c r="AG53" s="207">
        <v>0</v>
      </c>
      <c r="AH53" s="84">
        <v>0</v>
      </c>
      <c r="AI53" s="222">
        <f t="shared" si="16"/>
        <v>0</v>
      </c>
      <c r="AJ53" s="207">
        <v>0</v>
      </c>
      <c r="AK53" s="84">
        <v>0</v>
      </c>
      <c r="AL53" s="222">
        <f t="shared" si="17"/>
        <v>0</v>
      </c>
      <c r="AM53" s="207">
        <v>0</v>
      </c>
      <c r="AN53" s="84">
        <v>0</v>
      </c>
      <c r="AO53" s="222">
        <f t="shared" si="18"/>
        <v>0</v>
      </c>
      <c r="AP53" s="223">
        <v>0</v>
      </c>
      <c r="AQ53" s="187">
        <f t="shared" si="54"/>
        <v>0</v>
      </c>
      <c r="AR53" s="222">
        <f t="shared" si="52"/>
        <v>0</v>
      </c>
      <c r="AS53" s="223">
        <v>0</v>
      </c>
      <c r="AT53" s="187">
        <f t="shared" si="55"/>
        <v>0</v>
      </c>
      <c r="AU53" s="222">
        <f t="shared" si="20"/>
        <v>0</v>
      </c>
      <c r="AV53" s="207">
        <v>0</v>
      </c>
      <c r="AW53" s="85">
        <v>0</v>
      </c>
      <c r="AX53" s="222">
        <f t="shared" si="21"/>
        <v>0</v>
      </c>
      <c r="AY53" s="207">
        <v>0</v>
      </c>
      <c r="AZ53" s="84">
        <v>0</v>
      </c>
      <c r="BA53" s="222">
        <f t="shared" si="22"/>
        <v>0</v>
      </c>
      <c r="BB53" s="207">
        <v>0</v>
      </c>
      <c r="BC53" s="84">
        <v>0</v>
      </c>
      <c r="BD53" s="222">
        <f t="shared" si="23"/>
        <v>0</v>
      </c>
      <c r="BE53" s="223">
        <v>0</v>
      </c>
      <c r="BF53" s="187">
        <f t="shared" si="56"/>
        <v>0</v>
      </c>
      <c r="BG53" s="222">
        <f t="shared" si="24"/>
        <v>0</v>
      </c>
      <c r="BH53" s="223">
        <v>0</v>
      </c>
      <c r="BI53" s="187">
        <f t="shared" si="57"/>
        <v>0</v>
      </c>
      <c r="BJ53" s="222">
        <f t="shared" si="25"/>
        <v>0</v>
      </c>
      <c r="BK53" s="207">
        <v>0</v>
      </c>
      <c r="BL53" s="84">
        <v>0</v>
      </c>
      <c r="BM53" s="222">
        <f t="shared" si="26"/>
        <v>0</v>
      </c>
      <c r="BN53" s="207">
        <v>0</v>
      </c>
      <c r="BO53" s="84">
        <v>0</v>
      </c>
      <c r="BP53" s="222">
        <f t="shared" si="27"/>
        <v>0</v>
      </c>
      <c r="BQ53" s="207">
        <v>0</v>
      </c>
      <c r="BR53" s="84"/>
      <c r="BS53" s="224">
        <f t="shared" si="28"/>
        <v>0</v>
      </c>
      <c r="BT53" s="225">
        <v>0</v>
      </c>
      <c r="BU53" s="152">
        <f t="shared" si="58"/>
        <v>0</v>
      </c>
      <c r="BV53" s="224">
        <f t="shared" si="29"/>
        <v>0</v>
      </c>
      <c r="BW53" s="225">
        <v>0</v>
      </c>
      <c r="BX53" s="51">
        <f t="shared" si="59"/>
        <v>0</v>
      </c>
      <c r="BY53" s="54"/>
    </row>
    <row r="54" spans="2:77" ht="17.25" customHeight="1" thickBot="1" x14ac:dyDescent="0.3">
      <c r="B54" s="797"/>
      <c r="C54" s="906"/>
      <c r="D54" s="617" t="s">
        <v>32</v>
      </c>
      <c r="E54" s="214">
        <f t="shared" si="0"/>
        <v>0</v>
      </c>
      <c r="F54" s="161">
        <f t="shared" si="1"/>
        <v>0</v>
      </c>
      <c r="G54" s="108"/>
      <c r="H54" s="110">
        <f t="shared" si="3"/>
        <v>0</v>
      </c>
      <c r="I54" s="110">
        <f t="shared" si="4"/>
        <v>0</v>
      </c>
      <c r="J54" s="108"/>
      <c r="K54" s="110">
        <f t="shared" si="6"/>
        <v>0</v>
      </c>
      <c r="L54" s="110">
        <f t="shared" si="7"/>
        <v>0</v>
      </c>
      <c r="M54" s="108"/>
      <c r="N54" s="110">
        <f t="shared" si="9"/>
        <v>0</v>
      </c>
      <c r="O54" s="110">
        <f t="shared" si="32"/>
        <v>0</v>
      </c>
      <c r="P54" s="108"/>
      <c r="Q54" s="230">
        <f t="shared" si="10"/>
        <v>0</v>
      </c>
      <c r="R54" s="231">
        <v>0</v>
      </c>
      <c r="S54" s="632"/>
      <c r="T54" s="232">
        <f t="shared" si="11"/>
        <v>0</v>
      </c>
      <c r="U54" s="233">
        <v>0</v>
      </c>
      <c r="V54" s="234">
        <v>0</v>
      </c>
      <c r="W54" s="232">
        <f t="shared" si="12"/>
        <v>0</v>
      </c>
      <c r="X54" s="233">
        <v>0</v>
      </c>
      <c r="Y54" s="234">
        <v>0</v>
      </c>
      <c r="Z54" s="232">
        <f t="shared" si="13"/>
        <v>0</v>
      </c>
      <c r="AA54" s="233">
        <v>0</v>
      </c>
      <c r="AB54" s="234">
        <v>0</v>
      </c>
      <c r="AC54" s="226">
        <f t="shared" si="14"/>
        <v>0</v>
      </c>
      <c r="AD54" s="198">
        <v>0</v>
      </c>
      <c r="AE54" s="199">
        <f t="shared" si="53"/>
        <v>0</v>
      </c>
      <c r="AF54" s="226">
        <f t="shared" si="15"/>
        <v>0</v>
      </c>
      <c r="AG54" s="197">
        <v>0</v>
      </c>
      <c r="AH54" s="234">
        <v>0</v>
      </c>
      <c r="AI54" s="226">
        <f t="shared" si="16"/>
        <v>0</v>
      </c>
      <c r="AJ54" s="197">
        <v>0</v>
      </c>
      <c r="AK54" s="234">
        <v>0</v>
      </c>
      <c r="AL54" s="226">
        <f t="shared" si="17"/>
        <v>0</v>
      </c>
      <c r="AM54" s="197">
        <v>0</v>
      </c>
      <c r="AN54" s="234">
        <v>0</v>
      </c>
      <c r="AO54" s="226">
        <f t="shared" si="18"/>
        <v>0</v>
      </c>
      <c r="AP54" s="198">
        <v>0</v>
      </c>
      <c r="AQ54" s="199">
        <f t="shared" si="54"/>
        <v>0</v>
      </c>
      <c r="AR54" s="226">
        <f t="shared" si="52"/>
        <v>0</v>
      </c>
      <c r="AS54" s="198">
        <v>0</v>
      </c>
      <c r="AT54" s="199">
        <f t="shared" si="55"/>
        <v>0</v>
      </c>
      <c r="AU54" s="226">
        <f t="shared" si="20"/>
        <v>0</v>
      </c>
      <c r="AV54" s="197">
        <v>0</v>
      </c>
      <c r="AW54" s="235">
        <v>0</v>
      </c>
      <c r="AX54" s="226">
        <f t="shared" si="21"/>
        <v>0</v>
      </c>
      <c r="AY54" s="197">
        <v>0</v>
      </c>
      <c r="AZ54" s="234">
        <v>0</v>
      </c>
      <c r="BA54" s="226">
        <f t="shared" si="22"/>
        <v>0</v>
      </c>
      <c r="BB54" s="197">
        <v>0</v>
      </c>
      <c r="BC54" s="234">
        <v>0</v>
      </c>
      <c r="BD54" s="226">
        <f t="shared" si="23"/>
        <v>0</v>
      </c>
      <c r="BE54" s="198">
        <v>0</v>
      </c>
      <c r="BF54" s="199">
        <f t="shared" si="56"/>
        <v>0</v>
      </c>
      <c r="BG54" s="226">
        <f t="shared" si="24"/>
        <v>0</v>
      </c>
      <c r="BH54" s="198">
        <v>0</v>
      </c>
      <c r="BI54" s="199">
        <f t="shared" si="57"/>
        <v>0</v>
      </c>
      <c r="BJ54" s="226">
        <f t="shared" si="25"/>
        <v>0</v>
      </c>
      <c r="BK54" s="197">
        <v>0</v>
      </c>
      <c r="BL54" s="234"/>
      <c r="BM54" s="226">
        <f t="shared" si="26"/>
        <v>0</v>
      </c>
      <c r="BN54" s="197">
        <v>0</v>
      </c>
      <c r="BO54" s="234">
        <v>0</v>
      </c>
      <c r="BP54" s="226">
        <f t="shared" si="27"/>
        <v>0</v>
      </c>
      <c r="BQ54" s="197">
        <v>0</v>
      </c>
      <c r="BR54" s="234"/>
      <c r="BS54" s="227">
        <f t="shared" si="28"/>
        <v>0</v>
      </c>
      <c r="BT54" s="200">
        <v>0</v>
      </c>
      <c r="BU54" s="119">
        <f t="shared" si="58"/>
        <v>0</v>
      </c>
      <c r="BV54" s="227">
        <f t="shared" si="29"/>
        <v>0</v>
      </c>
      <c r="BW54" s="200">
        <v>0</v>
      </c>
      <c r="BX54" s="152">
        <f t="shared" si="59"/>
        <v>0</v>
      </c>
      <c r="BY54" s="122"/>
    </row>
    <row r="55" spans="2:77" ht="19.5" customHeight="1" x14ac:dyDescent="0.25">
      <c r="B55" s="796" t="s">
        <v>85</v>
      </c>
      <c r="C55" s="907" t="s">
        <v>86</v>
      </c>
      <c r="D55" s="618" t="s">
        <v>52</v>
      </c>
      <c r="E55" s="202">
        <f t="shared" si="0"/>
        <v>0.05</v>
      </c>
      <c r="F55" s="39">
        <f t="shared" si="1"/>
        <v>7.9000000000000001E-2</v>
      </c>
      <c r="G55" s="40">
        <f t="shared" ref="G55:G64" si="60">F55/E55</f>
        <v>1.5799999999999998</v>
      </c>
      <c r="H55" s="42">
        <f t="shared" si="3"/>
        <v>3.0000000000000001E-3</v>
      </c>
      <c r="I55" s="42">
        <f t="shared" si="4"/>
        <v>8.2000000000000003E-2</v>
      </c>
      <c r="J55" s="40">
        <f t="shared" ref="J55:J64" si="61">I55/E55</f>
        <v>1.64</v>
      </c>
      <c r="K55" s="42">
        <f t="shared" si="6"/>
        <v>1.4999999999999999E-2</v>
      </c>
      <c r="L55" s="42">
        <f t="shared" si="7"/>
        <v>9.7000000000000003E-2</v>
      </c>
      <c r="M55" s="40">
        <f t="shared" ref="M55:M64" si="62">L55/E55</f>
        <v>1.94</v>
      </c>
      <c r="N55" s="42">
        <f t="shared" si="9"/>
        <v>8.9999999999999993E-3</v>
      </c>
      <c r="O55" s="42">
        <f t="shared" si="32"/>
        <v>0.106</v>
      </c>
      <c r="P55" s="40">
        <f t="shared" ref="P55:P64" si="63">O55/E55</f>
        <v>2.1199999999999997</v>
      </c>
      <c r="Q55" s="44">
        <f t="shared" si="10"/>
        <v>0.05</v>
      </c>
      <c r="R55" s="45">
        <v>0</v>
      </c>
      <c r="S55" s="622">
        <v>0.05</v>
      </c>
      <c r="T55" s="46">
        <f t="shared" si="11"/>
        <v>7.9000000000000001E-2</v>
      </c>
      <c r="U55" s="47">
        <v>0</v>
      </c>
      <c r="V55" s="48">
        <v>7.9000000000000001E-2</v>
      </c>
      <c r="W55" s="46">
        <f t="shared" si="12"/>
        <v>0</v>
      </c>
      <c r="X55" s="47">
        <v>0</v>
      </c>
      <c r="Y55" s="48"/>
      <c r="Z55" s="46">
        <f t="shared" si="13"/>
        <v>0</v>
      </c>
      <c r="AA55" s="47">
        <v>0</v>
      </c>
      <c r="AB55" s="48"/>
      <c r="AC55" s="222">
        <f t="shared" si="14"/>
        <v>7.9000000000000001E-2</v>
      </c>
      <c r="AD55" s="223">
        <v>0</v>
      </c>
      <c r="AE55" s="207">
        <f t="shared" si="53"/>
        <v>7.9000000000000001E-2</v>
      </c>
      <c r="AF55" s="222">
        <f t="shared" si="15"/>
        <v>0</v>
      </c>
      <c r="AG55" s="207">
        <v>0</v>
      </c>
      <c r="AH55" s="48"/>
      <c r="AI55" s="222">
        <f t="shared" si="16"/>
        <v>2E-3</v>
      </c>
      <c r="AJ55" s="207">
        <v>0</v>
      </c>
      <c r="AK55" s="48">
        <v>2E-3</v>
      </c>
      <c r="AL55" s="222">
        <f t="shared" si="17"/>
        <v>1E-3</v>
      </c>
      <c r="AM55" s="207">
        <v>0</v>
      </c>
      <c r="AN55" s="48">
        <v>1E-3</v>
      </c>
      <c r="AO55" s="222">
        <f t="shared" si="18"/>
        <v>3.0000000000000001E-3</v>
      </c>
      <c r="AP55" s="223">
        <v>0</v>
      </c>
      <c r="AQ55" s="207">
        <f t="shared" si="54"/>
        <v>3.0000000000000001E-3</v>
      </c>
      <c r="AR55" s="222">
        <f t="shared" si="52"/>
        <v>8.2000000000000003E-2</v>
      </c>
      <c r="AS55" s="223">
        <v>0</v>
      </c>
      <c r="AT55" s="207">
        <f t="shared" si="55"/>
        <v>8.2000000000000003E-2</v>
      </c>
      <c r="AU55" s="222">
        <f t="shared" si="20"/>
        <v>2E-3</v>
      </c>
      <c r="AV55" s="207">
        <v>0</v>
      </c>
      <c r="AW55" s="49">
        <v>2E-3</v>
      </c>
      <c r="AX55" s="222">
        <f t="shared" si="21"/>
        <v>1.0999999999999999E-2</v>
      </c>
      <c r="AY55" s="207">
        <v>0</v>
      </c>
      <c r="AZ55" s="48">
        <v>1.0999999999999999E-2</v>
      </c>
      <c r="BA55" s="222">
        <f t="shared" si="22"/>
        <v>2E-3</v>
      </c>
      <c r="BB55" s="207">
        <v>0</v>
      </c>
      <c r="BC55" s="48">
        <v>2E-3</v>
      </c>
      <c r="BD55" s="222">
        <f t="shared" si="23"/>
        <v>1.4999999999999999E-2</v>
      </c>
      <c r="BE55" s="223">
        <v>0</v>
      </c>
      <c r="BF55" s="207">
        <f t="shared" si="56"/>
        <v>1.4999999999999999E-2</v>
      </c>
      <c r="BG55" s="222">
        <f t="shared" si="24"/>
        <v>9.7000000000000003E-2</v>
      </c>
      <c r="BH55" s="223">
        <v>0</v>
      </c>
      <c r="BI55" s="207">
        <f t="shared" si="57"/>
        <v>9.7000000000000003E-2</v>
      </c>
      <c r="BJ55" s="222">
        <f t="shared" si="25"/>
        <v>0</v>
      </c>
      <c r="BK55" s="207">
        <v>0</v>
      </c>
      <c r="BL55" s="48"/>
      <c r="BM55" s="222">
        <f t="shared" si="26"/>
        <v>8.9999999999999993E-3</v>
      </c>
      <c r="BN55" s="207">
        <v>0</v>
      </c>
      <c r="BO55" s="48">
        <v>8.9999999999999993E-3</v>
      </c>
      <c r="BP55" s="222">
        <f t="shared" si="27"/>
        <v>0</v>
      </c>
      <c r="BQ55" s="207">
        <v>0</v>
      </c>
      <c r="BR55" s="48"/>
      <c r="BS55" s="224">
        <f t="shared" si="28"/>
        <v>8.9999999999999993E-3</v>
      </c>
      <c r="BT55" s="225">
        <v>0</v>
      </c>
      <c r="BU55" s="51">
        <f t="shared" si="58"/>
        <v>8.9999999999999993E-3</v>
      </c>
      <c r="BV55" s="224">
        <f t="shared" si="29"/>
        <v>0.106</v>
      </c>
      <c r="BW55" s="225">
        <v>0</v>
      </c>
      <c r="BX55" s="51">
        <f t="shared" si="59"/>
        <v>0.106</v>
      </c>
      <c r="BY55" s="193">
        <f t="shared" ref="BY55:BY64" si="64">BV55/Q55</f>
        <v>2.1199999999999997</v>
      </c>
    </row>
    <row r="56" spans="2:77" ht="19.5" customHeight="1" thickBot="1" x14ac:dyDescent="0.3">
      <c r="B56" s="797"/>
      <c r="C56" s="908"/>
      <c r="D56" s="619" t="s">
        <v>32</v>
      </c>
      <c r="E56" s="214">
        <f t="shared" si="0"/>
        <v>47.2</v>
      </c>
      <c r="F56" s="161">
        <f t="shared" si="1"/>
        <v>14.052</v>
      </c>
      <c r="G56" s="108">
        <f t="shared" si="60"/>
        <v>0.29771186440677966</v>
      </c>
      <c r="H56" s="110">
        <f t="shared" si="3"/>
        <v>3.6260000000000003</v>
      </c>
      <c r="I56" s="110">
        <f t="shared" si="4"/>
        <v>17.678000000000001</v>
      </c>
      <c r="J56" s="108">
        <f t="shared" si="61"/>
        <v>0.37453389830508477</v>
      </c>
      <c r="K56" s="110">
        <f t="shared" si="6"/>
        <v>24.93</v>
      </c>
      <c r="L56" s="110">
        <f t="shared" si="7"/>
        <v>42.608000000000004</v>
      </c>
      <c r="M56" s="108">
        <f t="shared" si="62"/>
        <v>0.90271186440677964</v>
      </c>
      <c r="N56" s="110">
        <f t="shared" si="9"/>
        <v>11.092000000000001</v>
      </c>
      <c r="O56" s="110">
        <f t="shared" si="32"/>
        <v>53.7</v>
      </c>
      <c r="P56" s="108">
        <f t="shared" si="63"/>
        <v>1.1377118644067796</v>
      </c>
      <c r="Q56" s="162">
        <f t="shared" si="10"/>
        <v>47.2</v>
      </c>
      <c r="R56" s="163">
        <v>0</v>
      </c>
      <c r="S56" s="626">
        <f>S55*944</f>
        <v>47.2</v>
      </c>
      <c r="T56" s="164">
        <f t="shared" si="11"/>
        <v>14.052</v>
      </c>
      <c r="U56" s="165">
        <v>0</v>
      </c>
      <c r="V56" s="99">
        <v>14.052</v>
      </c>
      <c r="W56" s="164">
        <f t="shared" si="12"/>
        <v>0</v>
      </c>
      <c r="X56" s="165">
        <v>0</v>
      </c>
      <c r="Y56" s="99"/>
      <c r="Z56" s="164">
        <f t="shared" si="13"/>
        <v>0</v>
      </c>
      <c r="AA56" s="165">
        <v>0</v>
      </c>
      <c r="AB56" s="99"/>
      <c r="AC56" s="226">
        <f t="shared" si="14"/>
        <v>14.052</v>
      </c>
      <c r="AD56" s="198">
        <v>0</v>
      </c>
      <c r="AE56" s="197">
        <f t="shared" si="53"/>
        <v>14.052</v>
      </c>
      <c r="AF56" s="226">
        <f t="shared" si="15"/>
        <v>0</v>
      </c>
      <c r="AG56" s="197">
        <v>0</v>
      </c>
      <c r="AH56" s="99"/>
      <c r="AI56" s="226">
        <f t="shared" si="16"/>
        <v>2.266</v>
      </c>
      <c r="AJ56" s="197">
        <v>0</v>
      </c>
      <c r="AK56" s="99">
        <v>2.266</v>
      </c>
      <c r="AL56" s="226">
        <f t="shared" si="17"/>
        <v>1.36</v>
      </c>
      <c r="AM56" s="197">
        <v>0</v>
      </c>
      <c r="AN56" s="99">
        <v>1.36</v>
      </c>
      <c r="AO56" s="226">
        <f t="shared" si="18"/>
        <v>3.6260000000000003</v>
      </c>
      <c r="AP56" s="198">
        <v>0</v>
      </c>
      <c r="AQ56" s="197">
        <f t="shared" si="54"/>
        <v>3.6260000000000003</v>
      </c>
      <c r="AR56" s="226">
        <f t="shared" si="52"/>
        <v>17.678000000000001</v>
      </c>
      <c r="AS56" s="198">
        <v>0</v>
      </c>
      <c r="AT56" s="197">
        <f t="shared" si="55"/>
        <v>17.678000000000001</v>
      </c>
      <c r="AU56" s="226">
        <f t="shared" si="20"/>
        <v>3.8820000000000001</v>
      </c>
      <c r="AV56" s="197">
        <v>0</v>
      </c>
      <c r="AW56" s="100">
        <v>3.8820000000000001</v>
      </c>
      <c r="AX56" s="226">
        <f t="shared" si="21"/>
        <v>14.976000000000001</v>
      </c>
      <c r="AY56" s="197">
        <v>0</v>
      </c>
      <c r="AZ56" s="99">
        <v>14.976000000000001</v>
      </c>
      <c r="BA56" s="226">
        <f t="shared" si="22"/>
        <v>6.0720000000000001</v>
      </c>
      <c r="BB56" s="197">
        <v>0</v>
      </c>
      <c r="BC56" s="99">
        <v>6.0720000000000001</v>
      </c>
      <c r="BD56" s="226">
        <f t="shared" si="23"/>
        <v>24.93</v>
      </c>
      <c r="BE56" s="198">
        <v>0</v>
      </c>
      <c r="BF56" s="197">
        <f t="shared" si="56"/>
        <v>24.93</v>
      </c>
      <c r="BG56" s="226">
        <f t="shared" si="24"/>
        <v>42.608000000000004</v>
      </c>
      <c r="BH56" s="198">
        <v>0</v>
      </c>
      <c r="BI56" s="197">
        <f t="shared" si="57"/>
        <v>42.608000000000004</v>
      </c>
      <c r="BJ56" s="226">
        <f t="shared" si="25"/>
        <v>0</v>
      </c>
      <c r="BK56" s="197">
        <v>0</v>
      </c>
      <c r="BL56" s="99"/>
      <c r="BM56" s="226">
        <f t="shared" si="26"/>
        <v>11.092000000000001</v>
      </c>
      <c r="BN56" s="197">
        <v>0</v>
      </c>
      <c r="BO56" s="99">
        <v>11.092000000000001</v>
      </c>
      <c r="BP56" s="226">
        <f t="shared" si="27"/>
        <v>0</v>
      </c>
      <c r="BQ56" s="197">
        <v>0</v>
      </c>
      <c r="BR56" s="99"/>
      <c r="BS56" s="227">
        <f t="shared" si="28"/>
        <v>11.092000000000001</v>
      </c>
      <c r="BT56" s="200">
        <v>0</v>
      </c>
      <c r="BU56" s="119">
        <f t="shared" si="58"/>
        <v>11.092000000000001</v>
      </c>
      <c r="BV56" s="227">
        <f t="shared" si="29"/>
        <v>53.7</v>
      </c>
      <c r="BW56" s="200">
        <v>0</v>
      </c>
      <c r="BX56" s="152">
        <f t="shared" si="59"/>
        <v>53.7</v>
      </c>
      <c r="BY56" s="228">
        <f t="shared" si="64"/>
        <v>1.1377118644067796</v>
      </c>
    </row>
    <row r="57" spans="2:77" ht="19.5" customHeight="1" x14ac:dyDescent="0.25">
      <c r="B57" s="796" t="s">
        <v>87</v>
      </c>
      <c r="C57" s="907" t="s">
        <v>88</v>
      </c>
      <c r="D57" s="616" t="s">
        <v>57</v>
      </c>
      <c r="E57" s="202">
        <f t="shared" si="0"/>
        <v>100</v>
      </c>
      <c r="F57" s="240">
        <f t="shared" si="1"/>
        <v>58</v>
      </c>
      <c r="G57" s="40">
        <f t="shared" si="60"/>
        <v>0.57999999999999996</v>
      </c>
      <c r="H57" s="42">
        <f t="shared" si="3"/>
        <v>36</v>
      </c>
      <c r="I57" s="42">
        <f t="shared" si="4"/>
        <v>94</v>
      </c>
      <c r="J57" s="40">
        <f t="shared" si="61"/>
        <v>0.94</v>
      </c>
      <c r="K57" s="42">
        <f t="shared" si="6"/>
        <v>32</v>
      </c>
      <c r="L57" s="42">
        <f t="shared" si="7"/>
        <v>126</v>
      </c>
      <c r="M57" s="40">
        <f t="shared" si="62"/>
        <v>1.26</v>
      </c>
      <c r="N57" s="42">
        <f t="shared" si="9"/>
        <v>20</v>
      </c>
      <c r="O57" s="42">
        <f t="shared" si="32"/>
        <v>146</v>
      </c>
      <c r="P57" s="40">
        <f t="shared" si="63"/>
        <v>1.46</v>
      </c>
      <c r="Q57" s="44">
        <f t="shared" si="10"/>
        <v>100</v>
      </c>
      <c r="R57" s="45">
        <v>0</v>
      </c>
      <c r="S57" s="622">
        <v>100</v>
      </c>
      <c r="T57" s="46">
        <f t="shared" si="11"/>
        <v>20</v>
      </c>
      <c r="U57" s="47">
        <v>0</v>
      </c>
      <c r="V57" s="84">
        <v>20</v>
      </c>
      <c r="W57" s="46">
        <f t="shared" si="12"/>
        <v>25</v>
      </c>
      <c r="X57" s="47">
        <v>0</v>
      </c>
      <c r="Y57" s="84">
        <v>25</v>
      </c>
      <c r="Z57" s="46">
        <f t="shared" si="13"/>
        <v>13</v>
      </c>
      <c r="AA57" s="47">
        <v>0</v>
      </c>
      <c r="AB57" s="84">
        <v>13</v>
      </c>
      <c r="AC57" s="222">
        <f t="shared" si="14"/>
        <v>58</v>
      </c>
      <c r="AD57" s="223">
        <v>0</v>
      </c>
      <c r="AE57" s="187">
        <f t="shared" si="53"/>
        <v>58</v>
      </c>
      <c r="AF57" s="222">
        <f t="shared" si="15"/>
        <v>7</v>
      </c>
      <c r="AG57" s="207">
        <v>0</v>
      </c>
      <c r="AH57" s="84">
        <v>7</v>
      </c>
      <c r="AI57" s="222">
        <f t="shared" si="16"/>
        <v>3</v>
      </c>
      <c r="AJ57" s="207">
        <v>0</v>
      </c>
      <c r="AK57" s="84">
        <v>3</v>
      </c>
      <c r="AL57" s="222">
        <f t="shared" si="17"/>
        <v>26</v>
      </c>
      <c r="AM57" s="207">
        <v>0</v>
      </c>
      <c r="AN57" s="84">
        <v>26</v>
      </c>
      <c r="AO57" s="222">
        <f t="shared" si="18"/>
        <v>36</v>
      </c>
      <c r="AP57" s="223">
        <v>0</v>
      </c>
      <c r="AQ57" s="187">
        <f t="shared" si="54"/>
        <v>36</v>
      </c>
      <c r="AR57" s="222">
        <f t="shared" si="52"/>
        <v>94</v>
      </c>
      <c r="AS57" s="223">
        <v>0</v>
      </c>
      <c r="AT57" s="187">
        <f t="shared" si="55"/>
        <v>94</v>
      </c>
      <c r="AU57" s="222">
        <f t="shared" si="20"/>
        <v>14</v>
      </c>
      <c r="AV57" s="207">
        <v>0</v>
      </c>
      <c r="AW57" s="85">
        <v>14</v>
      </c>
      <c r="AX57" s="222">
        <f t="shared" si="21"/>
        <v>6</v>
      </c>
      <c r="AY57" s="207">
        <v>0</v>
      </c>
      <c r="AZ57" s="84">
        <v>6</v>
      </c>
      <c r="BA57" s="222">
        <f t="shared" si="22"/>
        <v>12</v>
      </c>
      <c r="BB57" s="207">
        <v>0</v>
      </c>
      <c r="BC57" s="84">
        <v>12</v>
      </c>
      <c r="BD57" s="222">
        <f t="shared" si="23"/>
        <v>32</v>
      </c>
      <c r="BE57" s="223">
        <v>0</v>
      </c>
      <c r="BF57" s="187">
        <f t="shared" si="56"/>
        <v>32</v>
      </c>
      <c r="BG57" s="222">
        <f t="shared" si="24"/>
        <v>126</v>
      </c>
      <c r="BH57" s="223">
        <v>0</v>
      </c>
      <c r="BI57" s="187">
        <f t="shared" si="57"/>
        <v>126</v>
      </c>
      <c r="BJ57" s="222">
        <f t="shared" si="25"/>
        <v>15</v>
      </c>
      <c r="BK57" s="207">
        <v>0</v>
      </c>
      <c r="BL57" s="84">
        <v>15</v>
      </c>
      <c r="BM57" s="222">
        <f t="shared" si="26"/>
        <v>5</v>
      </c>
      <c r="BN57" s="207">
        <v>0</v>
      </c>
      <c r="BO57" s="84">
        <v>5</v>
      </c>
      <c r="BP57" s="222">
        <f t="shared" si="27"/>
        <v>0</v>
      </c>
      <c r="BQ57" s="207">
        <v>0</v>
      </c>
      <c r="BR57" s="84"/>
      <c r="BS57" s="224">
        <f t="shared" si="28"/>
        <v>20</v>
      </c>
      <c r="BT57" s="225">
        <v>0</v>
      </c>
      <c r="BU57" s="152">
        <f t="shared" si="58"/>
        <v>20</v>
      </c>
      <c r="BV57" s="224">
        <f t="shared" si="29"/>
        <v>146</v>
      </c>
      <c r="BW57" s="225">
        <v>0</v>
      </c>
      <c r="BX57" s="51">
        <f t="shared" si="59"/>
        <v>146</v>
      </c>
      <c r="BY57" s="54">
        <f t="shared" si="64"/>
        <v>1.46</v>
      </c>
    </row>
    <row r="58" spans="2:77" ht="19.2" customHeight="1" thickBot="1" x14ac:dyDescent="0.3">
      <c r="B58" s="797"/>
      <c r="C58" s="908"/>
      <c r="D58" s="617" t="s">
        <v>32</v>
      </c>
      <c r="E58" s="214">
        <f t="shared" si="0"/>
        <v>206.8</v>
      </c>
      <c r="F58" s="161">
        <f t="shared" si="1"/>
        <v>274.27499999999998</v>
      </c>
      <c r="G58" s="108">
        <f t="shared" si="60"/>
        <v>1.3262814313346227</v>
      </c>
      <c r="H58" s="110">
        <f t="shared" si="3"/>
        <v>102.56699999999999</v>
      </c>
      <c r="I58" s="110">
        <f t="shared" si="4"/>
        <v>376.84199999999998</v>
      </c>
      <c r="J58" s="108">
        <f t="shared" si="61"/>
        <v>1.8222533849129592</v>
      </c>
      <c r="K58" s="110">
        <f t="shared" si="6"/>
        <v>130.37899999999999</v>
      </c>
      <c r="L58" s="110">
        <f t="shared" si="7"/>
        <v>507.221</v>
      </c>
      <c r="M58" s="108">
        <f t="shared" si="62"/>
        <v>2.4527127659574468</v>
      </c>
      <c r="N58" s="110">
        <f t="shared" si="9"/>
        <v>45.716000000000001</v>
      </c>
      <c r="O58" s="110">
        <f t="shared" si="32"/>
        <v>552.93700000000001</v>
      </c>
      <c r="P58" s="108">
        <f t="shared" si="63"/>
        <v>2.6737765957446809</v>
      </c>
      <c r="Q58" s="162">
        <f t="shared" si="10"/>
        <v>206.8</v>
      </c>
      <c r="R58" s="163">
        <v>0</v>
      </c>
      <c r="S58" s="626">
        <f>S57*2.068</f>
        <v>206.8</v>
      </c>
      <c r="T58" s="164">
        <f t="shared" si="11"/>
        <v>104.947</v>
      </c>
      <c r="U58" s="165">
        <v>0</v>
      </c>
      <c r="V58" s="234">
        <v>104.947</v>
      </c>
      <c r="W58" s="164">
        <f t="shared" si="12"/>
        <v>122.251</v>
      </c>
      <c r="X58" s="165">
        <v>0</v>
      </c>
      <c r="Y58" s="234">
        <v>122.251</v>
      </c>
      <c r="Z58" s="164">
        <f t="shared" si="13"/>
        <v>47.076999999999998</v>
      </c>
      <c r="AA58" s="165">
        <v>0</v>
      </c>
      <c r="AB58" s="234">
        <v>47.076999999999998</v>
      </c>
      <c r="AC58" s="226">
        <f t="shared" si="14"/>
        <v>274.27499999999998</v>
      </c>
      <c r="AD58" s="198">
        <v>0</v>
      </c>
      <c r="AE58" s="199">
        <f t="shared" si="53"/>
        <v>274.27499999999998</v>
      </c>
      <c r="AF58" s="226">
        <f t="shared" si="15"/>
        <v>27.068999999999999</v>
      </c>
      <c r="AG58" s="197">
        <v>0</v>
      </c>
      <c r="AH58" s="234">
        <v>27.068999999999999</v>
      </c>
      <c r="AI58" s="226">
        <f t="shared" si="16"/>
        <v>13.308</v>
      </c>
      <c r="AJ58" s="197">
        <v>0</v>
      </c>
      <c r="AK58" s="234">
        <v>13.308</v>
      </c>
      <c r="AL58" s="226">
        <f t="shared" si="17"/>
        <v>62.19</v>
      </c>
      <c r="AM58" s="197">
        <v>0</v>
      </c>
      <c r="AN58" s="234">
        <v>62.19</v>
      </c>
      <c r="AO58" s="226">
        <f t="shared" si="18"/>
        <v>102.56699999999999</v>
      </c>
      <c r="AP58" s="198">
        <v>0</v>
      </c>
      <c r="AQ58" s="199">
        <f t="shared" si="54"/>
        <v>102.56699999999999</v>
      </c>
      <c r="AR58" s="226">
        <f t="shared" si="52"/>
        <v>376.84199999999998</v>
      </c>
      <c r="AS58" s="198">
        <v>0</v>
      </c>
      <c r="AT58" s="199">
        <f t="shared" si="55"/>
        <v>376.84199999999998</v>
      </c>
      <c r="AU58" s="226">
        <f t="shared" si="20"/>
        <v>41.784999999999997</v>
      </c>
      <c r="AV58" s="197">
        <v>0</v>
      </c>
      <c r="AW58" s="235">
        <v>41.784999999999997</v>
      </c>
      <c r="AX58" s="226">
        <f t="shared" si="21"/>
        <v>18.359000000000002</v>
      </c>
      <c r="AY58" s="197">
        <v>0</v>
      </c>
      <c r="AZ58" s="234">
        <v>18.359000000000002</v>
      </c>
      <c r="BA58" s="226">
        <f t="shared" si="22"/>
        <v>70.234999999999999</v>
      </c>
      <c r="BB58" s="197">
        <v>0</v>
      </c>
      <c r="BC58" s="234">
        <v>70.234999999999999</v>
      </c>
      <c r="BD58" s="226">
        <f t="shared" si="23"/>
        <v>130.37899999999999</v>
      </c>
      <c r="BE58" s="198">
        <v>0</v>
      </c>
      <c r="BF58" s="199">
        <f t="shared" si="56"/>
        <v>130.37899999999999</v>
      </c>
      <c r="BG58" s="226">
        <f t="shared" si="24"/>
        <v>507.221</v>
      </c>
      <c r="BH58" s="198">
        <v>0</v>
      </c>
      <c r="BI58" s="199">
        <f t="shared" si="57"/>
        <v>507.221</v>
      </c>
      <c r="BJ58" s="226">
        <f t="shared" si="25"/>
        <v>37.67</v>
      </c>
      <c r="BK58" s="197">
        <v>0</v>
      </c>
      <c r="BL58" s="234">
        <v>37.67</v>
      </c>
      <c r="BM58" s="226">
        <f t="shared" si="26"/>
        <v>8.0459999999999994</v>
      </c>
      <c r="BN58" s="197">
        <v>0</v>
      </c>
      <c r="BO58" s="234">
        <v>8.0459999999999994</v>
      </c>
      <c r="BP58" s="226">
        <f t="shared" si="27"/>
        <v>0</v>
      </c>
      <c r="BQ58" s="197">
        <v>0</v>
      </c>
      <c r="BR58" s="234"/>
      <c r="BS58" s="227">
        <f t="shared" si="28"/>
        <v>45.716000000000001</v>
      </c>
      <c r="BT58" s="200">
        <v>0</v>
      </c>
      <c r="BU58" s="120">
        <f t="shared" si="58"/>
        <v>45.716000000000001</v>
      </c>
      <c r="BV58" s="227">
        <f t="shared" si="29"/>
        <v>552.93700000000001</v>
      </c>
      <c r="BW58" s="200">
        <v>0</v>
      </c>
      <c r="BX58" s="152">
        <f t="shared" si="59"/>
        <v>552.93700000000001</v>
      </c>
      <c r="BY58" s="122">
        <f t="shared" si="64"/>
        <v>2.6737765957446809</v>
      </c>
    </row>
    <row r="59" spans="2:77" ht="15.75" customHeight="1" x14ac:dyDescent="0.25">
      <c r="B59" s="796" t="s">
        <v>89</v>
      </c>
      <c r="C59" s="911" t="s">
        <v>90</v>
      </c>
      <c r="D59" s="616" t="s">
        <v>57</v>
      </c>
      <c r="E59" s="202">
        <f t="shared" si="0"/>
        <v>34</v>
      </c>
      <c r="F59" s="39">
        <f t="shared" si="1"/>
        <v>0</v>
      </c>
      <c r="G59" s="40">
        <f t="shared" si="60"/>
        <v>0</v>
      </c>
      <c r="H59" s="42">
        <f t="shared" si="3"/>
        <v>0</v>
      </c>
      <c r="I59" s="42">
        <f t="shared" si="4"/>
        <v>0</v>
      </c>
      <c r="J59" s="40">
        <f t="shared" si="61"/>
        <v>0</v>
      </c>
      <c r="K59" s="42">
        <f t="shared" si="6"/>
        <v>0</v>
      </c>
      <c r="L59" s="42">
        <f t="shared" si="7"/>
        <v>0</v>
      </c>
      <c r="M59" s="40">
        <f t="shared" si="62"/>
        <v>0</v>
      </c>
      <c r="N59" s="42">
        <f t="shared" si="9"/>
        <v>2</v>
      </c>
      <c r="O59" s="42">
        <f t="shared" si="32"/>
        <v>2</v>
      </c>
      <c r="P59" s="40">
        <f t="shared" si="63"/>
        <v>5.8823529411764705E-2</v>
      </c>
      <c r="Q59" s="44">
        <f t="shared" si="10"/>
        <v>34</v>
      </c>
      <c r="R59" s="45">
        <v>0</v>
      </c>
      <c r="S59" s="622">
        <v>34</v>
      </c>
      <c r="T59" s="46">
        <f t="shared" si="11"/>
        <v>0</v>
      </c>
      <c r="U59" s="47">
        <v>0</v>
      </c>
      <c r="V59" s="48"/>
      <c r="W59" s="46">
        <f t="shared" si="12"/>
        <v>0</v>
      </c>
      <c r="X59" s="47">
        <v>0</v>
      </c>
      <c r="Y59" s="48"/>
      <c r="Z59" s="46">
        <f t="shared" si="13"/>
        <v>0</v>
      </c>
      <c r="AA59" s="47">
        <v>0</v>
      </c>
      <c r="AB59" s="48"/>
      <c r="AC59" s="222">
        <f t="shared" si="14"/>
        <v>0</v>
      </c>
      <c r="AD59" s="223">
        <v>0</v>
      </c>
      <c r="AE59" s="207">
        <f t="shared" si="53"/>
        <v>0</v>
      </c>
      <c r="AF59" s="222">
        <f t="shared" si="15"/>
        <v>0</v>
      </c>
      <c r="AG59" s="207">
        <v>0</v>
      </c>
      <c r="AH59" s="48"/>
      <c r="AI59" s="222">
        <f t="shared" si="16"/>
        <v>0</v>
      </c>
      <c r="AJ59" s="207">
        <v>0</v>
      </c>
      <c r="AK59" s="48">
        <v>0</v>
      </c>
      <c r="AL59" s="222">
        <f t="shared" si="17"/>
        <v>0</v>
      </c>
      <c r="AM59" s="207">
        <v>0</v>
      </c>
      <c r="AN59" s="48">
        <v>0</v>
      </c>
      <c r="AO59" s="222">
        <f t="shared" si="18"/>
        <v>0</v>
      </c>
      <c r="AP59" s="223">
        <v>0</v>
      </c>
      <c r="AQ59" s="207">
        <f t="shared" si="54"/>
        <v>0</v>
      </c>
      <c r="AR59" s="222">
        <f t="shared" si="52"/>
        <v>0</v>
      </c>
      <c r="AS59" s="223">
        <v>0</v>
      </c>
      <c r="AT59" s="207">
        <f t="shared" si="55"/>
        <v>0</v>
      </c>
      <c r="AU59" s="222">
        <f t="shared" si="20"/>
        <v>0</v>
      </c>
      <c r="AV59" s="207">
        <v>0</v>
      </c>
      <c r="AW59" s="49">
        <v>0</v>
      </c>
      <c r="AX59" s="222">
        <f t="shared" si="21"/>
        <v>0</v>
      </c>
      <c r="AY59" s="207">
        <v>0</v>
      </c>
      <c r="AZ59" s="48">
        <v>0</v>
      </c>
      <c r="BA59" s="222">
        <f t="shared" si="22"/>
        <v>0</v>
      </c>
      <c r="BB59" s="207">
        <v>0</v>
      </c>
      <c r="BC59" s="48">
        <v>0</v>
      </c>
      <c r="BD59" s="222">
        <f t="shared" si="23"/>
        <v>0</v>
      </c>
      <c r="BE59" s="223">
        <v>0</v>
      </c>
      <c r="BF59" s="207">
        <f t="shared" si="56"/>
        <v>0</v>
      </c>
      <c r="BG59" s="222">
        <f t="shared" si="24"/>
        <v>0</v>
      </c>
      <c r="BH59" s="223">
        <v>0</v>
      </c>
      <c r="BI59" s="207">
        <f t="shared" si="57"/>
        <v>0</v>
      </c>
      <c r="BJ59" s="222">
        <f t="shared" si="25"/>
        <v>2</v>
      </c>
      <c r="BK59" s="207">
        <v>0</v>
      </c>
      <c r="BL59" s="48">
        <v>2</v>
      </c>
      <c r="BM59" s="222">
        <f t="shared" si="26"/>
        <v>0</v>
      </c>
      <c r="BN59" s="207">
        <v>0</v>
      </c>
      <c r="BO59" s="48">
        <v>0</v>
      </c>
      <c r="BP59" s="222">
        <f t="shared" si="27"/>
        <v>0</v>
      </c>
      <c r="BQ59" s="207">
        <v>0</v>
      </c>
      <c r="BR59" s="48"/>
      <c r="BS59" s="224">
        <f t="shared" si="28"/>
        <v>2</v>
      </c>
      <c r="BT59" s="225">
        <v>0</v>
      </c>
      <c r="BU59" s="51">
        <f t="shared" si="58"/>
        <v>2</v>
      </c>
      <c r="BV59" s="224">
        <f t="shared" si="29"/>
        <v>2</v>
      </c>
      <c r="BW59" s="225">
        <v>0</v>
      </c>
      <c r="BX59" s="51">
        <f t="shared" si="59"/>
        <v>2</v>
      </c>
      <c r="BY59" s="193">
        <f t="shared" si="64"/>
        <v>5.8823529411764705E-2</v>
      </c>
    </row>
    <row r="60" spans="2:77" ht="15.75" customHeight="1" thickBot="1" x14ac:dyDescent="0.3">
      <c r="B60" s="797"/>
      <c r="C60" s="912"/>
      <c r="D60" s="617" t="s">
        <v>32</v>
      </c>
      <c r="E60" s="214">
        <f t="shared" si="0"/>
        <v>654.16</v>
      </c>
      <c r="F60" s="161">
        <f t="shared" si="1"/>
        <v>0</v>
      </c>
      <c r="G60" s="108">
        <f t="shared" si="60"/>
        <v>0</v>
      </c>
      <c r="H60" s="110">
        <f t="shared" si="3"/>
        <v>0</v>
      </c>
      <c r="I60" s="110">
        <f t="shared" si="4"/>
        <v>0</v>
      </c>
      <c r="J60" s="108">
        <f t="shared" si="61"/>
        <v>0</v>
      </c>
      <c r="K60" s="110">
        <f t="shared" si="6"/>
        <v>0</v>
      </c>
      <c r="L60" s="110">
        <f t="shared" si="7"/>
        <v>0</v>
      </c>
      <c r="M60" s="108">
        <f t="shared" si="62"/>
        <v>0</v>
      </c>
      <c r="N60" s="110">
        <f t="shared" si="9"/>
        <v>133.97300000000001</v>
      </c>
      <c r="O60" s="110">
        <f t="shared" si="32"/>
        <v>133.97300000000001</v>
      </c>
      <c r="P60" s="108">
        <f t="shared" si="63"/>
        <v>0.20480157759569528</v>
      </c>
      <c r="Q60" s="162">
        <f t="shared" si="10"/>
        <v>654.16</v>
      </c>
      <c r="R60" s="163">
        <v>0</v>
      </c>
      <c r="S60" s="626">
        <f>S59*19.24</f>
        <v>654.16</v>
      </c>
      <c r="T60" s="164">
        <f t="shared" si="11"/>
        <v>0</v>
      </c>
      <c r="U60" s="165">
        <v>0</v>
      </c>
      <c r="V60" s="99"/>
      <c r="W60" s="164">
        <f t="shared" si="12"/>
        <v>0</v>
      </c>
      <c r="X60" s="165">
        <v>0</v>
      </c>
      <c r="Y60" s="99"/>
      <c r="Z60" s="164">
        <f t="shared" si="13"/>
        <v>0</v>
      </c>
      <c r="AA60" s="165">
        <v>0</v>
      </c>
      <c r="AB60" s="99"/>
      <c r="AC60" s="226">
        <f t="shared" si="14"/>
        <v>0</v>
      </c>
      <c r="AD60" s="198">
        <v>0</v>
      </c>
      <c r="AE60" s="197">
        <f t="shared" si="53"/>
        <v>0</v>
      </c>
      <c r="AF60" s="226">
        <f t="shared" si="15"/>
        <v>0</v>
      </c>
      <c r="AG60" s="197">
        <v>0</v>
      </c>
      <c r="AH60" s="99"/>
      <c r="AI60" s="226">
        <f t="shared" si="16"/>
        <v>0</v>
      </c>
      <c r="AJ60" s="197">
        <v>0</v>
      </c>
      <c r="AK60" s="99">
        <v>0</v>
      </c>
      <c r="AL60" s="226">
        <f t="shared" si="17"/>
        <v>0</v>
      </c>
      <c r="AM60" s="197">
        <v>0</v>
      </c>
      <c r="AN60" s="99">
        <v>0</v>
      </c>
      <c r="AO60" s="226">
        <f t="shared" si="18"/>
        <v>0</v>
      </c>
      <c r="AP60" s="198">
        <v>0</v>
      </c>
      <c r="AQ60" s="197">
        <f t="shared" si="54"/>
        <v>0</v>
      </c>
      <c r="AR60" s="226">
        <f t="shared" si="52"/>
        <v>0</v>
      </c>
      <c r="AS60" s="198">
        <v>0</v>
      </c>
      <c r="AT60" s="197">
        <f t="shared" si="55"/>
        <v>0</v>
      </c>
      <c r="AU60" s="226">
        <f t="shared" si="20"/>
        <v>0</v>
      </c>
      <c r="AV60" s="197">
        <v>0</v>
      </c>
      <c r="AW60" s="100">
        <v>0</v>
      </c>
      <c r="AX60" s="226">
        <f t="shared" si="21"/>
        <v>0</v>
      </c>
      <c r="AY60" s="197">
        <v>0</v>
      </c>
      <c r="AZ60" s="99">
        <v>0</v>
      </c>
      <c r="BA60" s="226">
        <f t="shared" si="22"/>
        <v>0</v>
      </c>
      <c r="BB60" s="197">
        <v>0</v>
      </c>
      <c r="BC60" s="99">
        <v>0</v>
      </c>
      <c r="BD60" s="226">
        <f t="shared" si="23"/>
        <v>0</v>
      </c>
      <c r="BE60" s="198">
        <v>0</v>
      </c>
      <c r="BF60" s="197">
        <f t="shared" si="56"/>
        <v>0</v>
      </c>
      <c r="BG60" s="226">
        <f t="shared" si="24"/>
        <v>0</v>
      </c>
      <c r="BH60" s="198">
        <v>0</v>
      </c>
      <c r="BI60" s="197">
        <f t="shared" si="57"/>
        <v>0</v>
      </c>
      <c r="BJ60" s="226">
        <f t="shared" si="25"/>
        <v>133.97300000000001</v>
      </c>
      <c r="BK60" s="197">
        <v>0</v>
      </c>
      <c r="BL60" s="99">
        <v>133.97300000000001</v>
      </c>
      <c r="BM60" s="226">
        <f t="shared" si="26"/>
        <v>0</v>
      </c>
      <c r="BN60" s="197">
        <v>0</v>
      </c>
      <c r="BO60" s="99">
        <v>0</v>
      </c>
      <c r="BP60" s="226">
        <f t="shared" si="27"/>
        <v>0</v>
      </c>
      <c r="BQ60" s="197">
        <v>0</v>
      </c>
      <c r="BR60" s="99"/>
      <c r="BS60" s="227">
        <f t="shared" si="28"/>
        <v>133.97300000000001</v>
      </c>
      <c r="BT60" s="200">
        <v>0</v>
      </c>
      <c r="BU60" s="119">
        <f t="shared" si="58"/>
        <v>133.97300000000001</v>
      </c>
      <c r="BV60" s="227">
        <f t="shared" si="29"/>
        <v>133.97300000000001</v>
      </c>
      <c r="BW60" s="200">
        <v>0</v>
      </c>
      <c r="BX60" s="241">
        <f t="shared" si="59"/>
        <v>133.97300000000001</v>
      </c>
      <c r="BY60" s="228">
        <f t="shared" si="64"/>
        <v>0.20480157759569528</v>
      </c>
    </row>
    <row r="61" spans="2:77" ht="15.75" customHeight="1" x14ac:dyDescent="0.25">
      <c r="B61" s="796" t="s">
        <v>91</v>
      </c>
      <c r="C61" s="907" t="s">
        <v>92</v>
      </c>
      <c r="D61" s="616" t="s">
        <v>57</v>
      </c>
      <c r="E61" s="202">
        <f t="shared" si="0"/>
        <v>723</v>
      </c>
      <c r="F61" s="39">
        <f t="shared" si="1"/>
        <v>226</v>
      </c>
      <c r="G61" s="40">
        <f t="shared" si="60"/>
        <v>0.31258644536652835</v>
      </c>
      <c r="H61" s="42">
        <f t="shared" si="3"/>
        <v>181</v>
      </c>
      <c r="I61" s="42">
        <f t="shared" si="4"/>
        <v>407</v>
      </c>
      <c r="J61" s="40">
        <f t="shared" si="61"/>
        <v>0.56293222683264177</v>
      </c>
      <c r="K61" s="42">
        <f t="shared" si="6"/>
        <v>218</v>
      </c>
      <c r="L61" s="42">
        <f t="shared" si="7"/>
        <v>625</v>
      </c>
      <c r="M61" s="40">
        <f t="shared" si="62"/>
        <v>0.86445366528354084</v>
      </c>
      <c r="N61" s="42">
        <f t="shared" si="9"/>
        <v>142</v>
      </c>
      <c r="O61" s="42">
        <f t="shared" si="32"/>
        <v>767</v>
      </c>
      <c r="P61" s="40">
        <f t="shared" si="63"/>
        <v>1.0608575380359613</v>
      </c>
      <c r="Q61" s="80">
        <f t="shared" si="10"/>
        <v>723</v>
      </c>
      <c r="R61" s="81">
        <v>0</v>
      </c>
      <c r="S61" s="624">
        <v>723</v>
      </c>
      <c r="T61" s="82">
        <f t="shared" si="11"/>
        <v>41</v>
      </c>
      <c r="U61" s="83">
        <v>0</v>
      </c>
      <c r="V61" s="84">
        <v>41</v>
      </c>
      <c r="W61" s="82">
        <f t="shared" si="12"/>
        <v>83</v>
      </c>
      <c r="X61" s="83">
        <v>0</v>
      </c>
      <c r="Y61" s="84">
        <v>83</v>
      </c>
      <c r="Z61" s="82">
        <f t="shared" si="13"/>
        <v>102</v>
      </c>
      <c r="AA61" s="83">
        <v>0</v>
      </c>
      <c r="AB61" s="84">
        <v>102</v>
      </c>
      <c r="AC61" s="223">
        <f t="shared" si="14"/>
        <v>226</v>
      </c>
      <c r="AD61" s="223">
        <v>0</v>
      </c>
      <c r="AE61" s="207">
        <f t="shared" si="53"/>
        <v>226</v>
      </c>
      <c r="AF61" s="223">
        <f t="shared" si="15"/>
        <v>24</v>
      </c>
      <c r="AG61" s="207">
        <v>0</v>
      </c>
      <c r="AH61" s="84">
        <v>24</v>
      </c>
      <c r="AI61" s="223">
        <f t="shared" si="16"/>
        <v>33</v>
      </c>
      <c r="AJ61" s="207">
        <v>0</v>
      </c>
      <c r="AK61" s="84">
        <v>33</v>
      </c>
      <c r="AL61" s="223">
        <f t="shared" si="17"/>
        <v>124</v>
      </c>
      <c r="AM61" s="207">
        <v>0</v>
      </c>
      <c r="AN61" s="84">
        <v>124</v>
      </c>
      <c r="AO61" s="223">
        <f t="shared" si="18"/>
        <v>181</v>
      </c>
      <c r="AP61" s="223">
        <v>0</v>
      </c>
      <c r="AQ61" s="207">
        <f t="shared" si="54"/>
        <v>181</v>
      </c>
      <c r="AR61" s="223">
        <f t="shared" si="52"/>
        <v>407</v>
      </c>
      <c r="AS61" s="223">
        <v>0</v>
      </c>
      <c r="AT61" s="207">
        <f t="shared" si="55"/>
        <v>407</v>
      </c>
      <c r="AU61" s="223">
        <f t="shared" si="20"/>
        <v>44</v>
      </c>
      <c r="AV61" s="207">
        <v>0</v>
      </c>
      <c r="AW61" s="85">
        <v>44</v>
      </c>
      <c r="AX61" s="223">
        <f t="shared" si="21"/>
        <v>94</v>
      </c>
      <c r="AY61" s="207">
        <v>0</v>
      </c>
      <c r="AZ61" s="84">
        <v>94</v>
      </c>
      <c r="BA61" s="223">
        <f t="shared" si="22"/>
        <v>80</v>
      </c>
      <c r="BB61" s="207">
        <v>0</v>
      </c>
      <c r="BC61" s="84">
        <v>80</v>
      </c>
      <c r="BD61" s="223">
        <f t="shared" si="23"/>
        <v>218</v>
      </c>
      <c r="BE61" s="223">
        <v>0</v>
      </c>
      <c r="BF61" s="207">
        <f t="shared" si="56"/>
        <v>218</v>
      </c>
      <c r="BG61" s="223">
        <f t="shared" si="24"/>
        <v>625</v>
      </c>
      <c r="BH61" s="223">
        <v>0</v>
      </c>
      <c r="BI61" s="207">
        <f t="shared" si="57"/>
        <v>625</v>
      </c>
      <c r="BJ61" s="223">
        <f t="shared" si="25"/>
        <v>31</v>
      </c>
      <c r="BK61" s="207">
        <v>0</v>
      </c>
      <c r="BL61" s="84">
        <v>31</v>
      </c>
      <c r="BM61" s="223">
        <f t="shared" si="26"/>
        <v>111</v>
      </c>
      <c r="BN61" s="207">
        <v>0</v>
      </c>
      <c r="BO61" s="84">
        <v>111</v>
      </c>
      <c r="BP61" s="223">
        <f t="shared" si="27"/>
        <v>0</v>
      </c>
      <c r="BQ61" s="207">
        <v>0</v>
      </c>
      <c r="BR61" s="84"/>
      <c r="BS61" s="225">
        <f t="shared" si="28"/>
        <v>142</v>
      </c>
      <c r="BT61" s="225">
        <v>0</v>
      </c>
      <c r="BU61" s="51">
        <f t="shared" si="58"/>
        <v>142</v>
      </c>
      <c r="BV61" s="225">
        <f t="shared" si="29"/>
        <v>767</v>
      </c>
      <c r="BW61" s="225">
        <v>0</v>
      </c>
      <c r="BX61" s="51">
        <f t="shared" si="59"/>
        <v>767</v>
      </c>
      <c r="BY61" s="54">
        <f t="shared" si="64"/>
        <v>1.0608575380359613</v>
      </c>
    </row>
    <row r="62" spans="2:77" ht="15.75" customHeight="1" thickBot="1" x14ac:dyDescent="0.3">
      <c r="B62" s="797"/>
      <c r="C62" s="908"/>
      <c r="D62" s="617" t="s">
        <v>32</v>
      </c>
      <c r="E62" s="214">
        <f t="shared" si="0"/>
        <v>672.39</v>
      </c>
      <c r="F62" s="161">
        <f t="shared" si="1"/>
        <v>244.29400000000001</v>
      </c>
      <c r="G62" s="108">
        <f t="shared" si="60"/>
        <v>0.36332188164606855</v>
      </c>
      <c r="H62" s="110">
        <f t="shared" si="3"/>
        <v>373.70400000000001</v>
      </c>
      <c r="I62" s="110">
        <f t="shared" si="4"/>
        <v>617.99800000000005</v>
      </c>
      <c r="J62" s="108">
        <f t="shared" si="61"/>
        <v>0.91910647094692077</v>
      </c>
      <c r="K62" s="110">
        <f t="shared" si="6"/>
        <v>140.97399999999999</v>
      </c>
      <c r="L62" s="110">
        <f t="shared" si="7"/>
        <v>758.97199999999998</v>
      </c>
      <c r="M62" s="108">
        <f t="shared" si="62"/>
        <v>1.1287675307485239</v>
      </c>
      <c r="N62" s="110">
        <f t="shared" si="9"/>
        <v>643.62199999999996</v>
      </c>
      <c r="O62" s="110">
        <f t="shared" si="32"/>
        <v>1402.5940000000001</v>
      </c>
      <c r="P62" s="108">
        <f t="shared" si="63"/>
        <v>2.0859828373414242</v>
      </c>
      <c r="Q62" s="230">
        <f t="shared" si="10"/>
        <v>672.39</v>
      </c>
      <c r="R62" s="231">
        <v>0</v>
      </c>
      <c r="S62" s="632">
        <f>S61*0.93</f>
        <v>672.39</v>
      </c>
      <c r="T62" s="232">
        <f t="shared" si="11"/>
        <v>58.578000000000003</v>
      </c>
      <c r="U62" s="233">
        <v>0</v>
      </c>
      <c r="V62" s="234">
        <v>58.578000000000003</v>
      </c>
      <c r="W62" s="232">
        <f t="shared" si="12"/>
        <v>51.732999999999997</v>
      </c>
      <c r="X62" s="233">
        <v>0</v>
      </c>
      <c r="Y62" s="234">
        <v>51.732999999999997</v>
      </c>
      <c r="Z62" s="232">
        <f t="shared" si="13"/>
        <v>133.983</v>
      </c>
      <c r="AA62" s="233">
        <v>0</v>
      </c>
      <c r="AB62" s="234">
        <v>133.983</v>
      </c>
      <c r="AC62" s="198">
        <f t="shared" si="14"/>
        <v>244.29400000000001</v>
      </c>
      <c r="AD62" s="198">
        <v>0</v>
      </c>
      <c r="AE62" s="197">
        <f t="shared" si="53"/>
        <v>244.29400000000001</v>
      </c>
      <c r="AF62" s="198">
        <f t="shared" si="15"/>
        <v>22.782</v>
      </c>
      <c r="AG62" s="197">
        <v>0</v>
      </c>
      <c r="AH62" s="234">
        <v>22.782</v>
      </c>
      <c r="AI62" s="198">
        <f t="shared" si="16"/>
        <v>27.785</v>
      </c>
      <c r="AJ62" s="197">
        <v>0</v>
      </c>
      <c r="AK62" s="234">
        <v>27.785</v>
      </c>
      <c r="AL62" s="198">
        <f t="shared" si="17"/>
        <v>323.137</v>
      </c>
      <c r="AM62" s="197">
        <v>0</v>
      </c>
      <c r="AN62" s="234">
        <v>323.137</v>
      </c>
      <c r="AO62" s="198">
        <f t="shared" si="18"/>
        <v>373.70400000000001</v>
      </c>
      <c r="AP62" s="198">
        <v>0</v>
      </c>
      <c r="AQ62" s="197">
        <f t="shared" si="54"/>
        <v>373.70400000000001</v>
      </c>
      <c r="AR62" s="198">
        <f t="shared" si="52"/>
        <v>617.99800000000005</v>
      </c>
      <c r="AS62" s="198">
        <v>0</v>
      </c>
      <c r="AT62" s="197">
        <f t="shared" si="55"/>
        <v>617.99800000000005</v>
      </c>
      <c r="AU62" s="198">
        <f t="shared" si="20"/>
        <v>51.817999999999998</v>
      </c>
      <c r="AV62" s="197">
        <v>0</v>
      </c>
      <c r="AW62" s="235">
        <v>51.817999999999998</v>
      </c>
      <c r="AX62" s="198">
        <f t="shared" si="21"/>
        <v>47.808999999999997</v>
      </c>
      <c r="AY62" s="197">
        <v>0</v>
      </c>
      <c r="AZ62" s="234">
        <v>47.808999999999997</v>
      </c>
      <c r="BA62" s="198">
        <f t="shared" si="22"/>
        <v>41.347000000000001</v>
      </c>
      <c r="BB62" s="197">
        <v>0</v>
      </c>
      <c r="BC62" s="234">
        <v>41.347000000000001</v>
      </c>
      <c r="BD62" s="198">
        <f t="shared" si="23"/>
        <v>140.97399999999999</v>
      </c>
      <c r="BE62" s="198">
        <v>0</v>
      </c>
      <c r="BF62" s="197">
        <f t="shared" si="56"/>
        <v>140.97399999999999</v>
      </c>
      <c r="BG62" s="198">
        <f t="shared" si="24"/>
        <v>758.97199999999998</v>
      </c>
      <c r="BH62" s="198">
        <v>0</v>
      </c>
      <c r="BI62" s="197">
        <f t="shared" si="57"/>
        <v>758.97199999999998</v>
      </c>
      <c r="BJ62" s="198">
        <f t="shared" si="25"/>
        <v>55.247</v>
      </c>
      <c r="BK62" s="197">
        <v>0</v>
      </c>
      <c r="BL62" s="234">
        <v>55.247</v>
      </c>
      <c r="BM62" s="198">
        <f t="shared" si="26"/>
        <v>588.375</v>
      </c>
      <c r="BN62" s="197">
        <v>0</v>
      </c>
      <c r="BO62" s="234">
        <v>588.375</v>
      </c>
      <c r="BP62" s="198">
        <f t="shared" si="27"/>
        <v>0</v>
      </c>
      <c r="BQ62" s="197">
        <v>0</v>
      </c>
      <c r="BR62" s="234"/>
      <c r="BS62" s="200">
        <f t="shared" si="28"/>
        <v>643.62199999999996</v>
      </c>
      <c r="BT62" s="200">
        <v>0</v>
      </c>
      <c r="BU62" s="119">
        <f t="shared" si="58"/>
        <v>643.62199999999996</v>
      </c>
      <c r="BV62" s="200">
        <f t="shared" si="29"/>
        <v>1402.5940000000001</v>
      </c>
      <c r="BW62" s="200">
        <v>0</v>
      </c>
      <c r="BX62" s="241">
        <f t="shared" si="59"/>
        <v>1402.5940000000001</v>
      </c>
      <c r="BY62" s="122">
        <f t="shared" si="64"/>
        <v>2.0859828373414242</v>
      </c>
    </row>
    <row r="63" spans="2:77" ht="12.6" customHeight="1" x14ac:dyDescent="0.25">
      <c r="B63" s="796" t="s">
        <v>93</v>
      </c>
      <c r="C63" s="817" t="s">
        <v>94</v>
      </c>
      <c r="D63" s="616" t="s">
        <v>57</v>
      </c>
      <c r="E63" s="202">
        <f t="shared" si="0"/>
        <v>10</v>
      </c>
      <c r="F63" s="39">
        <f t="shared" si="1"/>
        <v>0</v>
      </c>
      <c r="G63" s="40">
        <f t="shared" si="60"/>
        <v>0</v>
      </c>
      <c r="H63" s="42">
        <f t="shared" si="3"/>
        <v>2</v>
      </c>
      <c r="I63" s="42">
        <f t="shared" si="4"/>
        <v>2</v>
      </c>
      <c r="J63" s="236">
        <f t="shared" si="61"/>
        <v>0.2</v>
      </c>
      <c r="K63" s="42">
        <f t="shared" si="6"/>
        <v>3</v>
      </c>
      <c r="L63" s="42">
        <f t="shared" si="7"/>
        <v>5</v>
      </c>
      <c r="M63" s="40">
        <f t="shared" si="62"/>
        <v>0.5</v>
      </c>
      <c r="N63" s="42">
        <f t="shared" si="9"/>
        <v>0</v>
      </c>
      <c r="O63" s="42">
        <f t="shared" si="32"/>
        <v>5</v>
      </c>
      <c r="P63" s="236">
        <f t="shared" si="63"/>
        <v>0.5</v>
      </c>
      <c r="Q63" s="44">
        <f t="shared" si="10"/>
        <v>10</v>
      </c>
      <c r="R63" s="45">
        <v>0</v>
      </c>
      <c r="S63" s="622">
        <v>10</v>
      </c>
      <c r="T63" s="46">
        <f t="shared" si="11"/>
        <v>0</v>
      </c>
      <c r="U63" s="47">
        <v>0</v>
      </c>
      <c r="V63" s="48"/>
      <c r="W63" s="46">
        <f t="shared" si="12"/>
        <v>0</v>
      </c>
      <c r="X63" s="47">
        <v>0</v>
      </c>
      <c r="Y63" s="48"/>
      <c r="Z63" s="46">
        <f t="shared" si="13"/>
        <v>0</v>
      </c>
      <c r="AA63" s="47">
        <v>0</v>
      </c>
      <c r="AB63" s="48"/>
      <c r="AC63" s="222">
        <f t="shared" si="14"/>
        <v>0</v>
      </c>
      <c r="AD63" s="223">
        <v>0</v>
      </c>
      <c r="AE63" s="207">
        <f t="shared" si="53"/>
        <v>0</v>
      </c>
      <c r="AF63" s="222">
        <f t="shared" si="15"/>
        <v>2</v>
      </c>
      <c r="AG63" s="207">
        <v>0</v>
      </c>
      <c r="AH63" s="48">
        <v>2</v>
      </c>
      <c r="AI63" s="222">
        <f t="shared" si="16"/>
        <v>0</v>
      </c>
      <c r="AJ63" s="207">
        <v>0</v>
      </c>
      <c r="AK63" s="48">
        <v>0</v>
      </c>
      <c r="AL63" s="222">
        <f t="shared" si="17"/>
        <v>0</v>
      </c>
      <c r="AM63" s="207">
        <v>0</v>
      </c>
      <c r="AN63" s="48">
        <v>0</v>
      </c>
      <c r="AO63" s="222">
        <f t="shared" si="18"/>
        <v>2</v>
      </c>
      <c r="AP63" s="223">
        <v>0</v>
      </c>
      <c r="AQ63" s="207">
        <f t="shared" si="54"/>
        <v>2</v>
      </c>
      <c r="AR63" s="222">
        <f t="shared" si="52"/>
        <v>2</v>
      </c>
      <c r="AS63" s="223">
        <v>0</v>
      </c>
      <c r="AT63" s="207">
        <f t="shared" si="55"/>
        <v>2</v>
      </c>
      <c r="AU63" s="222">
        <f t="shared" si="20"/>
        <v>0</v>
      </c>
      <c r="AV63" s="207">
        <v>0</v>
      </c>
      <c r="AW63" s="49">
        <v>0</v>
      </c>
      <c r="AX63" s="222">
        <f t="shared" si="21"/>
        <v>0</v>
      </c>
      <c r="AY63" s="207">
        <v>0</v>
      </c>
      <c r="AZ63" s="48">
        <v>0</v>
      </c>
      <c r="BA63" s="222">
        <f t="shared" si="22"/>
        <v>3</v>
      </c>
      <c r="BB63" s="207">
        <v>0</v>
      </c>
      <c r="BC63" s="48">
        <v>3</v>
      </c>
      <c r="BD63" s="222">
        <f t="shared" si="23"/>
        <v>3</v>
      </c>
      <c r="BE63" s="223">
        <v>0</v>
      </c>
      <c r="BF63" s="207">
        <f t="shared" si="56"/>
        <v>3</v>
      </c>
      <c r="BG63" s="222">
        <f t="shared" si="24"/>
        <v>5</v>
      </c>
      <c r="BH63" s="223">
        <v>0</v>
      </c>
      <c r="BI63" s="207">
        <f t="shared" si="57"/>
        <v>5</v>
      </c>
      <c r="BJ63" s="222">
        <f t="shared" si="25"/>
        <v>0</v>
      </c>
      <c r="BK63" s="207">
        <v>0</v>
      </c>
      <c r="BL63" s="48">
        <v>0</v>
      </c>
      <c r="BM63" s="222">
        <f t="shared" si="26"/>
        <v>0</v>
      </c>
      <c r="BN63" s="207">
        <v>0</v>
      </c>
      <c r="BO63" s="48">
        <v>0</v>
      </c>
      <c r="BP63" s="222">
        <f t="shared" si="27"/>
        <v>0</v>
      </c>
      <c r="BQ63" s="207">
        <v>0</v>
      </c>
      <c r="BR63" s="48"/>
      <c r="BS63" s="224">
        <f t="shared" si="28"/>
        <v>0</v>
      </c>
      <c r="BT63" s="225">
        <v>0</v>
      </c>
      <c r="BU63" s="51">
        <f t="shared" si="58"/>
        <v>0</v>
      </c>
      <c r="BV63" s="224">
        <f t="shared" si="29"/>
        <v>5</v>
      </c>
      <c r="BW63" s="225">
        <v>0</v>
      </c>
      <c r="BX63" s="51">
        <f t="shared" si="59"/>
        <v>5</v>
      </c>
      <c r="BY63" s="193">
        <f t="shared" si="64"/>
        <v>0.5</v>
      </c>
    </row>
    <row r="64" spans="2:77" ht="12.6" customHeight="1" thickBot="1" x14ac:dyDescent="0.3">
      <c r="B64" s="797"/>
      <c r="C64" s="818"/>
      <c r="D64" s="617" t="s">
        <v>32</v>
      </c>
      <c r="E64" s="214">
        <f t="shared" si="0"/>
        <v>14</v>
      </c>
      <c r="F64" s="161">
        <f t="shared" si="1"/>
        <v>0</v>
      </c>
      <c r="G64" s="108">
        <f t="shared" si="60"/>
        <v>0</v>
      </c>
      <c r="H64" s="110">
        <f t="shared" si="3"/>
        <v>3.0819999999999999</v>
      </c>
      <c r="I64" s="110">
        <f t="shared" si="4"/>
        <v>3.0819999999999999</v>
      </c>
      <c r="J64" s="76">
        <f t="shared" si="61"/>
        <v>0.22014285714285714</v>
      </c>
      <c r="K64" s="110">
        <f t="shared" si="6"/>
        <v>5.4459999999999997</v>
      </c>
      <c r="L64" s="110">
        <f t="shared" si="7"/>
        <v>8.5279999999999987</v>
      </c>
      <c r="M64" s="108">
        <f t="shared" si="62"/>
        <v>0.6091428571428571</v>
      </c>
      <c r="N64" s="110">
        <f t="shared" si="9"/>
        <v>0</v>
      </c>
      <c r="O64" s="110">
        <f t="shared" si="32"/>
        <v>8.5279999999999987</v>
      </c>
      <c r="P64" s="76">
        <f t="shared" si="63"/>
        <v>0.6091428571428571</v>
      </c>
      <c r="Q64" s="162">
        <f t="shared" si="10"/>
        <v>14</v>
      </c>
      <c r="R64" s="163">
        <v>0</v>
      </c>
      <c r="S64" s="626">
        <f>S63*1.4</f>
        <v>14</v>
      </c>
      <c r="T64" s="164">
        <f t="shared" si="11"/>
        <v>0</v>
      </c>
      <c r="U64" s="165">
        <v>0</v>
      </c>
      <c r="V64" s="99">
        <v>0</v>
      </c>
      <c r="W64" s="164">
        <f t="shared" si="12"/>
        <v>0</v>
      </c>
      <c r="X64" s="165">
        <v>0</v>
      </c>
      <c r="Y64" s="99">
        <v>0</v>
      </c>
      <c r="Z64" s="164">
        <f t="shared" si="13"/>
        <v>0</v>
      </c>
      <c r="AA64" s="165">
        <v>0</v>
      </c>
      <c r="AB64" s="99">
        <v>0</v>
      </c>
      <c r="AC64" s="226">
        <f t="shared" si="14"/>
        <v>0</v>
      </c>
      <c r="AD64" s="198">
        <v>0</v>
      </c>
      <c r="AE64" s="197">
        <f t="shared" si="53"/>
        <v>0</v>
      </c>
      <c r="AF64" s="226">
        <f t="shared" si="15"/>
        <v>3.0819999999999999</v>
      </c>
      <c r="AG64" s="197">
        <v>0</v>
      </c>
      <c r="AH64" s="99">
        <v>3.0819999999999999</v>
      </c>
      <c r="AI64" s="226">
        <f t="shared" si="16"/>
        <v>0</v>
      </c>
      <c r="AJ64" s="197">
        <v>0</v>
      </c>
      <c r="AK64" s="99">
        <v>0</v>
      </c>
      <c r="AL64" s="226">
        <f t="shared" si="17"/>
        <v>0</v>
      </c>
      <c r="AM64" s="197">
        <v>0</v>
      </c>
      <c r="AN64" s="99">
        <v>0</v>
      </c>
      <c r="AO64" s="226">
        <f t="shared" si="18"/>
        <v>3.0819999999999999</v>
      </c>
      <c r="AP64" s="198">
        <v>0</v>
      </c>
      <c r="AQ64" s="197">
        <f t="shared" si="54"/>
        <v>3.0819999999999999</v>
      </c>
      <c r="AR64" s="226">
        <f t="shared" si="52"/>
        <v>3.0819999999999999</v>
      </c>
      <c r="AS64" s="198">
        <v>0</v>
      </c>
      <c r="AT64" s="197">
        <f t="shared" si="55"/>
        <v>3.0819999999999999</v>
      </c>
      <c r="AU64" s="226">
        <f t="shared" si="20"/>
        <v>0</v>
      </c>
      <c r="AV64" s="197">
        <v>0</v>
      </c>
      <c r="AW64" s="100">
        <v>0</v>
      </c>
      <c r="AX64" s="226">
        <f t="shared" si="21"/>
        <v>0</v>
      </c>
      <c r="AY64" s="197">
        <v>0</v>
      </c>
      <c r="AZ64" s="99">
        <v>0</v>
      </c>
      <c r="BA64" s="226">
        <f t="shared" si="22"/>
        <v>5.4459999999999997</v>
      </c>
      <c r="BB64" s="197">
        <v>0</v>
      </c>
      <c r="BC64" s="99">
        <v>5.4459999999999997</v>
      </c>
      <c r="BD64" s="226">
        <f t="shared" si="23"/>
        <v>5.4459999999999997</v>
      </c>
      <c r="BE64" s="198">
        <v>0</v>
      </c>
      <c r="BF64" s="197">
        <f t="shared" si="56"/>
        <v>5.4459999999999997</v>
      </c>
      <c r="BG64" s="226">
        <f t="shared" si="24"/>
        <v>8.5279999999999987</v>
      </c>
      <c r="BH64" s="198">
        <v>0</v>
      </c>
      <c r="BI64" s="197">
        <f t="shared" si="57"/>
        <v>8.5279999999999987</v>
      </c>
      <c r="BJ64" s="226">
        <f t="shared" si="25"/>
        <v>0</v>
      </c>
      <c r="BK64" s="197">
        <v>0</v>
      </c>
      <c r="BL64" s="99">
        <v>0</v>
      </c>
      <c r="BM64" s="226">
        <f t="shared" si="26"/>
        <v>0</v>
      </c>
      <c r="BN64" s="197">
        <v>0</v>
      </c>
      <c r="BO64" s="99">
        <v>0</v>
      </c>
      <c r="BP64" s="226">
        <f t="shared" si="27"/>
        <v>0</v>
      </c>
      <c r="BQ64" s="197">
        <v>0</v>
      </c>
      <c r="BR64" s="99"/>
      <c r="BS64" s="227">
        <f t="shared" si="28"/>
        <v>0</v>
      </c>
      <c r="BT64" s="200">
        <v>0</v>
      </c>
      <c r="BU64" s="119">
        <f t="shared" si="58"/>
        <v>0</v>
      </c>
      <c r="BV64" s="227">
        <f t="shared" si="29"/>
        <v>8.5279999999999987</v>
      </c>
      <c r="BW64" s="200">
        <v>0</v>
      </c>
      <c r="BX64" s="152">
        <f t="shared" si="59"/>
        <v>8.5279999999999987</v>
      </c>
      <c r="BY64" s="228">
        <f t="shared" si="64"/>
        <v>0.6091428571428571</v>
      </c>
    </row>
    <row r="65" spans="2:80" ht="12.6" customHeight="1" x14ac:dyDescent="0.25">
      <c r="B65" s="796" t="s">
        <v>95</v>
      </c>
      <c r="C65" s="794" t="s">
        <v>96</v>
      </c>
      <c r="D65" s="618" t="s">
        <v>57</v>
      </c>
      <c r="E65" s="202">
        <f t="shared" si="0"/>
        <v>0</v>
      </c>
      <c r="F65" s="39">
        <f t="shared" si="1"/>
        <v>0</v>
      </c>
      <c r="G65" s="236"/>
      <c r="H65" s="237">
        <f t="shared" si="3"/>
        <v>0</v>
      </c>
      <c r="I65" s="237">
        <f t="shared" si="4"/>
        <v>0</v>
      </c>
      <c r="J65" s="40"/>
      <c r="K65" s="237">
        <f t="shared" si="6"/>
        <v>0</v>
      </c>
      <c r="L65" s="237">
        <f t="shared" si="7"/>
        <v>0</v>
      </c>
      <c r="M65" s="236"/>
      <c r="N65" s="237">
        <f t="shared" si="9"/>
        <v>0</v>
      </c>
      <c r="O65" s="237">
        <f t="shared" si="32"/>
        <v>0</v>
      </c>
      <c r="P65" s="40"/>
      <c r="Q65" s="44">
        <f t="shared" si="10"/>
        <v>0</v>
      </c>
      <c r="R65" s="45">
        <v>0</v>
      </c>
      <c r="S65" s="622"/>
      <c r="T65" s="46">
        <f t="shared" si="11"/>
        <v>0</v>
      </c>
      <c r="U65" s="47">
        <v>0</v>
      </c>
      <c r="V65" s="48">
        <v>0</v>
      </c>
      <c r="W65" s="46">
        <f t="shared" si="12"/>
        <v>0</v>
      </c>
      <c r="X65" s="47">
        <v>0</v>
      </c>
      <c r="Y65" s="48">
        <v>0</v>
      </c>
      <c r="Z65" s="46">
        <f t="shared" si="13"/>
        <v>0</v>
      </c>
      <c r="AA65" s="47">
        <v>0</v>
      </c>
      <c r="AB65" s="48">
        <v>0</v>
      </c>
      <c r="AC65" s="222">
        <f t="shared" si="14"/>
        <v>0</v>
      </c>
      <c r="AD65" s="223">
        <v>0</v>
      </c>
      <c r="AE65" s="187">
        <f t="shared" si="53"/>
        <v>0</v>
      </c>
      <c r="AF65" s="222">
        <f t="shared" si="15"/>
        <v>0</v>
      </c>
      <c r="AG65" s="207">
        <v>0</v>
      </c>
      <c r="AH65" s="48">
        <v>0</v>
      </c>
      <c r="AI65" s="222">
        <f t="shared" si="16"/>
        <v>0</v>
      </c>
      <c r="AJ65" s="207">
        <v>0</v>
      </c>
      <c r="AK65" s="48">
        <v>0</v>
      </c>
      <c r="AL65" s="222">
        <f t="shared" si="17"/>
        <v>0</v>
      </c>
      <c r="AM65" s="207">
        <v>0</v>
      </c>
      <c r="AN65" s="48">
        <v>0</v>
      </c>
      <c r="AO65" s="222">
        <f t="shared" si="18"/>
        <v>0</v>
      </c>
      <c r="AP65" s="223">
        <v>0</v>
      </c>
      <c r="AQ65" s="187">
        <f t="shared" si="54"/>
        <v>0</v>
      </c>
      <c r="AR65" s="222">
        <f t="shared" si="52"/>
        <v>0</v>
      </c>
      <c r="AS65" s="223">
        <v>0</v>
      </c>
      <c r="AT65" s="187">
        <f t="shared" si="55"/>
        <v>0</v>
      </c>
      <c r="AU65" s="222">
        <f t="shared" si="20"/>
        <v>0</v>
      </c>
      <c r="AV65" s="207">
        <v>0</v>
      </c>
      <c r="AW65" s="49">
        <v>0</v>
      </c>
      <c r="AX65" s="222">
        <f t="shared" si="21"/>
        <v>0</v>
      </c>
      <c r="AY65" s="207">
        <v>0</v>
      </c>
      <c r="AZ65" s="48">
        <v>0</v>
      </c>
      <c r="BA65" s="222">
        <f t="shared" si="22"/>
        <v>0</v>
      </c>
      <c r="BB65" s="207">
        <v>0</v>
      </c>
      <c r="BC65" s="48">
        <v>0</v>
      </c>
      <c r="BD65" s="222">
        <f t="shared" si="23"/>
        <v>0</v>
      </c>
      <c r="BE65" s="223">
        <v>0</v>
      </c>
      <c r="BF65" s="187">
        <f t="shared" si="56"/>
        <v>0</v>
      </c>
      <c r="BG65" s="222">
        <f t="shared" si="24"/>
        <v>0</v>
      </c>
      <c r="BH65" s="223">
        <v>0</v>
      </c>
      <c r="BI65" s="187">
        <f t="shared" si="57"/>
        <v>0</v>
      </c>
      <c r="BJ65" s="222">
        <f t="shared" si="25"/>
        <v>0</v>
      </c>
      <c r="BK65" s="207">
        <v>0</v>
      </c>
      <c r="BL65" s="48">
        <v>0</v>
      </c>
      <c r="BM65" s="222">
        <f t="shared" si="26"/>
        <v>0</v>
      </c>
      <c r="BN65" s="207">
        <v>0</v>
      </c>
      <c r="BO65" s="48">
        <v>0</v>
      </c>
      <c r="BP65" s="222">
        <f t="shared" si="27"/>
        <v>0</v>
      </c>
      <c r="BQ65" s="207">
        <v>0</v>
      </c>
      <c r="BR65" s="48"/>
      <c r="BS65" s="224">
        <f t="shared" si="28"/>
        <v>0</v>
      </c>
      <c r="BT65" s="225">
        <v>0</v>
      </c>
      <c r="BU65" s="152">
        <f t="shared" si="58"/>
        <v>0</v>
      </c>
      <c r="BV65" s="224">
        <f t="shared" si="29"/>
        <v>0</v>
      </c>
      <c r="BW65" s="225">
        <v>0</v>
      </c>
      <c r="BX65" s="51">
        <f t="shared" si="59"/>
        <v>0</v>
      </c>
      <c r="BY65" s="54"/>
    </row>
    <row r="66" spans="2:80" ht="12.6" customHeight="1" thickBot="1" x14ac:dyDescent="0.3">
      <c r="B66" s="797"/>
      <c r="C66" s="795"/>
      <c r="D66" s="619" t="s">
        <v>32</v>
      </c>
      <c r="E66" s="214">
        <f t="shared" si="0"/>
        <v>0</v>
      </c>
      <c r="F66" s="161">
        <f t="shared" si="1"/>
        <v>0</v>
      </c>
      <c r="G66" s="76"/>
      <c r="H66" s="239">
        <f t="shared" si="3"/>
        <v>0</v>
      </c>
      <c r="I66" s="239">
        <f t="shared" si="4"/>
        <v>0</v>
      </c>
      <c r="J66" s="108"/>
      <c r="K66" s="239">
        <f t="shared" si="6"/>
        <v>0</v>
      </c>
      <c r="L66" s="239">
        <f t="shared" si="7"/>
        <v>0</v>
      </c>
      <c r="M66" s="76"/>
      <c r="N66" s="239">
        <f t="shared" si="9"/>
        <v>0</v>
      </c>
      <c r="O66" s="239">
        <f t="shared" si="32"/>
        <v>0</v>
      </c>
      <c r="P66" s="108"/>
      <c r="Q66" s="162">
        <f t="shared" si="10"/>
        <v>0</v>
      </c>
      <c r="R66" s="163">
        <v>0</v>
      </c>
      <c r="S66" s="626">
        <v>0</v>
      </c>
      <c r="T66" s="164">
        <f t="shared" si="11"/>
        <v>0</v>
      </c>
      <c r="U66" s="165">
        <v>0</v>
      </c>
      <c r="V66" s="99">
        <v>0</v>
      </c>
      <c r="W66" s="164">
        <f t="shared" si="12"/>
        <v>0</v>
      </c>
      <c r="X66" s="165">
        <v>0</v>
      </c>
      <c r="Y66" s="99">
        <v>0</v>
      </c>
      <c r="Z66" s="164">
        <f t="shared" si="13"/>
        <v>0</v>
      </c>
      <c r="AA66" s="165">
        <v>0</v>
      </c>
      <c r="AB66" s="99">
        <v>0</v>
      </c>
      <c r="AC66" s="226">
        <f t="shared" si="14"/>
        <v>0</v>
      </c>
      <c r="AD66" s="198">
        <v>0</v>
      </c>
      <c r="AE66" s="199">
        <f t="shared" si="53"/>
        <v>0</v>
      </c>
      <c r="AF66" s="226">
        <f t="shared" si="15"/>
        <v>0</v>
      </c>
      <c r="AG66" s="197">
        <v>0</v>
      </c>
      <c r="AH66" s="99">
        <v>0</v>
      </c>
      <c r="AI66" s="226">
        <f t="shared" si="16"/>
        <v>0</v>
      </c>
      <c r="AJ66" s="197">
        <v>0</v>
      </c>
      <c r="AK66" s="99">
        <v>0</v>
      </c>
      <c r="AL66" s="226">
        <f t="shared" si="17"/>
        <v>0</v>
      </c>
      <c r="AM66" s="197">
        <v>0</v>
      </c>
      <c r="AN66" s="99">
        <v>0</v>
      </c>
      <c r="AO66" s="226">
        <f t="shared" si="18"/>
        <v>0</v>
      </c>
      <c r="AP66" s="198">
        <v>0</v>
      </c>
      <c r="AQ66" s="199">
        <f t="shared" si="54"/>
        <v>0</v>
      </c>
      <c r="AR66" s="226">
        <f t="shared" si="52"/>
        <v>0</v>
      </c>
      <c r="AS66" s="198">
        <v>0</v>
      </c>
      <c r="AT66" s="199">
        <f t="shared" si="55"/>
        <v>0</v>
      </c>
      <c r="AU66" s="226">
        <f t="shared" si="20"/>
        <v>0</v>
      </c>
      <c r="AV66" s="197">
        <v>0</v>
      </c>
      <c r="AW66" s="100">
        <v>0</v>
      </c>
      <c r="AX66" s="226">
        <f t="shared" si="21"/>
        <v>0</v>
      </c>
      <c r="AY66" s="197">
        <v>0</v>
      </c>
      <c r="AZ66" s="99">
        <v>0</v>
      </c>
      <c r="BA66" s="226">
        <f t="shared" si="22"/>
        <v>0</v>
      </c>
      <c r="BB66" s="197">
        <v>0</v>
      </c>
      <c r="BC66" s="99">
        <v>0</v>
      </c>
      <c r="BD66" s="226">
        <f t="shared" si="23"/>
        <v>0</v>
      </c>
      <c r="BE66" s="198">
        <v>0</v>
      </c>
      <c r="BF66" s="199">
        <f t="shared" si="56"/>
        <v>0</v>
      </c>
      <c r="BG66" s="226">
        <f t="shared" si="24"/>
        <v>0</v>
      </c>
      <c r="BH66" s="198">
        <v>0</v>
      </c>
      <c r="BI66" s="199">
        <f t="shared" si="57"/>
        <v>0</v>
      </c>
      <c r="BJ66" s="226">
        <f t="shared" si="25"/>
        <v>0</v>
      </c>
      <c r="BK66" s="197">
        <v>0</v>
      </c>
      <c r="BL66" s="99">
        <v>0</v>
      </c>
      <c r="BM66" s="226">
        <f t="shared" si="26"/>
        <v>0</v>
      </c>
      <c r="BN66" s="197">
        <v>0</v>
      </c>
      <c r="BO66" s="99">
        <v>0</v>
      </c>
      <c r="BP66" s="226">
        <f t="shared" si="27"/>
        <v>0</v>
      </c>
      <c r="BQ66" s="197">
        <v>0</v>
      </c>
      <c r="BR66" s="99"/>
      <c r="BS66" s="227">
        <f t="shared" si="28"/>
        <v>0</v>
      </c>
      <c r="BT66" s="200">
        <v>0</v>
      </c>
      <c r="BU66" s="120">
        <f t="shared" si="58"/>
        <v>0</v>
      </c>
      <c r="BV66" s="227">
        <f t="shared" si="29"/>
        <v>0</v>
      </c>
      <c r="BW66" s="200">
        <v>0</v>
      </c>
      <c r="BX66" s="152">
        <f t="shared" si="59"/>
        <v>0</v>
      </c>
      <c r="BY66" s="122"/>
    </row>
    <row r="67" spans="2:80" ht="17.25" customHeight="1" x14ac:dyDescent="0.25">
      <c r="B67" s="796" t="s">
        <v>97</v>
      </c>
      <c r="C67" s="800" t="s">
        <v>98</v>
      </c>
      <c r="D67" s="616" t="s">
        <v>99</v>
      </c>
      <c r="E67" s="186">
        <f t="shared" si="0"/>
        <v>0</v>
      </c>
      <c r="F67" s="240">
        <f t="shared" si="1"/>
        <v>0</v>
      </c>
      <c r="G67" s="40"/>
      <c r="H67" s="42">
        <f t="shared" si="3"/>
        <v>0</v>
      </c>
      <c r="I67" s="42">
        <f t="shared" si="4"/>
        <v>0</v>
      </c>
      <c r="J67" s="40"/>
      <c r="K67" s="42">
        <f t="shared" si="6"/>
        <v>0</v>
      </c>
      <c r="L67" s="42">
        <f t="shared" si="7"/>
        <v>0</v>
      </c>
      <c r="M67" s="40"/>
      <c r="N67" s="42">
        <f t="shared" si="9"/>
        <v>0</v>
      </c>
      <c r="O67" s="42">
        <f t="shared" si="32"/>
        <v>0</v>
      </c>
      <c r="P67" s="236"/>
      <c r="Q67" s="80">
        <f t="shared" si="10"/>
        <v>0</v>
      </c>
      <c r="R67" s="81">
        <v>0</v>
      </c>
      <c r="S67" s="624"/>
      <c r="T67" s="82">
        <f t="shared" si="11"/>
        <v>0</v>
      </c>
      <c r="U67" s="83">
        <v>0</v>
      </c>
      <c r="V67" s="84">
        <v>0</v>
      </c>
      <c r="W67" s="82">
        <f t="shared" si="12"/>
        <v>0</v>
      </c>
      <c r="X67" s="83">
        <v>0</v>
      </c>
      <c r="Y67" s="84">
        <v>0</v>
      </c>
      <c r="Z67" s="82">
        <f t="shared" si="13"/>
        <v>0</v>
      </c>
      <c r="AA67" s="83">
        <v>0</v>
      </c>
      <c r="AB67" s="84">
        <v>0</v>
      </c>
      <c r="AC67" s="222">
        <f t="shared" si="14"/>
        <v>0</v>
      </c>
      <c r="AD67" s="223">
        <v>0</v>
      </c>
      <c r="AE67" s="207">
        <f t="shared" si="53"/>
        <v>0</v>
      </c>
      <c r="AF67" s="222">
        <f t="shared" si="15"/>
        <v>0</v>
      </c>
      <c r="AG67" s="207">
        <v>0</v>
      </c>
      <c r="AH67" s="84">
        <v>0</v>
      </c>
      <c r="AI67" s="222">
        <f t="shared" si="16"/>
        <v>0</v>
      </c>
      <c r="AJ67" s="207">
        <v>0</v>
      </c>
      <c r="AK67" s="84">
        <v>0</v>
      </c>
      <c r="AL67" s="222">
        <f t="shared" si="17"/>
        <v>0</v>
      </c>
      <c r="AM67" s="207">
        <v>0</v>
      </c>
      <c r="AN67" s="84">
        <v>0</v>
      </c>
      <c r="AO67" s="222">
        <f t="shared" si="18"/>
        <v>0</v>
      </c>
      <c r="AP67" s="223">
        <v>0</v>
      </c>
      <c r="AQ67" s="207">
        <f t="shared" si="54"/>
        <v>0</v>
      </c>
      <c r="AR67" s="222">
        <f t="shared" si="52"/>
        <v>0</v>
      </c>
      <c r="AS67" s="223">
        <v>0</v>
      </c>
      <c r="AT67" s="207">
        <f t="shared" si="55"/>
        <v>0</v>
      </c>
      <c r="AU67" s="222">
        <f t="shared" si="20"/>
        <v>0</v>
      </c>
      <c r="AV67" s="207">
        <v>0</v>
      </c>
      <c r="AW67" s="85">
        <v>0</v>
      </c>
      <c r="AX67" s="222">
        <f t="shared" si="21"/>
        <v>0</v>
      </c>
      <c r="AY67" s="207">
        <v>0</v>
      </c>
      <c r="AZ67" s="84"/>
      <c r="BA67" s="222">
        <f t="shared" si="22"/>
        <v>0</v>
      </c>
      <c r="BB67" s="207">
        <v>0</v>
      </c>
      <c r="BC67" s="84"/>
      <c r="BD67" s="222">
        <f t="shared" si="23"/>
        <v>0</v>
      </c>
      <c r="BE67" s="223">
        <v>0</v>
      </c>
      <c r="BF67" s="207">
        <f t="shared" si="56"/>
        <v>0</v>
      </c>
      <c r="BG67" s="222">
        <f t="shared" si="24"/>
        <v>0</v>
      </c>
      <c r="BH67" s="223">
        <v>0</v>
      </c>
      <c r="BI67" s="207">
        <f t="shared" si="57"/>
        <v>0</v>
      </c>
      <c r="BJ67" s="222">
        <f t="shared" si="25"/>
        <v>0</v>
      </c>
      <c r="BK67" s="207">
        <v>0</v>
      </c>
      <c r="BL67" s="84">
        <v>0</v>
      </c>
      <c r="BM67" s="222">
        <f t="shared" si="26"/>
        <v>0</v>
      </c>
      <c r="BN67" s="207">
        <v>0</v>
      </c>
      <c r="BO67" s="84">
        <v>0</v>
      </c>
      <c r="BP67" s="222">
        <f t="shared" si="27"/>
        <v>0</v>
      </c>
      <c r="BQ67" s="207">
        <v>0</v>
      </c>
      <c r="BR67" s="84"/>
      <c r="BS67" s="224">
        <f t="shared" si="28"/>
        <v>0</v>
      </c>
      <c r="BT67" s="225">
        <v>0</v>
      </c>
      <c r="BU67" s="51">
        <f t="shared" si="58"/>
        <v>0</v>
      </c>
      <c r="BV67" s="224">
        <f t="shared" si="29"/>
        <v>0</v>
      </c>
      <c r="BW67" s="225">
        <v>0</v>
      </c>
      <c r="BX67" s="51">
        <f t="shared" si="59"/>
        <v>0</v>
      </c>
      <c r="BY67" s="193"/>
    </row>
    <row r="68" spans="2:80" ht="16.95" customHeight="1" thickBot="1" x14ac:dyDescent="0.3">
      <c r="B68" s="797"/>
      <c r="C68" s="801"/>
      <c r="D68" s="617" t="s">
        <v>32</v>
      </c>
      <c r="E68" s="214">
        <f t="shared" si="0"/>
        <v>0</v>
      </c>
      <c r="F68" s="161">
        <f t="shared" si="1"/>
        <v>0</v>
      </c>
      <c r="G68" s="108"/>
      <c r="H68" s="110">
        <f t="shared" si="3"/>
        <v>0</v>
      </c>
      <c r="I68" s="110">
        <f t="shared" si="4"/>
        <v>0</v>
      </c>
      <c r="J68" s="108"/>
      <c r="K68" s="110">
        <f t="shared" si="6"/>
        <v>0</v>
      </c>
      <c r="L68" s="110">
        <f t="shared" si="7"/>
        <v>0</v>
      </c>
      <c r="M68" s="108"/>
      <c r="N68" s="110">
        <f t="shared" si="9"/>
        <v>0</v>
      </c>
      <c r="O68" s="110">
        <f t="shared" si="32"/>
        <v>0</v>
      </c>
      <c r="P68" s="76"/>
      <c r="Q68" s="230">
        <f t="shared" si="10"/>
        <v>0</v>
      </c>
      <c r="R68" s="231">
        <v>0</v>
      </c>
      <c r="S68" s="632">
        <v>0</v>
      </c>
      <c r="T68" s="232">
        <f t="shared" si="11"/>
        <v>0</v>
      </c>
      <c r="U68" s="233">
        <v>0</v>
      </c>
      <c r="V68" s="234">
        <v>0</v>
      </c>
      <c r="W68" s="232">
        <f t="shared" si="12"/>
        <v>0</v>
      </c>
      <c r="X68" s="233">
        <v>0</v>
      </c>
      <c r="Y68" s="234">
        <v>0</v>
      </c>
      <c r="Z68" s="232">
        <f t="shared" si="13"/>
        <v>0</v>
      </c>
      <c r="AA68" s="233">
        <v>0</v>
      </c>
      <c r="AB68" s="234">
        <v>0</v>
      </c>
      <c r="AC68" s="226">
        <f t="shared" si="14"/>
        <v>0</v>
      </c>
      <c r="AD68" s="198">
        <v>0</v>
      </c>
      <c r="AE68" s="197">
        <f t="shared" si="53"/>
        <v>0</v>
      </c>
      <c r="AF68" s="226">
        <f t="shared" si="15"/>
        <v>0</v>
      </c>
      <c r="AG68" s="197">
        <v>0</v>
      </c>
      <c r="AH68" s="234">
        <v>0</v>
      </c>
      <c r="AI68" s="226">
        <f t="shared" si="16"/>
        <v>0</v>
      </c>
      <c r="AJ68" s="197">
        <v>0</v>
      </c>
      <c r="AK68" s="234">
        <v>0</v>
      </c>
      <c r="AL68" s="226">
        <f t="shared" si="17"/>
        <v>0</v>
      </c>
      <c r="AM68" s="197">
        <v>0</v>
      </c>
      <c r="AN68" s="234">
        <v>0</v>
      </c>
      <c r="AO68" s="226">
        <f t="shared" si="18"/>
        <v>0</v>
      </c>
      <c r="AP68" s="198">
        <v>0</v>
      </c>
      <c r="AQ68" s="197">
        <f t="shared" si="54"/>
        <v>0</v>
      </c>
      <c r="AR68" s="226">
        <f t="shared" si="52"/>
        <v>0</v>
      </c>
      <c r="AS68" s="198">
        <v>0</v>
      </c>
      <c r="AT68" s="197">
        <f t="shared" si="55"/>
        <v>0</v>
      </c>
      <c r="AU68" s="226">
        <f t="shared" si="20"/>
        <v>0</v>
      </c>
      <c r="AV68" s="197">
        <v>0</v>
      </c>
      <c r="AW68" s="235">
        <v>0</v>
      </c>
      <c r="AX68" s="226">
        <f t="shared" si="21"/>
        <v>0</v>
      </c>
      <c r="AY68" s="197">
        <v>0</v>
      </c>
      <c r="AZ68" s="234"/>
      <c r="BA68" s="226">
        <f t="shared" si="22"/>
        <v>0</v>
      </c>
      <c r="BB68" s="197">
        <v>0</v>
      </c>
      <c r="BC68" s="234"/>
      <c r="BD68" s="226">
        <f t="shared" si="23"/>
        <v>0</v>
      </c>
      <c r="BE68" s="198">
        <v>0</v>
      </c>
      <c r="BF68" s="197">
        <f t="shared" si="56"/>
        <v>0</v>
      </c>
      <c r="BG68" s="226">
        <f t="shared" si="24"/>
        <v>0</v>
      </c>
      <c r="BH68" s="198">
        <v>0</v>
      </c>
      <c r="BI68" s="197">
        <f t="shared" si="57"/>
        <v>0</v>
      </c>
      <c r="BJ68" s="226">
        <f t="shared" si="25"/>
        <v>0</v>
      </c>
      <c r="BK68" s="197">
        <v>0</v>
      </c>
      <c r="BL68" s="234">
        <v>0</v>
      </c>
      <c r="BM68" s="226">
        <f t="shared" si="26"/>
        <v>0</v>
      </c>
      <c r="BN68" s="197">
        <v>0</v>
      </c>
      <c r="BO68" s="234">
        <v>0</v>
      </c>
      <c r="BP68" s="226">
        <f t="shared" si="27"/>
        <v>0</v>
      </c>
      <c r="BQ68" s="197">
        <v>0</v>
      </c>
      <c r="BR68" s="234"/>
      <c r="BS68" s="227">
        <f t="shared" si="28"/>
        <v>0</v>
      </c>
      <c r="BT68" s="200">
        <v>0</v>
      </c>
      <c r="BU68" s="119">
        <f t="shared" si="58"/>
        <v>0</v>
      </c>
      <c r="BV68" s="227">
        <f t="shared" si="29"/>
        <v>0</v>
      </c>
      <c r="BW68" s="200">
        <v>0</v>
      </c>
      <c r="BX68" s="152">
        <f t="shared" si="59"/>
        <v>0</v>
      </c>
      <c r="BY68" s="228"/>
    </row>
    <row r="69" spans="2:80" ht="20.25" customHeight="1" x14ac:dyDescent="0.25">
      <c r="B69" s="796" t="s">
        <v>100</v>
      </c>
      <c r="C69" s="794" t="s">
        <v>101</v>
      </c>
      <c r="D69" s="616" t="s">
        <v>57</v>
      </c>
      <c r="E69" s="202">
        <f t="shared" si="0"/>
        <v>96</v>
      </c>
      <c r="F69" s="39">
        <f t="shared" si="1"/>
        <v>1</v>
      </c>
      <c r="G69" s="236">
        <f>F69/E69</f>
        <v>1.0416666666666666E-2</v>
      </c>
      <c r="H69" s="237">
        <f t="shared" si="3"/>
        <v>10</v>
      </c>
      <c r="I69" s="237">
        <f t="shared" si="4"/>
        <v>11</v>
      </c>
      <c r="J69" s="236">
        <f>I69/E69</f>
        <v>0.11458333333333333</v>
      </c>
      <c r="K69" s="237">
        <f t="shared" si="6"/>
        <v>23</v>
      </c>
      <c r="L69" s="237">
        <f t="shared" si="7"/>
        <v>34</v>
      </c>
      <c r="M69" s="236">
        <f>L69/E69</f>
        <v>0.35416666666666669</v>
      </c>
      <c r="N69" s="237">
        <f t="shared" si="9"/>
        <v>16</v>
      </c>
      <c r="O69" s="237">
        <f t="shared" si="32"/>
        <v>50</v>
      </c>
      <c r="P69" s="40">
        <f>O69/E69</f>
        <v>0.52083333333333337</v>
      </c>
      <c r="Q69" s="44">
        <f t="shared" si="10"/>
        <v>96</v>
      </c>
      <c r="R69" s="45">
        <v>0</v>
      </c>
      <c r="S69" s="622">
        <v>96</v>
      </c>
      <c r="T69" s="46">
        <f t="shared" si="11"/>
        <v>0</v>
      </c>
      <c r="U69" s="47">
        <v>0</v>
      </c>
      <c r="V69" s="48"/>
      <c r="W69" s="46">
        <f t="shared" si="12"/>
        <v>0</v>
      </c>
      <c r="X69" s="47">
        <v>0</v>
      </c>
      <c r="Y69" s="48"/>
      <c r="Z69" s="46">
        <f t="shared" si="13"/>
        <v>1</v>
      </c>
      <c r="AA69" s="47">
        <v>0</v>
      </c>
      <c r="AB69" s="48">
        <v>1</v>
      </c>
      <c r="AC69" s="222">
        <f t="shared" si="14"/>
        <v>1</v>
      </c>
      <c r="AD69" s="223">
        <v>0</v>
      </c>
      <c r="AE69" s="187">
        <f t="shared" si="53"/>
        <v>1</v>
      </c>
      <c r="AF69" s="222">
        <f t="shared" si="15"/>
        <v>4</v>
      </c>
      <c r="AG69" s="207">
        <v>0</v>
      </c>
      <c r="AH69" s="48">
        <v>4</v>
      </c>
      <c r="AI69" s="222">
        <f t="shared" si="16"/>
        <v>0</v>
      </c>
      <c r="AJ69" s="207">
        <v>0</v>
      </c>
      <c r="AK69" s="48">
        <v>0</v>
      </c>
      <c r="AL69" s="222">
        <f t="shared" si="17"/>
        <v>6</v>
      </c>
      <c r="AM69" s="207">
        <v>0</v>
      </c>
      <c r="AN69" s="48">
        <v>6</v>
      </c>
      <c r="AO69" s="222">
        <f t="shared" si="18"/>
        <v>10</v>
      </c>
      <c r="AP69" s="223">
        <v>0</v>
      </c>
      <c r="AQ69" s="187">
        <f t="shared" si="54"/>
        <v>10</v>
      </c>
      <c r="AR69" s="222">
        <f t="shared" si="52"/>
        <v>11</v>
      </c>
      <c r="AS69" s="223">
        <v>0</v>
      </c>
      <c r="AT69" s="187">
        <f t="shared" si="55"/>
        <v>11</v>
      </c>
      <c r="AU69" s="222">
        <f t="shared" si="20"/>
        <v>1</v>
      </c>
      <c r="AV69" s="207">
        <v>0</v>
      </c>
      <c r="AW69" s="49">
        <v>1</v>
      </c>
      <c r="AX69" s="222">
        <f t="shared" si="21"/>
        <v>5</v>
      </c>
      <c r="AY69" s="207">
        <v>0</v>
      </c>
      <c r="AZ69" s="48">
        <v>5</v>
      </c>
      <c r="BA69" s="222">
        <f t="shared" si="22"/>
        <v>17</v>
      </c>
      <c r="BB69" s="207">
        <v>0</v>
      </c>
      <c r="BC69" s="48">
        <v>17</v>
      </c>
      <c r="BD69" s="222">
        <f t="shared" si="23"/>
        <v>23</v>
      </c>
      <c r="BE69" s="223">
        <v>0</v>
      </c>
      <c r="BF69" s="187">
        <f t="shared" si="56"/>
        <v>23</v>
      </c>
      <c r="BG69" s="222">
        <f t="shared" si="24"/>
        <v>34</v>
      </c>
      <c r="BH69" s="223">
        <v>0</v>
      </c>
      <c r="BI69" s="187">
        <f t="shared" si="57"/>
        <v>34</v>
      </c>
      <c r="BJ69" s="222">
        <f t="shared" si="25"/>
        <v>11</v>
      </c>
      <c r="BK69" s="207">
        <v>0</v>
      </c>
      <c r="BL69" s="48">
        <v>11</v>
      </c>
      <c r="BM69" s="222">
        <f t="shared" si="26"/>
        <v>5</v>
      </c>
      <c r="BN69" s="207">
        <v>0</v>
      </c>
      <c r="BO69" s="48">
        <v>5</v>
      </c>
      <c r="BP69" s="222">
        <f t="shared" si="27"/>
        <v>0</v>
      </c>
      <c r="BQ69" s="207">
        <v>0</v>
      </c>
      <c r="BR69" s="48"/>
      <c r="BS69" s="224">
        <f t="shared" si="28"/>
        <v>16</v>
      </c>
      <c r="BT69" s="225">
        <v>0</v>
      </c>
      <c r="BU69" s="152">
        <f t="shared" si="58"/>
        <v>16</v>
      </c>
      <c r="BV69" s="224">
        <f t="shared" si="29"/>
        <v>50</v>
      </c>
      <c r="BW69" s="225">
        <v>0</v>
      </c>
      <c r="BX69" s="51">
        <f t="shared" si="59"/>
        <v>50</v>
      </c>
      <c r="BY69" s="54">
        <f>BV69/Q69</f>
        <v>0.52083333333333337</v>
      </c>
    </row>
    <row r="70" spans="2:80" ht="20.25" customHeight="1" thickBot="1" x14ac:dyDescent="0.3">
      <c r="B70" s="797"/>
      <c r="C70" s="795"/>
      <c r="D70" s="617" t="s">
        <v>32</v>
      </c>
      <c r="E70" s="214">
        <f t="shared" si="0"/>
        <v>480</v>
      </c>
      <c r="F70" s="161">
        <f t="shared" si="1"/>
        <v>5.7060000000000004</v>
      </c>
      <c r="G70" s="76">
        <f>F70/E70</f>
        <v>1.18875E-2</v>
      </c>
      <c r="H70" s="239">
        <f t="shared" si="3"/>
        <v>207.899</v>
      </c>
      <c r="I70" s="239">
        <f t="shared" si="4"/>
        <v>213.60499999999999</v>
      </c>
      <c r="J70" s="76">
        <f>I70/E70</f>
        <v>0.44501041666666663</v>
      </c>
      <c r="K70" s="239">
        <f t="shared" si="6"/>
        <v>283.27300000000002</v>
      </c>
      <c r="L70" s="239">
        <f t="shared" si="7"/>
        <v>496.87800000000004</v>
      </c>
      <c r="M70" s="76">
        <f>L70/E70</f>
        <v>1.0351625</v>
      </c>
      <c r="N70" s="239">
        <f t="shared" si="9"/>
        <v>188.12799999999999</v>
      </c>
      <c r="O70" s="239">
        <f t="shared" si="32"/>
        <v>685.00600000000009</v>
      </c>
      <c r="P70" s="108">
        <f>O70/E70</f>
        <v>1.4270958333333335</v>
      </c>
      <c r="Q70" s="162">
        <f t="shared" si="10"/>
        <v>480</v>
      </c>
      <c r="R70" s="163">
        <v>0</v>
      </c>
      <c r="S70" s="626">
        <f>S69*5</f>
        <v>480</v>
      </c>
      <c r="T70" s="164">
        <f t="shared" si="11"/>
        <v>0</v>
      </c>
      <c r="U70" s="165">
        <v>0</v>
      </c>
      <c r="V70" s="99"/>
      <c r="W70" s="164">
        <f t="shared" si="12"/>
        <v>0</v>
      </c>
      <c r="X70" s="165">
        <v>0</v>
      </c>
      <c r="Y70" s="99"/>
      <c r="Z70" s="164">
        <f t="shared" si="13"/>
        <v>5.7060000000000004</v>
      </c>
      <c r="AA70" s="165">
        <v>0</v>
      </c>
      <c r="AB70" s="99">
        <v>5.7060000000000004</v>
      </c>
      <c r="AC70" s="226">
        <f t="shared" si="14"/>
        <v>5.7060000000000004</v>
      </c>
      <c r="AD70" s="198">
        <v>0</v>
      </c>
      <c r="AE70" s="199">
        <f t="shared" si="53"/>
        <v>5.7060000000000004</v>
      </c>
      <c r="AF70" s="226">
        <f t="shared" si="15"/>
        <v>30.658999999999999</v>
      </c>
      <c r="AG70" s="197">
        <v>0</v>
      </c>
      <c r="AH70" s="99">
        <v>30.658999999999999</v>
      </c>
      <c r="AI70" s="226">
        <f t="shared" si="16"/>
        <v>0</v>
      </c>
      <c r="AJ70" s="197">
        <v>0</v>
      </c>
      <c r="AK70" s="99">
        <v>0</v>
      </c>
      <c r="AL70" s="226">
        <f t="shared" si="17"/>
        <v>177.24</v>
      </c>
      <c r="AM70" s="197">
        <v>0</v>
      </c>
      <c r="AN70" s="99">
        <v>177.24</v>
      </c>
      <c r="AO70" s="226">
        <f t="shared" si="18"/>
        <v>207.899</v>
      </c>
      <c r="AP70" s="198">
        <v>0</v>
      </c>
      <c r="AQ70" s="199">
        <f t="shared" si="54"/>
        <v>207.899</v>
      </c>
      <c r="AR70" s="226">
        <f t="shared" si="52"/>
        <v>213.60499999999999</v>
      </c>
      <c r="AS70" s="198">
        <v>0</v>
      </c>
      <c r="AT70" s="199">
        <f t="shared" si="55"/>
        <v>213.60499999999999</v>
      </c>
      <c r="AU70" s="226">
        <f t="shared" si="20"/>
        <v>1.7669999999999999</v>
      </c>
      <c r="AV70" s="197">
        <v>0</v>
      </c>
      <c r="AW70" s="100">
        <v>1.7669999999999999</v>
      </c>
      <c r="AX70" s="226">
        <f t="shared" si="21"/>
        <v>70.435000000000002</v>
      </c>
      <c r="AY70" s="197">
        <v>0</v>
      </c>
      <c r="AZ70" s="99">
        <v>70.435000000000002</v>
      </c>
      <c r="BA70" s="226">
        <f t="shared" si="22"/>
        <v>211.071</v>
      </c>
      <c r="BB70" s="197">
        <v>0</v>
      </c>
      <c r="BC70" s="99">
        <v>211.071</v>
      </c>
      <c r="BD70" s="226">
        <f t="shared" si="23"/>
        <v>283.27300000000002</v>
      </c>
      <c r="BE70" s="198">
        <v>0</v>
      </c>
      <c r="BF70" s="199">
        <f t="shared" si="56"/>
        <v>283.27300000000002</v>
      </c>
      <c r="BG70" s="226">
        <f t="shared" si="24"/>
        <v>496.87800000000004</v>
      </c>
      <c r="BH70" s="198">
        <v>0</v>
      </c>
      <c r="BI70" s="199">
        <f t="shared" si="57"/>
        <v>496.87800000000004</v>
      </c>
      <c r="BJ70" s="226">
        <f t="shared" si="25"/>
        <v>82.028000000000006</v>
      </c>
      <c r="BK70" s="197">
        <v>0</v>
      </c>
      <c r="BL70" s="99">
        <v>82.028000000000006</v>
      </c>
      <c r="BM70" s="226">
        <f t="shared" si="26"/>
        <v>106.1</v>
      </c>
      <c r="BN70" s="197">
        <v>0</v>
      </c>
      <c r="BO70" s="99">
        <v>106.1</v>
      </c>
      <c r="BP70" s="226">
        <f t="shared" si="27"/>
        <v>0</v>
      </c>
      <c r="BQ70" s="197">
        <v>0</v>
      </c>
      <c r="BR70" s="99"/>
      <c r="BS70" s="227">
        <f t="shared" si="28"/>
        <v>188.12799999999999</v>
      </c>
      <c r="BT70" s="200">
        <v>0</v>
      </c>
      <c r="BU70" s="120">
        <f t="shared" si="58"/>
        <v>188.12799999999999</v>
      </c>
      <c r="BV70" s="227">
        <f t="shared" si="29"/>
        <v>685.00600000000009</v>
      </c>
      <c r="BW70" s="200">
        <v>0</v>
      </c>
      <c r="BX70" s="152">
        <f t="shared" si="59"/>
        <v>685.00600000000009</v>
      </c>
      <c r="BY70" s="122">
        <f>BV70/Q70</f>
        <v>1.4270958333333335</v>
      </c>
    </row>
    <row r="71" spans="2:80" ht="17.25" customHeight="1" x14ac:dyDescent="0.25">
      <c r="B71" s="796" t="s">
        <v>102</v>
      </c>
      <c r="C71" s="800" t="s">
        <v>103</v>
      </c>
      <c r="D71" s="616" t="s">
        <v>104</v>
      </c>
      <c r="E71" s="186">
        <f t="shared" ref="E71:E103" si="65">Q71</f>
        <v>0</v>
      </c>
      <c r="F71" s="240">
        <f t="shared" ref="F71:F103" si="66">AC71</f>
        <v>0.1283</v>
      </c>
      <c r="G71" s="40"/>
      <c r="H71" s="42">
        <f t="shared" ref="H71:H103" si="67">AO71</f>
        <v>2E-3</v>
      </c>
      <c r="I71" s="42">
        <f t="shared" ref="I71:I103" si="68">AR71</f>
        <v>0.1303</v>
      </c>
      <c r="J71" s="40"/>
      <c r="K71" s="42">
        <f t="shared" ref="K71:K103" si="69">BD71</f>
        <v>0</v>
      </c>
      <c r="L71" s="42">
        <f t="shared" ref="L71:L103" si="70">BG71</f>
        <v>0.1303</v>
      </c>
      <c r="M71" s="40"/>
      <c r="N71" s="42">
        <f t="shared" ref="N71:N103" si="71">BS71</f>
        <v>0</v>
      </c>
      <c r="O71" s="42">
        <f t="shared" si="32"/>
        <v>0.1303</v>
      </c>
      <c r="P71" s="40"/>
      <c r="Q71" s="80">
        <f t="shared" ref="Q71:Q103" si="72">R71+S71</f>
        <v>0</v>
      </c>
      <c r="R71" s="81">
        <v>0</v>
      </c>
      <c r="S71" s="624"/>
      <c r="T71" s="82">
        <f t="shared" ref="T71:T103" si="73">U71+V71</f>
        <v>8.3000000000000001E-3</v>
      </c>
      <c r="U71" s="83">
        <v>0</v>
      </c>
      <c r="V71" s="48">
        <v>8.3000000000000001E-3</v>
      </c>
      <c r="W71" s="82">
        <f t="shared" ref="W71:W103" si="74">X71+Y71</f>
        <v>0.105</v>
      </c>
      <c r="X71" s="83">
        <v>0</v>
      </c>
      <c r="Y71" s="48">
        <v>0.105</v>
      </c>
      <c r="Z71" s="82">
        <f t="shared" ref="Z71:Z103" si="75">AA71+AB71</f>
        <v>1.4999999999999999E-2</v>
      </c>
      <c r="AA71" s="83">
        <v>0</v>
      </c>
      <c r="AB71" s="48">
        <v>1.4999999999999999E-2</v>
      </c>
      <c r="AC71" s="222">
        <f t="shared" ref="AC71:AC103" si="76">AD71+AE71</f>
        <v>0.1283</v>
      </c>
      <c r="AD71" s="223">
        <v>0</v>
      </c>
      <c r="AE71" s="207">
        <f t="shared" si="53"/>
        <v>0.1283</v>
      </c>
      <c r="AF71" s="222">
        <f t="shared" ref="AF71:AF103" si="77">AG71+AH71</f>
        <v>2E-3</v>
      </c>
      <c r="AG71" s="207">
        <v>0</v>
      </c>
      <c r="AH71" s="48">
        <v>2E-3</v>
      </c>
      <c r="AI71" s="222">
        <f t="shared" ref="AI71:AI103" si="78">AJ71+AK71</f>
        <v>0</v>
      </c>
      <c r="AJ71" s="207">
        <v>0</v>
      </c>
      <c r="AK71" s="48">
        <v>0</v>
      </c>
      <c r="AL71" s="222">
        <f t="shared" ref="AL71:AL103" si="79">AM71+AN71</f>
        <v>0</v>
      </c>
      <c r="AM71" s="207">
        <v>0</v>
      </c>
      <c r="AN71" s="48">
        <v>0</v>
      </c>
      <c r="AO71" s="222">
        <f t="shared" ref="AO71:AO103" si="80">AP71+AQ71</f>
        <v>2E-3</v>
      </c>
      <c r="AP71" s="223">
        <v>0</v>
      </c>
      <c r="AQ71" s="207">
        <f t="shared" si="54"/>
        <v>2E-3</v>
      </c>
      <c r="AR71" s="222">
        <f t="shared" si="52"/>
        <v>0.1303</v>
      </c>
      <c r="AS71" s="223">
        <v>0</v>
      </c>
      <c r="AT71" s="207">
        <f t="shared" si="55"/>
        <v>0.1303</v>
      </c>
      <c r="AU71" s="222">
        <f t="shared" ref="AU71:AU103" si="81">AV71+AW71</f>
        <v>0</v>
      </c>
      <c r="AV71" s="207">
        <v>0</v>
      </c>
      <c r="AW71" s="49">
        <v>0</v>
      </c>
      <c r="AX71" s="222">
        <f t="shared" ref="AX71:AX103" si="82">AY71+AZ71</f>
        <v>0</v>
      </c>
      <c r="AY71" s="207">
        <v>0</v>
      </c>
      <c r="AZ71" s="48">
        <v>0</v>
      </c>
      <c r="BA71" s="222">
        <f t="shared" ref="BA71:BA103" si="83">BB71+BC71</f>
        <v>0</v>
      </c>
      <c r="BB71" s="207">
        <v>0</v>
      </c>
      <c r="BC71" s="48">
        <v>0</v>
      </c>
      <c r="BD71" s="222">
        <f t="shared" ref="BD71:BD103" si="84">BE71+BF71</f>
        <v>0</v>
      </c>
      <c r="BE71" s="223">
        <v>0</v>
      </c>
      <c r="BF71" s="207">
        <f t="shared" si="56"/>
        <v>0</v>
      </c>
      <c r="BG71" s="222">
        <f t="shared" ref="BG71:BG103" si="85">BH71+BI71</f>
        <v>0.1303</v>
      </c>
      <c r="BH71" s="223">
        <v>0</v>
      </c>
      <c r="BI71" s="207">
        <f t="shared" si="57"/>
        <v>0.1303</v>
      </c>
      <c r="BJ71" s="222">
        <f t="shared" ref="BJ71:BJ103" si="86">BK71+BL71</f>
        <v>0</v>
      </c>
      <c r="BK71" s="207">
        <v>0</v>
      </c>
      <c r="BL71" s="48">
        <v>0</v>
      </c>
      <c r="BM71" s="222">
        <f t="shared" ref="BM71:BM103" si="87">BN71+BO71</f>
        <v>0</v>
      </c>
      <c r="BN71" s="207">
        <v>0</v>
      </c>
      <c r="BO71" s="48">
        <v>0</v>
      </c>
      <c r="BP71" s="222">
        <f t="shared" ref="BP71:BP103" si="88">BQ71+BR71</f>
        <v>0</v>
      </c>
      <c r="BQ71" s="207">
        <v>0</v>
      </c>
      <c r="BR71" s="48"/>
      <c r="BS71" s="224">
        <f t="shared" ref="BS71:BS103" si="89">BT71+BU71</f>
        <v>0</v>
      </c>
      <c r="BT71" s="225">
        <v>0</v>
      </c>
      <c r="BU71" s="51">
        <f t="shared" si="58"/>
        <v>0</v>
      </c>
      <c r="BV71" s="224">
        <f t="shared" ref="BV71:BV103" si="90">BW71+BX71</f>
        <v>0.1303</v>
      </c>
      <c r="BW71" s="225">
        <v>0</v>
      </c>
      <c r="BX71" s="51">
        <f t="shared" si="59"/>
        <v>0.1303</v>
      </c>
      <c r="BY71" s="193"/>
    </row>
    <row r="72" spans="2:80" ht="16.95" customHeight="1" thickBot="1" x14ac:dyDescent="0.3">
      <c r="B72" s="797"/>
      <c r="C72" s="801"/>
      <c r="D72" s="617" t="s">
        <v>32</v>
      </c>
      <c r="E72" s="214">
        <f t="shared" si="65"/>
        <v>0</v>
      </c>
      <c r="F72" s="161">
        <f t="shared" si="66"/>
        <v>235.012</v>
      </c>
      <c r="G72" s="108"/>
      <c r="H72" s="110">
        <f t="shared" si="67"/>
        <v>4.1029999999999998</v>
      </c>
      <c r="I72" s="110">
        <f t="shared" si="68"/>
        <v>239.11500000000001</v>
      </c>
      <c r="J72" s="108"/>
      <c r="K72" s="110">
        <f t="shared" si="69"/>
        <v>0</v>
      </c>
      <c r="L72" s="110">
        <f t="shared" si="70"/>
        <v>239.11500000000001</v>
      </c>
      <c r="M72" s="108"/>
      <c r="N72" s="110">
        <f t="shared" si="71"/>
        <v>0</v>
      </c>
      <c r="O72" s="110">
        <f t="shared" si="32"/>
        <v>239.11500000000001</v>
      </c>
      <c r="P72" s="108"/>
      <c r="Q72" s="230">
        <f t="shared" si="72"/>
        <v>0</v>
      </c>
      <c r="R72" s="231">
        <v>0</v>
      </c>
      <c r="S72" s="632">
        <f>S71*6.1745</f>
        <v>0</v>
      </c>
      <c r="T72" s="232">
        <f t="shared" si="73"/>
        <v>25.291</v>
      </c>
      <c r="U72" s="233">
        <v>0</v>
      </c>
      <c r="V72" s="99">
        <v>25.291</v>
      </c>
      <c r="W72" s="232">
        <f t="shared" si="74"/>
        <v>102.27</v>
      </c>
      <c r="X72" s="233">
        <v>0</v>
      </c>
      <c r="Y72" s="99">
        <v>102.27</v>
      </c>
      <c r="Z72" s="232">
        <f t="shared" si="75"/>
        <v>107.45099999999999</v>
      </c>
      <c r="AA72" s="233">
        <v>0</v>
      </c>
      <c r="AB72" s="99">
        <v>107.45099999999999</v>
      </c>
      <c r="AC72" s="198">
        <f t="shared" si="76"/>
        <v>235.012</v>
      </c>
      <c r="AD72" s="198">
        <v>0</v>
      </c>
      <c r="AE72" s="197">
        <f t="shared" si="53"/>
        <v>235.012</v>
      </c>
      <c r="AF72" s="198">
        <f t="shared" si="77"/>
        <v>4.1029999999999998</v>
      </c>
      <c r="AG72" s="197">
        <v>0</v>
      </c>
      <c r="AH72" s="99">
        <v>4.1029999999999998</v>
      </c>
      <c r="AI72" s="198">
        <f t="shared" si="78"/>
        <v>0</v>
      </c>
      <c r="AJ72" s="197">
        <v>0</v>
      </c>
      <c r="AK72" s="99">
        <v>0</v>
      </c>
      <c r="AL72" s="198">
        <f t="shared" si="79"/>
        <v>0</v>
      </c>
      <c r="AM72" s="197">
        <v>0</v>
      </c>
      <c r="AN72" s="99">
        <v>0</v>
      </c>
      <c r="AO72" s="198">
        <f t="shared" si="80"/>
        <v>4.1029999999999998</v>
      </c>
      <c r="AP72" s="198">
        <v>0</v>
      </c>
      <c r="AQ72" s="197">
        <f t="shared" si="54"/>
        <v>4.1029999999999998</v>
      </c>
      <c r="AR72" s="198">
        <f t="shared" si="52"/>
        <v>239.11500000000001</v>
      </c>
      <c r="AS72" s="198">
        <v>0</v>
      </c>
      <c r="AT72" s="197">
        <f t="shared" si="55"/>
        <v>239.11500000000001</v>
      </c>
      <c r="AU72" s="198">
        <f t="shared" si="81"/>
        <v>0</v>
      </c>
      <c r="AV72" s="197">
        <v>0</v>
      </c>
      <c r="AW72" s="100">
        <v>0</v>
      </c>
      <c r="AX72" s="198">
        <f t="shared" si="82"/>
        <v>0</v>
      </c>
      <c r="AY72" s="197">
        <v>0</v>
      </c>
      <c r="AZ72" s="99">
        <v>0</v>
      </c>
      <c r="BA72" s="198">
        <f t="shared" si="83"/>
        <v>0</v>
      </c>
      <c r="BB72" s="197">
        <v>0</v>
      </c>
      <c r="BC72" s="99">
        <v>0</v>
      </c>
      <c r="BD72" s="198">
        <f t="shared" si="84"/>
        <v>0</v>
      </c>
      <c r="BE72" s="198">
        <v>0</v>
      </c>
      <c r="BF72" s="197">
        <f t="shared" si="56"/>
        <v>0</v>
      </c>
      <c r="BG72" s="198">
        <f t="shared" si="85"/>
        <v>239.11500000000001</v>
      </c>
      <c r="BH72" s="198">
        <v>0</v>
      </c>
      <c r="BI72" s="197">
        <f t="shared" si="57"/>
        <v>239.11500000000001</v>
      </c>
      <c r="BJ72" s="198">
        <f t="shared" si="86"/>
        <v>0</v>
      </c>
      <c r="BK72" s="197">
        <v>0</v>
      </c>
      <c r="BL72" s="99">
        <v>0</v>
      </c>
      <c r="BM72" s="198">
        <f t="shared" si="87"/>
        <v>0</v>
      </c>
      <c r="BN72" s="197">
        <v>0</v>
      </c>
      <c r="BO72" s="99">
        <v>0</v>
      </c>
      <c r="BP72" s="198">
        <f t="shared" si="88"/>
        <v>0</v>
      </c>
      <c r="BQ72" s="197">
        <v>0</v>
      </c>
      <c r="BR72" s="99"/>
      <c r="BS72" s="200">
        <f t="shared" si="89"/>
        <v>0</v>
      </c>
      <c r="BT72" s="200">
        <v>0</v>
      </c>
      <c r="BU72" s="119">
        <f t="shared" si="58"/>
        <v>0</v>
      </c>
      <c r="BV72" s="200">
        <f t="shared" si="90"/>
        <v>239.11500000000001</v>
      </c>
      <c r="BW72" s="200">
        <v>0</v>
      </c>
      <c r="BX72" s="152">
        <f t="shared" si="59"/>
        <v>239.11500000000001</v>
      </c>
      <c r="BY72" s="228"/>
    </row>
    <row r="73" spans="2:80" ht="17.25" customHeight="1" x14ac:dyDescent="0.25">
      <c r="B73" s="796" t="s">
        <v>105</v>
      </c>
      <c r="C73" s="800" t="s">
        <v>106</v>
      </c>
      <c r="D73" s="618" t="s">
        <v>99</v>
      </c>
      <c r="E73" s="202">
        <f t="shared" si="65"/>
        <v>0.14499999999999999</v>
      </c>
      <c r="F73" s="42">
        <f t="shared" si="66"/>
        <v>0</v>
      </c>
      <c r="G73" s="40">
        <v>0</v>
      </c>
      <c r="H73" s="42">
        <f t="shared" si="67"/>
        <v>1.0999999999999999E-2</v>
      </c>
      <c r="I73" s="42">
        <f t="shared" si="68"/>
        <v>1.0999999999999999E-2</v>
      </c>
      <c r="J73" s="242">
        <v>0</v>
      </c>
      <c r="K73" s="42">
        <f t="shared" si="69"/>
        <v>0</v>
      </c>
      <c r="L73" s="42">
        <f t="shared" si="70"/>
        <v>1.0999999999999999E-2</v>
      </c>
      <c r="M73" s="242">
        <f t="shared" ref="M73:M98" si="91">L73/E73</f>
        <v>7.586206896551724E-2</v>
      </c>
      <c r="N73" s="42">
        <f t="shared" si="71"/>
        <v>0.20899999999999999</v>
      </c>
      <c r="O73" s="42">
        <f t="shared" ref="O73:O103" si="92">BV73</f>
        <v>0.22</v>
      </c>
      <c r="P73" s="242">
        <f t="shared" ref="P73:P98" si="93">O73/E73</f>
        <v>1.517241379310345</v>
      </c>
      <c r="Q73" s="44">
        <f t="shared" si="72"/>
        <v>0.14499999999999999</v>
      </c>
      <c r="R73" s="45">
        <v>0</v>
      </c>
      <c r="S73" s="622">
        <v>0.14499999999999999</v>
      </c>
      <c r="T73" s="46">
        <f t="shared" si="73"/>
        <v>0</v>
      </c>
      <c r="U73" s="47">
        <v>0</v>
      </c>
      <c r="V73" s="48"/>
      <c r="W73" s="46">
        <f t="shared" si="74"/>
        <v>0</v>
      </c>
      <c r="X73" s="47">
        <v>0</v>
      </c>
      <c r="Y73" s="48"/>
      <c r="Z73" s="46">
        <f t="shared" si="75"/>
        <v>0</v>
      </c>
      <c r="AA73" s="47">
        <v>0</v>
      </c>
      <c r="AB73" s="48"/>
      <c r="AC73" s="188">
        <f t="shared" si="76"/>
        <v>0</v>
      </c>
      <c r="AD73" s="188">
        <v>0</v>
      </c>
      <c r="AE73" s="187">
        <f t="shared" si="53"/>
        <v>0</v>
      </c>
      <c r="AF73" s="188">
        <f t="shared" si="77"/>
        <v>3.0000000000000001E-3</v>
      </c>
      <c r="AG73" s="187">
        <v>0</v>
      </c>
      <c r="AH73" s="48">
        <v>3.0000000000000001E-3</v>
      </c>
      <c r="AI73" s="188">
        <f t="shared" si="78"/>
        <v>0</v>
      </c>
      <c r="AJ73" s="187">
        <v>0</v>
      </c>
      <c r="AK73" s="48">
        <v>0</v>
      </c>
      <c r="AL73" s="188">
        <f t="shared" si="79"/>
        <v>8.0000000000000002E-3</v>
      </c>
      <c r="AM73" s="187">
        <v>0</v>
      </c>
      <c r="AN73" s="48">
        <v>8.0000000000000002E-3</v>
      </c>
      <c r="AO73" s="188">
        <f t="shared" si="80"/>
        <v>1.0999999999999999E-2</v>
      </c>
      <c r="AP73" s="188">
        <v>0</v>
      </c>
      <c r="AQ73" s="187">
        <f t="shared" si="54"/>
        <v>1.0999999999999999E-2</v>
      </c>
      <c r="AR73" s="188">
        <f t="shared" si="52"/>
        <v>1.0999999999999999E-2</v>
      </c>
      <c r="AS73" s="188">
        <v>0</v>
      </c>
      <c r="AT73" s="187">
        <f t="shared" si="55"/>
        <v>1.0999999999999999E-2</v>
      </c>
      <c r="AU73" s="188">
        <f t="shared" si="81"/>
        <v>0</v>
      </c>
      <c r="AV73" s="187">
        <v>0</v>
      </c>
      <c r="AW73" s="49">
        <v>0</v>
      </c>
      <c r="AX73" s="188">
        <f t="shared" si="82"/>
        <v>0</v>
      </c>
      <c r="AY73" s="187">
        <v>0</v>
      </c>
      <c r="AZ73" s="48">
        <v>0</v>
      </c>
      <c r="BA73" s="188">
        <f t="shared" si="83"/>
        <v>0</v>
      </c>
      <c r="BB73" s="187">
        <v>0</v>
      </c>
      <c r="BC73" s="48">
        <v>0</v>
      </c>
      <c r="BD73" s="188">
        <f t="shared" si="84"/>
        <v>0</v>
      </c>
      <c r="BE73" s="188">
        <v>0</v>
      </c>
      <c r="BF73" s="187">
        <f t="shared" si="56"/>
        <v>0</v>
      </c>
      <c r="BG73" s="188">
        <f t="shared" si="85"/>
        <v>1.0999999999999999E-2</v>
      </c>
      <c r="BH73" s="188">
        <v>0</v>
      </c>
      <c r="BI73" s="207">
        <f t="shared" si="57"/>
        <v>1.0999999999999999E-2</v>
      </c>
      <c r="BJ73" s="188">
        <f t="shared" si="86"/>
        <v>0.20899999999999999</v>
      </c>
      <c r="BK73" s="187">
        <v>0</v>
      </c>
      <c r="BL73" s="48">
        <v>0.20899999999999999</v>
      </c>
      <c r="BM73" s="188">
        <f t="shared" si="87"/>
        <v>0</v>
      </c>
      <c r="BN73" s="187">
        <v>0</v>
      </c>
      <c r="BO73" s="48">
        <v>0</v>
      </c>
      <c r="BP73" s="188">
        <f t="shared" si="88"/>
        <v>0</v>
      </c>
      <c r="BQ73" s="187">
        <v>0</v>
      </c>
      <c r="BR73" s="48"/>
      <c r="BS73" s="151">
        <f t="shared" si="89"/>
        <v>0.20899999999999999</v>
      </c>
      <c r="BT73" s="151">
        <v>0</v>
      </c>
      <c r="BU73" s="152">
        <f t="shared" si="58"/>
        <v>0.20899999999999999</v>
      </c>
      <c r="BV73" s="151">
        <f t="shared" si="90"/>
        <v>0.22</v>
      </c>
      <c r="BW73" s="151">
        <v>0</v>
      </c>
      <c r="BX73" s="51">
        <f t="shared" si="59"/>
        <v>0.22</v>
      </c>
      <c r="BY73" s="54">
        <v>0</v>
      </c>
    </row>
    <row r="74" spans="2:80" ht="16.95" customHeight="1" thickBot="1" x14ac:dyDescent="0.3">
      <c r="B74" s="797"/>
      <c r="C74" s="801"/>
      <c r="D74" s="617" t="s">
        <v>32</v>
      </c>
      <c r="E74" s="186">
        <f t="shared" si="65"/>
        <v>86.743205000000003</v>
      </c>
      <c r="F74" s="240">
        <f t="shared" si="66"/>
        <v>0</v>
      </c>
      <c r="G74" s="243">
        <v>0</v>
      </c>
      <c r="H74" s="244">
        <f t="shared" si="67"/>
        <v>14.457000000000001</v>
      </c>
      <c r="I74" s="244">
        <f t="shared" si="68"/>
        <v>14.457000000000001</v>
      </c>
      <c r="J74" s="243">
        <v>0</v>
      </c>
      <c r="K74" s="244">
        <f t="shared" si="69"/>
        <v>0</v>
      </c>
      <c r="L74" s="244">
        <f t="shared" si="70"/>
        <v>14.457000000000001</v>
      </c>
      <c r="M74" s="243">
        <f t="shared" si="91"/>
        <v>0.16666435140366326</v>
      </c>
      <c r="N74" s="244">
        <f t="shared" si="71"/>
        <v>286.95800000000003</v>
      </c>
      <c r="O74" s="244">
        <f t="shared" si="92"/>
        <v>301.41500000000002</v>
      </c>
      <c r="P74" s="236">
        <f t="shared" si="93"/>
        <v>3.4747966713934537</v>
      </c>
      <c r="Q74" s="162">
        <f t="shared" si="72"/>
        <v>86.743205000000003</v>
      </c>
      <c r="R74" s="163">
        <v>0</v>
      </c>
      <c r="S74" s="626">
        <f>S73*598.229</f>
        <v>86.743205000000003</v>
      </c>
      <c r="T74" s="164">
        <f t="shared" si="73"/>
        <v>0</v>
      </c>
      <c r="U74" s="165">
        <v>0</v>
      </c>
      <c r="V74" s="99"/>
      <c r="W74" s="164">
        <f t="shared" si="74"/>
        <v>0</v>
      </c>
      <c r="X74" s="165">
        <v>0</v>
      </c>
      <c r="Y74" s="99"/>
      <c r="Z74" s="164">
        <f t="shared" si="75"/>
        <v>0</v>
      </c>
      <c r="AA74" s="165">
        <v>0</v>
      </c>
      <c r="AB74" s="99"/>
      <c r="AC74" s="198">
        <f t="shared" si="76"/>
        <v>0</v>
      </c>
      <c r="AD74" s="198">
        <v>0</v>
      </c>
      <c r="AE74" s="197">
        <f t="shared" si="53"/>
        <v>0</v>
      </c>
      <c r="AF74" s="198">
        <f t="shared" si="77"/>
        <v>6.2960000000000003</v>
      </c>
      <c r="AG74" s="197">
        <v>0</v>
      </c>
      <c r="AH74" s="99">
        <v>6.2960000000000003</v>
      </c>
      <c r="AI74" s="198">
        <f t="shared" si="78"/>
        <v>0</v>
      </c>
      <c r="AJ74" s="197">
        <v>0</v>
      </c>
      <c r="AK74" s="99">
        <v>0</v>
      </c>
      <c r="AL74" s="198">
        <f t="shared" si="79"/>
        <v>8.1609999999999996</v>
      </c>
      <c r="AM74" s="197">
        <v>0</v>
      </c>
      <c r="AN74" s="99">
        <v>8.1609999999999996</v>
      </c>
      <c r="AO74" s="198">
        <f t="shared" si="80"/>
        <v>14.457000000000001</v>
      </c>
      <c r="AP74" s="198">
        <v>0</v>
      </c>
      <c r="AQ74" s="197">
        <f t="shared" si="54"/>
        <v>14.457000000000001</v>
      </c>
      <c r="AR74" s="198">
        <f t="shared" si="52"/>
        <v>14.457000000000001</v>
      </c>
      <c r="AS74" s="198">
        <v>0</v>
      </c>
      <c r="AT74" s="197">
        <f t="shared" si="55"/>
        <v>14.457000000000001</v>
      </c>
      <c r="AU74" s="198">
        <f t="shared" si="81"/>
        <v>0</v>
      </c>
      <c r="AV74" s="197">
        <v>0</v>
      </c>
      <c r="AW74" s="100">
        <v>0</v>
      </c>
      <c r="AX74" s="198">
        <f t="shared" si="82"/>
        <v>0</v>
      </c>
      <c r="AY74" s="197">
        <v>0</v>
      </c>
      <c r="AZ74" s="99">
        <v>0</v>
      </c>
      <c r="BA74" s="198">
        <f t="shared" si="83"/>
        <v>0</v>
      </c>
      <c r="BB74" s="197">
        <v>0</v>
      </c>
      <c r="BC74" s="99">
        <v>0</v>
      </c>
      <c r="BD74" s="198">
        <f t="shared" si="84"/>
        <v>0</v>
      </c>
      <c r="BE74" s="198">
        <v>0</v>
      </c>
      <c r="BF74" s="197">
        <f t="shared" si="56"/>
        <v>0</v>
      </c>
      <c r="BG74" s="198">
        <f t="shared" si="85"/>
        <v>14.457000000000001</v>
      </c>
      <c r="BH74" s="198">
        <v>0</v>
      </c>
      <c r="BI74" s="197">
        <f t="shared" si="57"/>
        <v>14.457000000000001</v>
      </c>
      <c r="BJ74" s="198">
        <f t="shared" si="86"/>
        <v>286.95800000000003</v>
      </c>
      <c r="BK74" s="197">
        <v>0</v>
      </c>
      <c r="BL74" s="99">
        <v>286.95800000000003</v>
      </c>
      <c r="BM74" s="198">
        <f t="shared" si="87"/>
        <v>0</v>
      </c>
      <c r="BN74" s="197">
        <v>0</v>
      </c>
      <c r="BO74" s="99">
        <v>0</v>
      </c>
      <c r="BP74" s="198">
        <f t="shared" si="88"/>
        <v>0</v>
      </c>
      <c r="BQ74" s="197">
        <v>0</v>
      </c>
      <c r="BR74" s="99"/>
      <c r="BS74" s="200">
        <f t="shared" si="89"/>
        <v>286.95800000000003</v>
      </c>
      <c r="BT74" s="200">
        <v>0</v>
      </c>
      <c r="BU74" s="119">
        <f t="shared" si="58"/>
        <v>286.95800000000003</v>
      </c>
      <c r="BV74" s="200">
        <f t="shared" si="90"/>
        <v>301.41500000000002</v>
      </c>
      <c r="BW74" s="200">
        <v>0</v>
      </c>
      <c r="BX74" s="241">
        <f t="shared" si="59"/>
        <v>301.41500000000002</v>
      </c>
      <c r="BY74" s="122">
        <v>0</v>
      </c>
    </row>
    <row r="75" spans="2:80" ht="17.25" customHeight="1" x14ac:dyDescent="0.25">
      <c r="B75" s="796" t="s">
        <v>107</v>
      </c>
      <c r="C75" s="814" t="s">
        <v>108</v>
      </c>
      <c r="D75" s="245" t="s">
        <v>57</v>
      </c>
      <c r="E75" s="202">
        <f t="shared" si="65"/>
        <v>181</v>
      </c>
      <c r="F75" s="42">
        <f t="shared" si="66"/>
        <v>223</v>
      </c>
      <c r="G75" s="246">
        <f t="shared" ref="G75:G98" si="94">F75/E75</f>
        <v>1.2320441988950277</v>
      </c>
      <c r="H75" s="237">
        <f t="shared" si="67"/>
        <v>43</v>
      </c>
      <c r="I75" s="237">
        <f t="shared" si="68"/>
        <v>266</v>
      </c>
      <c r="J75" s="247">
        <f t="shared" ref="J75:J98" si="95">I75/E75</f>
        <v>1.4696132596685083</v>
      </c>
      <c r="K75" s="237">
        <f t="shared" si="69"/>
        <v>31</v>
      </c>
      <c r="L75" s="237">
        <f t="shared" si="70"/>
        <v>297</v>
      </c>
      <c r="M75" s="247">
        <f t="shared" si="91"/>
        <v>1.6408839779005524</v>
      </c>
      <c r="N75" s="237">
        <f t="shared" si="71"/>
        <v>83</v>
      </c>
      <c r="O75" s="237">
        <f t="shared" si="92"/>
        <v>380</v>
      </c>
      <c r="P75" s="247">
        <f t="shared" si="93"/>
        <v>2.0994475138121547</v>
      </c>
      <c r="Q75" s="248">
        <f t="shared" si="72"/>
        <v>181</v>
      </c>
      <c r="R75" s="249">
        <v>0</v>
      </c>
      <c r="S75" s="624">
        <v>181</v>
      </c>
      <c r="T75" s="250">
        <f t="shared" si="73"/>
        <v>48</v>
      </c>
      <c r="U75" s="251">
        <v>0</v>
      </c>
      <c r="V75" s="84">
        <v>48</v>
      </c>
      <c r="W75" s="250">
        <f t="shared" si="74"/>
        <v>148</v>
      </c>
      <c r="X75" s="251">
        <v>0</v>
      </c>
      <c r="Y75" s="84">
        <v>148</v>
      </c>
      <c r="Z75" s="250">
        <f t="shared" si="75"/>
        <v>27</v>
      </c>
      <c r="AA75" s="251">
        <v>0</v>
      </c>
      <c r="AB75" s="84">
        <v>27</v>
      </c>
      <c r="AC75" s="253">
        <f t="shared" si="76"/>
        <v>223</v>
      </c>
      <c r="AD75" s="253">
        <v>0</v>
      </c>
      <c r="AE75" s="254">
        <f t="shared" si="53"/>
        <v>223</v>
      </c>
      <c r="AF75" s="253">
        <f t="shared" si="77"/>
        <v>6</v>
      </c>
      <c r="AG75" s="254">
        <v>0</v>
      </c>
      <c r="AH75" s="84">
        <v>6</v>
      </c>
      <c r="AI75" s="253">
        <f t="shared" si="78"/>
        <v>0</v>
      </c>
      <c r="AJ75" s="254">
        <v>0</v>
      </c>
      <c r="AK75" s="84">
        <v>0</v>
      </c>
      <c r="AL75" s="253">
        <f t="shared" si="79"/>
        <v>37</v>
      </c>
      <c r="AM75" s="254">
        <v>0</v>
      </c>
      <c r="AN75" s="84">
        <v>37</v>
      </c>
      <c r="AO75" s="253">
        <f t="shared" si="80"/>
        <v>43</v>
      </c>
      <c r="AP75" s="253">
        <v>0</v>
      </c>
      <c r="AQ75" s="254">
        <f t="shared" si="54"/>
        <v>43</v>
      </c>
      <c r="AR75" s="253">
        <f t="shared" si="52"/>
        <v>266</v>
      </c>
      <c r="AS75" s="253">
        <v>0</v>
      </c>
      <c r="AT75" s="254">
        <f t="shared" si="55"/>
        <v>266</v>
      </c>
      <c r="AU75" s="253">
        <f t="shared" si="81"/>
        <v>0</v>
      </c>
      <c r="AV75" s="254">
        <v>0</v>
      </c>
      <c r="AW75" s="252">
        <v>0</v>
      </c>
      <c r="AX75" s="253">
        <f t="shared" si="82"/>
        <v>8</v>
      </c>
      <c r="AY75" s="254">
        <v>0</v>
      </c>
      <c r="AZ75" s="84">
        <v>8</v>
      </c>
      <c r="BA75" s="253">
        <f t="shared" si="83"/>
        <v>23</v>
      </c>
      <c r="BB75" s="254"/>
      <c r="BC75" s="84">
        <v>23</v>
      </c>
      <c r="BD75" s="253">
        <f t="shared" si="84"/>
        <v>31</v>
      </c>
      <c r="BE75" s="253">
        <v>0</v>
      </c>
      <c r="BF75" s="254">
        <f t="shared" si="56"/>
        <v>31</v>
      </c>
      <c r="BG75" s="253">
        <f t="shared" si="85"/>
        <v>297</v>
      </c>
      <c r="BH75" s="253">
        <v>0</v>
      </c>
      <c r="BI75" s="254">
        <f t="shared" si="57"/>
        <v>297</v>
      </c>
      <c r="BJ75" s="253">
        <f t="shared" si="86"/>
        <v>28</v>
      </c>
      <c r="BK75" s="254"/>
      <c r="BL75" s="84">
        <v>28</v>
      </c>
      <c r="BM75" s="253">
        <f t="shared" si="87"/>
        <v>55</v>
      </c>
      <c r="BN75" s="254"/>
      <c r="BO75" s="84">
        <v>55</v>
      </c>
      <c r="BP75" s="253">
        <f t="shared" si="88"/>
        <v>0</v>
      </c>
      <c r="BQ75" s="254"/>
      <c r="BR75" s="84"/>
      <c r="BS75" s="253">
        <f t="shared" si="89"/>
        <v>83</v>
      </c>
      <c r="BT75" s="255"/>
      <c r="BU75" s="152">
        <f t="shared" si="58"/>
        <v>83</v>
      </c>
      <c r="BV75" s="255">
        <f t="shared" si="90"/>
        <v>380</v>
      </c>
      <c r="BW75" s="255">
        <v>0</v>
      </c>
      <c r="BX75" s="256">
        <f t="shared" si="59"/>
        <v>380</v>
      </c>
      <c r="BY75" s="257">
        <f t="shared" ref="BY75:BY98" si="96">BV75/Q75</f>
        <v>2.0994475138121547</v>
      </c>
    </row>
    <row r="76" spans="2:80" ht="17.25" customHeight="1" thickBot="1" x14ac:dyDescent="0.3">
      <c r="B76" s="797"/>
      <c r="C76" s="815"/>
      <c r="D76" s="159" t="s">
        <v>32</v>
      </c>
      <c r="E76" s="186">
        <f t="shared" si="65"/>
        <v>76.02</v>
      </c>
      <c r="F76" s="240">
        <f t="shared" si="66"/>
        <v>93.38000000000001</v>
      </c>
      <c r="G76" s="246">
        <f t="shared" si="94"/>
        <v>1.2283609576427257</v>
      </c>
      <c r="H76" s="237">
        <f t="shared" si="67"/>
        <v>24.024000000000001</v>
      </c>
      <c r="I76" s="237">
        <f t="shared" si="68"/>
        <v>117.40400000000001</v>
      </c>
      <c r="J76" s="246">
        <f t="shared" si="95"/>
        <v>1.5443830570902397</v>
      </c>
      <c r="K76" s="237">
        <f t="shared" si="69"/>
        <v>16.22</v>
      </c>
      <c r="L76" s="237">
        <f t="shared" si="70"/>
        <v>133.62400000000002</v>
      </c>
      <c r="M76" s="246">
        <f t="shared" si="91"/>
        <v>1.7577479610628786</v>
      </c>
      <c r="N76" s="237">
        <f t="shared" si="71"/>
        <v>32.936</v>
      </c>
      <c r="O76" s="237">
        <f t="shared" si="92"/>
        <v>166.56000000000003</v>
      </c>
      <c r="P76" s="246">
        <f t="shared" si="93"/>
        <v>2.1910023677979482</v>
      </c>
      <c r="Q76" s="258">
        <f t="shared" si="72"/>
        <v>76.02</v>
      </c>
      <c r="R76" s="259">
        <v>0</v>
      </c>
      <c r="S76" s="632">
        <f>S75*0.42</f>
        <v>76.02</v>
      </c>
      <c r="T76" s="260">
        <f t="shared" si="73"/>
        <v>18.245000000000001</v>
      </c>
      <c r="U76" s="261">
        <v>0</v>
      </c>
      <c r="V76" s="234">
        <v>18.245000000000001</v>
      </c>
      <c r="W76" s="260">
        <f t="shared" si="74"/>
        <v>66.295000000000002</v>
      </c>
      <c r="X76" s="261">
        <v>0</v>
      </c>
      <c r="Y76" s="234">
        <v>66.295000000000002</v>
      </c>
      <c r="Z76" s="260">
        <f t="shared" si="75"/>
        <v>8.84</v>
      </c>
      <c r="AA76" s="261">
        <v>0</v>
      </c>
      <c r="AB76" s="234">
        <v>8.84</v>
      </c>
      <c r="AC76" s="263">
        <f t="shared" si="76"/>
        <v>93.38000000000001</v>
      </c>
      <c r="AD76" s="263">
        <v>0</v>
      </c>
      <c r="AE76" s="264">
        <f t="shared" si="53"/>
        <v>93.38000000000001</v>
      </c>
      <c r="AF76" s="263">
        <f t="shared" si="77"/>
        <v>7.0720000000000001</v>
      </c>
      <c r="AG76" s="264">
        <v>0</v>
      </c>
      <c r="AH76" s="234">
        <v>7.0720000000000001</v>
      </c>
      <c r="AI76" s="263">
        <f t="shared" si="78"/>
        <v>0</v>
      </c>
      <c r="AJ76" s="264">
        <v>0</v>
      </c>
      <c r="AK76" s="234">
        <v>0</v>
      </c>
      <c r="AL76" s="263">
        <f t="shared" si="79"/>
        <v>16.952000000000002</v>
      </c>
      <c r="AM76" s="264">
        <v>0</v>
      </c>
      <c r="AN76" s="234">
        <v>16.952000000000002</v>
      </c>
      <c r="AO76" s="263">
        <f t="shared" si="80"/>
        <v>24.024000000000001</v>
      </c>
      <c r="AP76" s="263">
        <v>0</v>
      </c>
      <c r="AQ76" s="264">
        <f t="shared" si="54"/>
        <v>24.024000000000001</v>
      </c>
      <c r="AR76" s="263">
        <f t="shared" si="52"/>
        <v>117.40400000000001</v>
      </c>
      <c r="AS76" s="263">
        <v>0</v>
      </c>
      <c r="AT76" s="264">
        <f t="shared" si="55"/>
        <v>117.40400000000001</v>
      </c>
      <c r="AU76" s="263">
        <f t="shared" si="81"/>
        <v>0</v>
      </c>
      <c r="AV76" s="264">
        <v>0</v>
      </c>
      <c r="AW76" s="262">
        <v>0</v>
      </c>
      <c r="AX76" s="263">
        <f t="shared" si="82"/>
        <v>8.0649999999999995</v>
      </c>
      <c r="AY76" s="264">
        <v>0</v>
      </c>
      <c r="AZ76" s="234">
        <v>8.0649999999999995</v>
      </c>
      <c r="BA76" s="263">
        <f t="shared" si="83"/>
        <v>8.1549999999999994</v>
      </c>
      <c r="BB76" s="265"/>
      <c r="BC76" s="234">
        <v>8.1549999999999994</v>
      </c>
      <c r="BD76" s="263">
        <f t="shared" si="84"/>
        <v>16.22</v>
      </c>
      <c r="BE76" s="263">
        <v>0</v>
      </c>
      <c r="BF76" s="264">
        <f t="shared" si="56"/>
        <v>16.22</v>
      </c>
      <c r="BG76" s="263">
        <f t="shared" si="85"/>
        <v>133.62400000000002</v>
      </c>
      <c r="BH76" s="263">
        <v>0</v>
      </c>
      <c r="BI76" s="266">
        <f t="shared" si="57"/>
        <v>133.62400000000002</v>
      </c>
      <c r="BJ76" s="263">
        <f t="shared" si="86"/>
        <v>12.802</v>
      </c>
      <c r="BK76" s="265"/>
      <c r="BL76" s="234">
        <v>12.802</v>
      </c>
      <c r="BM76" s="263">
        <f t="shared" si="87"/>
        <v>20.134</v>
      </c>
      <c r="BN76" s="265"/>
      <c r="BO76" s="234">
        <v>20.134</v>
      </c>
      <c r="BP76" s="263">
        <f t="shared" si="88"/>
        <v>0</v>
      </c>
      <c r="BQ76" s="265"/>
      <c r="BR76" s="234"/>
      <c r="BS76" s="263">
        <f t="shared" si="89"/>
        <v>32.936</v>
      </c>
      <c r="BT76" s="267"/>
      <c r="BU76" s="119">
        <f t="shared" si="58"/>
        <v>32.936</v>
      </c>
      <c r="BV76" s="268">
        <f t="shared" si="90"/>
        <v>166.56000000000003</v>
      </c>
      <c r="BW76" s="268">
        <v>0</v>
      </c>
      <c r="BX76" s="269">
        <f t="shared" si="59"/>
        <v>166.56000000000003</v>
      </c>
      <c r="BY76" s="270">
        <f t="shared" si="96"/>
        <v>2.1910023677979482</v>
      </c>
    </row>
    <row r="77" spans="2:80" ht="19.5" customHeight="1" thickBot="1" x14ac:dyDescent="0.3">
      <c r="B77" s="271" t="s">
        <v>109</v>
      </c>
      <c r="C77" s="272" t="s">
        <v>110</v>
      </c>
      <c r="D77" s="273" t="s">
        <v>32</v>
      </c>
      <c r="E77" s="274">
        <f t="shared" si="65"/>
        <v>5455.2</v>
      </c>
      <c r="F77" s="275">
        <f t="shared" si="66"/>
        <v>2011.7469000000001</v>
      </c>
      <c r="G77" s="23">
        <f t="shared" si="94"/>
        <v>0.36877601187857462</v>
      </c>
      <c r="H77" s="276">
        <f t="shared" si="67"/>
        <v>1367.3134500000001</v>
      </c>
      <c r="I77" s="276">
        <f t="shared" si="68"/>
        <v>3379.0603500000002</v>
      </c>
      <c r="J77" s="23">
        <f t="shared" si="95"/>
        <v>0.61942006709194908</v>
      </c>
      <c r="K77" s="276">
        <f t="shared" si="69"/>
        <v>2119.20291</v>
      </c>
      <c r="L77" s="276">
        <f t="shared" si="70"/>
        <v>5498.2632599999997</v>
      </c>
      <c r="M77" s="23">
        <f t="shared" si="91"/>
        <v>1.0078939837219534</v>
      </c>
      <c r="N77" s="276">
        <f t="shared" si="71"/>
        <v>1277.3486999999993</v>
      </c>
      <c r="O77" s="276">
        <f t="shared" si="92"/>
        <v>6775.6119599999993</v>
      </c>
      <c r="P77" s="23">
        <f t="shared" si="93"/>
        <v>1.2420464804223492</v>
      </c>
      <c r="Q77" s="277">
        <f t="shared" si="72"/>
        <v>5455.2</v>
      </c>
      <c r="R77" s="278">
        <f>R79+R89+R91</f>
        <v>0</v>
      </c>
      <c r="S77" s="633">
        <f>S79+S89+S91</f>
        <v>5455.2</v>
      </c>
      <c r="T77" s="279">
        <f t="shared" si="73"/>
        <v>913.66600000000005</v>
      </c>
      <c r="U77" s="280">
        <f>U79+U89+U91</f>
        <v>0</v>
      </c>
      <c r="V77" s="281">
        <f>V79+V89+V91</f>
        <v>913.66600000000005</v>
      </c>
      <c r="W77" s="279">
        <f t="shared" si="74"/>
        <v>482.971</v>
      </c>
      <c r="X77" s="280">
        <f>X79+X89+X91</f>
        <v>0</v>
      </c>
      <c r="Y77" s="281">
        <f>Y79+Y89+Y91</f>
        <v>482.971</v>
      </c>
      <c r="Z77" s="279">
        <f t="shared" si="75"/>
        <v>615.10990000000004</v>
      </c>
      <c r="AA77" s="280">
        <f>AA79+AA89+AA91</f>
        <v>0</v>
      </c>
      <c r="AB77" s="281">
        <f>AB79+AB89+AB91</f>
        <v>615.10990000000004</v>
      </c>
      <c r="AC77" s="283">
        <f t="shared" si="76"/>
        <v>2011.7469000000001</v>
      </c>
      <c r="AD77" s="284">
        <f>AD79+AD89+AD91</f>
        <v>0</v>
      </c>
      <c r="AE77" s="285">
        <f>(AE79+AE89+AE91)</f>
        <v>2011.7469000000001</v>
      </c>
      <c r="AF77" s="283">
        <f t="shared" si="77"/>
        <v>348.96699999999998</v>
      </c>
      <c r="AG77" s="284">
        <f>AG79+AG89+AG91</f>
        <v>0</v>
      </c>
      <c r="AH77" s="281">
        <f>AH79+AH89+AH91</f>
        <v>348.96699999999998</v>
      </c>
      <c r="AI77" s="283">
        <f t="shared" si="78"/>
        <v>312.15645000000001</v>
      </c>
      <c r="AJ77" s="284">
        <f>AJ79+AJ89+AJ91</f>
        <v>0</v>
      </c>
      <c r="AK77" s="281">
        <f>AK79+AK89+AK91</f>
        <v>312.15645000000001</v>
      </c>
      <c r="AL77" s="283">
        <f t="shared" si="79"/>
        <v>706.19</v>
      </c>
      <c r="AM77" s="284">
        <f>AM79+AM89+AM91</f>
        <v>0</v>
      </c>
      <c r="AN77" s="281">
        <f>AN79+AN89+AN91</f>
        <v>706.19</v>
      </c>
      <c r="AO77" s="283">
        <f t="shared" si="80"/>
        <v>1367.3134500000001</v>
      </c>
      <c r="AP77" s="284">
        <f>AP79+AP89+AP91</f>
        <v>0</v>
      </c>
      <c r="AQ77" s="285">
        <f>(AQ79+AQ89+AQ91)</f>
        <v>1367.3134500000001</v>
      </c>
      <c r="AR77" s="283">
        <f t="shared" si="52"/>
        <v>3379.0603500000002</v>
      </c>
      <c r="AS77" s="284">
        <f>AS79+AS89+AS91</f>
        <v>0</v>
      </c>
      <c r="AT77" s="286">
        <f>(AT79+AT89+AT91)</f>
        <v>3379.0603500000002</v>
      </c>
      <c r="AU77" s="283">
        <f t="shared" si="81"/>
        <v>610.34400000000005</v>
      </c>
      <c r="AV77" s="284">
        <f>AV79+AV89+AV91</f>
        <v>0</v>
      </c>
      <c r="AW77" s="282">
        <v>610.34400000000005</v>
      </c>
      <c r="AX77" s="283">
        <f t="shared" si="82"/>
        <v>767.26634999999999</v>
      </c>
      <c r="AY77" s="284">
        <f>AY79+AY89+AY91</f>
        <v>0</v>
      </c>
      <c r="AZ77" s="281">
        <v>767.26634999999999</v>
      </c>
      <c r="BA77" s="283">
        <f t="shared" si="83"/>
        <v>741.59256000000005</v>
      </c>
      <c r="BB77" s="284">
        <f>BB79+BB89+BB91</f>
        <v>0</v>
      </c>
      <c r="BC77" s="281">
        <f>BC79+BC89+BC91</f>
        <v>741.59256000000005</v>
      </c>
      <c r="BD77" s="283">
        <f t="shared" si="84"/>
        <v>2119.20291</v>
      </c>
      <c r="BE77" s="284">
        <f>BE79+BE89+BE91</f>
        <v>0</v>
      </c>
      <c r="BF77" s="285">
        <f>(BF79+BF89+BF91)</f>
        <v>2119.20291</v>
      </c>
      <c r="BG77" s="283">
        <f t="shared" si="85"/>
        <v>5498.2632599999997</v>
      </c>
      <c r="BH77" s="283">
        <f>BH79+BH89+BH91</f>
        <v>0</v>
      </c>
      <c r="BI77" s="284">
        <f>(BI79+BI89+BI91)</f>
        <v>5498.2632599999997</v>
      </c>
      <c r="BJ77" s="283">
        <f t="shared" si="86"/>
        <v>661.10500000000002</v>
      </c>
      <c r="BK77" s="284">
        <f>BK79+BK89+BK91</f>
        <v>0</v>
      </c>
      <c r="BL77" s="281">
        <f>BL79+BL89+BL91</f>
        <v>661.10500000000002</v>
      </c>
      <c r="BM77" s="283">
        <f t="shared" si="87"/>
        <v>612.59220999999923</v>
      </c>
      <c r="BN77" s="284">
        <f>BN79+BN89+BN91</f>
        <v>0</v>
      </c>
      <c r="BO77" s="281">
        <f>BO79+BO89+BO91</f>
        <v>612.59220999999923</v>
      </c>
      <c r="BP77" s="283">
        <f t="shared" si="88"/>
        <v>3.6514899999999999</v>
      </c>
      <c r="BQ77" s="284">
        <f>BQ79+BQ89+BQ91</f>
        <v>0</v>
      </c>
      <c r="BR77" s="281">
        <f>BR79+BR89+BR91</f>
        <v>3.6514899999999999</v>
      </c>
      <c r="BS77" s="287">
        <f t="shared" si="89"/>
        <v>1277.3486999999993</v>
      </c>
      <c r="BT77" s="288">
        <f>BT79+BT89+BT91</f>
        <v>0</v>
      </c>
      <c r="BU77" s="289">
        <f>(BU79+BU89+BU91)</f>
        <v>1277.3486999999993</v>
      </c>
      <c r="BV77" s="287">
        <f t="shared" si="90"/>
        <v>6775.6119599999993</v>
      </c>
      <c r="BW77" s="288">
        <f>BW79+BW89+BW91</f>
        <v>0</v>
      </c>
      <c r="BX77" s="288">
        <f>(BX79+BX89+BX91)</f>
        <v>6775.6119599999993</v>
      </c>
      <c r="BY77" s="290">
        <f t="shared" si="96"/>
        <v>1.2420464804223492</v>
      </c>
    </row>
    <row r="78" spans="2:80" ht="18" customHeight="1" x14ac:dyDescent="0.25">
      <c r="B78" s="810" t="s">
        <v>111</v>
      </c>
      <c r="C78" s="812" t="s">
        <v>112</v>
      </c>
      <c r="D78" s="291" t="s">
        <v>52</v>
      </c>
      <c r="E78" s="178">
        <f t="shared" si="65"/>
        <v>2.0099999999999998</v>
      </c>
      <c r="F78" s="292">
        <f t="shared" si="66"/>
        <v>0.56800000000000006</v>
      </c>
      <c r="G78" s="126">
        <f t="shared" si="94"/>
        <v>0.28258706467661698</v>
      </c>
      <c r="H78" s="127">
        <f t="shared" si="67"/>
        <v>0.35899999999999999</v>
      </c>
      <c r="I78" s="127">
        <f t="shared" si="68"/>
        <v>0.92700000000000005</v>
      </c>
      <c r="J78" s="126">
        <f t="shared" si="95"/>
        <v>0.46119402985074637</v>
      </c>
      <c r="K78" s="127">
        <f t="shared" si="69"/>
        <v>0.53500000000000003</v>
      </c>
      <c r="L78" s="127">
        <f t="shared" si="70"/>
        <v>1.462</v>
      </c>
      <c r="M78" s="126">
        <f t="shared" si="91"/>
        <v>0.7273631840796021</v>
      </c>
      <c r="N78" s="127">
        <f t="shared" si="71"/>
        <v>0.40599999999999997</v>
      </c>
      <c r="O78" s="127">
        <f t="shared" si="92"/>
        <v>1.8680000000000003</v>
      </c>
      <c r="P78" s="126">
        <f t="shared" si="93"/>
        <v>0.929353233830846</v>
      </c>
      <c r="Q78" s="293">
        <f t="shared" si="72"/>
        <v>2.0099999999999998</v>
      </c>
      <c r="R78" s="294">
        <f>R80+R82+R84+R86</f>
        <v>0</v>
      </c>
      <c r="S78" s="634">
        <f>S80+S82+S84+S86</f>
        <v>2.0099999999999998</v>
      </c>
      <c r="T78" s="295">
        <f t="shared" si="73"/>
        <v>0.27500000000000002</v>
      </c>
      <c r="U78" s="296">
        <f>U80+U82+U84+U86</f>
        <v>0</v>
      </c>
      <c r="V78" s="297">
        <f>V80+V82+V84+V86</f>
        <v>0.27500000000000002</v>
      </c>
      <c r="W78" s="295">
        <f t="shared" si="74"/>
        <v>0.107</v>
      </c>
      <c r="X78" s="296">
        <f>X80+X82+X84+X86</f>
        <v>0</v>
      </c>
      <c r="Y78" s="297">
        <f>Y80+Y82+Y84+Y86</f>
        <v>0.107</v>
      </c>
      <c r="Z78" s="295">
        <f t="shared" si="75"/>
        <v>0.186</v>
      </c>
      <c r="AA78" s="296">
        <f>AA80+AA82+AA84+AA86</f>
        <v>0</v>
      </c>
      <c r="AB78" s="297">
        <f>AB80+AB82+AB84+AB86</f>
        <v>0.186</v>
      </c>
      <c r="AC78" s="175">
        <f t="shared" si="76"/>
        <v>0.56800000000000006</v>
      </c>
      <c r="AD78" s="299">
        <f>AD80+AD82+AD84+AD86</f>
        <v>0</v>
      </c>
      <c r="AE78" s="172">
        <f>AE80+AE82+AE84+AE86</f>
        <v>0.56800000000000006</v>
      </c>
      <c r="AF78" s="175">
        <f t="shared" si="77"/>
        <v>0.125</v>
      </c>
      <c r="AG78" s="300">
        <f>AG80+AG82+AG84+AG86</f>
        <v>0</v>
      </c>
      <c r="AH78" s="297">
        <f>AH80+AH82+AH84+AH86</f>
        <v>0.125</v>
      </c>
      <c r="AI78" s="175">
        <f t="shared" si="78"/>
        <v>0.104</v>
      </c>
      <c r="AJ78" s="300">
        <f>AJ80+AJ82+AJ84+AJ86</f>
        <v>0</v>
      </c>
      <c r="AK78" s="297">
        <f>AK80+AK82+AK84+AK86</f>
        <v>0.104</v>
      </c>
      <c r="AL78" s="175">
        <f t="shared" si="79"/>
        <v>0.13</v>
      </c>
      <c r="AM78" s="300">
        <f>AM80+AM82+AM84+AM86</f>
        <v>0</v>
      </c>
      <c r="AN78" s="297">
        <f>AN80+AN82+AN84+AN86</f>
        <v>0.13</v>
      </c>
      <c r="AO78" s="175">
        <f t="shared" si="80"/>
        <v>0.35899999999999999</v>
      </c>
      <c r="AP78" s="299">
        <f>AP80+AP82+AP84+AP86</f>
        <v>0</v>
      </c>
      <c r="AQ78" s="172">
        <f>AQ80+AQ82+AQ84+AQ86</f>
        <v>0.35899999999999999</v>
      </c>
      <c r="AR78" s="175">
        <f t="shared" si="52"/>
        <v>0.92700000000000005</v>
      </c>
      <c r="AS78" s="299">
        <f>AS80+AS82+AS84+AS86</f>
        <v>0</v>
      </c>
      <c r="AT78" s="172">
        <f>AT80+AT82+AT84+AT86</f>
        <v>0.92700000000000005</v>
      </c>
      <c r="AU78" s="175">
        <f t="shared" si="81"/>
        <v>7.5999999999999998E-2</v>
      </c>
      <c r="AV78" s="300">
        <f>AV80+AV82+AV84+AV86</f>
        <v>0</v>
      </c>
      <c r="AW78" s="298">
        <v>7.5999999999999998E-2</v>
      </c>
      <c r="AX78" s="175">
        <f t="shared" si="82"/>
        <v>0.17199999999999999</v>
      </c>
      <c r="AY78" s="300">
        <f>AY80+AY82+AY84+AY86</f>
        <v>0</v>
      </c>
      <c r="AZ78" s="297">
        <v>0.17199999999999999</v>
      </c>
      <c r="BA78" s="175">
        <f t="shared" si="83"/>
        <v>0.28700000000000003</v>
      </c>
      <c r="BB78" s="300">
        <f>BB80+BB82+BB84+BB86</f>
        <v>0</v>
      </c>
      <c r="BC78" s="297">
        <f>BC80+BC82+BC84+BC86</f>
        <v>0.28700000000000003</v>
      </c>
      <c r="BD78" s="175">
        <f t="shared" si="84"/>
        <v>0.53500000000000003</v>
      </c>
      <c r="BE78" s="299">
        <f>BE80+BE82+BE84+BE86</f>
        <v>0</v>
      </c>
      <c r="BF78" s="172">
        <f>BF80+BF82+BF84+BF86</f>
        <v>0.53500000000000003</v>
      </c>
      <c r="BG78" s="175">
        <f t="shared" si="85"/>
        <v>1.462</v>
      </c>
      <c r="BH78" s="299">
        <f>BH80+BH82+BH84+BH86</f>
        <v>0</v>
      </c>
      <c r="BI78" s="172">
        <f>BI80+BI82+BI84+BI86</f>
        <v>1.462</v>
      </c>
      <c r="BJ78" s="175">
        <f t="shared" si="86"/>
        <v>0.2</v>
      </c>
      <c r="BK78" s="300">
        <f>BK80+BK82+BK84+BK86</f>
        <v>0</v>
      </c>
      <c r="BL78" s="297">
        <f>BL80+BL82+BL84+BL86</f>
        <v>0.2</v>
      </c>
      <c r="BM78" s="175">
        <f t="shared" si="87"/>
        <v>0.20299999999999999</v>
      </c>
      <c r="BN78" s="300">
        <f>BN80+BN82+BN84+BN86</f>
        <v>0</v>
      </c>
      <c r="BO78" s="297">
        <f>BO80+BO82+BO84+BO86</f>
        <v>0.20299999999999999</v>
      </c>
      <c r="BP78" s="175">
        <f t="shared" si="88"/>
        <v>3.0000000000000001E-3</v>
      </c>
      <c r="BQ78" s="300">
        <f>BQ80+BQ82+BQ84+BQ86</f>
        <v>0</v>
      </c>
      <c r="BR78" s="297">
        <f>BR80+BR82+BR84+BR86</f>
        <v>3.0000000000000001E-3</v>
      </c>
      <c r="BS78" s="135">
        <f t="shared" si="89"/>
        <v>0.40599999999999997</v>
      </c>
      <c r="BT78" s="301">
        <f>BT80+BT82+BT84+BT86</f>
        <v>0</v>
      </c>
      <c r="BU78" s="137">
        <f>BU80+BU82+BU84+BU86</f>
        <v>0.40599999999999997</v>
      </c>
      <c r="BV78" s="135">
        <f t="shared" si="90"/>
        <v>1.8680000000000003</v>
      </c>
      <c r="BW78" s="301">
        <f>BW80+BW82+BW84+BW86</f>
        <v>0</v>
      </c>
      <c r="BX78" s="137">
        <f>BX80+BX82+BX84+BX86</f>
        <v>1.8680000000000003</v>
      </c>
      <c r="BY78" s="177">
        <f t="shared" si="96"/>
        <v>0.929353233830846</v>
      </c>
    </row>
    <row r="79" spans="2:80" ht="18" customHeight="1" x14ac:dyDescent="0.25">
      <c r="B79" s="811"/>
      <c r="C79" s="813"/>
      <c r="D79" s="56" t="s">
        <v>32</v>
      </c>
      <c r="E79" s="178">
        <f t="shared" si="65"/>
        <v>2730.2</v>
      </c>
      <c r="F79" s="58">
        <f t="shared" si="66"/>
        <v>854.38689999999997</v>
      </c>
      <c r="G79" s="59">
        <f t="shared" si="94"/>
        <v>0.31293930847556956</v>
      </c>
      <c r="H79" s="61">
        <f t="shared" si="67"/>
        <v>552.61545000000001</v>
      </c>
      <c r="I79" s="61">
        <f t="shared" si="68"/>
        <v>1407.00235</v>
      </c>
      <c r="J79" s="59">
        <f t="shared" si="95"/>
        <v>0.51534772177862431</v>
      </c>
      <c r="K79" s="61">
        <f t="shared" si="69"/>
        <v>797.51872000000003</v>
      </c>
      <c r="L79" s="61">
        <f t="shared" si="70"/>
        <v>2204.5210699999998</v>
      </c>
      <c r="M79" s="59">
        <f t="shared" si="91"/>
        <v>0.80745772104607716</v>
      </c>
      <c r="N79" s="61">
        <f t="shared" si="71"/>
        <v>590.77226999999993</v>
      </c>
      <c r="O79" s="61">
        <f t="shared" si="92"/>
        <v>2795.2933399999997</v>
      </c>
      <c r="P79" s="59">
        <f t="shared" si="93"/>
        <v>1.0238419676214197</v>
      </c>
      <c r="Q79" s="139">
        <f t="shared" si="72"/>
        <v>2730.2</v>
      </c>
      <c r="R79" s="302">
        <f>R81+R83+R85+R87</f>
        <v>0</v>
      </c>
      <c r="S79" s="635">
        <f>S81+S83+S85+S87</f>
        <v>2730.2</v>
      </c>
      <c r="T79" s="142">
        <f t="shared" si="73"/>
        <v>402.70100000000002</v>
      </c>
      <c r="U79" s="303">
        <f>U81+U83+U85+U87</f>
        <v>0</v>
      </c>
      <c r="V79" s="304">
        <f>V81+V83+V85+V87</f>
        <v>402.70100000000002</v>
      </c>
      <c r="W79" s="142">
        <f t="shared" si="74"/>
        <v>152.268</v>
      </c>
      <c r="X79" s="303">
        <f>X81+X83+X85+X87</f>
        <v>0</v>
      </c>
      <c r="Y79" s="304">
        <f>Y81+Y83+Y85+Y87</f>
        <v>152.268</v>
      </c>
      <c r="Z79" s="142">
        <f t="shared" si="75"/>
        <v>299.41790000000003</v>
      </c>
      <c r="AA79" s="303">
        <f>AA81+AA83+AA85+AA87</f>
        <v>0</v>
      </c>
      <c r="AB79" s="304">
        <f>AB81+AB83+AB85+AB87</f>
        <v>299.41790000000003</v>
      </c>
      <c r="AC79" s="183">
        <f t="shared" si="76"/>
        <v>854.38689999999997</v>
      </c>
      <c r="AD79" s="306">
        <f>AD81+AD83+AD85+AD87</f>
        <v>0</v>
      </c>
      <c r="AE79" s="307">
        <f>AE81+AE83+AE85+AE87</f>
        <v>854.38689999999997</v>
      </c>
      <c r="AF79" s="183">
        <f t="shared" si="77"/>
        <v>199.73700000000002</v>
      </c>
      <c r="AG79" s="308">
        <f>AG81+AG83+AG85+AG87</f>
        <v>0</v>
      </c>
      <c r="AH79" s="304">
        <f>AH81+AH83+AH85+AH87</f>
        <v>199.73700000000002</v>
      </c>
      <c r="AI79" s="183">
        <f t="shared" si="78"/>
        <v>158.36545000000001</v>
      </c>
      <c r="AJ79" s="308">
        <f>AJ81+AJ83+AJ85+AJ87</f>
        <v>0</v>
      </c>
      <c r="AK79" s="304">
        <f>AK81+AK83+AK85+AK87</f>
        <v>158.36545000000001</v>
      </c>
      <c r="AL79" s="183">
        <f t="shared" si="79"/>
        <v>194.51299999999998</v>
      </c>
      <c r="AM79" s="308">
        <f>AM81+AM83+AM85+AM87</f>
        <v>0</v>
      </c>
      <c r="AN79" s="304">
        <f>AN81+AN83+AN85+AN87</f>
        <v>194.51299999999998</v>
      </c>
      <c r="AO79" s="183">
        <f t="shared" si="80"/>
        <v>552.61545000000001</v>
      </c>
      <c r="AP79" s="306">
        <f>AP81+AP83+AP85+AP87</f>
        <v>0</v>
      </c>
      <c r="AQ79" s="307">
        <f>AQ81+AQ83+AQ85+AQ87</f>
        <v>552.61545000000001</v>
      </c>
      <c r="AR79" s="183">
        <f t="shared" si="52"/>
        <v>1407.00235</v>
      </c>
      <c r="AS79" s="306">
        <f>AS81+AS83+AS85+AS87</f>
        <v>0</v>
      </c>
      <c r="AT79" s="181">
        <f>AT81+AT83+AT85+AT87</f>
        <v>1407.00235</v>
      </c>
      <c r="AU79" s="183">
        <f t="shared" si="81"/>
        <v>113.672</v>
      </c>
      <c r="AV79" s="308">
        <f>AV81+AV83+AV85+AV87</f>
        <v>0</v>
      </c>
      <c r="AW79" s="305">
        <v>113.672</v>
      </c>
      <c r="AX79" s="183">
        <f t="shared" si="82"/>
        <v>258.52699999999999</v>
      </c>
      <c r="AY79" s="308">
        <f>AY81+AY83+AY85+AY87</f>
        <v>0</v>
      </c>
      <c r="AZ79" s="304">
        <v>258.52699999999999</v>
      </c>
      <c r="BA79" s="183">
        <f t="shared" si="83"/>
        <v>425.31971999999996</v>
      </c>
      <c r="BB79" s="308">
        <f>BB81+BB83+BB85+BB87</f>
        <v>0</v>
      </c>
      <c r="BC79" s="304">
        <f>BC81+BC83+BC85+BC87</f>
        <v>425.31971999999996</v>
      </c>
      <c r="BD79" s="183">
        <f t="shared" si="84"/>
        <v>797.51872000000003</v>
      </c>
      <c r="BE79" s="306">
        <f>BE81+BE83+BE85+BE87</f>
        <v>0</v>
      </c>
      <c r="BF79" s="307">
        <f>BF81+BF83+BF85+BF87</f>
        <v>797.51872000000003</v>
      </c>
      <c r="BG79" s="183">
        <f t="shared" si="85"/>
        <v>2204.5210699999998</v>
      </c>
      <c r="BH79" s="306">
        <f>BH81+BH83+BH85+BH87</f>
        <v>0</v>
      </c>
      <c r="BI79" s="181">
        <f>BI81+BI83+BI85+BI87</f>
        <v>2204.5210699999998</v>
      </c>
      <c r="BJ79" s="183">
        <f t="shared" si="86"/>
        <v>283.72299999999996</v>
      </c>
      <c r="BK79" s="308">
        <f>BK81+BK83+BK85+BK87</f>
        <v>0</v>
      </c>
      <c r="BL79" s="304">
        <f>BL81+BL83+BL85+BL87</f>
        <v>283.72299999999996</v>
      </c>
      <c r="BM79" s="183">
        <f t="shared" si="87"/>
        <v>303.3977799999999</v>
      </c>
      <c r="BN79" s="308">
        <f>BN81+BN83+BN85+BN87</f>
        <v>0</v>
      </c>
      <c r="BO79" s="304">
        <f>BO81+BO83+BO85+BO87</f>
        <v>303.3977799999999</v>
      </c>
      <c r="BP79" s="183">
        <f t="shared" si="88"/>
        <v>3.6514899999999999</v>
      </c>
      <c r="BQ79" s="308">
        <f>BQ81+BQ83+BQ85+BQ87</f>
        <v>0</v>
      </c>
      <c r="BR79" s="304">
        <f>BR81+BR83+BR85+BR87</f>
        <v>3.6514899999999999</v>
      </c>
      <c r="BS79" s="144">
        <f t="shared" si="89"/>
        <v>590.77226999999993</v>
      </c>
      <c r="BT79" s="309">
        <f>BT81+BT83+BT85+BT87</f>
        <v>0</v>
      </c>
      <c r="BU79" s="310">
        <f>BU81+BU83+BU85+BU87</f>
        <v>590.77226999999993</v>
      </c>
      <c r="BV79" s="144">
        <f t="shared" si="90"/>
        <v>2795.2933399999997</v>
      </c>
      <c r="BW79" s="309">
        <f>BW81+BW83+BW85+BW87</f>
        <v>0</v>
      </c>
      <c r="BX79" s="145">
        <f>BX81+BX83+BX85+BX87</f>
        <v>2795.2933399999997</v>
      </c>
      <c r="BY79" s="72">
        <f t="shared" si="96"/>
        <v>1.0238419676214197</v>
      </c>
    </row>
    <row r="80" spans="2:80" ht="18" customHeight="1" x14ac:dyDescent="0.25">
      <c r="B80" s="806" t="s">
        <v>113</v>
      </c>
      <c r="C80" s="808" t="s">
        <v>114</v>
      </c>
      <c r="D80" s="74" t="s">
        <v>115</v>
      </c>
      <c r="E80" s="186">
        <f t="shared" si="65"/>
        <v>0.26</v>
      </c>
      <c r="F80" s="75">
        <f t="shared" si="66"/>
        <v>6.8000000000000005E-2</v>
      </c>
      <c r="G80" s="76">
        <f t="shared" si="94"/>
        <v>0.26153846153846155</v>
      </c>
      <c r="H80" s="78">
        <f t="shared" si="67"/>
        <v>7.1000000000000008E-2</v>
      </c>
      <c r="I80" s="78">
        <f t="shared" si="68"/>
        <v>0.13900000000000001</v>
      </c>
      <c r="J80" s="76">
        <f t="shared" si="95"/>
        <v>0.5346153846153846</v>
      </c>
      <c r="K80" s="78">
        <f t="shared" si="69"/>
        <v>5.6999999999999995E-2</v>
      </c>
      <c r="L80" s="78">
        <f t="shared" si="70"/>
        <v>0.19600000000000001</v>
      </c>
      <c r="M80" s="76">
        <f t="shared" si="91"/>
        <v>0.75384615384615383</v>
      </c>
      <c r="N80" s="78">
        <f t="shared" si="71"/>
        <v>0.04</v>
      </c>
      <c r="O80" s="78">
        <f t="shared" si="92"/>
        <v>0.23600000000000002</v>
      </c>
      <c r="P80" s="76">
        <f t="shared" si="93"/>
        <v>0.90769230769230769</v>
      </c>
      <c r="Q80" s="91">
        <f t="shared" si="72"/>
        <v>0.26</v>
      </c>
      <c r="R80" s="311">
        <v>0</v>
      </c>
      <c r="S80" s="625">
        <v>0.26</v>
      </c>
      <c r="T80" s="93">
        <f t="shared" si="73"/>
        <v>1.2999999999999999E-2</v>
      </c>
      <c r="U80" s="312">
        <v>0</v>
      </c>
      <c r="V80" s="95">
        <v>1.2999999999999999E-2</v>
      </c>
      <c r="W80" s="93">
        <f t="shared" si="74"/>
        <v>1.4E-2</v>
      </c>
      <c r="X80" s="312">
        <v>0</v>
      </c>
      <c r="Y80" s="95">
        <v>1.4E-2</v>
      </c>
      <c r="Z80" s="93">
        <f t="shared" si="75"/>
        <v>4.1000000000000002E-2</v>
      </c>
      <c r="AA80" s="312">
        <v>0</v>
      </c>
      <c r="AB80" s="95">
        <v>4.1000000000000002E-2</v>
      </c>
      <c r="AC80" s="190">
        <f t="shared" si="76"/>
        <v>6.8000000000000005E-2</v>
      </c>
      <c r="AD80" s="313">
        <v>0</v>
      </c>
      <c r="AE80" s="189">
        <f t="shared" ref="AE80:AE91" si="97">T80+W80+Z80</f>
        <v>6.8000000000000005E-2</v>
      </c>
      <c r="AF80" s="190">
        <f t="shared" si="77"/>
        <v>2.7E-2</v>
      </c>
      <c r="AG80" s="314">
        <v>0</v>
      </c>
      <c r="AH80" s="95">
        <v>2.7E-2</v>
      </c>
      <c r="AI80" s="190">
        <f t="shared" si="78"/>
        <v>0.02</v>
      </c>
      <c r="AJ80" s="314">
        <v>0</v>
      </c>
      <c r="AK80" s="95">
        <v>0.02</v>
      </c>
      <c r="AL80" s="190">
        <f t="shared" si="79"/>
        <v>2.4E-2</v>
      </c>
      <c r="AM80" s="314">
        <v>0</v>
      </c>
      <c r="AN80" s="95">
        <v>2.4E-2</v>
      </c>
      <c r="AO80" s="190">
        <f t="shared" si="80"/>
        <v>7.1000000000000008E-2</v>
      </c>
      <c r="AP80" s="313">
        <v>0</v>
      </c>
      <c r="AQ80" s="189">
        <f t="shared" ref="AQ80:AQ91" si="98">AF80+AI80+AL80</f>
        <v>7.1000000000000008E-2</v>
      </c>
      <c r="AR80" s="190">
        <f t="shared" si="52"/>
        <v>0.13900000000000001</v>
      </c>
      <c r="AS80" s="313">
        <v>0</v>
      </c>
      <c r="AT80" s="189">
        <f t="shared" ref="AT80:AT91" si="99">AC80+AO80</f>
        <v>0.13900000000000001</v>
      </c>
      <c r="AU80" s="190">
        <f t="shared" si="81"/>
        <v>0.03</v>
      </c>
      <c r="AV80" s="314">
        <v>0</v>
      </c>
      <c r="AW80" s="96">
        <v>0.03</v>
      </c>
      <c r="AX80" s="190">
        <f t="shared" si="82"/>
        <v>1.4999999999999999E-2</v>
      </c>
      <c r="AY80" s="314">
        <v>0</v>
      </c>
      <c r="AZ80" s="95">
        <v>1.4999999999999999E-2</v>
      </c>
      <c r="BA80" s="190">
        <f t="shared" si="83"/>
        <v>1.2E-2</v>
      </c>
      <c r="BB80" s="314">
        <v>0</v>
      </c>
      <c r="BC80" s="95">
        <v>1.2E-2</v>
      </c>
      <c r="BD80" s="190">
        <f t="shared" si="84"/>
        <v>5.6999999999999995E-2</v>
      </c>
      <c r="BE80" s="313">
        <v>0</v>
      </c>
      <c r="BF80" s="189">
        <f t="shared" ref="BF80:BF91" si="100">AU80+AX80+BA80</f>
        <v>5.6999999999999995E-2</v>
      </c>
      <c r="BG80" s="190">
        <f t="shared" si="85"/>
        <v>0.19600000000000001</v>
      </c>
      <c r="BH80" s="313">
        <v>0</v>
      </c>
      <c r="BI80" s="189">
        <f t="shared" ref="BI80:BI91" si="101">AR80+BD80</f>
        <v>0.19600000000000001</v>
      </c>
      <c r="BJ80" s="190">
        <f t="shared" si="86"/>
        <v>1.0999999999999999E-2</v>
      </c>
      <c r="BK80" s="314">
        <v>0</v>
      </c>
      <c r="BL80" s="95">
        <v>1.0999999999999999E-2</v>
      </c>
      <c r="BM80" s="190">
        <f t="shared" si="87"/>
        <v>2.9000000000000001E-2</v>
      </c>
      <c r="BN80" s="314">
        <v>0</v>
      </c>
      <c r="BO80" s="95">
        <v>2.9000000000000001E-2</v>
      </c>
      <c r="BP80" s="190">
        <f t="shared" si="88"/>
        <v>0</v>
      </c>
      <c r="BQ80" s="314">
        <v>0</v>
      </c>
      <c r="BR80" s="95"/>
      <c r="BS80" s="87">
        <f t="shared" si="89"/>
        <v>0.04</v>
      </c>
      <c r="BT80" s="315">
        <v>0</v>
      </c>
      <c r="BU80" s="88">
        <f t="shared" ref="BU80:BU91" si="102">BJ80+BM80+BP80</f>
        <v>0.04</v>
      </c>
      <c r="BV80" s="87">
        <f t="shared" si="90"/>
        <v>0.23600000000000002</v>
      </c>
      <c r="BW80" s="315">
        <v>0</v>
      </c>
      <c r="BX80" s="88">
        <f t="shared" ref="BX80:BX91" si="103">BG80+BS80</f>
        <v>0.23600000000000002</v>
      </c>
      <c r="BY80" s="90">
        <f t="shared" si="96"/>
        <v>0.90769230769230769</v>
      </c>
      <c r="CA80" s="4">
        <f>E80+E82+E84+E86</f>
        <v>2.0099999999999998</v>
      </c>
      <c r="CB80" s="4">
        <f>O80+O82+O84+O86</f>
        <v>1.8680000000000003</v>
      </c>
    </row>
    <row r="81" spans="2:81" ht="18" customHeight="1" x14ac:dyDescent="0.25">
      <c r="B81" s="807"/>
      <c r="C81" s="809"/>
      <c r="D81" s="74" t="s">
        <v>32</v>
      </c>
      <c r="E81" s="186">
        <f t="shared" si="65"/>
        <v>578.5</v>
      </c>
      <c r="F81" s="75">
        <f t="shared" si="66"/>
        <v>127.59545</v>
      </c>
      <c r="G81" s="76">
        <f t="shared" si="94"/>
        <v>0.22056257562662057</v>
      </c>
      <c r="H81" s="78">
        <f t="shared" si="67"/>
        <v>103.807</v>
      </c>
      <c r="I81" s="78">
        <f t="shared" si="68"/>
        <v>231.40244999999999</v>
      </c>
      <c r="J81" s="76">
        <f t="shared" si="95"/>
        <v>0.40000423509075195</v>
      </c>
      <c r="K81" s="78">
        <f t="shared" si="69"/>
        <v>100.75627</v>
      </c>
      <c r="L81" s="78">
        <f t="shared" si="70"/>
        <v>332.15872000000002</v>
      </c>
      <c r="M81" s="76">
        <f t="shared" si="91"/>
        <v>0.57417237683664657</v>
      </c>
      <c r="N81" s="78">
        <f t="shared" si="71"/>
        <v>58.382269999999998</v>
      </c>
      <c r="O81" s="78">
        <f t="shared" si="92"/>
        <v>390.54099000000002</v>
      </c>
      <c r="P81" s="76">
        <f t="shared" si="93"/>
        <v>0.67509246326707006</v>
      </c>
      <c r="Q81" s="91">
        <f t="shared" si="72"/>
        <v>578.5</v>
      </c>
      <c r="R81" s="311">
        <v>0</v>
      </c>
      <c r="S81" s="625">
        <f>S80*2225</f>
        <v>578.5</v>
      </c>
      <c r="T81" s="93">
        <f t="shared" si="73"/>
        <v>35.89</v>
      </c>
      <c r="U81" s="312">
        <v>0</v>
      </c>
      <c r="V81" s="95">
        <v>35.89</v>
      </c>
      <c r="W81" s="93">
        <f t="shared" si="74"/>
        <v>23.666</v>
      </c>
      <c r="X81" s="312">
        <v>0</v>
      </c>
      <c r="Y81" s="95">
        <v>23.666</v>
      </c>
      <c r="Z81" s="93">
        <f t="shared" si="75"/>
        <v>68.039450000000002</v>
      </c>
      <c r="AA81" s="312">
        <v>0</v>
      </c>
      <c r="AB81" s="95">
        <v>68.039450000000002</v>
      </c>
      <c r="AC81" s="190">
        <f t="shared" si="76"/>
        <v>127.59545</v>
      </c>
      <c r="AD81" s="313">
        <v>0</v>
      </c>
      <c r="AE81" s="189">
        <f t="shared" si="97"/>
        <v>127.59545</v>
      </c>
      <c r="AF81" s="190">
        <f t="shared" si="77"/>
        <v>37.491</v>
      </c>
      <c r="AG81" s="314">
        <v>0</v>
      </c>
      <c r="AH81" s="95">
        <v>37.491</v>
      </c>
      <c r="AI81" s="190">
        <f t="shared" si="78"/>
        <v>30.138000000000002</v>
      </c>
      <c r="AJ81" s="314">
        <v>0</v>
      </c>
      <c r="AK81" s="95">
        <v>30.138000000000002</v>
      </c>
      <c r="AL81" s="190">
        <f t="shared" si="79"/>
        <v>36.177999999999997</v>
      </c>
      <c r="AM81" s="314">
        <v>0</v>
      </c>
      <c r="AN81" s="95">
        <v>36.177999999999997</v>
      </c>
      <c r="AO81" s="190">
        <f t="shared" si="80"/>
        <v>103.807</v>
      </c>
      <c r="AP81" s="313">
        <v>0</v>
      </c>
      <c r="AQ81" s="189">
        <f t="shared" si="98"/>
        <v>103.807</v>
      </c>
      <c r="AR81" s="190">
        <f t="shared" si="52"/>
        <v>231.40244999999999</v>
      </c>
      <c r="AS81" s="313">
        <v>0</v>
      </c>
      <c r="AT81" s="189">
        <f t="shared" si="99"/>
        <v>231.40244999999999</v>
      </c>
      <c r="AU81" s="190">
        <f t="shared" si="81"/>
        <v>48.4</v>
      </c>
      <c r="AV81" s="314">
        <v>0</v>
      </c>
      <c r="AW81" s="96">
        <v>48.4</v>
      </c>
      <c r="AX81" s="190">
        <f t="shared" si="82"/>
        <v>29.553999999999998</v>
      </c>
      <c r="AY81" s="314">
        <v>0</v>
      </c>
      <c r="AZ81" s="95">
        <v>29.553999999999998</v>
      </c>
      <c r="BA81" s="190">
        <f t="shared" si="83"/>
        <v>22.80227</v>
      </c>
      <c r="BB81" s="314">
        <v>0</v>
      </c>
      <c r="BC81" s="95">
        <v>22.80227</v>
      </c>
      <c r="BD81" s="190">
        <f t="shared" si="84"/>
        <v>100.75627</v>
      </c>
      <c r="BE81" s="313">
        <v>0</v>
      </c>
      <c r="BF81" s="189">
        <f t="shared" si="100"/>
        <v>100.75627</v>
      </c>
      <c r="BG81" s="190">
        <f t="shared" si="85"/>
        <v>332.15872000000002</v>
      </c>
      <c r="BH81" s="313">
        <v>0</v>
      </c>
      <c r="BI81" s="189">
        <f t="shared" si="101"/>
        <v>332.15872000000002</v>
      </c>
      <c r="BJ81" s="190">
        <f t="shared" si="86"/>
        <v>17.908000000000001</v>
      </c>
      <c r="BK81" s="314">
        <v>0</v>
      </c>
      <c r="BL81" s="95">
        <v>17.908000000000001</v>
      </c>
      <c r="BM81" s="190">
        <f t="shared" si="87"/>
        <v>40.474269999999997</v>
      </c>
      <c r="BN81" s="314">
        <v>0</v>
      </c>
      <c r="BO81" s="95">
        <v>40.474269999999997</v>
      </c>
      <c r="BP81" s="190">
        <f t="shared" si="88"/>
        <v>0</v>
      </c>
      <c r="BQ81" s="314">
        <v>0</v>
      </c>
      <c r="BR81" s="95"/>
      <c r="BS81" s="87">
        <f t="shared" si="89"/>
        <v>58.382269999999998</v>
      </c>
      <c r="BT81" s="315">
        <v>0</v>
      </c>
      <c r="BU81" s="88">
        <f t="shared" si="102"/>
        <v>58.382269999999998</v>
      </c>
      <c r="BV81" s="87">
        <f t="shared" si="90"/>
        <v>390.54099000000002</v>
      </c>
      <c r="BW81" s="315">
        <v>0</v>
      </c>
      <c r="BX81" s="88">
        <f t="shared" si="103"/>
        <v>390.54099000000002</v>
      </c>
      <c r="BY81" s="90">
        <f t="shared" si="96"/>
        <v>0.67509246326707006</v>
      </c>
    </row>
    <row r="82" spans="2:81" ht="18" customHeight="1" x14ac:dyDescent="0.25">
      <c r="B82" s="806" t="s">
        <v>116</v>
      </c>
      <c r="C82" s="808" t="s">
        <v>117</v>
      </c>
      <c r="D82" s="74" t="s">
        <v>52</v>
      </c>
      <c r="E82" s="186">
        <f t="shared" si="65"/>
        <v>0.3</v>
      </c>
      <c r="F82" s="75">
        <f t="shared" si="66"/>
        <v>7.3000000000000009E-2</v>
      </c>
      <c r="G82" s="76">
        <f t="shared" si="94"/>
        <v>0.24333333333333337</v>
      </c>
      <c r="H82" s="78">
        <f t="shared" si="67"/>
        <v>6.2E-2</v>
      </c>
      <c r="I82" s="78">
        <f t="shared" si="68"/>
        <v>0.13500000000000001</v>
      </c>
      <c r="J82" s="76">
        <f t="shared" si="95"/>
        <v>0.45000000000000007</v>
      </c>
      <c r="K82" s="78">
        <f t="shared" si="69"/>
        <v>0.16299999999999998</v>
      </c>
      <c r="L82" s="78">
        <f t="shared" si="70"/>
        <v>0.29799999999999999</v>
      </c>
      <c r="M82" s="76">
        <f t="shared" si="91"/>
        <v>0.99333333333333329</v>
      </c>
      <c r="N82" s="78">
        <f t="shared" si="71"/>
        <v>8.2000000000000003E-2</v>
      </c>
      <c r="O82" s="78">
        <f t="shared" si="92"/>
        <v>0.38</v>
      </c>
      <c r="P82" s="76">
        <f t="shared" si="93"/>
        <v>1.2666666666666668</v>
      </c>
      <c r="Q82" s="91">
        <f t="shared" si="72"/>
        <v>0.3</v>
      </c>
      <c r="R82" s="311">
        <v>0</v>
      </c>
      <c r="S82" s="625">
        <v>0.3</v>
      </c>
      <c r="T82" s="93">
        <f t="shared" si="73"/>
        <v>8.0000000000000002E-3</v>
      </c>
      <c r="U82" s="312">
        <v>0</v>
      </c>
      <c r="V82" s="95">
        <v>8.0000000000000002E-3</v>
      </c>
      <c r="W82" s="93">
        <f t="shared" si="74"/>
        <v>2.4E-2</v>
      </c>
      <c r="X82" s="312">
        <v>0</v>
      </c>
      <c r="Y82" s="95">
        <v>2.4E-2</v>
      </c>
      <c r="Z82" s="93">
        <f t="shared" si="75"/>
        <v>4.1000000000000002E-2</v>
      </c>
      <c r="AA82" s="312">
        <v>0</v>
      </c>
      <c r="AB82" s="95">
        <v>4.1000000000000002E-2</v>
      </c>
      <c r="AC82" s="190">
        <f t="shared" si="76"/>
        <v>7.3000000000000009E-2</v>
      </c>
      <c r="AD82" s="313">
        <v>0</v>
      </c>
      <c r="AE82" s="189">
        <f t="shared" si="97"/>
        <v>7.3000000000000009E-2</v>
      </c>
      <c r="AF82" s="190">
        <f t="shared" si="77"/>
        <v>2.1999999999999999E-2</v>
      </c>
      <c r="AG82" s="314">
        <v>0</v>
      </c>
      <c r="AH82" s="95">
        <v>2.1999999999999999E-2</v>
      </c>
      <c r="AI82" s="190">
        <f t="shared" si="78"/>
        <v>2.1999999999999999E-2</v>
      </c>
      <c r="AJ82" s="314">
        <v>0</v>
      </c>
      <c r="AK82" s="95">
        <v>2.1999999999999999E-2</v>
      </c>
      <c r="AL82" s="190">
        <f t="shared" si="79"/>
        <v>1.7999999999999999E-2</v>
      </c>
      <c r="AM82" s="314">
        <v>0</v>
      </c>
      <c r="AN82" s="95">
        <v>1.7999999999999999E-2</v>
      </c>
      <c r="AO82" s="190">
        <f t="shared" si="80"/>
        <v>6.2E-2</v>
      </c>
      <c r="AP82" s="313">
        <v>0</v>
      </c>
      <c r="AQ82" s="189">
        <f t="shared" si="98"/>
        <v>6.2E-2</v>
      </c>
      <c r="AR82" s="190">
        <f t="shared" si="52"/>
        <v>0.13500000000000001</v>
      </c>
      <c r="AS82" s="313">
        <v>0</v>
      </c>
      <c r="AT82" s="189">
        <f t="shared" si="99"/>
        <v>0.13500000000000001</v>
      </c>
      <c r="AU82" s="190">
        <f t="shared" si="81"/>
        <v>1.9E-2</v>
      </c>
      <c r="AV82" s="314">
        <v>0</v>
      </c>
      <c r="AW82" s="96">
        <v>1.9E-2</v>
      </c>
      <c r="AX82" s="190">
        <f t="shared" si="82"/>
        <v>7.0999999999999994E-2</v>
      </c>
      <c r="AY82" s="314">
        <v>0</v>
      </c>
      <c r="AZ82" s="95">
        <v>7.0999999999999994E-2</v>
      </c>
      <c r="BA82" s="190">
        <f t="shared" si="83"/>
        <v>7.2999999999999995E-2</v>
      </c>
      <c r="BB82" s="314">
        <v>0</v>
      </c>
      <c r="BC82" s="95">
        <v>7.2999999999999995E-2</v>
      </c>
      <c r="BD82" s="190">
        <f t="shared" si="84"/>
        <v>0.16299999999999998</v>
      </c>
      <c r="BE82" s="313">
        <v>0</v>
      </c>
      <c r="BF82" s="189">
        <f t="shared" si="100"/>
        <v>0.16299999999999998</v>
      </c>
      <c r="BG82" s="190">
        <f t="shared" si="85"/>
        <v>0.29799999999999999</v>
      </c>
      <c r="BH82" s="313">
        <v>0</v>
      </c>
      <c r="BI82" s="189">
        <f t="shared" si="101"/>
        <v>0.29799999999999999</v>
      </c>
      <c r="BJ82" s="190">
        <f t="shared" si="86"/>
        <v>3.3000000000000002E-2</v>
      </c>
      <c r="BK82" s="314">
        <v>0</v>
      </c>
      <c r="BL82" s="95">
        <v>3.3000000000000002E-2</v>
      </c>
      <c r="BM82" s="190">
        <f t="shared" si="87"/>
        <v>4.5999999999999999E-2</v>
      </c>
      <c r="BN82" s="314">
        <v>0</v>
      </c>
      <c r="BO82" s="95">
        <v>4.5999999999999999E-2</v>
      </c>
      <c r="BP82" s="190">
        <f t="shared" si="88"/>
        <v>3.0000000000000001E-3</v>
      </c>
      <c r="BQ82" s="314">
        <v>0</v>
      </c>
      <c r="BR82" s="95">
        <v>3.0000000000000001E-3</v>
      </c>
      <c r="BS82" s="87">
        <f t="shared" si="89"/>
        <v>8.2000000000000003E-2</v>
      </c>
      <c r="BT82" s="315">
        <v>0</v>
      </c>
      <c r="BU82" s="88">
        <f t="shared" si="102"/>
        <v>8.2000000000000003E-2</v>
      </c>
      <c r="BV82" s="87">
        <f t="shared" si="90"/>
        <v>0.38</v>
      </c>
      <c r="BW82" s="315">
        <v>0</v>
      </c>
      <c r="BX82" s="88">
        <f t="shared" si="103"/>
        <v>0.38</v>
      </c>
      <c r="BY82" s="90">
        <f t="shared" si="96"/>
        <v>1.2666666666666668</v>
      </c>
    </row>
    <row r="83" spans="2:81" ht="18" customHeight="1" x14ac:dyDescent="0.25">
      <c r="B83" s="807"/>
      <c r="C83" s="809"/>
      <c r="D83" s="74" t="s">
        <v>32</v>
      </c>
      <c r="E83" s="186">
        <f t="shared" si="65"/>
        <v>376.8</v>
      </c>
      <c r="F83" s="75">
        <f t="shared" si="66"/>
        <v>114.78800000000001</v>
      </c>
      <c r="G83" s="76">
        <f t="shared" si="94"/>
        <v>0.30463906581740979</v>
      </c>
      <c r="H83" s="78">
        <f t="shared" si="67"/>
        <v>83.629000000000005</v>
      </c>
      <c r="I83" s="78">
        <f t="shared" si="68"/>
        <v>198.41700000000003</v>
      </c>
      <c r="J83" s="76">
        <f t="shared" si="95"/>
        <v>0.52658439490445863</v>
      </c>
      <c r="K83" s="78">
        <f t="shared" si="69"/>
        <v>230.42545000000001</v>
      </c>
      <c r="L83" s="78">
        <f t="shared" si="70"/>
        <v>428.84245000000004</v>
      </c>
      <c r="M83" s="76">
        <f t="shared" si="91"/>
        <v>1.1381169055201699</v>
      </c>
      <c r="N83" s="78">
        <f t="shared" si="71"/>
        <v>118.01971999999986</v>
      </c>
      <c r="O83" s="78">
        <f t="shared" si="92"/>
        <v>546.86216999999988</v>
      </c>
      <c r="P83" s="76">
        <f t="shared" si="93"/>
        <v>1.451332722929936</v>
      </c>
      <c r="Q83" s="91">
        <f t="shared" si="72"/>
        <v>376.8</v>
      </c>
      <c r="R83" s="311">
        <v>0</v>
      </c>
      <c r="S83" s="625">
        <f>S82*1256</f>
        <v>376.8</v>
      </c>
      <c r="T83" s="93">
        <f t="shared" si="73"/>
        <v>9.65</v>
      </c>
      <c r="U83" s="312">
        <v>0</v>
      </c>
      <c r="V83" s="95">
        <v>9.65</v>
      </c>
      <c r="W83" s="93">
        <f t="shared" si="74"/>
        <v>29.027000000000001</v>
      </c>
      <c r="X83" s="312">
        <v>0</v>
      </c>
      <c r="Y83" s="95">
        <v>29.027000000000001</v>
      </c>
      <c r="Z83" s="93">
        <f t="shared" si="75"/>
        <v>76.111000000000004</v>
      </c>
      <c r="AA83" s="312">
        <v>0</v>
      </c>
      <c r="AB83" s="95">
        <v>76.111000000000004</v>
      </c>
      <c r="AC83" s="190">
        <f t="shared" si="76"/>
        <v>114.78800000000001</v>
      </c>
      <c r="AD83" s="313">
        <v>0</v>
      </c>
      <c r="AE83" s="189">
        <f t="shared" si="97"/>
        <v>114.78800000000001</v>
      </c>
      <c r="AF83" s="190">
        <f t="shared" si="77"/>
        <v>38.073</v>
      </c>
      <c r="AG83" s="314">
        <v>0</v>
      </c>
      <c r="AH83" s="95">
        <v>38.073</v>
      </c>
      <c r="AI83" s="190">
        <f t="shared" si="78"/>
        <v>24.315000000000001</v>
      </c>
      <c r="AJ83" s="314">
        <v>0</v>
      </c>
      <c r="AK83" s="95">
        <v>24.315000000000001</v>
      </c>
      <c r="AL83" s="190">
        <f t="shared" si="79"/>
        <v>21.241</v>
      </c>
      <c r="AM83" s="314">
        <v>0</v>
      </c>
      <c r="AN83" s="95">
        <v>21.241</v>
      </c>
      <c r="AO83" s="190">
        <f t="shared" si="80"/>
        <v>83.629000000000005</v>
      </c>
      <c r="AP83" s="313">
        <v>0</v>
      </c>
      <c r="AQ83" s="189">
        <f t="shared" si="98"/>
        <v>83.629000000000005</v>
      </c>
      <c r="AR83" s="190">
        <f t="shared" si="52"/>
        <v>198.41700000000003</v>
      </c>
      <c r="AS83" s="313">
        <v>0</v>
      </c>
      <c r="AT83" s="189">
        <f t="shared" si="99"/>
        <v>198.41700000000003</v>
      </c>
      <c r="AU83" s="190">
        <f t="shared" si="81"/>
        <v>24.562000000000001</v>
      </c>
      <c r="AV83" s="314">
        <v>0</v>
      </c>
      <c r="AW83" s="96">
        <v>24.562000000000001</v>
      </c>
      <c r="AX83" s="190">
        <f t="shared" si="82"/>
        <v>95.915999999999997</v>
      </c>
      <c r="AY83" s="314">
        <v>0</v>
      </c>
      <c r="AZ83" s="95">
        <v>95.915999999999997</v>
      </c>
      <c r="BA83" s="190">
        <f t="shared" si="83"/>
        <v>109.94745</v>
      </c>
      <c r="BB83" s="314">
        <v>0</v>
      </c>
      <c r="BC83" s="95">
        <v>109.94745</v>
      </c>
      <c r="BD83" s="190">
        <f t="shared" si="84"/>
        <v>230.42545000000001</v>
      </c>
      <c r="BE83" s="313">
        <v>0</v>
      </c>
      <c r="BF83" s="189">
        <f t="shared" si="100"/>
        <v>230.42545000000001</v>
      </c>
      <c r="BG83" s="190">
        <f t="shared" si="85"/>
        <v>428.84245000000004</v>
      </c>
      <c r="BH83" s="313">
        <v>0</v>
      </c>
      <c r="BI83" s="189">
        <f t="shared" si="101"/>
        <v>428.84245000000004</v>
      </c>
      <c r="BJ83" s="190">
        <f t="shared" si="86"/>
        <v>48.555999999999997</v>
      </c>
      <c r="BK83" s="314">
        <v>0</v>
      </c>
      <c r="BL83" s="95">
        <v>48.555999999999997</v>
      </c>
      <c r="BM83" s="190">
        <f t="shared" si="87"/>
        <v>65.812229999999872</v>
      </c>
      <c r="BN83" s="314">
        <v>0</v>
      </c>
      <c r="BO83" s="95">
        <v>65.812229999999872</v>
      </c>
      <c r="BP83" s="190">
        <f t="shared" si="88"/>
        <v>3.6514899999999999</v>
      </c>
      <c r="BQ83" s="314">
        <v>0</v>
      </c>
      <c r="BR83" s="95">
        <v>3.6514899999999999</v>
      </c>
      <c r="BS83" s="87">
        <f t="shared" si="89"/>
        <v>118.01971999999986</v>
      </c>
      <c r="BT83" s="315">
        <v>0</v>
      </c>
      <c r="BU83" s="88">
        <f t="shared" si="102"/>
        <v>118.01971999999986</v>
      </c>
      <c r="BV83" s="87">
        <f t="shared" si="90"/>
        <v>546.86216999999988</v>
      </c>
      <c r="BW83" s="315">
        <v>0</v>
      </c>
      <c r="BX83" s="88">
        <f t="shared" si="103"/>
        <v>546.86216999999988</v>
      </c>
      <c r="BY83" s="90">
        <f t="shared" si="96"/>
        <v>1.451332722929936</v>
      </c>
    </row>
    <row r="84" spans="2:81" ht="15.75" customHeight="1" x14ac:dyDescent="0.25">
      <c r="B84" s="806" t="s">
        <v>118</v>
      </c>
      <c r="C84" s="808" t="s">
        <v>119</v>
      </c>
      <c r="D84" s="74" t="s">
        <v>52</v>
      </c>
      <c r="E84" s="186">
        <f t="shared" si="65"/>
        <v>0.75</v>
      </c>
      <c r="F84" s="75">
        <f t="shared" si="66"/>
        <v>0.254</v>
      </c>
      <c r="G84" s="76">
        <f t="shared" si="94"/>
        <v>0.33866666666666667</v>
      </c>
      <c r="H84" s="78">
        <f t="shared" si="67"/>
        <v>0.14100000000000001</v>
      </c>
      <c r="I84" s="78">
        <f t="shared" si="68"/>
        <v>0.39500000000000002</v>
      </c>
      <c r="J84" s="76">
        <f t="shared" si="95"/>
        <v>0.52666666666666673</v>
      </c>
      <c r="K84" s="78">
        <f t="shared" si="69"/>
        <v>0.16</v>
      </c>
      <c r="L84" s="78">
        <f t="shared" si="70"/>
        <v>0.55500000000000005</v>
      </c>
      <c r="M84" s="76">
        <f t="shared" si="91"/>
        <v>0.7400000000000001</v>
      </c>
      <c r="N84" s="78">
        <f t="shared" si="71"/>
        <v>0.16999999999999998</v>
      </c>
      <c r="O84" s="78">
        <f t="shared" si="92"/>
        <v>0.72500000000000009</v>
      </c>
      <c r="P84" s="76">
        <f t="shared" si="93"/>
        <v>0.96666666666666679</v>
      </c>
      <c r="Q84" s="91">
        <f t="shared" si="72"/>
        <v>0.75</v>
      </c>
      <c r="R84" s="311">
        <v>0</v>
      </c>
      <c r="S84" s="625">
        <v>0.75</v>
      </c>
      <c r="T84" s="93">
        <f t="shared" si="73"/>
        <v>0.158</v>
      </c>
      <c r="U84" s="312">
        <v>0</v>
      </c>
      <c r="V84" s="95">
        <v>0.158</v>
      </c>
      <c r="W84" s="93">
        <f t="shared" si="74"/>
        <v>2.1999999999999999E-2</v>
      </c>
      <c r="X84" s="312">
        <v>0</v>
      </c>
      <c r="Y84" s="95">
        <v>2.1999999999999999E-2</v>
      </c>
      <c r="Z84" s="93">
        <f t="shared" si="75"/>
        <v>7.3999999999999996E-2</v>
      </c>
      <c r="AA84" s="312">
        <v>0</v>
      </c>
      <c r="AB84" s="95">
        <v>7.3999999999999996E-2</v>
      </c>
      <c r="AC84" s="190">
        <f t="shared" si="76"/>
        <v>0.254</v>
      </c>
      <c r="AD84" s="313">
        <v>0</v>
      </c>
      <c r="AE84" s="189">
        <f t="shared" si="97"/>
        <v>0.254</v>
      </c>
      <c r="AF84" s="190">
        <f t="shared" si="77"/>
        <v>4.2999999999999997E-2</v>
      </c>
      <c r="AG84" s="314">
        <v>0</v>
      </c>
      <c r="AH84" s="95">
        <v>4.2999999999999997E-2</v>
      </c>
      <c r="AI84" s="190">
        <f t="shared" si="78"/>
        <v>3.5000000000000003E-2</v>
      </c>
      <c r="AJ84" s="314">
        <v>0</v>
      </c>
      <c r="AK84" s="95">
        <v>3.5000000000000003E-2</v>
      </c>
      <c r="AL84" s="190">
        <f t="shared" si="79"/>
        <v>6.3E-2</v>
      </c>
      <c r="AM84" s="314">
        <v>0</v>
      </c>
      <c r="AN84" s="95">
        <v>6.3E-2</v>
      </c>
      <c r="AO84" s="190">
        <f t="shared" si="80"/>
        <v>0.14100000000000001</v>
      </c>
      <c r="AP84" s="313">
        <v>0</v>
      </c>
      <c r="AQ84" s="189">
        <f t="shared" si="98"/>
        <v>0.14100000000000001</v>
      </c>
      <c r="AR84" s="190">
        <f t="shared" si="52"/>
        <v>0.39500000000000002</v>
      </c>
      <c r="AS84" s="313">
        <v>0</v>
      </c>
      <c r="AT84" s="189">
        <f t="shared" si="99"/>
        <v>0.39500000000000002</v>
      </c>
      <c r="AU84" s="190">
        <f t="shared" si="81"/>
        <v>1.4999999999999999E-2</v>
      </c>
      <c r="AV84" s="314">
        <v>0</v>
      </c>
      <c r="AW84" s="96">
        <v>1.4999999999999999E-2</v>
      </c>
      <c r="AX84" s="190">
        <f t="shared" si="82"/>
        <v>0.04</v>
      </c>
      <c r="AY84" s="314">
        <v>0</v>
      </c>
      <c r="AZ84" s="95">
        <v>0.04</v>
      </c>
      <c r="BA84" s="190">
        <f t="shared" si="83"/>
        <v>0.105</v>
      </c>
      <c r="BB84" s="314">
        <v>0</v>
      </c>
      <c r="BC84" s="95">
        <v>0.105</v>
      </c>
      <c r="BD84" s="190">
        <f t="shared" si="84"/>
        <v>0.16</v>
      </c>
      <c r="BE84" s="313">
        <v>0</v>
      </c>
      <c r="BF84" s="189">
        <f t="shared" si="100"/>
        <v>0.16</v>
      </c>
      <c r="BG84" s="190">
        <f t="shared" si="85"/>
        <v>0.55500000000000005</v>
      </c>
      <c r="BH84" s="313">
        <v>0</v>
      </c>
      <c r="BI84" s="189">
        <f t="shared" si="101"/>
        <v>0.55500000000000005</v>
      </c>
      <c r="BJ84" s="190">
        <f t="shared" si="86"/>
        <v>0.08</v>
      </c>
      <c r="BK84" s="314">
        <v>0</v>
      </c>
      <c r="BL84" s="95">
        <v>0.08</v>
      </c>
      <c r="BM84" s="190">
        <f t="shared" si="87"/>
        <v>0.09</v>
      </c>
      <c r="BN84" s="314">
        <v>0</v>
      </c>
      <c r="BO84" s="95">
        <v>0.09</v>
      </c>
      <c r="BP84" s="190">
        <f t="shared" si="88"/>
        <v>0</v>
      </c>
      <c r="BQ84" s="314">
        <v>0</v>
      </c>
      <c r="BR84" s="95"/>
      <c r="BS84" s="87">
        <f t="shared" si="89"/>
        <v>0.16999999999999998</v>
      </c>
      <c r="BT84" s="315">
        <v>0</v>
      </c>
      <c r="BU84" s="88">
        <f t="shared" si="102"/>
        <v>0.16999999999999998</v>
      </c>
      <c r="BV84" s="87">
        <f t="shared" si="90"/>
        <v>0.72500000000000009</v>
      </c>
      <c r="BW84" s="315">
        <v>0</v>
      </c>
      <c r="BX84" s="88">
        <f t="shared" si="103"/>
        <v>0.72500000000000009</v>
      </c>
      <c r="BY84" s="90">
        <f t="shared" si="96"/>
        <v>0.96666666666666679</v>
      </c>
    </row>
    <row r="85" spans="2:81" ht="15.75" customHeight="1" x14ac:dyDescent="0.25">
      <c r="B85" s="807"/>
      <c r="C85" s="809"/>
      <c r="D85" s="74" t="s">
        <v>32</v>
      </c>
      <c r="E85" s="186">
        <f t="shared" si="65"/>
        <v>930</v>
      </c>
      <c r="F85" s="75">
        <f t="shared" si="66"/>
        <v>363.34399999999999</v>
      </c>
      <c r="G85" s="76">
        <f t="shared" si="94"/>
        <v>0.39069247311827954</v>
      </c>
      <c r="H85" s="78">
        <f t="shared" si="67"/>
        <v>198.66399999999999</v>
      </c>
      <c r="I85" s="78">
        <f t="shared" si="68"/>
        <v>562.00800000000004</v>
      </c>
      <c r="J85" s="76">
        <f t="shared" si="95"/>
        <v>0.60430967741935493</v>
      </c>
      <c r="K85" s="78">
        <f t="shared" si="69"/>
        <v>231.25799999999998</v>
      </c>
      <c r="L85" s="78">
        <f t="shared" si="70"/>
        <v>793.26600000000008</v>
      </c>
      <c r="M85" s="76">
        <f t="shared" si="91"/>
        <v>0.85297419354838722</v>
      </c>
      <c r="N85" s="78">
        <f t="shared" si="71"/>
        <v>237.18628000000001</v>
      </c>
      <c r="O85" s="78">
        <f t="shared" si="92"/>
        <v>1030.45228</v>
      </c>
      <c r="P85" s="76">
        <f t="shared" si="93"/>
        <v>1.1080132043010753</v>
      </c>
      <c r="Q85" s="91">
        <f t="shared" si="72"/>
        <v>930</v>
      </c>
      <c r="R85" s="92">
        <v>0</v>
      </c>
      <c r="S85" s="625">
        <f>S84*1240</f>
        <v>930</v>
      </c>
      <c r="T85" s="93">
        <f t="shared" si="73"/>
        <v>224.417</v>
      </c>
      <c r="U85" s="94">
        <v>0</v>
      </c>
      <c r="V85" s="95">
        <v>224.417</v>
      </c>
      <c r="W85" s="93">
        <f t="shared" si="74"/>
        <v>30.943999999999999</v>
      </c>
      <c r="X85" s="94">
        <v>0</v>
      </c>
      <c r="Y85" s="95">
        <v>30.943999999999999</v>
      </c>
      <c r="Z85" s="93">
        <f t="shared" si="75"/>
        <v>107.983</v>
      </c>
      <c r="AA85" s="94">
        <v>0</v>
      </c>
      <c r="AB85" s="95">
        <v>107.983</v>
      </c>
      <c r="AC85" s="190">
        <f t="shared" si="76"/>
        <v>363.34399999999999</v>
      </c>
      <c r="AD85" s="190">
        <v>0</v>
      </c>
      <c r="AE85" s="189">
        <f t="shared" si="97"/>
        <v>363.34399999999999</v>
      </c>
      <c r="AF85" s="190">
        <f t="shared" si="77"/>
        <v>59.281999999999996</v>
      </c>
      <c r="AG85" s="189">
        <v>0</v>
      </c>
      <c r="AH85" s="95">
        <v>59.281999999999996</v>
      </c>
      <c r="AI85" s="190">
        <f t="shared" si="78"/>
        <v>50.701000000000001</v>
      </c>
      <c r="AJ85" s="189">
        <v>0</v>
      </c>
      <c r="AK85" s="95">
        <v>50.701000000000001</v>
      </c>
      <c r="AL85" s="190">
        <f t="shared" si="79"/>
        <v>88.680999999999997</v>
      </c>
      <c r="AM85" s="189">
        <v>0</v>
      </c>
      <c r="AN85" s="95">
        <v>88.680999999999997</v>
      </c>
      <c r="AO85" s="190">
        <f t="shared" si="80"/>
        <v>198.66399999999999</v>
      </c>
      <c r="AP85" s="190">
        <v>0</v>
      </c>
      <c r="AQ85" s="189">
        <f t="shared" si="98"/>
        <v>198.66399999999999</v>
      </c>
      <c r="AR85" s="190">
        <f t="shared" si="52"/>
        <v>562.00800000000004</v>
      </c>
      <c r="AS85" s="190">
        <v>0</v>
      </c>
      <c r="AT85" s="189">
        <f t="shared" si="99"/>
        <v>562.00800000000004</v>
      </c>
      <c r="AU85" s="190">
        <f t="shared" si="81"/>
        <v>20.231999999999999</v>
      </c>
      <c r="AV85" s="189">
        <v>0</v>
      </c>
      <c r="AW85" s="96">
        <v>20.231999999999999</v>
      </c>
      <c r="AX85" s="190">
        <f t="shared" si="82"/>
        <v>64.465999999999994</v>
      </c>
      <c r="AY85" s="189">
        <v>0</v>
      </c>
      <c r="AZ85" s="95">
        <v>64.465999999999994</v>
      </c>
      <c r="BA85" s="190">
        <f t="shared" si="83"/>
        <v>146.56</v>
      </c>
      <c r="BB85" s="189">
        <v>0</v>
      </c>
      <c r="BC85" s="95">
        <v>146.56</v>
      </c>
      <c r="BD85" s="190">
        <f t="shared" si="84"/>
        <v>231.25799999999998</v>
      </c>
      <c r="BE85" s="190">
        <v>0</v>
      </c>
      <c r="BF85" s="189">
        <f t="shared" si="100"/>
        <v>231.25799999999998</v>
      </c>
      <c r="BG85" s="190">
        <f t="shared" si="85"/>
        <v>793.26600000000008</v>
      </c>
      <c r="BH85" s="190">
        <v>0</v>
      </c>
      <c r="BI85" s="189">
        <f t="shared" si="101"/>
        <v>793.26600000000008</v>
      </c>
      <c r="BJ85" s="190">
        <f t="shared" si="86"/>
        <v>109.633</v>
      </c>
      <c r="BK85" s="189">
        <v>0</v>
      </c>
      <c r="BL85" s="95">
        <v>109.633</v>
      </c>
      <c r="BM85" s="190">
        <f t="shared" si="87"/>
        <v>127.55328</v>
      </c>
      <c r="BN85" s="189">
        <v>0</v>
      </c>
      <c r="BO85" s="95">
        <v>127.55328</v>
      </c>
      <c r="BP85" s="190">
        <f t="shared" si="88"/>
        <v>0</v>
      </c>
      <c r="BQ85" s="189">
        <v>0</v>
      </c>
      <c r="BR85" s="95"/>
      <c r="BS85" s="87">
        <f t="shared" si="89"/>
        <v>237.18628000000001</v>
      </c>
      <c r="BT85" s="87">
        <v>0</v>
      </c>
      <c r="BU85" s="88">
        <f t="shared" si="102"/>
        <v>237.18628000000001</v>
      </c>
      <c r="BV85" s="87">
        <f t="shared" si="90"/>
        <v>1030.45228</v>
      </c>
      <c r="BW85" s="87">
        <v>0</v>
      </c>
      <c r="BX85" s="88">
        <f t="shared" si="103"/>
        <v>1030.45228</v>
      </c>
      <c r="BY85" s="90">
        <f t="shared" si="96"/>
        <v>1.1080132043010753</v>
      </c>
    </row>
    <row r="86" spans="2:81" ht="13.8" x14ac:dyDescent="0.25">
      <c r="B86" s="806" t="s">
        <v>120</v>
      </c>
      <c r="C86" s="808" t="s">
        <v>121</v>
      </c>
      <c r="D86" s="74" t="s">
        <v>52</v>
      </c>
      <c r="E86" s="186">
        <f t="shared" si="65"/>
        <v>0.7</v>
      </c>
      <c r="F86" s="75">
        <f t="shared" si="66"/>
        <v>0.17300000000000001</v>
      </c>
      <c r="G86" s="76">
        <f t="shared" si="94"/>
        <v>0.24714285714285719</v>
      </c>
      <c r="H86" s="78">
        <f t="shared" si="67"/>
        <v>8.4999999999999992E-2</v>
      </c>
      <c r="I86" s="78">
        <f t="shared" si="68"/>
        <v>0.25800000000000001</v>
      </c>
      <c r="J86" s="76">
        <f t="shared" si="95"/>
        <v>0.36857142857142861</v>
      </c>
      <c r="K86" s="78">
        <f t="shared" si="69"/>
        <v>0.155</v>
      </c>
      <c r="L86" s="78">
        <f t="shared" si="70"/>
        <v>0.41300000000000003</v>
      </c>
      <c r="M86" s="76">
        <f t="shared" si="91"/>
        <v>0.59000000000000008</v>
      </c>
      <c r="N86" s="78">
        <f t="shared" si="71"/>
        <v>0.11399999999999999</v>
      </c>
      <c r="O86" s="78">
        <f t="shared" si="92"/>
        <v>0.52700000000000002</v>
      </c>
      <c r="P86" s="76">
        <f t="shared" si="93"/>
        <v>0.75285714285714289</v>
      </c>
      <c r="Q86" s="91">
        <f t="shared" si="72"/>
        <v>0.7</v>
      </c>
      <c r="R86" s="92">
        <v>0</v>
      </c>
      <c r="S86" s="625">
        <v>0.7</v>
      </c>
      <c r="T86" s="93">
        <f t="shared" si="73"/>
        <v>9.6000000000000002E-2</v>
      </c>
      <c r="U86" s="94">
        <v>0</v>
      </c>
      <c r="V86" s="95">
        <v>9.6000000000000002E-2</v>
      </c>
      <c r="W86" s="93">
        <f t="shared" si="74"/>
        <v>4.7E-2</v>
      </c>
      <c r="X86" s="94">
        <v>0</v>
      </c>
      <c r="Y86" s="95">
        <v>4.7E-2</v>
      </c>
      <c r="Z86" s="93">
        <f t="shared" si="75"/>
        <v>0.03</v>
      </c>
      <c r="AA86" s="94">
        <v>0</v>
      </c>
      <c r="AB86" s="95">
        <v>0.03</v>
      </c>
      <c r="AC86" s="190">
        <f t="shared" si="76"/>
        <v>0.17300000000000001</v>
      </c>
      <c r="AD86" s="190">
        <v>0</v>
      </c>
      <c r="AE86" s="189">
        <f t="shared" si="97"/>
        <v>0.17300000000000001</v>
      </c>
      <c r="AF86" s="190">
        <f t="shared" si="77"/>
        <v>3.3000000000000002E-2</v>
      </c>
      <c r="AG86" s="189">
        <v>0</v>
      </c>
      <c r="AH86" s="95">
        <v>3.3000000000000002E-2</v>
      </c>
      <c r="AI86" s="190">
        <f t="shared" si="78"/>
        <v>2.7E-2</v>
      </c>
      <c r="AJ86" s="189">
        <v>0</v>
      </c>
      <c r="AK86" s="95">
        <v>2.7E-2</v>
      </c>
      <c r="AL86" s="190">
        <f t="shared" si="79"/>
        <v>2.5000000000000001E-2</v>
      </c>
      <c r="AM86" s="189">
        <v>0</v>
      </c>
      <c r="AN86" s="95">
        <v>2.5000000000000001E-2</v>
      </c>
      <c r="AO86" s="190">
        <f t="shared" si="80"/>
        <v>8.4999999999999992E-2</v>
      </c>
      <c r="AP86" s="190">
        <v>0</v>
      </c>
      <c r="AQ86" s="189">
        <f t="shared" si="98"/>
        <v>8.4999999999999992E-2</v>
      </c>
      <c r="AR86" s="190">
        <f t="shared" si="52"/>
        <v>0.25800000000000001</v>
      </c>
      <c r="AS86" s="190">
        <v>0</v>
      </c>
      <c r="AT86" s="189">
        <f t="shared" si="99"/>
        <v>0.25800000000000001</v>
      </c>
      <c r="AU86" s="190">
        <f t="shared" si="81"/>
        <v>1.2E-2</v>
      </c>
      <c r="AV86" s="189">
        <v>0</v>
      </c>
      <c r="AW86" s="96">
        <v>1.2E-2</v>
      </c>
      <c r="AX86" s="190">
        <f t="shared" si="82"/>
        <v>4.5999999999999999E-2</v>
      </c>
      <c r="AY86" s="189">
        <v>0</v>
      </c>
      <c r="AZ86" s="95">
        <v>4.5999999999999999E-2</v>
      </c>
      <c r="BA86" s="190">
        <f t="shared" si="83"/>
        <v>9.7000000000000003E-2</v>
      </c>
      <c r="BB86" s="189">
        <v>0</v>
      </c>
      <c r="BC86" s="95">
        <v>9.7000000000000003E-2</v>
      </c>
      <c r="BD86" s="190">
        <f t="shared" si="84"/>
        <v>0.155</v>
      </c>
      <c r="BE86" s="190">
        <v>0</v>
      </c>
      <c r="BF86" s="189">
        <f t="shared" si="100"/>
        <v>0.155</v>
      </c>
      <c r="BG86" s="190">
        <f t="shared" si="85"/>
        <v>0.41300000000000003</v>
      </c>
      <c r="BH86" s="190">
        <v>0</v>
      </c>
      <c r="BI86" s="189">
        <f t="shared" si="101"/>
        <v>0.41300000000000003</v>
      </c>
      <c r="BJ86" s="190">
        <f t="shared" si="86"/>
        <v>7.5999999999999998E-2</v>
      </c>
      <c r="BK86" s="189">
        <v>0</v>
      </c>
      <c r="BL86" s="95">
        <v>7.5999999999999998E-2</v>
      </c>
      <c r="BM86" s="190">
        <f t="shared" si="87"/>
        <v>3.7999999999999999E-2</v>
      </c>
      <c r="BN86" s="189">
        <v>0</v>
      </c>
      <c r="BO86" s="95">
        <v>3.7999999999999999E-2</v>
      </c>
      <c r="BP86" s="190">
        <f t="shared" si="88"/>
        <v>0</v>
      </c>
      <c r="BQ86" s="189">
        <v>0</v>
      </c>
      <c r="BR86" s="95"/>
      <c r="BS86" s="87">
        <f t="shared" si="89"/>
        <v>0.11399999999999999</v>
      </c>
      <c r="BT86" s="87">
        <v>0</v>
      </c>
      <c r="BU86" s="88">
        <f t="shared" si="102"/>
        <v>0.11399999999999999</v>
      </c>
      <c r="BV86" s="87">
        <f t="shared" si="90"/>
        <v>0.52700000000000002</v>
      </c>
      <c r="BW86" s="87">
        <v>0</v>
      </c>
      <c r="BX86" s="88">
        <f t="shared" si="103"/>
        <v>0.52700000000000002</v>
      </c>
      <c r="BY86" s="90">
        <f t="shared" si="96"/>
        <v>0.75285714285714289</v>
      </c>
    </row>
    <row r="87" spans="2:81" ht="15.75" customHeight="1" thickBot="1" x14ac:dyDescent="0.3">
      <c r="B87" s="807"/>
      <c r="C87" s="795"/>
      <c r="D87" s="617" t="s">
        <v>32</v>
      </c>
      <c r="E87" s="316">
        <f t="shared" si="65"/>
        <v>844.9</v>
      </c>
      <c r="F87" s="107">
        <f t="shared" si="66"/>
        <v>248.65944999999999</v>
      </c>
      <c r="G87" s="108">
        <f t="shared" si="94"/>
        <v>0.29430636761746953</v>
      </c>
      <c r="H87" s="110">
        <f t="shared" si="67"/>
        <v>166.51544999999999</v>
      </c>
      <c r="I87" s="110">
        <f t="shared" si="68"/>
        <v>415.17489999999998</v>
      </c>
      <c r="J87" s="108">
        <f t="shared" si="95"/>
        <v>0.4913893951946976</v>
      </c>
      <c r="K87" s="110">
        <f t="shared" si="69"/>
        <v>235.07899999999998</v>
      </c>
      <c r="L87" s="110">
        <f t="shared" si="70"/>
        <v>650.25389999999993</v>
      </c>
      <c r="M87" s="108">
        <f t="shared" si="91"/>
        <v>0.76962232216830384</v>
      </c>
      <c r="N87" s="110">
        <f t="shared" si="71"/>
        <v>177.18400000000003</v>
      </c>
      <c r="O87" s="110">
        <f t="shared" si="92"/>
        <v>827.4378999999999</v>
      </c>
      <c r="P87" s="108">
        <f t="shared" si="93"/>
        <v>0.97933234702331629</v>
      </c>
      <c r="Q87" s="230">
        <f t="shared" si="72"/>
        <v>844.9</v>
      </c>
      <c r="R87" s="231">
        <v>0</v>
      </c>
      <c r="S87" s="632">
        <f>S86*1207</f>
        <v>844.9</v>
      </c>
      <c r="T87" s="232">
        <f t="shared" si="73"/>
        <v>132.744</v>
      </c>
      <c r="U87" s="233">
        <v>0</v>
      </c>
      <c r="V87" s="234">
        <v>132.744</v>
      </c>
      <c r="W87" s="232">
        <f t="shared" si="74"/>
        <v>68.631</v>
      </c>
      <c r="X87" s="233">
        <v>0</v>
      </c>
      <c r="Y87" s="234">
        <v>68.631</v>
      </c>
      <c r="Z87" s="232">
        <f t="shared" si="75"/>
        <v>47.28445</v>
      </c>
      <c r="AA87" s="233">
        <v>0</v>
      </c>
      <c r="AB87" s="234">
        <v>47.28445</v>
      </c>
      <c r="AC87" s="198">
        <f t="shared" si="76"/>
        <v>248.65944999999999</v>
      </c>
      <c r="AD87" s="198">
        <v>0</v>
      </c>
      <c r="AE87" s="197">
        <f t="shared" si="97"/>
        <v>248.65944999999999</v>
      </c>
      <c r="AF87" s="198">
        <f t="shared" si="77"/>
        <v>64.891000000000005</v>
      </c>
      <c r="AG87" s="197">
        <v>0</v>
      </c>
      <c r="AH87" s="234">
        <v>64.891000000000005</v>
      </c>
      <c r="AI87" s="198">
        <f t="shared" si="78"/>
        <v>53.211449999999999</v>
      </c>
      <c r="AJ87" s="197">
        <v>0</v>
      </c>
      <c r="AK87" s="234">
        <v>53.211449999999999</v>
      </c>
      <c r="AL87" s="198">
        <f t="shared" si="79"/>
        <v>48.412999999999997</v>
      </c>
      <c r="AM87" s="197">
        <v>0</v>
      </c>
      <c r="AN87" s="234">
        <v>48.412999999999997</v>
      </c>
      <c r="AO87" s="198">
        <f t="shared" si="80"/>
        <v>166.51544999999999</v>
      </c>
      <c r="AP87" s="198">
        <v>0</v>
      </c>
      <c r="AQ87" s="197">
        <f t="shared" si="98"/>
        <v>166.51544999999999</v>
      </c>
      <c r="AR87" s="198">
        <f t="shared" si="52"/>
        <v>415.17489999999998</v>
      </c>
      <c r="AS87" s="198">
        <v>0</v>
      </c>
      <c r="AT87" s="197">
        <f t="shared" si="99"/>
        <v>415.17489999999998</v>
      </c>
      <c r="AU87" s="198">
        <f t="shared" si="81"/>
        <v>20.478000000000002</v>
      </c>
      <c r="AV87" s="197">
        <v>0</v>
      </c>
      <c r="AW87" s="235">
        <v>20.478000000000002</v>
      </c>
      <c r="AX87" s="198">
        <f t="shared" si="82"/>
        <v>68.590999999999994</v>
      </c>
      <c r="AY87" s="197">
        <v>0</v>
      </c>
      <c r="AZ87" s="234">
        <v>68.590999999999994</v>
      </c>
      <c r="BA87" s="198">
        <f t="shared" si="83"/>
        <v>146.01</v>
      </c>
      <c r="BB87" s="197">
        <v>0</v>
      </c>
      <c r="BC87" s="234">
        <v>146.01</v>
      </c>
      <c r="BD87" s="198">
        <f t="shared" si="84"/>
        <v>235.07899999999998</v>
      </c>
      <c r="BE87" s="198">
        <v>0</v>
      </c>
      <c r="BF87" s="197">
        <f t="shared" si="100"/>
        <v>235.07899999999998</v>
      </c>
      <c r="BG87" s="198">
        <f t="shared" si="85"/>
        <v>650.25389999999993</v>
      </c>
      <c r="BH87" s="198">
        <v>0</v>
      </c>
      <c r="BI87" s="197">
        <f t="shared" si="101"/>
        <v>650.25389999999993</v>
      </c>
      <c r="BJ87" s="198">
        <f t="shared" si="86"/>
        <v>107.626</v>
      </c>
      <c r="BK87" s="197">
        <v>0</v>
      </c>
      <c r="BL87" s="234">
        <v>107.626</v>
      </c>
      <c r="BM87" s="198">
        <f t="shared" si="87"/>
        <v>69.558000000000007</v>
      </c>
      <c r="BN87" s="197">
        <v>0</v>
      </c>
      <c r="BO87" s="234">
        <v>69.558000000000007</v>
      </c>
      <c r="BP87" s="198">
        <f t="shared" si="88"/>
        <v>0</v>
      </c>
      <c r="BQ87" s="197">
        <v>0</v>
      </c>
      <c r="BR87" s="234"/>
      <c r="BS87" s="200">
        <f t="shared" si="89"/>
        <v>177.18400000000003</v>
      </c>
      <c r="BT87" s="200">
        <v>0</v>
      </c>
      <c r="BU87" s="119">
        <f t="shared" si="102"/>
        <v>177.18400000000003</v>
      </c>
      <c r="BV87" s="200">
        <f t="shared" si="90"/>
        <v>827.4378999999999</v>
      </c>
      <c r="BW87" s="200">
        <v>0</v>
      </c>
      <c r="BX87" s="119">
        <f t="shared" si="103"/>
        <v>827.4378999999999</v>
      </c>
      <c r="BY87" s="122">
        <f t="shared" si="96"/>
        <v>0.97933234702331629</v>
      </c>
    </row>
    <row r="88" spans="2:81" ht="13.8" x14ac:dyDescent="0.25">
      <c r="B88" s="796" t="s">
        <v>122</v>
      </c>
      <c r="C88" s="794" t="s">
        <v>123</v>
      </c>
      <c r="D88" s="618" t="s">
        <v>57</v>
      </c>
      <c r="E88" s="202">
        <f t="shared" si="65"/>
        <v>110</v>
      </c>
      <c r="F88" s="39">
        <f t="shared" si="66"/>
        <v>15</v>
      </c>
      <c r="G88" s="40">
        <f t="shared" si="94"/>
        <v>0.13636363636363635</v>
      </c>
      <c r="H88" s="237">
        <f t="shared" si="67"/>
        <v>14</v>
      </c>
      <c r="I88" s="237">
        <f t="shared" si="68"/>
        <v>29</v>
      </c>
      <c r="J88" s="40">
        <f t="shared" si="95"/>
        <v>0.26363636363636361</v>
      </c>
      <c r="K88" s="237">
        <f t="shared" si="69"/>
        <v>26</v>
      </c>
      <c r="L88" s="237">
        <f t="shared" si="70"/>
        <v>55</v>
      </c>
      <c r="M88" s="40">
        <f t="shared" si="91"/>
        <v>0.5</v>
      </c>
      <c r="N88" s="237">
        <f t="shared" si="71"/>
        <v>23</v>
      </c>
      <c r="O88" s="237">
        <f t="shared" si="92"/>
        <v>78</v>
      </c>
      <c r="P88" s="40">
        <f t="shared" si="93"/>
        <v>0.70909090909090911</v>
      </c>
      <c r="Q88" s="44">
        <f t="shared" si="72"/>
        <v>110</v>
      </c>
      <c r="R88" s="45">
        <v>0</v>
      </c>
      <c r="S88" s="622">
        <v>110</v>
      </c>
      <c r="T88" s="46">
        <f t="shared" si="73"/>
        <v>8</v>
      </c>
      <c r="U88" s="47">
        <v>0</v>
      </c>
      <c r="V88" s="48">
        <v>8</v>
      </c>
      <c r="W88" s="46">
        <f t="shared" si="74"/>
        <v>0</v>
      </c>
      <c r="X88" s="47">
        <v>0</v>
      </c>
      <c r="Y88" s="48"/>
      <c r="Z88" s="46">
        <f t="shared" si="75"/>
        <v>7</v>
      </c>
      <c r="AA88" s="47">
        <v>0</v>
      </c>
      <c r="AB88" s="48">
        <v>7</v>
      </c>
      <c r="AC88" s="188">
        <f t="shared" si="76"/>
        <v>15</v>
      </c>
      <c r="AD88" s="188">
        <v>0</v>
      </c>
      <c r="AE88" s="207">
        <f t="shared" si="97"/>
        <v>15</v>
      </c>
      <c r="AF88" s="188">
        <f t="shared" si="77"/>
        <v>3</v>
      </c>
      <c r="AG88" s="187">
        <v>0</v>
      </c>
      <c r="AH88" s="48">
        <v>3</v>
      </c>
      <c r="AI88" s="188">
        <f t="shared" si="78"/>
        <v>4</v>
      </c>
      <c r="AJ88" s="187">
        <v>0</v>
      </c>
      <c r="AK88" s="48">
        <v>4</v>
      </c>
      <c r="AL88" s="188">
        <f t="shared" si="79"/>
        <v>7</v>
      </c>
      <c r="AM88" s="187">
        <v>0</v>
      </c>
      <c r="AN88" s="48">
        <v>7</v>
      </c>
      <c r="AO88" s="188">
        <f t="shared" si="80"/>
        <v>14</v>
      </c>
      <c r="AP88" s="188">
        <v>0</v>
      </c>
      <c r="AQ88" s="207">
        <f t="shared" si="98"/>
        <v>14</v>
      </c>
      <c r="AR88" s="188">
        <f t="shared" si="52"/>
        <v>29</v>
      </c>
      <c r="AS88" s="188">
        <v>0</v>
      </c>
      <c r="AT88" s="207">
        <f t="shared" si="99"/>
        <v>29</v>
      </c>
      <c r="AU88" s="188">
        <f t="shared" si="81"/>
        <v>1</v>
      </c>
      <c r="AV88" s="187">
        <v>0</v>
      </c>
      <c r="AW88" s="49">
        <v>1</v>
      </c>
      <c r="AX88" s="188">
        <f t="shared" si="82"/>
        <v>2</v>
      </c>
      <c r="AY88" s="187">
        <v>0</v>
      </c>
      <c r="AZ88" s="48">
        <v>2</v>
      </c>
      <c r="BA88" s="188">
        <f t="shared" si="83"/>
        <v>23</v>
      </c>
      <c r="BB88" s="187">
        <v>0</v>
      </c>
      <c r="BC88" s="48">
        <v>23</v>
      </c>
      <c r="BD88" s="188">
        <f t="shared" si="84"/>
        <v>26</v>
      </c>
      <c r="BE88" s="188">
        <v>0</v>
      </c>
      <c r="BF88" s="207">
        <f t="shared" si="100"/>
        <v>26</v>
      </c>
      <c r="BG88" s="188">
        <f t="shared" si="85"/>
        <v>55</v>
      </c>
      <c r="BH88" s="188">
        <v>0</v>
      </c>
      <c r="BI88" s="187">
        <f t="shared" si="101"/>
        <v>55</v>
      </c>
      <c r="BJ88" s="188">
        <f t="shared" si="86"/>
        <v>14</v>
      </c>
      <c r="BK88" s="187">
        <v>0</v>
      </c>
      <c r="BL88" s="48">
        <v>14</v>
      </c>
      <c r="BM88" s="188">
        <f t="shared" si="87"/>
        <v>9</v>
      </c>
      <c r="BN88" s="187">
        <v>0</v>
      </c>
      <c r="BO88" s="48">
        <v>9</v>
      </c>
      <c r="BP88" s="188">
        <f t="shared" si="88"/>
        <v>0</v>
      </c>
      <c r="BQ88" s="187">
        <v>0</v>
      </c>
      <c r="BR88" s="48"/>
      <c r="BS88" s="151">
        <f t="shared" si="89"/>
        <v>23</v>
      </c>
      <c r="BT88" s="151">
        <v>0</v>
      </c>
      <c r="BU88" s="51">
        <f t="shared" si="102"/>
        <v>23</v>
      </c>
      <c r="BV88" s="151">
        <f t="shared" si="90"/>
        <v>78</v>
      </c>
      <c r="BW88" s="151">
        <v>0</v>
      </c>
      <c r="BX88" s="51">
        <f t="shared" si="103"/>
        <v>78</v>
      </c>
      <c r="BY88" s="54">
        <f t="shared" si="96"/>
        <v>0.70909090909090911</v>
      </c>
      <c r="CA88" s="4">
        <f>E88+E90</f>
        <v>2610</v>
      </c>
      <c r="CB88" s="4">
        <f>O88+O90</f>
        <v>3285</v>
      </c>
      <c r="CC88" s="758">
        <f>CB88/CA88</f>
        <v>1.2586206896551724</v>
      </c>
    </row>
    <row r="89" spans="2:81" ht="12.75" customHeight="1" thickBot="1" x14ac:dyDescent="0.3">
      <c r="B89" s="797"/>
      <c r="C89" s="795"/>
      <c r="D89" s="619" t="s">
        <v>32</v>
      </c>
      <c r="E89" s="214">
        <f t="shared" si="65"/>
        <v>275</v>
      </c>
      <c r="F89" s="161">
        <f t="shared" si="66"/>
        <v>48.069000000000003</v>
      </c>
      <c r="G89" s="108">
        <f t="shared" si="94"/>
        <v>0.17479636363636364</v>
      </c>
      <c r="H89" s="239">
        <f t="shared" si="67"/>
        <v>40.93</v>
      </c>
      <c r="I89" s="239">
        <f t="shared" si="68"/>
        <v>88.998999999999995</v>
      </c>
      <c r="J89" s="108">
        <f t="shared" si="95"/>
        <v>0.32363272727272724</v>
      </c>
      <c r="K89" s="239">
        <f t="shared" si="69"/>
        <v>95.739739999999998</v>
      </c>
      <c r="L89" s="239">
        <f t="shared" si="70"/>
        <v>184.73874000000001</v>
      </c>
      <c r="M89" s="108">
        <f t="shared" si="91"/>
        <v>0.6717772363636364</v>
      </c>
      <c r="N89" s="239">
        <f t="shared" si="71"/>
        <v>96.759930000000011</v>
      </c>
      <c r="O89" s="239">
        <f t="shared" si="92"/>
        <v>281.49867</v>
      </c>
      <c r="P89" s="108">
        <f t="shared" si="93"/>
        <v>1.0236315272727272</v>
      </c>
      <c r="Q89" s="162">
        <f t="shared" si="72"/>
        <v>275</v>
      </c>
      <c r="R89" s="163">
        <v>0</v>
      </c>
      <c r="S89" s="626">
        <f>S88*2.5</f>
        <v>275</v>
      </c>
      <c r="T89" s="164">
        <f t="shared" si="73"/>
        <v>28.611999999999998</v>
      </c>
      <c r="U89" s="165">
        <v>0</v>
      </c>
      <c r="V89" s="99">
        <v>28.611999999999998</v>
      </c>
      <c r="W89" s="164">
        <f t="shared" si="74"/>
        <v>0</v>
      </c>
      <c r="X89" s="165">
        <v>0</v>
      </c>
      <c r="Y89" s="99"/>
      <c r="Z89" s="164">
        <f t="shared" si="75"/>
        <v>19.457000000000001</v>
      </c>
      <c r="AA89" s="165">
        <v>0</v>
      </c>
      <c r="AB89" s="99">
        <v>19.457000000000001</v>
      </c>
      <c r="AC89" s="198">
        <f t="shared" si="76"/>
        <v>48.069000000000003</v>
      </c>
      <c r="AD89" s="198">
        <v>0</v>
      </c>
      <c r="AE89" s="197">
        <f t="shared" si="97"/>
        <v>48.069000000000003</v>
      </c>
      <c r="AF89" s="198">
        <f t="shared" si="77"/>
        <v>10.361000000000001</v>
      </c>
      <c r="AG89" s="197">
        <v>0</v>
      </c>
      <c r="AH89" s="99">
        <v>10.361000000000001</v>
      </c>
      <c r="AI89" s="198">
        <f t="shared" si="78"/>
        <v>12.17</v>
      </c>
      <c r="AJ89" s="197">
        <v>0</v>
      </c>
      <c r="AK89" s="99">
        <v>12.17</v>
      </c>
      <c r="AL89" s="198">
        <f t="shared" si="79"/>
        <v>18.399000000000001</v>
      </c>
      <c r="AM89" s="197">
        <v>0</v>
      </c>
      <c r="AN89" s="99">
        <v>18.399000000000001</v>
      </c>
      <c r="AO89" s="198">
        <f t="shared" si="80"/>
        <v>40.93</v>
      </c>
      <c r="AP89" s="198">
        <v>0</v>
      </c>
      <c r="AQ89" s="197">
        <f t="shared" si="98"/>
        <v>40.93</v>
      </c>
      <c r="AR89" s="198">
        <f t="shared" si="52"/>
        <v>88.998999999999995</v>
      </c>
      <c r="AS89" s="198">
        <v>0</v>
      </c>
      <c r="AT89" s="187">
        <f t="shared" si="99"/>
        <v>88.998999999999995</v>
      </c>
      <c r="AU89" s="198">
        <f t="shared" si="81"/>
        <v>2.1339999999999999</v>
      </c>
      <c r="AV89" s="197">
        <v>0</v>
      </c>
      <c r="AW89" s="100">
        <v>2.1339999999999999</v>
      </c>
      <c r="AX89" s="198">
        <f t="shared" si="82"/>
        <v>4.16235</v>
      </c>
      <c r="AY89" s="197">
        <v>0</v>
      </c>
      <c r="AZ89" s="99">
        <v>4.16235</v>
      </c>
      <c r="BA89" s="198">
        <f t="shared" si="83"/>
        <v>89.443389999999994</v>
      </c>
      <c r="BB89" s="197">
        <v>0</v>
      </c>
      <c r="BC89" s="99">
        <v>89.443389999999994</v>
      </c>
      <c r="BD89" s="198">
        <f t="shared" si="84"/>
        <v>95.739739999999998</v>
      </c>
      <c r="BE89" s="198">
        <v>0</v>
      </c>
      <c r="BF89" s="197">
        <f t="shared" si="100"/>
        <v>95.739739999999998</v>
      </c>
      <c r="BG89" s="198">
        <f t="shared" si="85"/>
        <v>184.73874000000001</v>
      </c>
      <c r="BH89" s="198">
        <v>0</v>
      </c>
      <c r="BI89" s="199">
        <f t="shared" si="101"/>
        <v>184.73874000000001</v>
      </c>
      <c r="BJ89" s="198">
        <f t="shared" si="86"/>
        <v>56.002000000000002</v>
      </c>
      <c r="BK89" s="197">
        <v>0</v>
      </c>
      <c r="BL89" s="99">
        <v>56.002000000000002</v>
      </c>
      <c r="BM89" s="198">
        <f t="shared" si="87"/>
        <v>40.757930000000009</v>
      </c>
      <c r="BN89" s="197">
        <v>0</v>
      </c>
      <c r="BO89" s="99">
        <v>40.757930000000009</v>
      </c>
      <c r="BP89" s="198">
        <f t="shared" si="88"/>
        <v>0</v>
      </c>
      <c r="BQ89" s="197">
        <v>0</v>
      </c>
      <c r="BR89" s="99"/>
      <c r="BS89" s="200">
        <f t="shared" si="89"/>
        <v>96.759930000000011</v>
      </c>
      <c r="BT89" s="200">
        <v>0</v>
      </c>
      <c r="BU89" s="119">
        <f t="shared" si="102"/>
        <v>96.759930000000011</v>
      </c>
      <c r="BV89" s="200">
        <f t="shared" si="90"/>
        <v>281.49867</v>
      </c>
      <c r="BW89" s="200">
        <v>0</v>
      </c>
      <c r="BX89" s="152">
        <f t="shared" si="103"/>
        <v>281.49867</v>
      </c>
      <c r="BY89" s="122">
        <f t="shared" si="96"/>
        <v>1.0236315272727272</v>
      </c>
    </row>
    <row r="90" spans="2:81" ht="16.5" customHeight="1" x14ac:dyDescent="0.25">
      <c r="B90" s="796" t="s">
        <v>124</v>
      </c>
      <c r="C90" s="800" t="s">
        <v>125</v>
      </c>
      <c r="D90" s="616" t="s">
        <v>57</v>
      </c>
      <c r="E90" s="186">
        <f t="shared" si="65"/>
        <v>2500</v>
      </c>
      <c r="F90" s="240">
        <f t="shared" si="66"/>
        <v>1013</v>
      </c>
      <c r="G90" s="40">
        <f t="shared" si="94"/>
        <v>0.4052</v>
      </c>
      <c r="H90" s="42">
        <f t="shared" si="67"/>
        <v>663</v>
      </c>
      <c r="I90" s="42">
        <f t="shared" si="68"/>
        <v>1676</v>
      </c>
      <c r="J90" s="40">
        <f t="shared" si="95"/>
        <v>0.6704</v>
      </c>
      <c r="K90" s="42">
        <f t="shared" si="69"/>
        <v>1097</v>
      </c>
      <c r="L90" s="42">
        <f t="shared" si="70"/>
        <v>2773</v>
      </c>
      <c r="M90" s="40">
        <f t="shared" si="91"/>
        <v>1.1092</v>
      </c>
      <c r="N90" s="42">
        <f t="shared" si="71"/>
        <v>434</v>
      </c>
      <c r="O90" s="42">
        <f t="shared" si="92"/>
        <v>3207</v>
      </c>
      <c r="P90" s="40">
        <f t="shared" si="93"/>
        <v>1.2827999999999999</v>
      </c>
      <c r="Q90" s="44">
        <f t="shared" si="72"/>
        <v>2500</v>
      </c>
      <c r="R90" s="45">
        <v>0</v>
      </c>
      <c r="S90" s="622">
        <v>2500</v>
      </c>
      <c r="T90" s="46">
        <f t="shared" si="73"/>
        <v>448</v>
      </c>
      <c r="U90" s="47">
        <v>0</v>
      </c>
      <c r="V90" s="48">
        <v>448</v>
      </c>
      <c r="W90" s="46">
        <f t="shared" si="74"/>
        <v>248</v>
      </c>
      <c r="X90" s="47">
        <v>0</v>
      </c>
      <c r="Y90" s="48">
        <v>248</v>
      </c>
      <c r="Z90" s="46">
        <f t="shared" si="75"/>
        <v>317</v>
      </c>
      <c r="AA90" s="47">
        <v>0</v>
      </c>
      <c r="AB90" s="48">
        <v>317</v>
      </c>
      <c r="AC90" s="223">
        <f t="shared" si="76"/>
        <v>1013</v>
      </c>
      <c r="AD90" s="223">
        <v>0</v>
      </c>
      <c r="AE90" s="207">
        <f t="shared" si="97"/>
        <v>1013</v>
      </c>
      <c r="AF90" s="223">
        <f t="shared" si="77"/>
        <v>155</v>
      </c>
      <c r="AG90" s="207">
        <v>0</v>
      </c>
      <c r="AH90" s="48">
        <v>155</v>
      </c>
      <c r="AI90" s="223">
        <f t="shared" si="78"/>
        <v>150</v>
      </c>
      <c r="AJ90" s="207">
        <v>0</v>
      </c>
      <c r="AK90" s="48">
        <v>150</v>
      </c>
      <c r="AL90" s="223">
        <f t="shared" si="79"/>
        <v>358</v>
      </c>
      <c r="AM90" s="207">
        <v>0</v>
      </c>
      <c r="AN90" s="48">
        <v>358</v>
      </c>
      <c r="AO90" s="223">
        <f t="shared" si="80"/>
        <v>663</v>
      </c>
      <c r="AP90" s="223">
        <v>0</v>
      </c>
      <c r="AQ90" s="207">
        <f t="shared" si="98"/>
        <v>663</v>
      </c>
      <c r="AR90" s="223">
        <f t="shared" si="52"/>
        <v>1676</v>
      </c>
      <c r="AS90" s="223">
        <v>0</v>
      </c>
      <c r="AT90" s="207">
        <f t="shared" si="99"/>
        <v>1676</v>
      </c>
      <c r="AU90" s="223">
        <f t="shared" si="81"/>
        <v>394</v>
      </c>
      <c r="AV90" s="207">
        <v>0</v>
      </c>
      <c r="AW90" s="49">
        <v>394</v>
      </c>
      <c r="AX90" s="223">
        <f t="shared" si="82"/>
        <v>522</v>
      </c>
      <c r="AY90" s="207">
        <v>0</v>
      </c>
      <c r="AZ90" s="48">
        <v>522</v>
      </c>
      <c r="BA90" s="223">
        <f t="shared" si="83"/>
        <v>181</v>
      </c>
      <c r="BB90" s="207">
        <v>0</v>
      </c>
      <c r="BC90" s="48">
        <v>181</v>
      </c>
      <c r="BD90" s="223">
        <f t="shared" si="84"/>
        <v>1097</v>
      </c>
      <c r="BE90" s="223">
        <v>0</v>
      </c>
      <c r="BF90" s="207">
        <f t="shared" si="100"/>
        <v>1097</v>
      </c>
      <c r="BG90" s="223">
        <f t="shared" si="85"/>
        <v>2773</v>
      </c>
      <c r="BH90" s="223">
        <v>0</v>
      </c>
      <c r="BI90" s="207">
        <f t="shared" si="101"/>
        <v>2773</v>
      </c>
      <c r="BJ90" s="223">
        <f t="shared" si="86"/>
        <v>228</v>
      </c>
      <c r="BK90" s="207">
        <v>0</v>
      </c>
      <c r="BL90" s="48">
        <v>228</v>
      </c>
      <c r="BM90" s="223">
        <f t="shared" si="87"/>
        <v>206</v>
      </c>
      <c r="BN90" s="207">
        <v>0</v>
      </c>
      <c r="BO90" s="48">
        <v>206</v>
      </c>
      <c r="BP90" s="223">
        <f t="shared" si="88"/>
        <v>0</v>
      </c>
      <c r="BQ90" s="207">
        <v>0</v>
      </c>
      <c r="BR90" s="48"/>
      <c r="BS90" s="225">
        <f t="shared" si="89"/>
        <v>434</v>
      </c>
      <c r="BT90" s="225">
        <v>0</v>
      </c>
      <c r="BU90" s="51">
        <f t="shared" si="102"/>
        <v>434</v>
      </c>
      <c r="BV90" s="225">
        <f t="shared" si="90"/>
        <v>3207</v>
      </c>
      <c r="BW90" s="225">
        <v>0</v>
      </c>
      <c r="BX90" s="51">
        <f t="shared" si="103"/>
        <v>3207</v>
      </c>
      <c r="BY90" s="54">
        <f t="shared" si="96"/>
        <v>1.2827999999999999</v>
      </c>
    </row>
    <row r="91" spans="2:81" ht="16.5" customHeight="1" thickBot="1" x14ac:dyDescent="0.3">
      <c r="B91" s="797"/>
      <c r="C91" s="801"/>
      <c r="D91" s="617" t="s">
        <v>32</v>
      </c>
      <c r="E91" s="316">
        <f t="shared" si="65"/>
        <v>2450</v>
      </c>
      <c r="F91" s="107">
        <f t="shared" si="66"/>
        <v>1109.2910000000002</v>
      </c>
      <c r="G91" s="108">
        <f t="shared" si="94"/>
        <v>0.45277183673469396</v>
      </c>
      <c r="H91" s="110">
        <f t="shared" si="67"/>
        <v>773.76800000000003</v>
      </c>
      <c r="I91" s="110">
        <f t="shared" si="68"/>
        <v>1883.0590000000002</v>
      </c>
      <c r="J91" s="108">
        <f t="shared" si="95"/>
        <v>0.76859551020408168</v>
      </c>
      <c r="K91" s="110">
        <f t="shared" si="69"/>
        <v>1225.94445</v>
      </c>
      <c r="L91" s="110">
        <f t="shared" si="70"/>
        <v>3109.0034500000002</v>
      </c>
      <c r="M91" s="108">
        <f t="shared" si="91"/>
        <v>1.2689810000000001</v>
      </c>
      <c r="N91" s="110">
        <f t="shared" si="71"/>
        <v>589.81649999999934</v>
      </c>
      <c r="O91" s="110">
        <f t="shared" si="92"/>
        <v>3698.8199499999996</v>
      </c>
      <c r="P91" s="108">
        <f t="shared" si="93"/>
        <v>1.5097224285714284</v>
      </c>
      <c r="Q91" s="162">
        <f t="shared" si="72"/>
        <v>2450</v>
      </c>
      <c r="R91" s="163">
        <v>0</v>
      </c>
      <c r="S91" s="626">
        <f>(S90*0.98)</f>
        <v>2450</v>
      </c>
      <c r="T91" s="164">
        <f t="shared" si="73"/>
        <v>482.35300000000001</v>
      </c>
      <c r="U91" s="165">
        <v>0</v>
      </c>
      <c r="V91" s="99">
        <v>482.35300000000001</v>
      </c>
      <c r="W91" s="164">
        <f t="shared" si="74"/>
        <v>330.70299999999997</v>
      </c>
      <c r="X91" s="165">
        <v>0</v>
      </c>
      <c r="Y91" s="99">
        <v>330.70299999999997</v>
      </c>
      <c r="Z91" s="164">
        <f t="shared" si="75"/>
        <v>296.23500000000001</v>
      </c>
      <c r="AA91" s="165">
        <v>0</v>
      </c>
      <c r="AB91" s="99">
        <v>296.23500000000001</v>
      </c>
      <c r="AC91" s="198">
        <f t="shared" si="76"/>
        <v>1109.2910000000002</v>
      </c>
      <c r="AD91" s="198">
        <v>0</v>
      </c>
      <c r="AE91" s="197">
        <f t="shared" si="97"/>
        <v>1109.2910000000002</v>
      </c>
      <c r="AF91" s="198">
        <f t="shared" si="77"/>
        <v>138.869</v>
      </c>
      <c r="AG91" s="197">
        <v>0</v>
      </c>
      <c r="AH91" s="99">
        <v>138.869</v>
      </c>
      <c r="AI91" s="198">
        <f t="shared" si="78"/>
        <v>141.62100000000001</v>
      </c>
      <c r="AJ91" s="197">
        <v>0</v>
      </c>
      <c r="AK91" s="99">
        <v>141.62100000000001</v>
      </c>
      <c r="AL91" s="198">
        <f t="shared" si="79"/>
        <v>493.27800000000002</v>
      </c>
      <c r="AM91" s="197">
        <v>0</v>
      </c>
      <c r="AN91" s="99">
        <v>493.27800000000002</v>
      </c>
      <c r="AO91" s="198">
        <f t="shared" si="80"/>
        <v>773.76800000000003</v>
      </c>
      <c r="AP91" s="198">
        <v>0</v>
      </c>
      <c r="AQ91" s="197">
        <f t="shared" si="98"/>
        <v>773.76800000000003</v>
      </c>
      <c r="AR91" s="198">
        <f t="shared" si="52"/>
        <v>1883.0590000000002</v>
      </c>
      <c r="AS91" s="198">
        <v>0</v>
      </c>
      <c r="AT91" s="219">
        <f t="shared" si="99"/>
        <v>1883.0590000000002</v>
      </c>
      <c r="AU91" s="198">
        <f t="shared" si="81"/>
        <v>494.53800000000001</v>
      </c>
      <c r="AV91" s="197">
        <v>0</v>
      </c>
      <c r="AW91" s="100">
        <v>494.53800000000001</v>
      </c>
      <c r="AX91" s="198">
        <f t="shared" si="82"/>
        <v>504.577</v>
      </c>
      <c r="AY91" s="197">
        <v>0</v>
      </c>
      <c r="AZ91" s="99">
        <v>504.577</v>
      </c>
      <c r="BA91" s="198">
        <f t="shared" si="83"/>
        <v>226.82945000000001</v>
      </c>
      <c r="BB91" s="197">
        <v>0</v>
      </c>
      <c r="BC91" s="99">
        <v>226.82945000000001</v>
      </c>
      <c r="BD91" s="198">
        <f t="shared" si="84"/>
        <v>1225.94445</v>
      </c>
      <c r="BE91" s="198">
        <v>0</v>
      </c>
      <c r="BF91" s="197">
        <f t="shared" si="100"/>
        <v>1225.94445</v>
      </c>
      <c r="BG91" s="198">
        <f t="shared" si="85"/>
        <v>3109.0034500000002</v>
      </c>
      <c r="BH91" s="198">
        <v>0</v>
      </c>
      <c r="BI91" s="197">
        <f t="shared" si="101"/>
        <v>3109.0034500000002</v>
      </c>
      <c r="BJ91" s="198">
        <f t="shared" si="86"/>
        <v>321.38</v>
      </c>
      <c r="BK91" s="197">
        <v>0</v>
      </c>
      <c r="BL91" s="99">
        <v>321.38</v>
      </c>
      <c r="BM91" s="198">
        <f t="shared" si="87"/>
        <v>268.43649999999934</v>
      </c>
      <c r="BN91" s="197">
        <v>0</v>
      </c>
      <c r="BO91" s="99">
        <v>268.43649999999934</v>
      </c>
      <c r="BP91" s="198">
        <f t="shared" si="88"/>
        <v>0</v>
      </c>
      <c r="BQ91" s="197">
        <v>0</v>
      </c>
      <c r="BR91" s="99"/>
      <c r="BS91" s="200">
        <f t="shared" si="89"/>
        <v>589.81649999999934</v>
      </c>
      <c r="BT91" s="200">
        <v>0</v>
      </c>
      <c r="BU91" s="119">
        <f t="shared" si="102"/>
        <v>589.81649999999934</v>
      </c>
      <c r="BV91" s="200">
        <f t="shared" si="90"/>
        <v>3698.8199499999996</v>
      </c>
      <c r="BW91" s="200">
        <v>0</v>
      </c>
      <c r="BX91" s="152">
        <f t="shared" si="103"/>
        <v>3698.8199499999996</v>
      </c>
      <c r="BY91" s="122">
        <f t="shared" si="96"/>
        <v>1.5097224285714284</v>
      </c>
    </row>
    <row r="92" spans="2:81" ht="18" customHeight="1" thickBot="1" x14ac:dyDescent="0.3">
      <c r="B92" s="317" t="s">
        <v>126</v>
      </c>
      <c r="C92" s="318" t="s">
        <v>127</v>
      </c>
      <c r="D92" s="319" t="s">
        <v>32</v>
      </c>
      <c r="E92" s="274">
        <f t="shared" si="65"/>
        <v>3007</v>
      </c>
      <c r="F92" s="275">
        <f t="shared" si="66"/>
        <v>1388.982</v>
      </c>
      <c r="G92" s="320">
        <f t="shared" si="94"/>
        <v>0.46191619554373131</v>
      </c>
      <c r="H92" s="321">
        <f t="shared" si="67"/>
        <v>668.1394499999999</v>
      </c>
      <c r="I92" s="321">
        <f t="shared" si="68"/>
        <v>2057.1214500000001</v>
      </c>
      <c r="J92" s="320">
        <f t="shared" si="95"/>
        <v>0.68411089125374125</v>
      </c>
      <c r="K92" s="321">
        <f t="shared" si="69"/>
        <v>826.28542999999991</v>
      </c>
      <c r="L92" s="321">
        <f t="shared" si="70"/>
        <v>2883.40688</v>
      </c>
      <c r="M92" s="320">
        <f t="shared" si="91"/>
        <v>0.95889819753907546</v>
      </c>
      <c r="N92" s="321">
        <f t="shared" si="71"/>
        <v>541.82790200000011</v>
      </c>
      <c r="O92" s="321">
        <f t="shared" si="92"/>
        <v>3425.234782</v>
      </c>
      <c r="P92" s="320">
        <f t="shared" si="93"/>
        <v>1.1390870575324243</v>
      </c>
      <c r="Q92" s="277">
        <f t="shared" si="72"/>
        <v>3007</v>
      </c>
      <c r="R92" s="278">
        <f>R94+R96+R98</f>
        <v>0</v>
      </c>
      <c r="S92" s="633">
        <f>S94+S96+S98</f>
        <v>3007</v>
      </c>
      <c r="T92" s="279">
        <f t="shared" si="73"/>
        <v>566.43899999999996</v>
      </c>
      <c r="U92" s="280">
        <f>U94+U96+U98</f>
        <v>0</v>
      </c>
      <c r="V92" s="281">
        <f>V94+V96+V98</f>
        <v>566.43899999999996</v>
      </c>
      <c r="W92" s="279">
        <f t="shared" si="74"/>
        <v>407.88200000000001</v>
      </c>
      <c r="X92" s="280">
        <f>X94+X96+X98</f>
        <v>0</v>
      </c>
      <c r="Y92" s="281">
        <f>Y94+Y96+Y98</f>
        <v>407.88200000000001</v>
      </c>
      <c r="Z92" s="279">
        <f t="shared" si="75"/>
        <v>414.661</v>
      </c>
      <c r="AA92" s="280">
        <f>AA94+AA96+AA98</f>
        <v>0</v>
      </c>
      <c r="AB92" s="281">
        <f>AB94+AB96+AB98</f>
        <v>414.661</v>
      </c>
      <c r="AC92" s="322">
        <f t="shared" si="76"/>
        <v>1388.982</v>
      </c>
      <c r="AD92" s="285">
        <f>AD94+AD96+AD98</f>
        <v>0</v>
      </c>
      <c r="AE92" s="286">
        <f>AE94+AE96+AE98</f>
        <v>1388.982</v>
      </c>
      <c r="AF92" s="322">
        <f t="shared" si="77"/>
        <v>98.757000000000005</v>
      </c>
      <c r="AG92" s="285">
        <f>AG94+AG96+AG98</f>
        <v>0</v>
      </c>
      <c r="AH92" s="281">
        <f>AH94+AH96+AH98</f>
        <v>98.757000000000005</v>
      </c>
      <c r="AI92" s="322">
        <f t="shared" si="78"/>
        <v>346.01544999999999</v>
      </c>
      <c r="AJ92" s="285">
        <f>AJ94+AJ96+AJ98</f>
        <v>0</v>
      </c>
      <c r="AK92" s="281">
        <f>AK94+AK96+AK98</f>
        <v>346.01544999999999</v>
      </c>
      <c r="AL92" s="322">
        <f t="shared" si="79"/>
        <v>223.36699999999999</v>
      </c>
      <c r="AM92" s="285">
        <f>AM94+AM96+AM98</f>
        <v>0</v>
      </c>
      <c r="AN92" s="281">
        <f>AN94+AN96+AN98</f>
        <v>223.36699999999999</v>
      </c>
      <c r="AO92" s="322">
        <f t="shared" si="80"/>
        <v>668.1394499999999</v>
      </c>
      <c r="AP92" s="285">
        <f>AP94+AP96+AP98</f>
        <v>0</v>
      </c>
      <c r="AQ92" s="286">
        <f>AQ94+AQ96+AQ98</f>
        <v>668.1394499999999</v>
      </c>
      <c r="AR92" s="322">
        <f t="shared" si="52"/>
        <v>2057.1214500000001</v>
      </c>
      <c r="AS92" s="285">
        <f>AS94+AS96+AS98</f>
        <v>0</v>
      </c>
      <c r="AT92" s="286">
        <f>AT94+AT96+AT98</f>
        <v>2057.1214500000001</v>
      </c>
      <c r="AU92" s="322">
        <f t="shared" si="81"/>
        <v>217.21648999999999</v>
      </c>
      <c r="AV92" s="285">
        <f>AV94+AV96+AV98</f>
        <v>0</v>
      </c>
      <c r="AW92" s="282">
        <v>217.21648999999999</v>
      </c>
      <c r="AX92" s="322">
        <f t="shared" si="82"/>
        <v>239.43548999999999</v>
      </c>
      <c r="AY92" s="285">
        <f>AY94+AY96+AY98</f>
        <v>0</v>
      </c>
      <c r="AZ92" s="281">
        <v>239.43548999999999</v>
      </c>
      <c r="BA92" s="322">
        <f t="shared" si="83"/>
        <v>369.63345000000004</v>
      </c>
      <c r="BB92" s="285">
        <f>BB94+BB96+BB98</f>
        <v>0</v>
      </c>
      <c r="BC92" s="281">
        <f>BC94+BC96+BC98</f>
        <v>369.63345000000004</v>
      </c>
      <c r="BD92" s="322">
        <f t="shared" si="84"/>
        <v>826.28542999999991</v>
      </c>
      <c r="BE92" s="285">
        <f>BE94+BE96+BE98</f>
        <v>0</v>
      </c>
      <c r="BF92" s="286">
        <f>BF94+BF96+BF98</f>
        <v>826.28542999999991</v>
      </c>
      <c r="BG92" s="322">
        <f t="shared" si="85"/>
        <v>2883.40688</v>
      </c>
      <c r="BH92" s="322">
        <f>BH94+BH96+BH98</f>
        <v>0</v>
      </c>
      <c r="BI92" s="286">
        <f>BI94+BI96+BI98</f>
        <v>2883.40688</v>
      </c>
      <c r="BJ92" s="322">
        <f t="shared" si="86"/>
        <v>323.50599999999997</v>
      </c>
      <c r="BK92" s="285">
        <f>BK94+BK96+BK98</f>
        <v>0</v>
      </c>
      <c r="BL92" s="281">
        <f>BL94+BL96+BL98</f>
        <v>323.50599999999997</v>
      </c>
      <c r="BM92" s="322">
        <f t="shared" si="87"/>
        <v>165.38645200000013</v>
      </c>
      <c r="BN92" s="285">
        <f>BN94+BN96+BN98</f>
        <v>0</v>
      </c>
      <c r="BO92" s="281">
        <f>BO94+BO96+BO98</f>
        <v>165.38645200000013</v>
      </c>
      <c r="BP92" s="322">
        <f t="shared" si="88"/>
        <v>52.935449999999996</v>
      </c>
      <c r="BQ92" s="285">
        <f>BQ94+BQ96+BQ98</f>
        <v>0</v>
      </c>
      <c r="BR92" s="281">
        <f>BR94+BR96+BR98</f>
        <v>52.935449999999996</v>
      </c>
      <c r="BS92" s="323">
        <f t="shared" si="89"/>
        <v>541.82790200000011</v>
      </c>
      <c r="BT92" s="289">
        <f>BT94+BT96+BT98</f>
        <v>0</v>
      </c>
      <c r="BU92" s="324">
        <f>BU94+BU96+BU98</f>
        <v>541.82790200000011</v>
      </c>
      <c r="BV92" s="323">
        <f t="shared" si="90"/>
        <v>3425.234782</v>
      </c>
      <c r="BW92" s="289">
        <f>BW94+BW96+BW98</f>
        <v>0</v>
      </c>
      <c r="BX92" s="324">
        <f>BX94+BX96+BX98</f>
        <v>3425.234782</v>
      </c>
      <c r="BY92" s="290">
        <f t="shared" si="96"/>
        <v>1.1390870575324243</v>
      </c>
    </row>
    <row r="93" spans="2:81" ht="18" customHeight="1" x14ac:dyDescent="0.25">
      <c r="B93" s="802" t="s">
        <v>128</v>
      </c>
      <c r="C93" s="794" t="s">
        <v>129</v>
      </c>
      <c r="D93" s="616" t="s">
        <v>52</v>
      </c>
      <c r="E93" s="202">
        <f t="shared" si="65"/>
        <v>0.5</v>
      </c>
      <c r="F93" s="39">
        <f t="shared" si="66"/>
        <v>0.32100000000000001</v>
      </c>
      <c r="G93" s="40">
        <f t="shared" si="94"/>
        <v>0.64200000000000002</v>
      </c>
      <c r="H93" s="42">
        <f t="shared" si="67"/>
        <v>0.12</v>
      </c>
      <c r="I93" s="42">
        <f t="shared" si="68"/>
        <v>0.441</v>
      </c>
      <c r="J93" s="40">
        <f t="shared" si="95"/>
        <v>0.88200000000000001</v>
      </c>
      <c r="K93" s="42">
        <f t="shared" si="69"/>
        <v>0.312</v>
      </c>
      <c r="L93" s="42">
        <f t="shared" si="70"/>
        <v>0.753</v>
      </c>
      <c r="M93" s="40">
        <f t="shared" si="91"/>
        <v>1.506</v>
      </c>
      <c r="N93" s="42">
        <f t="shared" si="71"/>
        <v>0.309</v>
      </c>
      <c r="O93" s="42">
        <f t="shared" si="92"/>
        <v>1.0620000000000001</v>
      </c>
      <c r="P93" s="40">
        <f t="shared" si="93"/>
        <v>2.1240000000000001</v>
      </c>
      <c r="Q93" s="80">
        <f t="shared" si="72"/>
        <v>0.5</v>
      </c>
      <c r="R93" s="81">
        <v>0</v>
      </c>
      <c r="S93" s="624">
        <v>0.5</v>
      </c>
      <c r="T93" s="82">
        <f t="shared" si="73"/>
        <v>0.06</v>
      </c>
      <c r="U93" s="83">
        <v>0</v>
      </c>
      <c r="V93" s="84">
        <v>0.06</v>
      </c>
      <c r="W93" s="82">
        <f t="shared" si="74"/>
        <v>0.17</v>
      </c>
      <c r="X93" s="83">
        <v>0</v>
      </c>
      <c r="Y93" s="84">
        <v>0.17</v>
      </c>
      <c r="Z93" s="82">
        <f t="shared" si="75"/>
        <v>9.0999999999999998E-2</v>
      </c>
      <c r="AA93" s="83">
        <v>0</v>
      </c>
      <c r="AB93" s="84">
        <v>9.0999999999999998E-2</v>
      </c>
      <c r="AC93" s="223">
        <f t="shared" si="76"/>
        <v>0.32100000000000001</v>
      </c>
      <c r="AD93" s="223">
        <v>0</v>
      </c>
      <c r="AE93" s="207">
        <f t="shared" ref="AE93:AE98" si="104">T93+W93+Z93</f>
        <v>0.32100000000000001</v>
      </c>
      <c r="AF93" s="223">
        <f t="shared" si="77"/>
        <v>0.05</v>
      </c>
      <c r="AG93" s="207">
        <v>0</v>
      </c>
      <c r="AH93" s="84">
        <v>0.05</v>
      </c>
      <c r="AI93" s="223">
        <f t="shared" si="78"/>
        <v>0.04</v>
      </c>
      <c r="AJ93" s="207">
        <v>0</v>
      </c>
      <c r="AK93" s="84">
        <v>0.04</v>
      </c>
      <c r="AL93" s="223">
        <f t="shared" si="79"/>
        <v>0.03</v>
      </c>
      <c r="AM93" s="207">
        <v>0</v>
      </c>
      <c r="AN93" s="84">
        <v>0.03</v>
      </c>
      <c r="AO93" s="223">
        <f t="shared" si="80"/>
        <v>0.12</v>
      </c>
      <c r="AP93" s="223">
        <v>0</v>
      </c>
      <c r="AQ93" s="207">
        <f t="shared" ref="AQ93:AQ98" si="105">AF93+AI93+AL93</f>
        <v>0.12</v>
      </c>
      <c r="AR93" s="223">
        <f t="shared" si="52"/>
        <v>0.441</v>
      </c>
      <c r="AS93" s="223">
        <v>0</v>
      </c>
      <c r="AT93" s="207">
        <f t="shared" ref="AT93:AT98" si="106">AC93+AO93</f>
        <v>0.441</v>
      </c>
      <c r="AU93" s="223">
        <f t="shared" si="81"/>
        <v>9.2999999999999999E-2</v>
      </c>
      <c r="AV93" s="207">
        <v>0</v>
      </c>
      <c r="AW93" s="85">
        <v>9.2999999999999999E-2</v>
      </c>
      <c r="AX93" s="223">
        <f t="shared" si="82"/>
        <v>0.155</v>
      </c>
      <c r="AY93" s="207">
        <v>0</v>
      </c>
      <c r="AZ93" s="84">
        <v>0.155</v>
      </c>
      <c r="BA93" s="223">
        <f t="shared" si="83"/>
        <v>6.4000000000000001E-2</v>
      </c>
      <c r="BB93" s="207">
        <v>0</v>
      </c>
      <c r="BC93" s="84">
        <v>6.4000000000000001E-2</v>
      </c>
      <c r="BD93" s="223">
        <f t="shared" si="84"/>
        <v>0.312</v>
      </c>
      <c r="BE93" s="223">
        <v>0</v>
      </c>
      <c r="BF93" s="207">
        <f t="shared" ref="BF93:BF98" si="107">AU93+AX93+BA93</f>
        <v>0.312</v>
      </c>
      <c r="BG93" s="223">
        <f t="shared" si="85"/>
        <v>0.753</v>
      </c>
      <c r="BH93" s="223">
        <v>0</v>
      </c>
      <c r="BI93" s="207">
        <f t="shared" ref="BI93:BI98" si="108">AR93+BD93</f>
        <v>0.753</v>
      </c>
      <c r="BJ93" s="223">
        <f t="shared" si="86"/>
        <v>0.25</v>
      </c>
      <c r="BK93" s="207">
        <v>0</v>
      </c>
      <c r="BL93" s="84">
        <v>0.25</v>
      </c>
      <c r="BM93" s="223">
        <f t="shared" si="87"/>
        <v>0.04</v>
      </c>
      <c r="BN93" s="207">
        <v>0</v>
      </c>
      <c r="BO93" s="84">
        <v>0.04</v>
      </c>
      <c r="BP93" s="223">
        <f t="shared" si="88"/>
        <v>1.9E-2</v>
      </c>
      <c r="BQ93" s="207">
        <v>0</v>
      </c>
      <c r="BR93" s="84">
        <v>1.9E-2</v>
      </c>
      <c r="BS93" s="225">
        <f t="shared" si="89"/>
        <v>0.309</v>
      </c>
      <c r="BT93" s="225">
        <v>0</v>
      </c>
      <c r="BU93" s="51">
        <f t="shared" ref="BU93:BU98" si="109">BJ93+BM93+BP93</f>
        <v>0.309</v>
      </c>
      <c r="BV93" s="225">
        <f t="shared" si="90"/>
        <v>1.0620000000000001</v>
      </c>
      <c r="BW93" s="225">
        <v>0</v>
      </c>
      <c r="BX93" s="51">
        <f t="shared" ref="BX93:BX98" si="110">BG93+BS93</f>
        <v>1.0620000000000001</v>
      </c>
      <c r="BY93" s="54">
        <f t="shared" si="96"/>
        <v>2.1240000000000001</v>
      </c>
    </row>
    <row r="94" spans="2:81" ht="18" customHeight="1" thickBot="1" x14ac:dyDescent="0.3">
      <c r="B94" s="803"/>
      <c r="C94" s="795"/>
      <c r="D94" s="617" t="s">
        <v>32</v>
      </c>
      <c r="E94" s="214">
        <f t="shared" si="65"/>
        <v>100</v>
      </c>
      <c r="F94" s="161">
        <f t="shared" si="66"/>
        <v>99.265000000000001</v>
      </c>
      <c r="G94" s="108">
        <f t="shared" si="94"/>
        <v>0.99265000000000003</v>
      </c>
      <c r="H94" s="110">
        <f t="shared" si="67"/>
        <v>24.643000000000001</v>
      </c>
      <c r="I94" s="110">
        <f t="shared" si="68"/>
        <v>123.908</v>
      </c>
      <c r="J94" s="108">
        <f t="shared" si="95"/>
        <v>1.23908</v>
      </c>
      <c r="K94" s="110">
        <f t="shared" si="69"/>
        <v>68.268000000000001</v>
      </c>
      <c r="L94" s="110">
        <f t="shared" si="70"/>
        <v>192.17599999999999</v>
      </c>
      <c r="M94" s="108">
        <f t="shared" si="91"/>
        <v>1.9217599999999999</v>
      </c>
      <c r="N94" s="110">
        <f t="shared" si="71"/>
        <v>71.136020000000002</v>
      </c>
      <c r="O94" s="110">
        <f t="shared" si="92"/>
        <v>263.31201999999996</v>
      </c>
      <c r="P94" s="108">
        <f t="shared" si="93"/>
        <v>2.6331201999999996</v>
      </c>
      <c r="Q94" s="230">
        <f t="shared" si="72"/>
        <v>100</v>
      </c>
      <c r="R94" s="231">
        <v>0</v>
      </c>
      <c r="S94" s="632">
        <f>S93*200</f>
        <v>100</v>
      </c>
      <c r="T94" s="232">
        <f t="shared" si="73"/>
        <v>15.545</v>
      </c>
      <c r="U94" s="233">
        <v>0</v>
      </c>
      <c r="V94" s="234">
        <v>15.545</v>
      </c>
      <c r="W94" s="232">
        <f t="shared" si="74"/>
        <v>33.738999999999997</v>
      </c>
      <c r="X94" s="233">
        <v>0</v>
      </c>
      <c r="Y94" s="234">
        <v>33.738999999999997</v>
      </c>
      <c r="Z94" s="232">
        <f t="shared" si="75"/>
        <v>49.981000000000002</v>
      </c>
      <c r="AA94" s="233">
        <v>0</v>
      </c>
      <c r="AB94" s="234">
        <v>49.981000000000002</v>
      </c>
      <c r="AC94" s="198">
        <f t="shared" si="76"/>
        <v>99.265000000000001</v>
      </c>
      <c r="AD94" s="198">
        <v>0</v>
      </c>
      <c r="AE94" s="197">
        <f t="shared" si="104"/>
        <v>99.265000000000001</v>
      </c>
      <c r="AF94" s="198">
        <f t="shared" si="77"/>
        <v>10.882</v>
      </c>
      <c r="AG94" s="197">
        <v>0</v>
      </c>
      <c r="AH94" s="234">
        <v>10.882</v>
      </c>
      <c r="AI94" s="198">
        <f t="shared" si="78"/>
        <v>7.4820000000000002</v>
      </c>
      <c r="AJ94" s="197">
        <v>0</v>
      </c>
      <c r="AK94" s="234">
        <v>7.4820000000000002</v>
      </c>
      <c r="AL94" s="198">
        <f t="shared" si="79"/>
        <v>6.2789999999999999</v>
      </c>
      <c r="AM94" s="197">
        <v>0</v>
      </c>
      <c r="AN94" s="234">
        <v>6.2789999999999999</v>
      </c>
      <c r="AO94" s="198">
        <f t="shared" si="80"/>
        <v>24.643000000000001</v>
      </c>
      <c r="AP94" s="198">
        <v>0</v>
      </c>
      <c r="AQ94" s="197">
        <f t="shared" si="105"/>
        <v>24.643000000000001</v>
      </c>
      <c r="AR94" s="198">
        <f t="shared" si="52"/>
        <v>123.908</v>
      </c>
      <c r="AS94" s="198">
        <v>0</v>
      </c>
      <c r="AT94" s="187">
        <f t="shared" si="106"/>
        <v>123.908</v>
      </c>
      <c r="AU94" s="198">
        <f t="shared" si="81"/>
        <v>20.222999999999999</v>
      </c>
      <c r="AV94" s="197">
        <v>0</v>
      </c>
      <c r="AW94" s="235">
        <v>20.222999999999999</v>
      </c>
      <c r="AX94" s="198">
        <f t="shared" si="82"/>
        <v>30.936</v>
      </c>
      <c r="AY94" s="197">
        <v>0</v>
      </c>
      <c r="AZ94" s="234">
        <v>30.936</v>
      </c>
      <c r="BA94" s="198">
        <f t="shared" si="83"/>
        <v>17.109000000000002</v>
      </c>
      <c r="BB94" s="197">
        <v>0</v>
      </c>
      <c r="BC94" s="234">
        <v>17.109000000000002</v>
      </c>
      <c r="BD94" s="198">
        <f t="shared" si="84"/>
        <v>68.268000000000001</v>
      </c>
      <c r="BE94" s="198">
        <v>0</v>
      </c>
      <c r="BF94" s="197">
        <f t="shared" si="107"/>
        <v>68.268000000000001</v>
      </c>
      <c r="BG94" s="198">
        <f t="shared" si="85"/>
        <v>192.17599999999999</v>
      </c>
      <c r="BH94" s="198">
        <v>0</v>
      </c>
      <c r="BI94" s="197">
        <f t="shared" si="108"/>
        <v>192.17599999999999</v>
      </c>
      <c r="BJ94" s="198">
        <f t="shared" si="86"/>
        <v>46.084000000000003</v>
      </c>
      <c r="BK94" s="197">
        <v>0</v>
      </c>
      <c r="BL94" s="234">
        <v>46.084000000000003</v>
      </c>
      <c r="BM94" s="198">
        <f t="shared" si="87"/>
        <v>11.876569999999999</v>
      </c>
      <c r="BN94" s="197">
        <v>0</v>
      </c>
      <c r="BO94" s="234">
        <v>11.876569999999999</v>
      </c>
      <c r="BP94" s="198">
        <f t="shared" si="88"/>
        <v>13.17545</v>
      </c>
      <c r="BQ94" s="197">
        <v>0</v>
      </c>
      <c r="BR94" s="234">
        <v>13.17545</v>
      </c>
      <c r="BS94" s="200">
        <f t="shared" si="89"/>
        <v>71.136020000000002</v>
      </c>
      <c r="BT94" s="200">
        <v>0</v>
      </c>
      <c r="BU94" s="119">
        <f t="shared" si="109"/>
        <v>71.136020000000002</v>
      </c>
      <c r="BV94" s="200">
        <f t="shared" si="90"/>
        <v>263.31201999999996</v>
      </c>
      <c r="BW94" s="200">
        <v>0</v>
      </c>
      <c r="BX94" s="152">
        <f t="shared" si="110"/>
        <v>263.31201999999996</v>
      </c>
      <c r="BY94" s="122">
        <f t="shared" si="96"/>
        <v>2.6331201999999996</v>
      </c>
    </row>
    <row r="95" spans="2:81" ht="18" customHeight="1" x14ac:dyDescent="0.25">
      <c r="B95" s="802" t="s">
        <v>130</v>
      </c>
      <c r="C95" s="913" t="s">
        <v>131</v>
      </c>
      <c r="D95" s="325" t="s">
        <v>57</v>
      </c>
      <c r="E95" s="202">
        <f t="shared" si="65"/>
        <v>540</v>
      </c>
      <c r="F95" s="39">
        <f t="shared" si="66"/>
        <v>331</v>
      </c>
      <c r="G95" s="236">
        <f t="shared" si="94"/>
        <v>0.61296296296296293</v>
      </c>
      <c r="H95" s="237">
        <f t="shared" si="67"/>
        <v>45</v>
      </c>
      <c r="I95" s="237">
        <f t="shared" si="68"/>
        <v>376</v>
      </c>
      <c r="J95" s="236">
        <f t="shared" si="95"/>
        <v>0.6962962962962963</v>
      </c>
      <c r="K95" s="237">
        <f t="shared" si="69"/>
        <v>115</v>
      </c>
      <c r="L95" s="237">
        <f t="shared" si="70"/>
        <v>491</v>
      </c>
      <c r="M95" s="236">
        <f t="shared" si="91"/>
        <v>0.90925925925925921</v>
      </c>
      <c r="N95" s="237">
        <f t="shared" si="71"/>
        <v>64</v>
      </c>
      <c r="O95" s="237">
        <f t="shared" si="92"/>
        <v>555</v>
      </c>
      <c r="P95" s="236">
        <f t="shared" si="93"/>
        <v>1.0277777777777777</v>
      </c>
      <c r="Q95" s="44">
        <f t="shared" si="72"/>
        <v>540</v>
      </c>
      <c r="R95" s="45">
        <v>0</v>
      </c>
      <c r="S95" s="622">
        <v>540</v>
      </c>
      <c r="T95" s="46">
        <f t="shared" si="73"/>
        <v>168</v>
      </c>
      <c r="U95" s="47">
        <v>0</v>
      </c>
      <c r="V95" s="48">
        <v>168</v>
      </c>
      <c r="W95" s="46">
        <f t="shared" si="74"/>
        <v>106</v>
      </c>
      <c r="X95" s="47">
        <v>0</v>
      </c>
      <c r="Y95" s="48">
        <v>106</v>
      </c>
      <c r="Z95" s="46">
        <f t="shared" si="75"/>
        <v>57</v>
      </c>
      <c r="AA95" s="47">
        <v>0</v>
      </c>
      <c r="AB95" s="48">
        <v>57</v>
      </c>
      <c r="AC95" s="188">
        <f t="shared" si="76"/>
        <v>331</v>
      </c>
      <c r="AD95" s="188">
        <v>0</v>
      </c>
      <c r="AE95" s="207">
        <f t="shared" si="104"/>
        <v>331</v>
      </c>
      <c r="AF95" s="188">
        <f t="shared" si="77"/>
        <v>20</v>
      </c>
      <c r="AG95" s="187">
        <v>0</v>
      </c>
      <c r="AH95" s="48">
        <v>20</v>
      </c>
      <c r="AI95" s="188">
        <f t="shared" si="78"/>
        <v>12</v>
      </c>
      <c r="AJ95" s="187">
        <v>0</v>
      </c>
      <c r="AK95" s="48">
        <v>12</v>
      </c>
      <c r="AL95" s="188">
        <f t="shared" si="79"/>
        <v>13</v>
      </c>
      <c r="AM95" s="187">
        <v>0</v>
      </c>
      <c r="AN95" s="48">
        <v>13</v>
      </c>
      <c r="AO95" s="188">
        <f t="shared" si="80"/>
        <v>45</v>
      </c>
      <c r="AP95" s="188">
        <v>0</v>
      </c>
      <c r="AQ95" s="207">
        <f t="shared" si="105"/>
        <v>45</v>
      </c>
      <c r="AR95" s="188">
        <f t="shared" si="52"/>
        <v>376</v>
      </c>
      <c r="AS95" s="188">
        <v>0</v>
      </c>
      <c r="AT95" s="207">
        <f t="shared" si="106"/>
        <v>376</v>
      </c>
      <c r="AU95" s="188">
        <f t="shared" si="81"/>
        <v>38</v>
      </c>
      <c r="AV95" s="187">
        <v>0</v>
      </c>
      <c r="AW95" s="49">
        <v>38</v>
      </c>
      <c r="AX95" s="188">
        <f t="shared" si="82"/>
        <v>33</v>
      </c>
      <c r="AY95" s="187">
        <v>0</v>
      </c>
      <c r="AZ95" s="48">
        <v>33</v>
      </c>
      <c r="BA95" s="188">
        <f t="shared" si="83"/>
        <v>44</v>
      </c>
      <c r="BB95" s="187">
        <v>0</v>
      </c>
      <c r="BC95" s="48">
        <v>44</v>
      </c>
      <c r="BD95" s="188">
        <f t="shared" si="84"/>
        <v>115</v>
      </c>
      <c r="BE95" s="188">
        <v>0</v>
      </c>
      <c r="BF95" s="207">
        <f t="shared" si="107"/>
        <v>115</v>
      </c>
      <c r="BG95" s="188">
        <f t="shared" si="85"/>
        <v>491</v>
      </c>
      <c r="BH95" s="188">
        <v>0</v>
      </c>
      <c r="BI95" s="187">
        <f t="shared" si="108"/>
        <v>491</v>
      </c>
      <c r="BJ95" s="188">
        <f t="shared" si="86"/>
        <v>15</v>
      </c>
      <c r="BK95" s="187">
        <v>0</v>
      </c>
      <c r="BL95" s="48">
        <v>15</v>
      </c>
      <c r="BM95" s="188">
        <f t="shared" si="87"/>
        <v>36</v>
      </c>
      <c r="BN95" s="187">
        <v>0</v>
      </c>
      <c r="BO95" s="48">
        <v>36</v>
      </c>
      <c r="BP95" s="188">
        <f t="shared" si="88"/>
        <v>13</v>
      </c>
      <c r="BQ95" s="187">
        <v>0</v>
      </c>
      <c r="BR95" s="48">
        <v>13</v>
      </c>
      <c r="BS95" s="151">
        <f t="shared" si="89"/>
        <v>64</v>
      </c>
      <c r="BT95" s="151">
        <v>0</v>
      </c>
      <c r="BU95" s="51">
        <f t="shared" si="109"/>
        <v>64</v>
      </c>
      <c r="BV95" s="151">
        <f t="shared" si="90"/>
        <v>555</v>
      </c>
      <c r="BW95" s="151">
        <v>0</v>
      </c>
      <c r="BX95" s="51">
        <f t="shared" si="110"/>
        <v>555</v>
      </c>
      <c r="BY95" s="193">
        <f t="shared" si="96"/>
        <v>1.0277777777777777</v>
      </c>
    </row>
    <row r="96" spans="2:81" ht="18" customHeight="1" thickBot="1" x14ac:dyDescent="0.3">
      <c r="B96" s="803"/>
      <c r="C96" s="914"/>
      <c r="D96" s="619" t="s">
        <v>32</v>
      </c>
      <c r="E96" s="214">
        <f t="shared" si="65"/>
        <v>567</v>
      </c>
      <c r="F96" s="161">
        <f t="shared" si="66"/>
        <v>344.57299999999998</v>
      </c>
      <c r="G96" s="108">
        <f t="shared" si="94"/>
        <v>0.60771252204585535</v>
      </c>
      <c r="H96" s="239">
        <f t="shared" si="67"/>
        <v>42.435449999999996</v>
      </c>
      <c r="I96" s="239">
        <f t="shared" si="68"/>
        <v>387.00844999999998</v>
      </c>
      <c r="J96" s="76">
        <f t="shared" si="95"/>
        <v>0.68255458553791881</v>
      </c>
      <c r="K96" s="239">
        <f t="shared" si="69"/>
        <v>194.19344999999998</v>
      </c>
      <c r="L96" s="239">
        <f t="shared" si="70"/>
        <v>581.20190000000002</v>
      </c>
      <c r="M96" s="76">
        <f t="shared" si="91"/>
        <v>1.0250474426807761</v>
      </c>
      <c r="N96" s="239">
        <f t="shared" si="71"/>
        <v>85.877401999999989</v>
      </c>
      <c r="O96" s="239">
        <f t="shared" si="92"/>
        <v>667.07930199999998</v>
      </c>
      <c r="P96" s="76">
        <f t="shared" si="93"/>
        <v>1.1765067054673721</v>
      </c>
      <c r="Q96" s="162">
        <f t="shared" si="72"/>
        <v>567</v>
      </c>
      <c r="R96" s="163">
        <v>0</v>
      </c>
      <c r="S96" s="626">
        <f>S95*1.05</f>
        <v>567</v>
      </c>
      <c r="T96" s="164">
        <f t="shared" si="73"/>
        <v>163.51400000000001</v>
      </c>
      <c r="U96" s="165">
        <v>0</v>
      </c>
      <c r="V96" s="99">
        <v>163.51400000000001</v>
      </c>
      <c r="W96" s="164">
        <f t="shared" si="74"/>
        <v>121.761</v>
      </c>
      <c r="X96" s="165">
        <v>0</v>
      </c>
      <c r="Y96" s="99">
        <v>121.761</v>
      </c>
      <c r="Z96" s="164">
        <f t="shared" si="75"/>
        <v>59.298000000000002</v>
      </c>
      <c r="AA96" s="165">
        <v>0</v>
      </c>
      <c r="AB96" s="99">
        <v>59.298000000000002</v>
      </c>
      <c r="AC96" s="198">
        <f t="shared" si="76"/>
        <v>344.57299999999998</v>
      </c>
      <c r="AD96" s="198">
        <v>0</v>
      </c>
      <c r="AE96" s="197">
        <f t="shared" si="104"/>
        <v>344.57299999999998</v>
      </c>
      <c r="AF96" s="198">
        <f t="shared" si="77"/>
        <v>24.01</v>
      </c>
      <c r="AG96" s="197">
        <v>0</v>
      </c>
      <c r="AH96" s="99">
        <v>24.01</v>
      </c>
      <c r="AI96" s="198">
        <f t="shared" si="78"/>
        <v>9.5374499999999998</v>
      </c>
      <c r="AJ96" s="197">
        <v>0</v>
      </c>
      <c r="AK96" s="99">
        <v>9.5374499999999998</v>
      </c>
      <c r="AL96" s="198">
        <f t="shared" si="79"/>
        <v>8.8879999999999999</v>
      </c>
      <c r="AM96" s="197">
        <v>0</v>
      </c>
      <c r="AN96" s="99">
        <v>8.8879999999999999</v>
      </c>
      <c r="AO96" s="198">
        <f t="shared" si="80"/>
        <v>42.435449999999996</v>
      </c>
      <c r="AP96" s="198">
        <v>0</v>
      </c>
      <c r="AQ96" s="197">
        <f t="shared" si="105"/>
        <v>42.435449999999996</v>
      </c>
      <c r="AR96" s="198">
        <f t="shared" si="52"/>
        <v>387.00844999999998</v>
      </c>
      <c r="AS96" s="198">
        <v>0</v>
      </c>
      <c r="AT96" s="187">
        <f t="shared" si="106"/>
        <v>387.00844999999998</v>
      </c>
      <c r="AU96" s="198">
        <f t="shared" si="81"/>
        <v>43.253999999999998</v>
      </c>
      <c r="AV96" s="197">
        <v>0</v>
      </c>
      <c r="AW96" s="100">
        <v>43.253999999999998</v>
      </c>
      <c r="AX96" s="198">
        <f t="shared" si="82"/>
        <v>27.225000000000001</v>
      </c>
      <c r="AY96" s="197">
        <v>0</v>
      </c>
      <c r="AZ96" s="99">
        <v>27.225000000000001</v>
      </c>
      <c r="BA96" s="198">
        <f t="shared" si="83"/>
        <v>123.71445</v>
      </c>
      <c r="BB96" s="197">
        <v>0</v>
      </c>
      <c r="BC96" s="99">
        <v>123.71445</v>
      </c>
      <c r="BD96" s="198">
        <f t="shared" si="84"/>
        <v>194.19344999999998</v>
      </c>
      <c r="BE96" s="198">
        <v>0</v>
      </c>
      <c r="BF96" s="197">
        <f t="shared" si="107"/>
        <v>194.19344999999998</v>
      </c>
      <c r="BG96" s="198">
        <f t="shared" si="85"/>
        <v>581.20190000000002</v>
      </c>
      <c r="BH96" s="198">
        <v>0</v>
      </c>
      <c r="BI96" s="199">
        <f t="shared" si="108"/>
        <v>581.20190000000002</v>
      </c>
      <c r="BJ96" s="198">
        <f t="shared" si="86"/>
        <v>14.109</v>
      </c>
      <c r="BK96" s="197">
        <v>0</v>
      </c>
      <c r="BL96" s="99">
        <v>14.109</v>
      </c>
      <c r="BM96" s="198">
        <f t="shared" si="87"/>
        <v>32.008401999999997</v>
      </c>
      <c r="BN96" s="197">
        <v>0</v>
      </c>
      <c r="BO96" s="99">
        <v>32.008401999999997</v>
      </c>
      <c r="BP96" s="198">
        <f t="shared" si="88"/>
        <v>39.76</v>
      </c>
      <c r="BQ96" s="197">
        <v>0</v>
      </c>
      <c r="BR96" s="99">
        <v>39.76</v>
      </c>
      <c r="BS96" s="200">
        <f t="shared" si="89"/>
        <v>85.877401999999989</v>
      </c>
      <c r="BT96" s="200">
        <v>0</v>
      </c>
      <c r="BU96" s="119">
        <f t="shared" si="109"/>
        <v>85.877401999999989</v>
      </c>
      <c r="BV96" s="200">
        <f t="shared" si="90"/>
        <v>667.07930199999998</v>
      </c>
      <c r="BW96" s="200">
        <v>0</v>
      </c>
      <c r="BX96" s="152">
        <f t="shared" si="110"/>
        <v>667.07930199999998</v>
      </c>
      <c r="BY96" s="228">
        <f t="shared" si="96"/>
        <v>1.1765067054673721</v>
      </c>
    </row>
    <row r="97" spans="2:77" ht="18" customHeight="1" x14ac:dyDescent="0.25">
      <c r="B97" s="796" t="s">
        <v>132</v>
      </c>
      <c r="C97" s="798" t="s">
        <v>133</v>
      </c>
      <c r="D97" s="616" t="s">
        <v>57</v>
      </c>
      <c r="E97" s="186">
        <f t="shared" si="65"/>
        <v>1200</v>
      </c>
      <c r="F97" s="240">
        <f t="shared" si="66"/>
        <v>416</v>
      </c>
      <c r="G97" s="40">
        <f t="shared" si="94"/>
        <v>0.34666666666666668</v>
      </c>
      <c r="H97" s="42">
        <f t="shared" si="67"/>
        <v>327</v>
      </c>
      <c r="I97" s="42">
        <f t="shared" si="68"/>
        <v>743</v>
      </c>
      <c r="J97" s="40">
        <f t="shared" si="95"/>
        <v>0.61916666666666664</v>
      </c>
      <c r="K97" s="42">
        <f t="shared" si="69"/>
        <v>367</v>
      </c>
      <c r="L97" s="42">
        <f t="shared" si="70"/>
        <v>1110</v>
      </c>
      <c r="M97" s="40">
        <f t="shared" si="91"/>
        <v>0.92500000000000004</v>
      </c>
      <c r="N97" s="42">
        <f t="shared" si="71"/>
        <v>167</v>
      </c>
      <c r="O97" s="42">
        <f t="shared" si="92"/>
        <v>1277</v>
      </c>
      <c r="P97" s="40">
        <f t="shared" si="93"/>
        <v>1.0641666666666667</v>
      </c>
      <c r="Q97" s="80">
        <f t="shared" si="72"/>
        <v>1200</v>
      </c>
      <c r="R97" s="81">
        <v>0</v>
      </c>
      <c r="S97" s="624">
        <v>1200</v>
      </c>
      <c r="T97" s="82">
        <f t="shared" si="73"/>
        <v>194</v>
      </c>
      <c r="U97" s="83">
        <v>0</v>
      </c>
      <c r="V97" s="84">
        <v>194</v>
      </c>
      <c r="W97" s="82">
        <f t="shared" si="74"/>
        <v>98</v>
      </c>
      <c r="X97" s="83">
        <v>0</v>
      </c>
      <c r="Y97" s="84">
        <v>98</v>
      </c>
      <c r="Z97" s="82">
        <f t="shared" si="75"/>
        <v>124</v>
      </c>
      <c r="AA97" s="83">
        <v>0</v>
      </c>
      <c r="AB97" s="84">
        <v>124</v>
      </c>
      <c r="AC97" s="223">
        <f t="shared" si="76"/>
        <v>416</v>
      </c>
      <c r="AD97" s="223">
        <v>0</v>
      </c>
      <c r="AE97" s="207">
        <f t="shared" si="104"/>
        <v>416</v>
      </c>
      <c r="AF97" s="223">
        <f t="shared" si="77"/>
        <v>85</v>
      </c>
      <c r="AG97" s="207">
        <v>0</v>
      </c>
      <c r="AH97" s="84">
        <v>85</v>
      </c>
      <c r="AI97" s="223">
        <f t="shared" si="78"/>
        <v>148</v>
      </c>
      <c r="AJ97" s="207">
        <v>0</v>
      </c>
      <c r="AK97" s="84">
        <v>148</v>
      </c>
      <c r="AL97" s="223">
        <f t="shared" si="79"/>
        <v>94</v>
      </c>
      <c r="AM97" s="207">
        <v>0</v>
      </c>
      <c r="AN97" s="84">
        <v>94</v>
      </c>
      <c r="AO97" s="223">
        <f t="shared" si="80"/>
        <v>327</v>
      </c>
      <c r="AP97" s="223">
        <v>0</v>
      </c>
      <c r="AQ97" s="207">
        <f t="shared" si="105"/>
        <v>327</v>
      </c>
      <c r="AR97" s="223">
        <f t="shared" ref="AR97:AR103" si="111">AS97+AT97</f>
        <v>743</v>
      </c>
      <c r="AS97" s="223">
        <v>0</v>
      </c>
      <c r="AT97" s="207">
        <f t="shared" si="106"/>
        <v>743</v>
      </c>
      <c r="AU97" s="223">
        <f t="shared" si="81"/>
        <v>85</v>
      </c>
      <c r="AV97" s="207">
        <v>0</v>
      </c>
      <c r="AW97" s="85">
        <v>85</v>
      </c>
      <c r="AX97" s="223">
        <f t="shared" si="82"/>
        <v>120</v>
      </c>
      <c r="AY97" s="207">
        <v>0</v>
      </c>
      <c r="AZ97" s="84">
        <v>120</v>
      </c>
      <c r="BA97" s="223">
        <f t="shared" si="83"/>
        <v>162</v>
      </c>
      <c r="BB97" s="207">
        <v>0</v>
      </c>
      <c r="BC97" s="84">
        <v>162</v>
      </c>
      <c r="BD97" s="223">
        <f t="shared" si="84"/>
        <v>367</v>
      </c>
      <c r="BE97" s="223">
        <v>0</v>
      </c>
      <c r="BF97" s="207">
        <f t="shared" si="107"/>
        <v>367</v>
      </c>
      <c r="BG97" s="223">
        <f t="shared" si="85"/>
        <v>1110</v>
      </c>
      <c r="BH97" s="223">
        <v>0</v>
      </c>
      <c r="BI97" s="207">
        <f t="shared" si="108"/>
        <v>1110</v>
      </c>
      <c r="BJ97" s="223">
        <f t="shared" si="86"/>
        <v>119</v>
      </c>
      <c r="BK97" s="207">
        <v>0</v>
      </c>
      <c r="BL97" s="84">
        <v>119</v>
      </c>
      <c r="BM97" s="223">
        <f t="shared" si="87"/>
        <v>48</v>
      </c>
      <c r="BN97" s="207">
        <v>0</v>
      </c>
      <c r="BO97" s="84">
        <v>48</v>
      </c>
      <c r="BP97" s="223">
        <f t="shared" si="88"/>
        <v>0</v>
      </c>
      <c r="BQ97" s="207">
        <v>0</v>
      </c>
      <c r="BR97" s="84"/>
      <c r="BS97" s="225">
        <f t="shared" si="89"/>
        <v>167</v>
      </c>
      <c r="BT97" s="225">
        <v>0</v>
      </c>
      <c r="BU97" s="51">
        <f t="shared" si="109"/>
        <v>167</v>
      </c>
      <c r="BV97" s="225">
        <f t="shared" si="90"/>
        <v>1277</v>
      </c>
      <c r="BW97" s="225">
        <v>0</v>
      </c>
      <c r="BX97" s="51">
        <f t="shared" si="110"/>
        <v>1277</v>
      </c>
      <c r="BY97" s="54">
        <f t="shared" si="96"/>
        <v>1.0641666666666667</v>
      </c>
    </row>
    <row r="98" spans="2:77" ht="18" customHeight="1" thickBot="1" x14ac:dyDescent="0.3">
      <c r="B98" s="797"/>
      <c r="C98" s="799"/>
      <c r="D98" s="617" t="s">
        <v>32</v>
      </c>
      <c r="E98" s="316">
        <f t="shared" si="65"/>
        <v>2340</v>
      </c>
      <c r="F98" s="107">
        <f t="shared" si="66"/>
        <v>945.14400000000001</v>
      </c>
      <c r="G98" s="108">
        <f t="shared" si="94"/>
        <v>0.4039076923076923</v>
      </c>
      <c r="H98" s="110">
        <f t="shared" si="67"/>
        <v>601.06099999999992</v>
      </c>
      <c r="I98" s="110">
        <f t="shared" si="68"/>
        <v>1546.2049999999999</v>
      </c>
      <c r="J98" s="108">
        <f t="shared" si="95"/>
        <v>0.66077136752136745</v>
      </c>
      <c r="K98" s="110">
        <f t="shared" si="69"/>
        <v>563.82397999999989</v>
      </c>
      <c r="L98" s="110">
        <f t="shared" si="70"/>
        <v>2110.02898</v>
      </c>
      <c r="M98" s="108">
        <f t="shared" si="91"/>
        <v>0.90172178632478639</v>
      </c>
      <c r="N98" s="110">
        <f t="shared" si="71"/>
        <v>384.81448000000012</v>
      </c>
      <c r="O98" s="110">
        <f t="shared" si="92"/>
        <v>2494.8434600000001</v>
      </c>
      <c r="P98" s="108">
        <f t="shared" si="93"/>
        <v>1.0661724188034187</v>
      </c>
      <c r="Q98" s="230">
        <f t="shared" si="72"/>
        <v>2340</v>
      </c>
      <c r="R98" s="231">
        <v>0</v>
      </c>
      <c r="S98" s="632">
        <f>S97*1.95</f>
        <v>2340</v>
      </c>
      <c r="T98" s="232">
        <f t="shared" si="73"/>
        <v>387.38</v>
      </c>
      <c r="U98" s="233">
        <v>0</v>
      </c>
      <c r="V98" s="234">
        <v>387.38</v>
      </c>
      <c r="W98" s="232">
        <f t="shared" si="74"/>
        <v>252.38200000000001</v>
      </c>
      <c r="X98" s="233">
        <v>0</v>
      </c>
      <c r="Y98" s="234">
        <v>252.38200000000001</v>
      </c>
      <c r="Z98" s="232">
        <f t="shared" si="75"/>
        <v>305.38200000000001</v>
      </c>
      <c r="AA98" s="233">
        <v>0</v>
      </c>
      <c r="AB98" s="234">
        <v>305.38200000000001</v>
      </c>
      <c r="AC98" s="198">
        <f t="shared" si="76"/>
        <v>945.14400000000001</v>
      </c>
      <c r="AD98" s="198">
        <v>0</v>
      </c>
      <c r="AE98" s="197">
        <f t="shared" si="104"/>
        <v>945.14400000000001</v>
      </c>
      <c r="AF98" s="198">
        <f t="shared" si="77"/>
        <v>63.865000000000002</v>
      </c>
      <c r="AG98" s="197">
        <v>0</v>
      </c>
      <c r="AH98" s="234">
        <v>63.865000000000002</v>
      </c>
      <c r="AI98" s="198">
        <f t="shared" si="78"/>
        <v>328.99599999999998</v>
      </c>
      <c r="AJ98" s="197">
        <v>0</v>
      </c>
      <c r="AK98" s="234">
        <v>328.99599999999998</v>
      </c>
      <c r="AL98" s="198">
        <f t="shared" si="79"/>
        <v>208.2</v>
      </c>
      <c r="AM98" s="197">
        <v>0</v>
      </c>
      <c r="AN98" s="234">
        <v>208.2</v>
      </c>
      <c r="AO98" s="198">
        <f t="shared" si="80"/>
        <v>601.06099999999992</v>
      </c>
      <c r="AP98" s="198">
        <v>0</v>
      </c>
      <c r="AQ98" s="197">
        <f t="shared" si="105"/>
        <v>601.06099999999992</v>
      </c>
      <c r="AR98" s="198">
        <f t="shared" si="111"/>
        <v>1546.2049999999999</v>
      </c>
      <c r="AS98" s="198">
        <v>0</v>
      </c>
      <c r="AT98" s="219">
        <f t="shared" si="106"/>
        <v>1546.2049999999999</v>
      </c>
      <c r="AU98" s="198">
        <f t="shared" si="81"/>
        <v>153.73948999999999</v>
      </c>
      <c r="AV98" s="197">
        <v>0</v>
      </c>
      <c r="AW98" s="235">
        <v>153.73948999999999</v>
      </c>
      <c r="AX98" s="198">
        <f t="shared" si="82"/>
        <v>181.27448999999999</v>
      </c>
      <c r="AY98" s="197">
        <v>0</v>
      </c>
      <c r="AZ98" s="234">
        <v>181.27448999999999</v>
      </c>
      <c r="BA98" s="198">
        <f t="shared" si="83"/>
        <v>228.81</v>
      </c>
      <c r="BB98" s="197">
        <v>0</v>
      </c>
      <c r="BC98" s="234">
        <v>228.81</v>
      </c>
      <c r="BD98" s="198">
        <f t="shared" si="84"/>
        <v>563.82397999999989</v>
      </c>
      <c r="BE98" s="198">
        <v>0</v>
      </c>
      <c r="BF98" s="197">
        <f t="shared" si="107"/>
        <v>563.82397999999989</v>
      </c>
      <c r="BG98" s="198">
        <f t="shared" si="85"/>
        <v>2110.02898</v>
      </c>
      <c r="BH98" s="198">
        <v>0</v>
      </c>
      <c r="BI98" s="197">
        <f t="shared" si="108"/>
        <v>2110.02898</v>
      </c>
      <c r="BJ98" s="198">
        <f t="shared" si="86"/>
        <v>263.31299999999999</v>
      </c>
      <c r="BK98" s="197">
        <v>0</v>
      </c>
      <c r="BL98" s="234">
        <v>263.31299999999999</v>
      </c>
      <c r="BM98" s="198">
        <f t="shared" si="87"/>
        <v>121.50148000000014</v>
      </c>
      <c r="BN98" s="197">
        <v>0</v>
      </c>
      <c r="BO98" s="234">
        <v>121.50148000000014</v>
      </c>
      <c r="BP98" s="198">
        <f t="shared" si="88"/>
        <v>0</v>
      </c>
      <c r="BQ98" s="197">
        <v>0</v>
      </c>
      <c r="BR98" s="234"/>
      <c r="BS98" s="200">
        <f t="shared" si="89"/>
        <v>384.81448000000012</v>
      </c>
      <c r="BT98" s="200">
        <v>0</v>
      </c>
      <c r="BU98" s="120">
        <f t="shared" si="109"/>
        <v>384.81448000000012</v>
      </c>
      <c r="BV98" s="158">
        <f t="shared" si="90"/>
        <v>2494.8434600000001</v>
      </c>
      <c r="BW98" s="158">
        <v>0</v>
      </c>
      <c r="BX98" s="52">
        <f t="shared" si="110"/>
        <v>2494.8434600000001</v>
      </c>
      <c r="BY98" s="228">
        <f t="shared" si="96"/>
        <v>1.0661724188034187</v>
      </c>
    </row>
    <row r="99" spans="2:77" ht="28.2" thickBot="1" x14ac:dyDescent="0.3">
      <c r="B99" s="317" t="s">
        <v>134</v>
      </c>
      <c r="C99" s="326" t="s">
        <v>135</v>
      </c>
      <c r="D99" s="319" t="s">
        <v>32</v>
      </c>
      <c r="E99" s="274">
        <f t="shared" si="65"/>
        <v>0</v>
      </c>
      <c r="F99" s="275">
        <f t="shared" si="66"/>
        <v>0</v>
      </c>
      <c r="G99" s="320"/>
      <c r="H99" s="321">
        <f t="shared" si="67"/>
        <v>0</v>
      </c>
      <c r="I99" s="321">
        <f t="shared" si="68"/>
        <v>0</v>
      </c>
      <c r="J99" s="320"/>
      <c r="K99" s="321">
        <f t="shared" si="69"/>
        <v>0</v>
      </c>
      <c r="L99" s="321">
        <f t="shared" si="70"/>
        <v>0</v>
      </c>
      <c r="M99" s="320"/>
      <c r="N99" s="321">
        <f t="shared" si="71"/>
        <v>0</v>
      </c>
      <c r="O99" s="321">
        <f t="shared" si="92"/>
        <v>0</v>
      </c>
      <c r="P99" s="320"/>
      <c r="Q99" s="277">
        <f t="shared" si="72"/>
        <v>0</v>
      </c>
      <c r="R99" s="278">
        <f>R100+R101</f>
        <v>0</v>
      </c>
      <c r="S99" s="633">
        <f>S100+S101</f>
        <v>0</v>
      </c>
      <c r="T99" s="279">
        <f t="shared" si="73"/>
        <v>0</v>
      </c>
      <c r="U99" s="280">
        <f>U100+U101</f>
        <v>0</v>
      </c>
      <c r="V99" s="281">
        <f>V100+V101</f>
        <v>0</v>
      </c>
      <c r="W99" s="279">
        <f t="shared" si="74"/>
        <v>0</v>
      </c>
      <c r="X99" s="280">
        <f>X100+X101</f>
        <v>0</v>
      </c>
      <c r="Y99" s="281">
        <f>Y100+Y101</f>
        <v>0</v>
      </c>
      <c r="Z99" s="279">
        <f t="shared" si="75"/>
        <v>0</v>
      </c>
      <c r="AA99" s="280">
        <f>AA100+AA101</f>
        <v>0</v>
      </c>
      <c r="AB99" s="281">
        <f>AB100+AB101</f>
        <v>0</v>
      </c>
      <c r="AC99" s="283">
        <f t="shared" si="76"/>
        <v>0</v>
      </c>
      <c r="AD99" s="284">
        <f>AD100+AD101</f>
        <v>0</v>
      </c>
      <c r="AE99" s="285">
        <f>AE100+AE101</f>
        <v>0</v>
      </c>
      <c r="AF99" s="283">
        <f t="shared" si="77"/>
        <v>0</v>
      </c>
      <c r="AG99" s="284">
        <f>AG100+AG101</f>
        <v>0</v>
      </c>
      <c r="AH99" s="281">
        <f>AH100+AH101</f>
        <v>0</v>
      </c>
      <c r="AI99" s="283">
        <f t="shared" si="78"/>
        <v>0</v>
      </c>
      <c r="AJ99" s="284">
        <f>AJ100+AJ101</f>
        <v>0</v>
      </c>
      <c r="AK99" s="281">
        <f>AK100+AK101</f>
        <v>0</v>
      </c>
      <c r="AL99" s="283">
        <f t="shared" si="79"/>
        <v>0</v>
      </c>
      <c r="AM99" s="284">
        <f>AM100+AM101</f>
        <v>0</v>
      </c>
      <c r="AN99" s="281">
        <f>AN100+AN101</f>
        <v>0</v>
      </c>
      <c r="AO99" s="283">
        <f>AP99+AQ99</f>
        <v>0</v>
      </c>
      <c r="AP99" s="284">
        <f>AP100+AP101</f>
        <v>0</v>
      </c>
      <c r="AQ99" s="285">
        <f>AQ100+AQ101</f>
        <v>0</v>
      </c>
      <c r="AR99" s="283">
        <f t="shared" si="111"/>
        <v>0</v>
      </c>
      <c r="AS99" s="284">
        <f>AS100+AS101</f>
        <v>0</v>
      </c>
      <c r="AT99" s="285">
        <f>AT100+AT101</f>
        <v>0</v>
      </c>
      <c r="AU99" s="283">
        <f t="shared" si="81"/>
        <v>0</v>
      </c>
      <c r="AV99" s="284">
        <f>AV100+AV101</f>
        <v>0</v>
      </c>
      <c r="AW99" s="282">
        <v>0</v>
      </c>
      <c r="AX99" s="283">
        <f t="shared" si="82"/>
        <v>0</v>
      </c>
      <c r="AY99" s="284">
        <f>AY100+AY101</f>
        <v>0</v>
      </c>
      <c r="AZ99" s="281">
        <v>0</v>
      </c>
      <c r="BA99" s="283">
        <f t="shared" si="83"/>
        <v>0</v>
      </c>
      <c r="BB99" s="284">
        <f>BB100+BB101</f>
        <v>0</v>
      </c>
      <c r="BC99" s="281">
        <f>BC100+BC101</f>
        <v>0</v>
      </c>
      <c r="BD99" s="283">
        <f t="shared" si="84"/>
        <v>0</v>
      </c>
      <c r="BE99" s="284">
        <f>BE100+BE101</f>
        <v>0</v>
      </c>
      <c r="BF99" s="285">
        <f>BF100+BF101</f>
        <v>0</v>
      </c>
      <c r="BG99" s="283">
        <f t="shared" si="85"/>
        <v>0</v>
      </c>
      <c r="BH99" s="283">
        <f>BH100+BH101</f>
        <v>0</v>
      </c>
      <c r="BI99" s="285">
        <f>BI100+BI101</f>
        <v>0</v>
      </c>
      <c r="BJ99" s="283">
        <f t="shared" si="86"/>
        <v>0</v>
      </c>
      <c r="BK99" s="284">
        <f>BK100+BK101</f>
        <v>0</v>
      </c>
      <c r="BL99" s="281">
        <f>BL100+BL101</f>
        <v>0</v>
      </c>
      <c r="BM99" s="283">
        <f t="shared" si="87"/>
        <v>0</v>
      </c>
      <c r="BN99" s="284">
        <f>BN100+BN101</f>
        <v>0</v>
      </c>
      <c r="BO99" s="281">
        <f>BO100+BO101</f>
        <v>0</v>
      </c>
      <c r="BP99" s="283">
        <f t="shared" si="88"/>
        <v>0</v>
      </c>
      <c r="BQ99" s="284">
        <f>BQ100+BQ101</f>
        <v>0</v>
      </c>
      <c r="BR99" s="281">
        <f>BR100+BR101</f>
        <v>0</v>
      </c>
      <c r="BS99" s="287">
        <f t="shared" si="89"/>
        <v>0</v>
      </c>
      <c r="BT99" s="288">
        <f>BT100+BT101</f>
        <v>0</v>
      </c>
      <c r="BU99" s="288">
        <f>BU100+BU101</f>
        <v>0</v>
      </c>
      <c r="BV99" s="287">
        <f t="shared" si="90"/>
        <v>0</v>
      </c>
      <c r="BW99" s="288">
        <f>BW100+BW101</f>
        <v>0</v>
      </c>
      <c r="BX99" s="288">
        <f>BX100+BX101</f>
        <v>0</v>
      </c>
      <c r="BY99" s="290"/>
    </row>
    <row r="100" spans="2:77" ht="22.5" customHeight="1" thickBot="1" x14ac:dyDescent="0.3">
      <c r="B100" s="327" t="s">
        <v>136</v>
      </c>
      <c r="C100" s="328" t="s">
        <v>137</v>
      </c>
      <c r="D100" s="329" t="s">
        <v>32</v>
      </c>
      <c r="E100" s="330">
        <f t="shared" si="65"/>
        <v>0</v>
      </c>
      <c r="F100" s="331">
        <f t="shared" si="66"/>
        <v>0</v>
      </c>
      <c r="G100" s="332"/>
      <c r="H100" s="333">
        <f t="shared" si="67"/>
        <v>0</v>
      </c>
      <c r="I100" s="333">
        <f t="shared" si="68"/>
        <v>0</v>
      </c>
      <c r="J100" s="332"/>
      <c r="K100" s="333">
        <f t="shared" si="69"/>
        <v>0</v>
      </c>
      <c r="L100" s="333">
        <f t="shared" si="70"/>
        <v>0</v>
      </c>
      <c r="M100" s="332"/>
      <c r="N100" s="333">
        <f t="shared" si="71"/>
        <v>0</v>
      </c>
      <c r="O100" s="333">
        <f t="shared" si="92"/>
        <v>0</v>
      </c>
      <c r="P100" s="332"/>
      <c r="Q100" s="334">
        <f t="shared" si="72"/>
        <v>0</v>
      </c>
      <c r="R100" s="335">
        <v>0</v>
      </c>
      <c r="S100" s="636">
        <v>0</v>
      </c>
      <c r="T100" s="336">
        <f t="shared" si="73"/>
        <v>0</v>
      </c>
      <c r="U100" s="337">
        <v>0</v>
      </c>
      <c r="V100" s="338">
        <v>0</v>
      </c>
      <c r="W100" s="336">
        <f t="shared" si="74"/>
        <v>0</v>
      </c>
      <c r="X100" s="337">
        <v>0</v>
      </c>
      <c r="Y100" s="338">
        <v>0</v>
      </c>
      <c r="Z100" s="336">
        <f t="shared" si="75"/>
        <v>0</v>
      </c>
      <c r="AA100" s="337">
        <v>0</v>
      </c>
      <c r="AB100" s="338">
        <v>0</v>
      </c>
      <c r="AC100" s="218">
        <f t="shared" si="76"/>
        <v>0</v>
      </c>
      <c r="AD100" s="219">
        <v>0</v>
      </c>
      <c r="AE100" s="207">
        <f>T100+W100+Z100</f>
        <v>0</v>
      </c>
      <c r="AF100" s="218">
        <f t="shared" si="77"/>
        <v>0</v>
      </c>
      <c r="AG100" s="219">
        <v>0</v>
      </c>
      <c r="AH100" s="338">
        <v>0</v>
      </c>
      <c r="AI100" s="218">
        <f t="shared" si="78"/>
        <v>0</v>
      </c>
      <c r="AJ100" s="219">
        <v>0</v>
      </c>
      <c r="AK100" s="338">
        <v>0</v>
      </c>
      <c r="AL100" s="218">
        <f t="shared" si="79"/>
        <v>0</v>
      </c>
      <c r="AM100" s="219">
        <v>0</v>
      </c>
      <c r="AN100" s="338">
        <v>0</v>
      </c>
      <c r="AO100" s="218">
        <f t="shared" si="80"/>
        <v>0</v>
      </c>
      <c r="AP100" s="219">
        <v>0</v>
      </c>
      <c r="AQ100" s="207">
        <f>AF100+AI100+AL100</f>
        <v>0</v>
      </c>
      <c r="AR100" s="218">
        <f t="shared" si="111"/>
        <v>0</v>
      </c>
      <c r="AS100" s="219">
        <v>0</v>
      </c>
      <c r="AT100" s="207">
        <f>AI100+AL100+AO100</f>
        <v>0</v>
      </c>
      <c r="AU100" s="218">
        <f t="shared" si="81"/>
        <v>0</v>
      </c>
      <c r="AV100" s="219">
        <v>0</v>
      </c>
      <c r="AW100" s="339">
        <v>0</v>
      </c>
      <c r="AX100" s="218">
        <f t="shared" si="82"/>
        <v>0</v>
      </c>
      <c r="AY100" s="219">
        <v>0</v>
      </c>
      <c r="AZ100" s="338">
        <v>0</v>
      </c>
      <c r="BA100" s="218">
        <f t="shared" si="83"/>
        <v>0</v>
      </c>
      <c r="BB100" s="219">
        <v>0</v>
      </c>
      <c r="BC100" s="338">
        <v>0</v>
      </c>
      <c r="BD100" s="218">
        <f t="shared" si="84"/>
        <v>0</v>
      </c>
      <c r="BE100" s="219">
        <v>0</v>
      </c>
      <c r="BF100" s="207">
        <f>AU100+AX100+BA100</f>
        <v>0</v>
      </c>
      <c r="BG100" s="218">
        <f t="shared" si="85"/>
        <v>0</v>
      </c>
      <c r="BH100" s="218">
        <v>0</v>
      </c>
      <c r="BI100" s="207">
        <f>AR100+BD100</f>
        <v>0</v>
      </c>
      <c r="BJ100" s="218">
        <f t="shared" si="86"/>
        <v>0</v>
      </c>
      <c r="BK100" s="219">
        <v>0</v>
      </c>
      <c r="BL100" s="338">
        <v>0</v>
      </c>
      <c r="BM100" s="218">
        <f t="shared" si="87"/>
        <v>0</v>
      </c>
      <c r="BN100" s="219">
        <v>0</v>
      </c>
      <c r="BO100" s="338">
        <v>0</v>
      </c>
      <c r="BP100" s="218">
        <f t="shared" si="88"/>
        <v>0</v>
      </c>
      <c r="BQ100" s="219">
        <v>0</v>
      </c>
      <c r="BR100" s="338">
        <v>0</v>
      </c>
      <c r="BS100" s="221">
        <f t="shared" si="89"/>
        <v>0</v>
      </c>
      <c r="BT100" s="241">
        <v>0</v>
      </c>
      <c r="BU100" s="51">
        <f>BJ100+BM100+BP100</f>
        <v>0</v>
      </c>
      <c r="BV100" s="221">
        <f t="shared" si="90"/>
        <v>0</v>
      </c>
      <c r="BW100" s="241">
        <v>0</v>
      </c>
      <c r="BX100" s="51">
        <f>BG100+BS100</f>
        <v>0</v>
      </c>
      <c r="BY100" s="340"/>
    </row>
    <row r="101" spans="2:77" ht="22.5" customHeight="1" thickBot="1" x14ac:dyDescent="0.3">
      <c r="B101" s="327" t="s">
        <v>138</v>
      </c>
      <c r="C101" s="328" t="s">
        <v>139</v>
      </c>
      <c r="D101" s="329" t="s">
        <v>32</v>
      </c>
      <c r="E101" s="316">
        <f t="shared" si="65"/>
        <v>0</v>
      </c>
      <c r="F101" s="341">
        <f t="shared" si="66"/>
        <v>0</v>
      </c>
      <c r="G101" s="236"/>
      <c r="H101" s="342">
        <f t="shared" si="67"/>
        <v>0</v>
      </c>
      <c r="I101" s="342">
        <f t="shared" si="68"/>
        <v>0</v>
      </c>
      <c r="J101" s="236"/>
      <c r="K101" s="342">
        <f t="shared" si="69"/>
        <v>0</v>
      </c>
      <c r="L101" s="342">
        <f t="shared" si="70"/>
        <v>0</v>
      </c>
      <c r="M101" s="236"/>
      <c r="N101" s="342">
        <f t="shared" si="71"/>
        <v>0</v>
      </c>
      <c r="O101" s="342">
        <f t="shared" si="92"/>
        <v>0</v>
      </c>
      <c r="P101" s="236"/>
      <c r="Q101" s="44">
        <f t="shared" si="72"/>
        <v>0</v>
      </c>
      <c r="R101" s="45">
        <v>0</v>
      </c>
      <c r="S101" s="637"/>
      <c r="T101" s="46">
        <f t="shared" si="73"/>
        <v>0</v>
      </c>
      <c r="U101" s="47">
        <v>0</v>
      </c>
      <c r="V101" s="343">
        <v>0</v>
      </c>
      <c r="W101" s="46">
        <f t="shared" si="74"/>
        <v>0</v>
      </c>
      <c r="X101" s="47">
        <v>0</v>
      </c>
      <c r="Y101" s="343">
        <v>0</v>
      </c>
      <c r="Z101" s="46">
        <f t="shared" si="75"/>
        <v>0</v>
      </c>
      <c r="AA101" s="47">
        <v>0</v>
      </c>
      <c r="AB101" s="343">
        <v>0</v>
      </c>
      <c r="AC101" s="345">
        <f t="shared" si="76"/>
        <v>0</v>
      </c>
      <c r="AD101" s="346">
        <v>0</v>
      </c>
      <c r="AE101" s="207">
        <f>T101+W101+Z101</f>
        <v>0</v>
      </c>
      <c r="AF101" s="345">
        <f t="shared" si="77"/>
        <v>0</v>
      </c>
      <c r="AG101" s="346">
        <v>0</v>
      </c>
      <c r="AH101" s="343">
        <v>0</v>
      </c>
      <c r="AI101" s="345">
        <f t="shared" si="78"/>
        <v>0</v>
      </c>
      <c r="AJ101" s="346">
        <v>0</v>
      </c>
      <c r="AK101" s="343">
        <v>0</v>
      </c>
      <c r="AL101" s="345">
        <f t="shared" si="79"/>
        <v>0</v>
      </c>
      <c r="AM101" s="346">
        <v>0</v>
      </c>
      <c r="AN101" s="343">
        <v>0</v>
      </c>
      <c r="AO101" s="345">
        <f t="shared" si="80"/>
        <v>0</v>
      </c>
      <c r="AP101" s="346">
        <v>0</v>
      </c>
      <c r="AQ101" s="207">
        <f>AF101+AI101+AL101</f>
        <v>0</v>
      </c>
      <c r="AR101" s="345">
        <f t="shared" si="111"/>
        <v>0</v>
      </c>
      <c r="AS101" s="346">
        <v>0</v>
      </c>
      <c r="AT101" s="207">
        <f>AI101+AL101+AO101</f>
        <v>0</v>
      </c>
      <c r="AU101" s="345">
        <f t="shared" si="81"/>
        <v>0</v>
      </c>
      <c r="AV101" s="346">
        <v>0</v>
      </c>
      <c r="AW101" s="344">
        <v>0</v>
      </c>
      <c r="AX101" s="345">
        <f t="shared" si="82"/>
        <v>0</v>
      </c>
      <c r="AY101" s="346">
        <v>0</v>
      </c>
      <c r="AZ101" s="343">
        <v>0</v>
      </c>
      <c r="BA101" s="345">
        <f t="shared" si="83"/>
        <v>0</v>
      </c>
      <c r="BB101" s="346">
        <v>0</v>
      </c>
      <c r="BC101" s="343">
        <v>0</v>
      </c>
      <c r="BD101" s="345">
        <f t="shared" si="84"/>
        <v>0</v>
      </c>
      <c r="BE101" s="346">
        <v>0</v>
      </c>
      <c r="BF101" s="207">
        <f>AU101+AX101+BA101</f>
        <v>0</v>
      </c>
      <c r="BG101" s="345">
        <f t="shared" si="85"/>
        <v>0</v>
      </c>
      <c r="BH101" s="345">
        <v>0</v>
      </c>
      <c r="BI101" s="207">
        <f>AR101+BD101</f>
        <v>0</v>
      </c>
      <c r="BJ101" s="345">
        <f t="shared" si="86"/>
        <v>0</v>
      </c>
      <c r="BK101" s="346">
        <v>0</v>
      </c>
      <c r="BL101" s="343">
        <v>0</v>
      </c>
      <c r="BM101" s="345">
        <f t="shared" si="87"/>
        <v>0</v>
      </c>
      <c r="BN101" s="346">
        <v>0</v>
      </c>
      <c r="BO101" s="343">
        <v>0</v>
      </c>
      <c r="BP101" s="345">
        <f t="shared" si="88"/>
        <v>0</v>
      </c>
      <c r="BQ101" s="346">
        <v>0</v>
      </c>
      <c r="BR101" s="343">
        <v>0</v>
      </c>
      <c r="BS101" s="347">
        <f t="shared" si="89"/>
        <v>0</v>
      </c>
      <c r="BT101" s="348">
        <v>0</v>
      </c>
      <c r="BU101" s="51">
        <f>BJ101+BM101+BP101</f>
        <v>0</v>
      </c>
      <c r="BV101" s="347">
        <f t="shared" si="90"/>
        <v>0</v>
      </c>
      <c r="BW101" s="348">
        <v>0</v>
      </c>
      <c r="BX101" s="51">
        <f>BG101+BS101</f>
        <v>0</v>
      </c>
      <c r="BY101" s="193"/>
    </row>
    <row r="102" spans="2:77" ht="26.25" customHeight="1" thickBot="1" x14ac:dyDescent="0.3">
      <c r="B102" s="349" t="s">
        <v>140</v>
      </c>
      <c r="C102" s="350" t="s">
        <v>141</v>
      </c>
      <c r="D102" s="351" t="s">
        <v>32</v>
      </c>
      <c r="E102" s="352">
        <f t="shared" si="65"/>
        <v>5678.8720000000003</v>
      </c>
      <c r="F102" s="353">
        <f t="shared" si="66"/>
        <v>1496.5314500000002</v>
      </c>
      <c r="G102" s="354">
        <f>F102/E102</f>
        <v>0.26352618090353158</v>
      </c>
      <c r="H102" s="355">
        <f t="shared" si="67"/>
        <v>530.91700000000003</v>
      </c>
      <c r="I102" s="355">
        <f t="shared" si="68"/>
        <v>2027.4484500000003</v>
      </c>
      <c r="J102" s="354">
        <f>I102/E102</f>
        <v>0.35701605001838399</v>
      </c>
      <c r="K102" s="355">
        <f t="shared" si="69"/>
        <v>703.02383999999995</v>
      </c>
      <c r="L102" s="355">
        <f t="shared" si="70"/>
        <v>2730.4722900000002</v>
      </c>
      <c r="M102" s="354">
        <f>L102/E102</f>
        <v>0.48081243775172255</v>
      </c>
      <c r="N102" s="355">
        <f t="shared" si="71"/>
        <v>347.4209699999999</v>
      </c>
      <c r="O102" s="355">
        <f t="shared" si="92"/>
        <v>3077.8932599999998</v>
      </c>
      <c r="P102" s="354">
        <f>O102/E102</f>
        <v>0.54199025088080865</v>
      </c>
      <c r="Q102" s="356">
        <f t="shared" si="72"/>
        <v>5678.8720000000003</v>
      </c>
      <c r="R102" s="357">
        <v>0</v>
      </c>
      <c r="S102" s="638">
        <f>5187.444+491.428</f>
        <v>5678.8720000000003</v>
      </c>
      <c r="T102" s="358">
        <f t="shared" si="73"/>
        <v>1164.624</v>
      </c>
      <c r="U102" s="359">
        <v>0</v>
      </c>
      <c r="V102" s="360">
        <v>1164.624</v>
      </c>
      <c r="W102" s="358">
        <f t="shared" si="74"/>
        <v>236.55445</v>
      </c>
      <c r="X102" s="359">
        <v>0</v>
      </c>
      <c r="Y102" s="360">
        <v>236.55445</v>
      </c>
      <c r="Z102" s="358">
        <f t="shared" si="75"/>
        <v>95.352999999999994</v>
      </c>
      <c r="AA102" s="359">
        <v>0</v>
      </c>
      <c r="AB102" s="360">
        <v>95.352999999999994</v>
      </c>
      <c r="AC102" s="362">
        <f t="shared" si="76"/>
        <v>1496.5314500000002</v>
      </c>
      <c r="AD102" s="362">
        <v>0</v>
      </c>
      <c r="AE102" s="172">
        <f>T102+W102+Z102</f>
        <v>1496.5314500000002</v>
      </c>
      <c r="AF102" s="363">
        <f t="shared" si="77"/>
        <v>262.29899999999998</v>
      </c>
      <c r="AG102" s="362">
        <v>0</v>
      </c>
      <c r="AH102" s="360">
        <v>262.29899999999998</v>
      </c>
      <c r="AI102" s="363">
        <f t="shared" si="78"/>
        <v>143.45099999999999</v>
      </c>
      <c r="AJ102" s="362">
        <v>0</v>
      </c>
      <c r="AK102" s="360">
        <v>143.45099999999999</v>
      </c>
      <c r="AL102" s="363">
        <f t="shared" si="79"/>
        <v>125.167</v>
      </c>
      <c r="AM102" s="362">
        <v>0</v>
      </c>
      <c r="AN102" s="360">
        <v>125.167</v>
      </c>
      <c r="AO102" s="363">
        <f t="shared" si="80"/>
        <v>530.91700000000003</v>
      </c>
      <c r="AP102" s="362">
        <v>0</v>
      </c>
      <c r="AQ102" s="172">
        <f>AF102+AI102+AL102</f>
        <v>530.91700000000003</v>
      </c>
      <c r="AR102" s="363">
        <f t="shared" si="111"/>
        <v>2027.4484500000003</v>
      </c>
      <c r="AS102" s="362">
        <v>0</v>
      </c>
      <c r="AT102" s="172">
        <f>AC102+AO102</f>
        <v>2027.4484500000003</v>
      </c>
      <c r="AU102" s="363">
        <f t="shared" si="81"/>
        <v>181.82549</v>
      </c>
      <c r="AV102" s="362">
        <v>0</v>
      </c>
      <c r="AW102" s="361">
        <v>181.82549</v>
      </c>
      <c r="AX102" s="363">
        <f t="shared" si="82"/>
        <v>366.82934999999998</v>
      </c>
      <c r="AY102" s="362">
        <v>0</v>
      </c>
      <c r="AZ102" s="360">
        <v>366.82934999999998</v>
      </c>
      <c r="BA102" s="363">
        <f t="shared" si="83"/>
        <v>154.369</v>
      </c>
      <c r="BB102" s="362">
        <v>0</v>
      </c>
      <c r="BC102" s="360">
        <v>154.369</v>
      </c>
      <c r="BD102" s="363">
        <f t="shared" si="84"/>
        <v>703.02383999999995</v>
      </c>
      <c r="BE102" s="362">
        <v>0</v>
      </c>
      <c r="BF102" s="172">
        <f>AU102+AX102+BA102</f>
        <v>703.02383999999995</v>
      </c>
      <c r="BG102" s="363">
        <f t="shared" si="85"/>
        <v>2730.4722900000002</v>
      </c>
      <c r="BH102" s="364">
        <v>0</v>
      </c>
      <c r="BI102" s="172">
        <f>AR102+BD102</f>
        <v>2730.4722900000002</v>
      </c>
      <c r="BJ102" s="363">
        <f t="shared" si="86"/>
        <v>157.73400000000001</v>
      </c>
      <c r="BK102" s="362">
        <v>0</v>
      </c>
      <c r="BL102" s="360">
        <v>157.73400000000001</v>
      </c>
      <c r="BM102" s="363">
        <f t="shared" si="87"/>
        <v>144.01496999999992</v>
      </c>
      <c r="BN102" s="362">
        <v>0</v>
      </c>
      <c r="BO102" s="360">
        <v>144.01496999999992</v>
      </c>
      <c r="BP102" s="363">
        <f t="shared" si="88"/>
        <v>45.671999999999997</v>
      </c>
      <c r="BQ102" s="362">
        <v>0</v>
      </c>
      <c r="BR102" s="360">
        <v>45.671999999999997</v>
      </c>
      <c r="BS102" s="365">
        <f t="shared" si="89"/>
        <v>347.4209699999999</v>
      </c>
      <c r="BT102" s="366">
        <v>0</v>
      </c>
      <c r="BU102" s="137">
        <f t="shared" ref="BU102" si="112">BJ102+BM102+BP102</f>
        <v>347.4209699999999</v>
      </c>
      <c r="BV102" s="365">
        <f t="shared" si="90"/>
        <v>3077.8932599999998</v>
      </c>
      <c r="BW102" s="366">
        <v>0</v>
      </c>
      <c r="BX102" s="137">
        <f>BG102+BS102</f>
        <v>3077.8932599999998</v>
      </c>
      <c r="BY102" s="367">
        <f>BV102/Q102</f>
        <v>0.54199025088080865</v>
      </c>
    </row>
    <row r="103" spans="2:77" ht="24" customHeight="1" thickBot="1" x14ac:dyDescent="0.3">
      <c r="B103" s="368"/>
      <c r="C103" s="369" t="s">
        <v>142</v>
      </c>
      <c r="D103" s="370" t="s">
        <v>32</v>
      </c>
      <c r="E103" s="274">
        <f t="shared" si="65"/>
        <v>51874.440205000006</v>
      </c>
      <c r="F103" s="275">
        <f t="shared" si="66"/>
        <v>7914.6088400000008</v>
      </c>
      <c r="G103" s="371">
        <f>AE103/E103</f>
        <v>0.1525724192631796</v>
      </c>
      <c r="H103" s="372">
        <f t="shared" si="67"/>
        <v>9026.7556599999989</v>
      </c>
      <c r="I103" s="372">
        <f t="shared" si="68"/>
        <v>16941.3645</v>
      </c>
      <c r="J103" s="371">
        <f>I103/E103</f>
        <v>0.32658404472511449</v>
      </c>
      <c r="K103" s="372">
        <f t="shared" si="69"/>
        <v>24073.710138148152</v>
      </c>
      <c r="L103" s="372">
        <f t="shared" si="70"/>
        <v>41015.074638148144</v>
      </c>
      <c r="M103" s="371">
        <f>L103/E103</f>
        <v>0.79066057341655582</v>
      </c>
      <c r="N103" s="372">
        <f t="shared" si="71"/>
        <v>11587.048502</v>
      </c>
      <c r="O103" s="276">
        <f t="shared" si="92"/>
        <v>52602.123140148127</v>
      </c>
      <c r="P103" s="23">
        <f>O103/E103</f>
        <v>1.0140277742231516</v>
      </c>
      <c r="Q103" s="373">
        <f t="shared" si="72"/>
        <v>51874.440205000006</v>
      </c>
      <c r="R103" s="374">
        <f>R99+R92+R77+R14+R102</f>
        <v>0</v>
      </c>
      <c r="S103" s="639">
        <f>S99+S92+S77+S7+S102</f>
        <v>51874.440205000006</v>
      </c>
      <c r="T103" s="375">
        <f t="shared" si="73"/>
        <v>3530.6630000000005</v>
      </c>
      <c r="U103" s="376">
        <f>U99+U92+U77+U14+U102</f>
        <v>0</v>
      </c>
      <c r="V103" s="377">
        <f>V99+V92+V77+V7+V102</f>
        <v>3530.6630000000005</v>
      </c>
      <c r="W103" s="375">
        <f t="shared" si="74"/>
        <v>2067.3269399999999</v>
      </c>
      <c r="X103" s="376">
        <f>X99+X92+X77+X14+X102</f>
        <v>0</v>
      </c>
      <c r="Y103" s="377">
        <f>Y99+Y92+Y77+Y7+Y102</f>
        <v>2067.3269399999999</v>
      </c>
      <c r="Z103" s="375">
        <f t="shared" si="75"/>
        <v>2316.6188999999999</v>
      </c>
      <c r="AA103" s="376">
        <f>AA99+AA92+AA77+AA14+AA102</f>
        <v>0</v>
      </c>
      <c r="AB103" s="377">
        <f>AB99+AB92+AB77+AB7+AB102</f>
        <v>2316.6188999999999</v>
      </c>
      <c r="AC103" s="283">
        <f t="shared" si="76"/>
        <v>7914.6088400000008</v>
      </c>
      <c r="AD103" s="284">
        <f>AD99+AD92+AD77+AD7+AD102</f>
        <v>0</v>
      </c>
      <c r="AE103" s="284">
        <f>AE99+AE92+AE77+AE7+AE102</f>
        <v>7914.6088400000008</v>
      </c>
      <c r="AF103" s="283">
        <f t="shared" si="77"/>
        <v>2644.7240000000002</v>
      </c>
      <c r="AG103" s="284">
        <f>AG99+AG92+AG77+AG7+AG102</f>
        <v>0</v>
      </c>
      <c r="AH103" s="377">
        <f>AH99+AH92+AH77+AH7+AH102</f>
        <v>2644.7240000000002</v>
      </c>
      <c r="AI103" s="283">
        <f t="shared" si="78"/>
        <v>1808.7887299999998</v>
      </c>
      <c r="AJ103" s="284">
        <f>AJ99+AJ92+AJ77+AJ7+AJ102</f>
        <v>0</v>
      </c>
      <c r="AK103" s="377">
        <f>AK99+AK92+AK77+AK7+AK102</f>
        <v>1808.7887299999998</v>
      </c>
      <c r="AL103" s="283">
        <f t="shared" si="79"/>
        <v>4573.2429300000013</v>
      </c>
      <c r="AM103" s="284">
        <f>AM99+AM92+AM77+AM7+AM102</f>
        <v>0</v>
      </c>
      <c r="AN103" s="377">
        <f>AN99+AN92+AN77+AN7+AN102</f>
        <v>4573.2429300000013</v>
      </c>
      <c r="AO103" s="283">
        <f t="shared" si="80"/>
        <v>9026.7556599999989</v>
      </c>
      <c r="AP103" s="284">
        <f>AP99+AP92+AP77+AP7+AP102</f>
        <v>0</v>
      </c>
      <c r="AQ103" s="284">
        <f>AQ99+AQ92+AQ77+AQ7+AQ102</f>
        <v>9026.7556599999989</v>
      </c>
      <c r="AR103" s="283">
        <f t="shared" si="111"/>
        <v>16941.3645</v>
      </c>
      <c r="AS103" s="284">
        <f>AS99+AS92+AS77+AS7+AS102</f>
        <v>0</v>
      </c>
      <c r="AT103" s="284">
        <f>AT99+AT92+AT77+AT7+AT102</f>
        <v>16941.3645</v>
      </c>
      <c r="AU103" s="283">
        <f t="shared" si="81"/>
        <v>6834.205388148147</v>
      </c>
      <c r="AV103" s="284">
        <f>AV99+AV92+AV77+AV7+AV102</f>
        <v>0</v>
      </c>
      <c r="AW103" s="378">
        <v>6834.205388148147</v>
      </c>
      <c r="AX103" s="283">
        <f t="shared" si="82"/>
        <v>7626.2518399999999</v>
      </c>
      <c r="AY103" s="284">
        <f>AY99+AY92+AY77+AY7+AY102</f>
        <v>0</v>
      </c>
      <c r="AZ103" s="377">
        <v>7626.2518399999999</v>
      </c>
      <c r="BA103" s="283">
        <f t="shared" si="83"/>
        <v>9613.2529100000011</v>
      </c>
      <c r="BB103" s="284">
        <f>BB99+BB92+BB77+BB7+BB102</f>
        <v>0</v>
      </c>
      <c r="BC103" s="377">
        <f>BC99+BC92+BC77+BC7+BC102</f>
        <v>9613.2529100000011</v>
      </c>
      <c r="BD103" s="283">
        <f t="shared" si="84"/>
        <v>24073.710138148152</v>
      </c>
      <c r="BE103" s="284">
        <f>BE99+BE92+BE77+BE7+BE102</f>
        <v>0</v>
      </c>
      <c r="BF103" s="284">
        <f>BF99+BF92+BF77+BF7+BF102</f>
        <v>24073.710138148152</v>
      </c>
      <c r="BG103" s="283">
        <f t="shared" si="85"/>
        <v>41015.074638148144</v>
      </c>
      <c r="BH103" s="283">
        <f>BH99+BH92+BH77+BH7+BH102</f>
        <v>0</v>
      </c>
      <c r="BI103" s="284">
        <f>BI99+BI92+BI77+BI7+BI102</f>
        <v>41015.074638148144</v>
      </c>
      <c r="BJ103" s="283">
        <f t="shared" si="86"/>
        <v>4455.4569300000003</v>
      </c>
      <c r="BK103" s="284">
        <f>BK99+BK92+BK77+BK7+BK102</f>
        <v>0</v>
      </c>
      <c r="BL103" s="377">
        <f>BL99+BL92+BL77+BL7+BL102</f>
        <v>4455.4569300000003</v>
      </c>
      <c r="BM103" s="283">
        <f t="shared" si="87"/>
        <v>2315.7106319999989</v>
      </c>
      <c r="BN103" s="284">
        <f>BN99+BN92+BN77+BN7+BN102</f>
        <v>0</v>
      </c>
      <c r="BO103" s="377">
        <f>BO99+BO92+BO77+BO7+BO102</f>
        <v>2315.7106319999989</v>
      </c>
      <c r="BP103" s="283">
        <f t="shared" si="88"/>
        <v>4815.8809399999991</v>
      </c>
      <c r="BQ103" s="284">
        <f>BQ99+BQ92+BQ77+BQ7+BQ102</f>
        <v>0</v>
      </c>
      <c r="BR103" s="377">
        <f>BR99+BR92+BR77+BR7+BR102</f>
        <v>4815.8809399999991</v>
      </c>
      <c r="BS103" s="287">
        <f t="shared" si="89"/>
        <v>11587.048502</v>
      </c>
      <c r="BT103" s="288">
        <f>BT99+BT92+BT77+BT7+BT102</f>
        <v>0</v>
      </c>
      <c r="BU103" s="288">
        <f>BU99+BU92+BU77+BU7+BU102</f>
        <v>11587.048502</v>
      </c>
      <c r="BV103" s="287">
        <f t="shared" si="90"/>
        <v>52602.123140148127</v>
      </c>
      <c r="BW103" s="288">
        <f>BW99+BW92+BW77+BW7+BW102</f>
        <v>0</v>
      </c>
      <c r="BX103" s="288">
        <f>BX99+BX92+BX77+BX7+BX102</f>
        <v>52602.123140148127</v>
      </c>
      <c r="BY103" s="290">
        <f>BV103/Q103</f>
        <v>1.0140277742231516</v>
      </c>
    </row>
    <row r="104" spans="2:77" ht="9.75" customHeight="1" x14ac:dyDescent="0.25">
      <c r="B104" s="379"/>
      <c r="C104" s="380"/>
      <c r="D104" s="379"/>
      <c r="E104" s="381"/>
      <c r="F104" s="382"/>
      <c r="G104" s="383"/>
      <c r="H104" s="382"/>
      <c r="I104" s="382"/>
      <c r="J104" s="383"/>
      <c r="K104" s="382"/>
      <c r="L104" s="382"/>
      <c r="M104" s="383"/>
      <c r="N104" s="382"/>
      <c r="O104" s="382"/>
      <c r="P104" s="383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5"/>
      <c r="BT104" s="385"/>
      <c r="BU104" s="385"/>
      <c r="BV104" s="385"/>
      <c r="BW104" s="385"/>
      <c r="BX104" s="385"/>
      <c r="BY104" s="383"/>
    </row>
    <row r="105" spans="2:77" ht="28.5" customHeight="1" thickBot="1" x14ac:dyDescent="0.3">
      <c r="B105" s="386" t="s">
        <v>143</v>
      </c>
      <c r="C105" s="386"/>
      <c r="D105" s="386"/>
      <c r="E105" s="387"/>
      <c r="F105" s="387"/>
      <c r="G105" s="387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9"/>
      <c r="BG105" s="390"/>
      <c r="BH105" s="390"/>
      <c r="BI105" s="390"/>
      <c r="BJ105" s="388"/>
      <c r="BK105" s="388"/>
      <c r="BL105" s="388"/>
      <c r="BM105" s="388"/>
      <c r="BN105" s="388"/>
      <c r="BO105" s="388"/>
      <c r="BP105" s="388"/>
      <c r="BQ105" s="388"/>
      <c r="BR105" s="388"/>
      <c r="BS105" s="391"/>
      <c r="BT105" s="391"/>
      <c r="BU105" s="391"/>
      <c r="BV105" s="392"/>
      <c r="BW105" s="392"/>
      <c r="BX105" s="392"/>
    </row>
    <row r="106" spans="2:77" ht="15.75" customHeight="1" thickBot="1" x14ac:dyDescent="0.3">
      <c r="B106" s="790" t="s">
        <v>144</v>
      </c>
      <c r="C106" s="794" t="s">
        <v>145</v>
      </c>
      <c r="D106" s="393" t="s">
        <v>52</v>
      </c>
      <c r="E106" s="202">
        <f t="shared" ref="E106:E146" si="113">Q106</f>
        <v>0</v>
      </c>
      <c r="F106" s="42">
        <f t="shared" ref="F106:F146" si="114">AC106</f>
        <v>0</v>
      </c>
      <c r="G106" s="40"/>
      <c r="H106" s="42">
        <f t="shared" ref="H106:H146" si="115">AO106</f>
        <v>0</v>
      </c>
      <c r="I106" s="42">
        <f t="shared" ref="I106:I146" si="116">AR106</f>
        <v>0</v>
      </c>
      <c r="J106" s="40"/>
      <c r="K106" s="42">
        <f t="shared" ref="K106:K146" si="117">BD106</f>
        <v>0</v>
      </c>
      <c r="L106" s="43">
        <f t="shared" ref="L106:L146" si="118">BG106</f>
        <v>0</v>
      </c>
      <c r="M106" s="40"/>
      <c r="N106" s="42">
        <f t="shared" ref="N106:N146" si="119">BS106</f>
        <v>0</v>
      </c>
      <c r="O106" s="394">
        <f t="shared" ref="O106:O146" si="120">BV106</f>
        <v>0</v>
      </c>
      <c r="P106" s="40"/>
      <c r="Q106" s="671">
        <f t="shared" ref="Q106:Q117" si="121">R106+S106</f>
        <v>0</v>
      </c>
      <c r="R106" s="671">
        <v>0</v>
      </c>
      <c r="S106" s="672"/>
      <c r="T106" s="673">
        <f t="shared" ref="T106:T117" si="122">U106+V106</f>
        <v>0</v>
      </c>
      <c r="U106" s="673">
        <v>0</v>
      </c>
      <c r="V106" s="674">
        <v>0</v>
      </c>
      <c r="W106" s="673">
        <f t="shared" ref="W106:W117" si="123">X106+Y106</f>
        <v>0</v>
      </c>
      <c r="X106" s="673">
        <v>0</v>
      </c>
      <c r="Y106" s="674">
        <v>0</v>
      </c>
      <c r="Z106" s="673">
        <f t="shared" ref="Z106:Z117" si="124">AA106+AB106</f>
        <v>0</v>
      </c>
      <c r="AA106" s="673">
        <v>0</v>
      </c>
      <c r="AB106" s="674">
        <v>0</v>
      </c>
      <c r="AC106" s="673">
        <f t="shared" ref="AC106:AC117" si="125">AD106+AE106</f>
        <v>0</v>
      </c>
      <c r="AD106" s="673">
        <v>0</v>
      </c>
      <c r="AE106" s="207">
        <f t="shared" ref="AE106:AE128" si="126">T106+W106+Z106</f>
        <v>0</v>
      </c>
      <c r="AF106" s="396">
        <f t="shared" ref="AF106:AF117" si="127">AG106+AH106</f>
        <v>0</v>
      </c>
      <c r="AG106" s="396">
        <v>0</v>
      </c>
      <c r="AH106" s="397">
        <v>0</v>
      </c>
      <c r="AI106" s="396">
        <f t="shared" ref="AI106:AI117" si="128">AJ106+AK106</f>
        <v>0</v>
      </c>
      <c r="AJ106" s="396">
        <v>0</v>
      </c>
      <c r="AK106" s="398">
        <v>0</v>
      </c>
      <c r="AL106" s="396">
        <f t="shared" ref="AL106:AL117" si="129">AM106+AN106</f>
        <v>0</v>
      </c>
      <c r="AM106" s="396">
        <v>0</v>
      </c>
      <c r="AN106" s="397">
        <v>0</v>
      </c>
      <c r="AO106" s="399"/>
      <c r="AP106" s="400"/>
      <c r="AQ106" s="207">
        <f t="shared" ref="AQ106:AQ128" si="130">AF106+AI106+AL106</f>
        <v>0</v>
      </c>
      <c r="AR106" s="207">
        <f t="shared" ref="AR106:AR117" si="131">AS106+AT106</f>
        <v>0</v>
      </c>
      <c r="AS106" s="400"/>
      <c r="AT106" s="207">
        <f t="shared" ref="AT106:AT117" si="132">AC106+AO106</f>
        <v>0</v>
      </c>
      <c r="AU106" s="396">
        <f t="shared" ref="AU106:AU117" si="133">AV106+AW106</f>
        <v>0</v>
      </c>
      <c r="AV106" s="396">
        <v>0</v>
      </c>
      <c r="AW106" s="398">
        <v>0</v>
      </c>
      <c r="AX106" s="401">
        <f t="shared" ref="AX106:AX115" si="134">AY106+AZ106</f>
        <v>0</v>
      </c>
      <c r="AY106" s="400"/>
      <c r="AZ106" s="397">
        <v>0</v>
      </c>
      <c r="BA106" s="396">
        <f t="shared" ref="BA106:BA117" si="135">BB106+BC106</f>
        <v>0</v>
      </c>
      <c r="BB106" s="396">
        <v>0</v>
      </c>
      <c r="BC106" s="397">
        <v>0</v>
      </c>
      <c r="BD106" s="396">
        <f t="shared" ref="BD106:BD117" si="136">BE106+BF106</f>
        <v>0</v>
      </c>
      <c r="BE106" s="396">
        <v>0</v>
      </c>
      <c r="BF106" s="207">
        <f t="shared" ref="BF106:BF128" si="137">AU106+AX106+BA106</f>
        <v>0</v>
      </c>
      <c r="BG106" s="223">
        <f t="shared" ref="BG106:BG117" si="138">BH106+BI106</f>
        <v>0</v>
      </c>
      <c r="BH106" s="223">
        <v>0</v>
      </c>
      <c r="BI106" s="207">
        <f t="shared" ref="BI106:BI117" si="139">AR106+BD106</f>
        <v>0</v>
      </c>
      <c r="BJ106" s="734">
        <f t="shared" ref="BJ106:BJ117" si="140">BK106+BL106</f>
        <v>0</v>
      </c>
      <c r="BK106" s="738">
        <v>0</v>
      </c>
      <c r="BL106" s="746">
        <v>0</v>
      </c>
      <c r="BM106" s="734">
        <f t="shared" ref="BM106:BM117" si="141">BN106+BO106</f>
        <v>0</v>
      </c>
      <c r="BN106" s="738">
        <v>0</v>
      </c>
      <c r="BO106" s="746">
        <v>0</v>
      </c>
      <c r="BP106" s="734">
        <f t="shared" ref="BP106:BP117" si="142">BQ106+BR106</f>
        <v>0</v>
      </c>
      <c r="BQ106" s="738">
        <v>0</v>
      </c>
      <c r="BR106" s="397">
        <v>0</v>
      </c>
      <c r="BS106" s="734">
        <f t="shared" ref="BS106:BS117" si="143">BT106+BU106</f>
        <v>0</v>
      </c>
      <c r="BT106" s="738">
        <v>0</v>
      </c>
      <c r="BU106" s="51">
        <f t="shared" ref="BU106:BU128" si="144">BJ106+BM106+BP106</f>
        <v>0</v>
      </c>
      <c r="BV106" s="225">
        <f t="shared" ref="BV106:BV117" si="145">BW106+BX106</f>
        <v>0</v>
      </c>
      <c r="BW106" s="225">
        <v>0</v>
      </c>
      <c r="BX106" s="51">
        <f t="shared" ref="BX106:BX127" si="146">BG106+BS106</f>
        <v>0</v>
      </c>
      <c r="BY106" s="242"/>
    </row>
    <row r="107" spans="2:77" ht="15.75" customHeight="1" thickBot="1" x14ac:dyDescent="0.3">
      <c r="B107" s="784"/>
      <c r="C107" s="795"/>
      <c r="D107" s="402" t="s">
        <v>146</v>
      </c>
      <c r="E107" s="403">
        <f t="shared" si="113"/>
        <v>0</v>
      </c>
      <c r="F107" s="244">
        <f t="shared" si="114"/>
        <v>0</v>
      </c>
      <c r="G107" s="108"/>
      <c r="H107" s="110">
        <f t="shared" si="115"/>
        <v>0</v>
      </c>
      <c r="I107" s="110">
        <f t="shared" si="116"/>
        <v>0</v>
      </c>
      <c r="J107" s="108"/>
      <c r="K107" s="110">
        <f t="shared" si="117"/>
        <v>0</v>
      </c>
      <c r="L107" s="111">
        <f t="shared" si="118"/>
        <v>0</v>
      </c>
      <c r="M107" s="108"/>
      <c r="N107" s="110">
        <f t="shared" si="119"/>
        <v>0</v>
      </c>
      <c r="O107" s="404">
        <f t="shared" si="120"/>
        <v>0</v>
      </c>
      <c r="P107" s="108"/>
      <c r="Q107" s="675">
        <f t="shared" si="121"/>
        <v>0</v>
      </c>
      <c r="R107" s="675">
        <v>0</v>
      </c>
      <c r="S107" s="676"/>
      <c r="T107" s="677">
        <f t="shared" si="122"/>
        <v>0</v>
      </c>
      <c r="U107" s="677">
        <v>0</v>
      </c>
      <c r="V107" s="678">
        <v>0</v>
      </c>
      <c r="W107" s="677">
        <f t="shared" si="123"/>
        <v>0</v>
      </c>
      <c r="X107" s="677">
        <v>0</v>
      </c>
      <c r="Y107" s="678">
        <v>0</v>
      </c>
      <c r="Z107" s="677">
        <f t="shared" si="124"/>
        <v>0</v>
      </c>
      <c r="AA107" s="677">
        <v>0</v>
      </c>
      <c r="AB107" s="678">
        <v>0</v>
      </c>
      <c r="AC107" s="677">
        <f t="shared" si="125"/>
        <v>0</v>
      </c>
      <c r="AD107" s="677">
        <v>0</v>
      </c>
      <c r="AE107" s="187">
        <f t="shared" si="126"/>
        <v>0</v>
      </c>
      <c r="AF107" s="406">
        <f t="shared" si="127"/>
        <v>0</v>
      </c>
      <c r="AG107" s="406">
        <v>0</v>
      </c>
      <c r="AH107" s="407">
        <v>0</v>
      </c>
      <c r="AI107" s="406">
        <f t="shared" si="128"/>
        <v>0</v>
      </c>
      <c r="AJ107" s="406">
        <v>0</v>
      </c>
      <c r="AK107" s="408">
        <v>0</v>
      </c>
      <c r="AL107" s="406">
        <f t="shared" si="129"/>
        <v>0</v>
      </c>
      <c r="AM107" s="406">
        <v>0</v>
      </c>
      <c r="AN107" s="407">
        <v>0</v>
      </c>
      <c r="AO107" s="409"/>
      <c r="AP107" s="410"/>
      <c r="AQ107" s="187">
        <f t="shared" si="130"/>
        <v>0</v>
      </c>
      <c r="AR107" s="197">
        <f t="shared" si="131"/>
        <v>0</v>
      </c>
      <c r="AS107" s="410"/>
      <c r="AT107" s="187">
        <f t="shared" si="132"/>
        <v>0</v>
      </c>
      <c r="AU107" s="406">
        <f t="shared" si="133"/>
        <v>0</v>
      </c>
      <c r="AV107" s="406">
        <v>0</v>
      </c>
      <c r="AW107" s="408">
        <v>0</v>
      </c>
      <c r="AX107" s="411">
        <f t="shared" si="134"/>
        <v>0</v>
      </c>
      <c r="AY107" s="410"/>
      <c r="AZ107" s="407">
        <v>0</v>
      </c>
      <c r="BA107" s="406">
        <f t="shared" si="135"/>
        <v>0</v>
      </c>
      <c r="BB107" s="406">
        <v>0</v>
      </c>
      <c r="BC107" s="407">
        <v>0</v>
      </c>
      <c r="BD107" s="406">
        <f t="shared" si="136"/>
        <v>0</v>
      </c>
      <c r="BE107" s="406">
        <v>0</v>
      </c>
      <c r="BF107" s="187">
        <f t="shared" si="137"/>
        <v>0</v>
      </c>
      <c r="BG107" s="198">
        <f t="shared" si="138"/>
        <v>0</v>
      </c>
      <c r="BH107" s="198">
        <v>0</v>
      </c>
      <c r="BI107" s="199">
        <f t="shared" si="139"/>
        <v>0</v>
      </c>
      <c r="BJ107" s="735">
        <f t="shared" si="140"/>
        <v>0</v>
      </c>
      <c r="BK107" s="739">
        <v>0</v>
      </c>
      <c r="BL107" s="747">
        <v>0</v>
      </c>
      <c r="BM107" s="735">
        <f t="shared" si="141"/>
        <v>0</v>
      </c>
      <c r="BN107" s="739">
        <v>0</v>
      </c>
      <c r="BO107" s="747">
        <v>0</v>
      </c>
      <c r="BP107" s="735">
        <f t="shared" si="142"/>
        <v>0</v>
      </c>
      <c r="BQ107" s="739">
        <v>0</v>
      </c>
      <c r="BR107" s="407">
        <v>0</v>
      </c>
      <c r="BS107" s="735">
        <f t="shared" si="143"/>
        <v>0</v>
      </c>
      <c r="BT107" s="739">
        <v>0</v>
      </c>
      <c r="BU107" s="152">
        <f t="shared" si="144"/>
        <v>0</v>
      </c>
      <c r="BV107" s="200">
        <f t="shared" si="145"/>
        <v>0</v>
      </c>
      <c r="BW107" s="200">
        <v>0</v>
      </c>
      <c r="BX107" s="152">
        <f t="shared" si="146"/>
        <v>0</v>
      </c>
      <c r="BY107" s="242"/>
    </row>
    <row r="108" spans="2:77" ht="15.75" customHeight="1" x14ac:dyDescent="0.25">
      <c r="B108" s="790" t="s">
        <v>43</v>
      </c>
      <c r="C108" s="794" t="s">
        <v>147</v>
      </c>
      <c r="D108" s="412" t="s">
        <v>148</v>
      </c>
      <c r="E108" s="186">
        <f t="shared" si="113"/>
        <v>146</v>
      </c>
      <c r="F108" s="42">
        <f t="shared" si="114"/>
        <v>63</v>
      </c>
      <c r="G108" s="236"/>
      <c r="H108" s="237">
        <f t="shared" si="115"/>
        <v>51</v>
      </c>
      <c r="I108" s="237">
        <f t="shared" si="116"/>
        <v>114</v>
      </c>
      <c r="J108" s="236"/>
      <c r="K108" s="237">
        <f t="shared" si="117"/>
        <v>72</v>
      </c>
      <c r="L108" s="413">
        <f t="shared" si="118"/>
        <v>186</v>
      </c>
      <c r="M108" s="242">
        <f t="shared" ref="M108:M109" si="147">L108/E108</f>
        <v>1.273972602739726</v>
      </c>
      <c r="N108" s="237">
        <f t="shared" si="119"/>
        <v>63</v>
      </c>
      <c r="O108" s="414">
        <f t="shared" si="120"/>
        <v>249</v>
      </c>
      <c r="P108" s="242">
        <f>O108/E108</f>
        <v>1.7054794520547945</v>
      </c>
      <c r="Q108" s="671">
        <f t="shared" si="121"/>
        <v>146</v>
      </c>
      <c r="R108" s="671">
        <v>0</v>
      </c>
      <c r="S108" s="672">
        <v>146</v>
      </c>
      <c r="T108" s="673">
        <f t="shared" si="122"/>
        <v>29</v>
      </c>
      <c r="U108" s="673">
        <v>0</v>
      </c>
      <c r="V108" s="674">
        <v>29</v>
      </c>
      <c r="W108" s="673">
        <f t="shared" si="123"/>
        <v>20</v>
      </c>
      <c r="X108" s="673">
        <v>0</v>
      </c>
      <c r="Y108" s="674">
        <v>20</v>
      </c>
      <c r="Z108" s="673">
        <f t="shared" si="124"/>
        <v>14</v>
      </c>
      <c r="AA108" s="673">
        <v>0</v>
      </c>
      <c r="AB108" s="674">
        <v>14</v>
      </c>
      <c r="AC108" s="673">
        <f t="shared" si="125"/>
        <v>63</v>
      </c>
      <c r="AD108" s="673">
        <v>0</v>
      </c>
      <c r="AE108" s="207">
        <f t="shared" si="126"/>
        <v>63</v>
      </c>
      <c r="AF108" s="396">
        <f t="shared" si="127"/>
        <v>13</v>
      </c>
      <c r="AG108" s="396">
        <v>0</v>
      </c>
      <c r="AH108" s="397">
        <v>13</v>
      </c>
      <c r="AI108" s="396">
        <f t="shared" si="128"/>
        <v>22</v>
      </c>
      <c r="AJ108" s="396">
        <v>0</v>
      </c>
      <c r="AK108" s="398">
        <v>22</v>
      </c>
      <c r="AL108" s="396">
        <f t="shared" si="129"/>
        <v>16</v>
      </c>
      <c r="AM108" s="396">
        <v>0</v>
      </c>
      <c r="AN108" s="397">
        <v>16</v>
      </c>
      <c r="AO108" s="415">
        <f t="shared" ref="AO108:AO117" si="148">AP108+AQ108</f>
        <v>51</v>
      </c>
      <c r="AP108" s="400"/>
      <c r="AQ108" s="207">
        <f t="shared" si="130"/>
        <v>51</v>
      </c>
      <c r="AR108" s="188">
        <f t="shared" si="131"/>
        <v>114</v>
      </c>
      <c r="AS108" s="400"/>
      <c r="AT108" s="207">
        <f t="shared" si="132"/>
        <v>114</v>
      </c>
      <c r="AU108" s="396">
        <f t="shared" si="133"/>
        <v>10</v>
      </c>
      <c r="AV108" s="396">
        <v>0</v>
      </c>
      <c r="AW108" s="398">
        <v>10</v>
      </c>
      <c r="AX108" s="401">
        <f t="shared" si="134"/>
        <v>18</v>
      </c>
      <c r="AY108" s="400"/>
      <c r="AZ108" s="397">
        <v>18</v>
      </c>
      <c r="BA108" s="396">
        <f t="shared" si="135"/>
        <v>44</v>
      </c>
      <c r="BB108" s="396">
        <v>0</v>
      </c>
      <c r="BC108" s="397">
        <v>44</v>
      </c>
      <c r="BD108" s="396">
        <f t="shared" si="136"/>
        <v>72</v>
      </c>
      <c r="BE108" s="396">
        <v>0</v>
      </c>
      <c r="BF108" s="207">
        <f t="shared" si="137"/>
        <v>72</v>
      </c>
      <c r="BG108" s="188">
        <f t="shared" si="138"/>
        <v>186</v>
      </c>
      <c r="BH108" s="188">
        <v>0</v>
      </c>
      <c r="BI108" s="207">
        <f t="shared" si="139"/>
        <v>186</v>
      </c>
      <c r="BJ108" s="734">
        <f t="shared" si="140"/>
        <v>23</v>
      </c>
      <c r="BK108" s="738">
        <v>0</v>
      </c>
      <c r="BL108" s="746">
        <v>23</v>
      </c>
      <c r="BM108" s="734">
        <f t="shared" si="141"/>
        <v>28</v>
      </c>
      <c r="BN108" s="738">
        <v>0</v>
      </c>
      <c r="BO108" s="746">
        <v>28</v>
      </c>
      <c r="BP108" s="734">
        <f t="shared" si="142"/>
        <v>12</v>
      </c>
      <c r="BQ108" s="738">
        <v>0</v>
      </c>
      <c r="BR108" s="397">
        <v>12</v>
      </c>
      <c r="BS108" s="734">
        <f t="shared" si="143"/>
        <v>63</v>
      </c>
      <c r="BT108" s="738">
        <v>0</v>
      </c>
      <c r="BU108" s="51">
        <f t="shared" si="144"/>
        <v>63</v>
      </c>
      <c r="BV108" s="225">
        <f t="shared" si="145"/>
        <v>249</v>
      </c>
      <c r="BW108" s="225">
        <v>0</v>
      </c>
      <c r="BX108" s="51">
        <f t="shared" si="146"/>
        <v>249</v>
      </c>
      <c r="BY108" s="242">
        <f>BV108/Q108</f>
        <v>1.7054794520547945</v>
      </c>
    </row>
    <row r="109" spans="2:77" ht="15.75" customHeight="1" thickBot="1" x14ac:dyDescent="0.3">
      <c r="B109" s="784"/>
      <c r="C109" s="795"/>
      <c r="D109" s="402" t="s">
        <v>32</v>
      </c>
      <c r="E109" s="416">
        <f t="shared" si="113"/>
        <v>540.20000000000005</v>
      </c>
      <c r="F109" s="244">
        <f t="shared" si="114"/>
        <v>110.07000000000001</v>
      </c>
      <c r="G109" s="76"/>
      <c r="H109" s="239">
        <f t="shared" si="115"/>
        <v>69.760999999999996</v>
      </c>
      <c r="I109" s="239">
        <f t="shared" si="116"/>
        <v>179.83100000000002</v>
      </c>
      <c r="J109" s="76"/>
      <c r="K109" s="239">
        <f t="shared" si="117"/>
        <v>103.02861999999999</v>
      </c>
      <c r="L109" s="417">
        <f t="shared" si="118"/>
        <v>282.85962000000001</v>
      </c>
      <c r="M109" s="236">
        <f t="shared" si="147"/>
        <v>0.52362017771195846</v>
      </c>
      <c r="N109" s="239">
        <f t="shared" si="119"/>
        <v>75.385000000000005</v>
      </c>
      <c r="O109" s="418">
        <f t="shared" si="120"/>
        <v>358.24462</v>
      </c>
      <c r="P109" s="236">
        <f>O109/E109</f>
        <v>0.66317034431691957</v>
      </c>
      <c r="Q109" s="675">
        <f t="shared" si="121"/>
        <v>540.20000000000005</v>
      </c>
      <c r="R109" s="675">
        <v>0</v>
      </c>
      <c r="S109" s="676">
        <f>S108*3.7</f>
        <v>540.20000000000005</v>
      </c>
      <c r="T109" s="677">
        <f t="shared" si="122"/>
        <v>57.932000000000002</v>
      </c>
      <c r="U109" s="677">
        <v>0</v>
      </c>
      <c r="V109" s="678">
        <v>57.932000000000002</v>
      </c>
      <c r="W109" s="677">
        <f t="shared" si="123"/>
        <v>24.331</v>
      </c>
      <c r="X109" s="677">
        <v>0</v>
      </c>
      <c r="Y109" s="678">
        <v>24.331</v>
      </c>
      <c r="Z109" s="677">
        <f t="shared" si="124"/>
        <v>27.806999999999999</v>
      </c>
      <c r="AA109" s="677">
        <v>0</v>
      </c>
      <c r="AB109" s="678">
        <v>27.806999999999999</v>
      </c>
      <c r="AC109" s="677">
        <f t="shared" si="125"/>
        <v>110.07000000000001</v>
      </c>
      <c r="AD109" s="677">
        <v>0</v>
      </c>
      <c r="AE109" s="187">
        <f t="shared" si="126"/>
        <v>110.07000000000001</v>
      </c>
      <c r="AF109" s="406">
        <f t="shared" si="127"/>
        <v>22.091000000000001</v>
      </c>
      <c r="AG109" s="406">
        <v>0</v>
      </c>
      <c r="AH109" s="407">
        <v>22.091000000000001</v>
      </c>
      <c r="AI109" s="406">
        <f t="shared" si="128"/>
        <v>29.067</v>
      </c>
      <c r="AJ109" s="406">
        <v>0</v>
      </c>
      <c r="AK109" s="408">
        <v>29.067</v>
      </c>
      <c r="AL109" s="406">
        <f t="shared" si="129"/>
        <v>18.603000000000002</v>
      </c>
      <c r="AM109" s="406">
        <v>0</v>
      </c>
      <c r="AN109" s="407">
        <v>18.603000000000002</v>
      </c>
      <c r="AO109" s="419">
        <f t="shared" si="148"/>
        <v>69.760999999999996</v>
      </c>
      <c r="AP109" s="410"/>
      <c r="AQ109" s="187">
        <f t="shared" si="130"/>
        <v>69.760999999999996</v>
      </c>
      <c r="AR109" s="198">
        <f t="shared" si="131"/>
        <v>179.83100000000002</v>
      </c>
      <c r="AS109" s="410"/>
      <c r="AT109" s="187">
        <f t="shared" si="132"/>
        <v>179.83100000000002</v>
      </c>
      <c r="AU109" s="406">
        <f t="shared" si="133"/>
        <v>18.602619999999998</v>
      </c>
      <c r="AV109" s="406">
        <v>0</v>
      </c>
      <c r="AW109" s="408">
        <v>18.602619999999998</v>
      </c>
      <c r="AX109" s="411">
        <f t="shared" si="134"/>
        <v>23.667999999999999</v>
      </c>
      <c r="AY109" s="410"/>
      <c r="AZ109" s="407">
        <v>23.667999999999999</v>
      </c>
      <c r="BA109" s="406">
        <f t="shared" si="135"/>
        <v>60.758000000000003</v>
      </c>
      <c r="BB109" s="406">
        <v>0</v>
      </c>
      <c r="BC109" s="407">
        <v>60.758000000000003</v>
      </c>
      <c r="BD109" s="406">
        <f t="shared" si="136"/>
        <v>103.02861999999999</v>
      </c>
      <c r="BE109" s="406">
        <v>0</v>
      </c>
      <c r="BF109" s="187">
        <f t="shared" si="137"/>
        <v>103.02861999999999</v>
      </c>
      <c r="BG109" s="198">
        <f t="shared" si="138"/>
        <v>282.85962000000001</v>
      </c>
      <c r="BH109" s="198">
        <v>0</v>
      </c>
      <c r="BI109" s="197">
        <f t="shared" si="139"/>
        <v>282.85962000000001</v>
      </c>
      <c r="BJ109" s="735">
        <f t="shared" si="140"/>
        <v>28.257000000000001</v>
      </c>
      <c r="BK109" s="739">
        <v>0</v>
      </c>
      <c r="BL109" s="747">
        <v>28.257000000000001</v>
      </c>
      <c r="BM109" s="735">
        <f t="shared" si="141"/>
        <v>32.99</v>
      </c>
      <c r="BN109" s="739">
        <v>0</v>
      </c>
      <c r="BO109" s="747">
        <v>32.99</v>
      </c>
      <c r="BP109" s="735">
        <f t="shared" si="142"/>
        <v>14.138</v>
      </c>
      <c r="BQ109" s="739">
        <v>0</v>
      </c>
      <c r="BR109" s="407">
        <v>14.138</v>
      </c>
      <c r="BS109" s="735">
        <f t="shared" si="143"/>
        <v>75.385000000000005</v>
      </c>
      <c r="BT109" s="739">
        <v>0</v>
      </c>
      <c r="BU109" s="152">
        <f t="shared" si="144"/>
        <v>75.385000000000005</v>
      </c>
      <c r="BV109" s="200">
        <f t="shared" si="145"/>
        <v>358.24462</v>
      </c>
      <c r="BW109" s="200">
        <v>0</v>
      </c>
      <c r="BX109" s="152">
        <f t="shared" si="146"/>
        <v>358.24462</v>
      </c>
      <c r="BY109" s="420">
        <f>BV109/Q109</f>
        <v>0.66317034431691957</v>
      </c>
    </row>
    <row r="110" spans="2:77" ht="15.75" customHeight="1" thickBot="1" x14ac:dyDescent="0.3">
      <c r="B110" s="790" t="s">
        <v>64</v>
      </c>
      <c r="C110" s="794" t="s">
        <v>149</v>
      </c>
      <c r="D110" s="421" t="s">
        <v>57</v>
      </c>
      <c r="E110" s="202">
        <f t="shared" si="113"/>
        <v>0</v>
      </c>
      <c r="F110" s="42">
        <f t="shared" si="114"/>
        <v>0</v>
      </c>
      <c r="G110" s="40"/>
      <c r="H110" s="42">
        <f t="shared" si="115"/>
        <v>0</v>
      </c>
      <c r="I110" s="42">
        <f t="shared" si="116"/>
        <v>0</v>
      </c>
      <c r="J110" s="40"/>
      <c r="K110" s="42">
        <f t="shared" si="117"/>
        <v>0</v>
      </c>
      <c r="L110" s="43">
        <f t="shared" si="118"/>
        <v>0</v>
      </c>
      <c r="M110" s="40"/>
      <c r="N110" s="42">
        <f t="shared" si="119"/>
        <v>0</v>
      </c>
      <c r="O110" s="394">
        <f t="shared" si="120"/>
        <v>0</v>
      </c>
      <c r="P110" s="40"/>
      <c r="Q110" s="671">
        <f t="shared" si="121"/>
        <v>0</v>
      </c>
      <c r="R110" s="671">
        <v>0</v>
      </c>
      <c r="S110" s="672"/>
      <c r="T110" s="673">
        <f t="shared" si="122"/>
        <v>0</v>
      </c>
      <c r="U110" s="673">
        <v>0</v>
      </c>
      <c r="V110" s="674">
        <v>0</v>
      </c>
      <c r="W110" s="673">
        <f t="shared" si="123"/>
        <v>0</v>
      </c>
      <c r="X110" s="673">
        <v>0</v>
      </c>
      <c r="Y110" s="674">
        <v>0</v>
      </c>
      <c r="Z110" s="673">
        <f t="shared" si="124"/>
        <v>0</v>
      </c>
      <c r="AA110" s="673">
        <v>0</v>
      </c>
      <c r="AB110" s="674">
        <v>0</v>
      </c>
      <c r="AC110" s="673">
        <f t="shared" si="125"/>
        <v>0</v>
      </c>
      <c r="AD110" s="673">
        <v>0</v>
      </c>
      <c r="AE110" s="207">
        <f t="shared" si="126"/>
        <v>0</v>
      </c>
      <c r="AF110" s="396">
        <f t="shared" si="127"/>
        <v>0</v>
      </c>
      <c r="AG110" s="396">
        <v>0</v>
      </c>
      <c r="AH110" s="397">
        <v>0</v>
      </c>
      <c r="AI110" s="396">
        <f t="shared" si="128"/>
        <v>0</v>
      </c>
      <c r="AJ110" s="396">
        <v>0</v>
      </c>
      <c r="AK110" s="398">
        <v>0</v>
      </c>
      <c r="AL110" s="396">
        <f t="shared" si="129"/>
        <v>0</v>
      </c>
      <c r="AM110" s="396">
        <v>0</v>
      </c>
      <c r="AN110" s="397">
        <v>0</v>
      </c>
      <c r="AO110" s="415">
        <f t="shared" si="148"/>
        <v>0</v>
      </c>
      <c r="AP110" s="400"/>
      <c r="AQ110" s="207">
        <f t="shared" si="130"/>
        <v>0</v>
      </c>
      <c r="AR110" s="188">
        <f t="shared" si="131"/>
        <v>0</v>
      </c>
      <c r="AS110" s="400"/>
      <c r="AT110" s="207">
        <f t="shared" si="132"/>
        <v>0</v>
      </c>
      <c r="AU110" s="396">
        <f t="shared" si="133"/>
        <v>0</v>
      </c>
      <c r="AV110" s="396">
        <v>0</v>
      </c>
      <c r="AW110" s="398">
        <v>0</v>
      </c>
      <c r="AX110" s="401">
        <f t="shared" si="134"/>
        <v>0</v>
      </c>
      <c r="AY110" s="400"/>
      <c r="AZ110" s="397">
        <v>0</v>
      </c>
      <c r="BA110" s="396">
        <f t="shared" si="135"/>
        <v>0</v>
      </c>
      <c r="BB110" s="396">
        <v>0</v>
      </c>
      <c r="BC110" s="397">
        <v>0</v>
      </c>
      <c r="BD110" s="396">
        <f t="shared" si="136"/>
        <v>0</v>
      </c>
      <c r="BE110" s="396">
        <v>0</v>
      </c>
      <c r="BF110" s="207">
        <f t="shared" si="137"/>
        <v>0</v>
      </c>
      <c r="BG110" s="188">
        <f t="shared" si="138"/>
        <v>0</v>
      </c>
      <c r="BH110" s="188">
        <v>0</v>
      </c>
      <c r="BI110" s="187">
        <f t="shared" si="139"/>
        <v>0</v>
      </c>
      <c r="BJ110" s="734">
        <f t="shared" si="140"/>
        <v>0</v>
      </c>
      <c r="BK110" s="738">
        <v>0</v>
      </c>
      <c r="BL110" s="746">
        <v>0</v>
      </c>
      <c r="BM110" s="734">
        <f t="shared" si="141"/>
        <v>0</v>
      </c>
      <c r="BN110" s="738">
        <v>0</v>
      </c>
      <c r="BO110" s="746">
        <v>0</v>
      </c>
      <c r="BP110" s="734">
        <f t="shared" si="142"/>
        <v>0</v>
      </c>
      <c r="BQ110" s="738">
        <v>0</v>
      </c>
      <c r="BR110" s="397">
        <v>0</v>
      </c>
      <c r="BS110" s="734">
        <f t="shared" si="143"/>
        <v>0</v>
      </c>
      <c r="BT110" s="738">
        <v>0</v>
      </c>
      <c r="BU110" s="51">
        <f t="shared" si="144"/>
        <v>0</v>
      </c>
      <c r="BV110" s="225">
        <f t="shared" si="145"/>
        <v>0</v>
      </c>
      <c r="BW110" s="225">
        <v>0</v>
      </c>
      <c r="BX110" s="51">
        <f t="shared" si="146"/>
        <v>0</v>
      </c>
      <c r="BY110" s="242"/>
    </row>
    <row r="111" spans="2:77" ht="15.75" customHeight="1" thickBot="1" x14ac:dyDescent="0.3">
      <c r="B111" s="784"/>
      <c r="C111" s="795"/>
      <c r="D111" s="422" t="s">
        <v>32</v>
      </c>
      <c r="E111" s="403">
        <f t="shared" si="113"/>
        <v>0</v>
      </c>
      <c r="F111" s="244">
        <f t="shared" si="114"/>
        <v>0</v>
      </c>
      <c r="G111" s="108"/>
      <c r="H111" s="110">
        <f t="shared" si="115"/>
        <v>0</v>
      </c>
      <c r="I111" s="110">
        <f t="shared" si="116"/>
        <v>0</v>
      </c>
      <c r="J111" s="108"/>
      <c r="K111" s="110">
        <f t="shared" si="117"/>
        <v>0</v>
      </c>
      <c r="L111" s="111">
        <f t="shared" si="118"/>
        <v>0</v>
      </c>
      <c r="M111" s="108"/>
      <c r="N111" s="110">
        <f t="shared" si="119"/>
        <v>0</v>
      </c>
      <c r="O111" s="404">
        <f t="shared" si="120"/>
        <v>0</v>
      </c>
      <c r="P111" s="108"/>
      <c r="Q111" s="675">
        <f t="shared" si="121"/>
        <v>0</v>
      </c>
      <c r="R111" s="675">
        <v>0</v>
      </c>
      <c r="S111" s="676"/>
      <c r="T111" s="677">
        <f t="shared" si="122"/>
        <v>0</v>
      </c>
      <c r="U111" s="677">
        <v>0</v>
      </c>
      <c r="V111" s="678">
        <v>0</v>
      </c>
      <c r="W111" s="677">
        <f t="shared" si="123"/>
        <v>0</v>
      </c>
      <c r="X111" s="677">
        <v>0</v>
      </c>
      <c r="Y111" s="678">
        <v>0</v>
      </c>
      <c r="Z111" s="677">
        <f t="shared" si="124"/>
        <v>0</v>
      </c>
      <c r="AA111" s="677">
        <v>0</v>
      </c>
      <c r="AB111" s="678">
        <v>0</v>
      </c>
      <c r="AC111" s="677">
        <f t="shared" si="125"/>
        <v>0</v>
      </c>
      <c r="AD111" s="677">
        <v>0</v>
      </c>
      <c r="AE111" s="187">
        <f t="shared" si="126"/>
        <v>0</v>
      </c>
      <c r="AF111" s="406">
        <f t="shared" si="127"/>
        <v>0</v>
      </c>
      <c r="AG111" s="406">
        <v>0</v>
      </c>
      <c r="AH111" s="407">
        <v>0</v>
      </c>
      <c r="AI111" s="406">
        <f t="shared" si="128"/>
        <v>0</v>
      </c>
      <c r="AJ111" s="406">
        <v>0</v>
      </c>
      <c r="AK111" s="408">
        <v>0</v>
      </c>
      <c r="AL111" s="406">
        <f t="shared" si="129"/>
        <v>0</v>
      </c>
      <c r="AM111" s="406">
        <v>0</v>
      </c>
      <c r="AN111" s="407">
        <v>0</v>
      </c>
      <c r="AO111" s="419">
        <f t="shared" si="148"/>
        <v>0</v>
      </c>
      <c r="AP111" s="410"/>
      <c r="AQ111" s="187">
        <f t="shared" si="130"/>
        <v>0</v>
      </c>
      <c r="AR111" s="198">
        <f t="shared" si="131"/>
        <v>0</v>
      </c>
      <c r="AS111" s="410"/>
      <c r="AT111" s="187">
        <f t="shared" si="132"/>
        <v>0</v>
      </c>
      <c r="AU111" s="406">
        <f t="shared" si="133"/>
        <v>0</v>
      </c>
      <c r="AV111" s="406">
        <v>0</v>
      </c>
      <c r="AW111" s="408">
        <v>0</v>
      </c>
      <c r="AX111" s="411">
        <f t="shared" si="134"/>
        <v>0</v>
      </c>
      <c r="AY111" s="410"/>
      <c r="AZ111" s="407">
        <v>0</v>
      </c>
      <c r="BA111" s="406">
        <f t="shared" si="135"/>
        <v>0</v>
      </c>
      <c r="BB111" s="406">
        <v>0</v>
      </c>
      <c r="BC111" s="407">
        <v>0</v>
      </c>
      <c r="BD111" s="406">
        <f t="shared" si="136"/>
        <v>0</v>
      </c>
      <c r="BE111" s="406">
        <v>0</v>
      </c>
      <c r="BF111" s="187">
        <f t="shared" si="137"/>
        <v>0</v>
      </c>
      <c r="BG111" s="198">
        <f t="shared" si="138"/>
        <v>0</v>
      </c>
      <c r="BH111" s="198">
        <v>0</v>
      </c>
      <c r="BI111" s="199">
        <f t="shared" si="139"/>
        <v>0</v>
      </c>
      <c r="BJ111" s="735">
        <f t="shared" si="140"/>
        <v>0</v>
      </c>
      <c r="BK111" s="739">
        <v>0</v>
      </c>
      <c r="BL111" s="747">
        <v>0</v>
      </c>
      <c r="BM111" s="735">
        <f t="shared" si="141"/>
        <v>0</v>
      </c>
      <c r="BN111" s="739">
        <v>0</v>
      </c>
      <c r="BO111" s="747">
        <v>0</v>
      </c>
      <c r="BP111" s="735">
        <f t="shared" si="142"/>
        <v>0</v>
      </c>
      <c r="BQ111" s="739">
        <v>0</v>
      </c>
      <c r="BR111" s="407">
        <v>0</v>
      </c>
      <c r="BS111" s="735">
        <f t="shared" si="143"/>
        <v>0</v>
      </c>
      <c r="BT111" s="739">
        <v>0</v>
      </c>
      <c r="BU111" s="152">
        <f t="shared" si="144"/>
        <v>0</v>
      </c>
      <c r="BV111" s="200">
        <f t="shared" si="145"/>
        <v>0</v>
      </c>
      <c r="BW111" s="200">
        <v>0</v>
      </c>
      <c r="BX111" s="152">
        <f t="shared" si="146"/>
        <v>0</v>
      </c>
      <c r="BY111" s="242"/>
    </row>
    <row r="112" spans="2:77" ht="15.75" customHeight="1" thickBot="1" x14ac:dyDescent="0.3">
      <c r="B112" s="790" t="s">
        <v>74</v>
      </c>
      <c r="C112" s="794" t="s">
        <v>150</v>
      </c>
      <c r="D112" s="393" t="s">
        <v>151</v>
      </c>
      <c r="E112" s="202">
        <f t="shared" si="113"/>
        <v>0</v>
      </c>
      <c r="F112" s="42">
        <f t="shared" si="114"/>
        <v>0</v>
      </c>
      <c r="G112" s="40"/>
      <c r="H112" s="42">
        <f t="shared" si="115"/>
        <v>0</v>
      </c>
      <c r="I112" s="42">
        <f t="shared" si="116"/>
        <v>0</v>
      </c>
      <c r="J112" s="40"/>
      <c r="K112" s="42">
        <f t="shared" si="117"/>
        <v>0</v>
      </c>
      <c r="L112" s="43">
        <f t="shared" si="118"/>
        <v>0</v>
      </c>
      <c r="M112" s="40"/>
      <c r="N112" s="42">
        <f t="shared" si="119"/>
        <v>0</v>
      </c>
      <c r="O112" s="394">
        <f t="shared" si="120"/>
        <v>0</v>
      </c>
      <c r="P112" s="40"/>
      <c r="Q112" s="671">
        <f t="shared" si="121"/>
        <v>0</v>
      </c>
      <c r="R112" s="671">
        <v>0</v>
      </c>
      <c r="S112" s="672"/>
      <c r="T112" s="673">
        <f t="shared" si="122"/>
        <v>0</v>
      </c>
      <c r="U112" s="673">
        <v>0</v>
      </c>
      <c r="V112" s="674">
        <v>0</v>
      </c>
      <c r="W112" s="673">
        <f t="shared" si="123"/>
        <v>0</v>
      </c>
      <c r="X112" s="673">
        <v>0</v>
      </c>
      <c r="Y112" s="674">
        <v>0</v>
      </c>
      <c r="Z112" s="673">
        <f t="shared" si="124"/>
        <v>0</v>
      </c>
      <c r="AA112" s="673">
        <v>0</v>
      </c>
      <c r="AB112" s="674">
        <v>0</v>
      </c>
      <c r="AC112" s="673">
        <f t="shared" si="125"/>
        <v>0</v>
      </c>
      <c r="AD112" s="673">
        <v>0</v>
      </c>
      <c r="AE112" s="207">
        <f t="shared" si="126"/>
        <v>0</v>
      </c>
      <c r="AF112" s="396">
        <f t="shared" si="127"/>
        <v>0</v>
      </c>
      <c r="AG112" s="396">
        <v>0</v>
      </c>
      <c r="AH112" s="397">
        <v>0</v>
      </c>
      <c r="AI112" s="396">
        <f t="shared" si="128"/>
        <v>0</v>
      </c>
      <c r="AJ112" s="396">
        <v>0</v>
      </c>
      <c r="AK112" s="398">
        <v>0</v>
      </c>
      <c r="AL112" s="396">
        <f t="shared" si="129"/>
        <v>0</v>
      </c>
      <c r="AM112" s="396">
        <v>0</v>
      </c>
      <c r="AN112" s="397">
        <v>0</v>
      </c>
      <c r="AO112" s="415">
        <f t="shared" si="148"/>
        <v>0</v>
      </c>
      <c r="AP112" s="400"/>
      <c r="AQ112" s="207">
        <f t="shared" si="130"/>
        <v>0</v>
      </c>
      <c r="AR112" s="188">
        <f t="shared" si="131"/>
        <v>0</v>
      </c>
      <c r="AS112" s="400"/>
      <c r="AT112" s="207">
        <f t="shared" si="132"/>
        <v>0</v>
      </c>
      <c r="AU112" s="396">
        <f t="shared" si="133"/>
        <v>0</v>
      </c>
      <c r="AV112" s="396">
        <v>0</v>
      </c>
      <c r="AW112" s="398">
        <v>0</v>
      </c>
      <c r="AX112" s="401">
        <f t="shared" si="134"/>
        <v>0</v>
      </c>
      <c r="AY112" s="400"/>
      <c r="AZ112" s="397">
        <v>0</v>
      </c>
      <c r="BA112" s="396">
        <f t="shared" si="135"/>
        <v>0</v>
      </c>
      <c r="BB112" s="396">
        <v>0</v>
      </c>
      <c r="BC112" s="397">
        <v>0</v>
      </c>
      <c r="BD112" s="396">
        <f t="shared" si="136"/>
        <v>0</v>
      </c>
      <c r="BE112" s="396">
        <v>0</v>
      </c>
      <c r="BF112" s="207">
        <f t="shared" si="137"/>
        <v>0</v>
      </c>
      <c r="BG112" s="188">
        <f t="shared" si="138"/>
        <v>0</v>
      </c>
      <c r="BH112" s="188">
        <v>0</v>
      </c>
      <c r="BI112" s="207">
        <f t="shared" si="139"/>
        <v>0</v>
      </c>
      <c r="BJ112" s="734">
        <f t="shared" si="140"/>
        <v>0</v>
      </c>
      <c r="BK112" s="738">
        <v>0</v>
      </c>
      <c r="BL112" s="746">
        <v>0</v>
      </c>
      <c r="BM112" s="734">
        <f t="shared" si="141"/>
        <v>0</v>
      </c>
      <c r="BN112" s="738">
        <v>0</v>
      </c>
      <c r="BO112" s="746">
        <v>0</v>
      </c>
      <c r="BP112" s="734">
        <f t="shared" si="142"/>
        <v>0</v>
      </c>
      <c r="BQ112" s="738">
        <v>0</v>
      </c>
      <c r="BR112" s="397">
        <v>0</v>
      </c>
      <c r="BS112" s="734">
        <f t="shared" si="143"/>
        <v>0</v>
      </c>
      <c r="BT112" s="738">
        <v>0</v>
      </c>
      <c r="BU112" s="51">
        <f t="shared" si="144"/>
        <v>0</v>
      </c>
      <c r="BV112" s="225">
        <f t="shared" si="145"/>
        <v>0</v>
      </c>
      <c r="BW112" s="225">
        <v>0</v>
      </c>
      <c r="BX112" s="51">
        <f t="shared" si="146"/>
        <v>0</v>
      </c>
      <c r="BY112" s="242"/>
    </row>
    <row r="113" spans="2:77" ht="15.75" customHeight="1" thickBot="1" x14ac:dyDescent="0.3">
      <c r="B113" s="784"/>
      <c r="C113" s="795"/>
      <c r="D113" s="402" t="s">
        <v>32</v>
      </c>
      <c r="E113" s="403">
        <f t="shared" si="113"/>
        <v>0</v>
      </c>
      <c r="F113" s="244">
        <f t="shared" si="114"/>
        <v>0</v>
      </c>
      <c r="G113" s="108"/>
      <c r="H113" s="110">
        <f t="shared" si="115"/>
        <v>0</v>
      </c>
      <c r="I113" s="110">
        <f t="shared" si="116"/>
        <v>0</v>
      </c>
      <c r="J113" s="108"/>
      <c r="K113" s="110">
        <f t="shared" si="117"/>
        <v>0</v>
      </c>
      <c r="L113" s="111">
        <f t="shared" si="118"/>
        <v>0</v>
      </c>
      <c r="M113" s="108"/>
      <c r="N113" s="110">
        <f t="shared" si="119"/>
        <v>0</v>
      </c>
      <c r="O113" s="404">
        <f t="shared" si="120"/>
        <v>0</v>
      </c>
      <c r="P113" s="108"/>
      <c r="Q113" s="675">
        <f t="shared" si="121"/>
        <v>0</v>
      </c>
      <c r="R113" s="675">
        <v>0</v>
      </c>
      <c r="S113" s="676"/>
      <c r="T113" s="677">
        <f t="shared" si="122"/>
        <v>0</v>
      </c>
      <c r="U113" s="677">
        <v>0</v>
      </c>
      <c r="V113" s="678">
        <v>0</v>
      </c>
      <c r="W113" s="677">
        <f t="shared" si="123"/>
        <v>0</v>
      </c>
      <c r="X113" s="677">
        <v>0</v>
      </c>
      <c r="Y113" s="678">
        <v>0</v>
      </c>
      <c r="Z113" s="677">
        <f t="shared" si="124"/>
        <v>0</v>
      </c>
      <c r="AA113" s="677">
        <v>0</v>
      </c>
      <c r="AB113" s="678">
        <v>0</v>
      </c>
      <c r="AC113" s="677">
        <f t="shared" si="125"/>
        <v>0</v>
      </c>
      <c r="AD113" s="677">
        <v>0</v>
      </c>
      <c r="AE113" s="187">
        <f t="shared" si="126"/>
        <v>0</v>
      </c>
      <c r="AF113" s="406">
        <f t="shared" si="127"/>
        <v>0</v>
      </c>
      <c r="AG113" s="406">
        <v>0</v>
      </c>
      <c r="AH113" s="407">
        <v>0</v>
      </c>
      <c r="AI113" s="406">
        <f t="shared" si="128"/>
        <v>0</v>
      </c>
      <c r="AJ113" s="406">
        <v>0</v>
      </c>
      <c r="AK113" s="408">
        <v>0</v>
      </c>
      <c r="AL113" s="406">
        <f t="shared" si="129"/>
        <v>0</v>
      </c>
      <c r="AM113" s="406">
        <v>0</v>
      </c>
      <c r="AN113" s="407">
        <v>0</v>
      </c>
      <c r="AO113" s="419">
        <f t="shared" si="148"/>
        <v>0</v>
      </c>
      <c r="AP113" s="410"/>
      <c r="AQ113" s="187">
        <f t="shared" si="130"/>
        <v>0</v>
      </c>
      <c r="AR113" s="198">
        <f t="shared" si="131"/>
        <v>0</v>
      </c>
      <c r="AS113" s="410"/>
      <c r="AT113" s="187">
        <f t="shared" si="132"/>
        <v>0</v>
      </c>
      <c r="AU113" s="406">
        <f t="shared" si="133"/>
        <v>0</v>
      </c>
      <c r="AV113" s="406">
        <v>0</v>
      </c>
      <c r="AW113" s="408">
        <v>0</v>
      </c>
      <c r="AX113" s="411">
        <f t="shared" si="134"/>
        <v>0</v>
      </c>
      <c r="AY113" s="410"/>
      <c r="AZ113" s="407">
        <v>0</v>
      </c>
      <c r="BA113" s="406">
        <f t="shared" si="135"/>
        <v>0</v>
      </c>
      <c r="BB113" s="406">
        <v>0</v>
      </c>
      <c r="BC113" s="407">
        <v>0</v>
      </c>
      <c r="BD113" s="406">
        <f t="shared" si="136"/>
        <v>0</v>
      </c>
      <c r="BE113" s="406">
        <v>0</v>
      </c>
      <c r="BF113" s="187">
        <f t="shared" si="137"/>
        <v>0</v>
      </c>
      <c r="BG113" s="198">
        <f t="shared" si="138"/>
        <v>0</v>
      </c>
      <c r="BH113" s="198">
        <v>0</v>
      </c>
      <c r="BI113" s="197">
        <f t="shared" si="139"/>
        <v>0</v>
      </c>
      <c r="BJ113" s="735">
        <f t="shared" si="140"/>
        <v>0</v>
      </c>
      <c r="BK113" s="739">
        <v>0</v>
      </c>
      <c r="BL113" s="747">
        <v>0</v>
      </c>
      <c r="BM113" s="735">
        <f t="shared" si="141"/>
        <v>0</v>
      </c>
      <c r="BN113" s="739">
        <v>0</v>
      </c>
      <c r="BO113" s="747">
        <v>0</v>
      </c>
      <c r="BP113" s="735">
        <f t="shared" si="142"/>
        <v>0</v>
      </c>
      <c r="BQ113" s="739">
        <v>0</v>
      </c>
      <c r="BR113" s="407">
        <v>0</v>
      </c>
      <c r="BS113" s="735">
        <f t="shared" si="143"/>
        <v>0</v>
      </c>
      <c r="BT113" s="739">
        <v>0</v>
      </c>
      <c r="BU113" s="152">
        <f t="shared" si="144"/>
        <v>0</v>
      </c>
      <c r="BV113" s="200">
        <f t="shared" si="145"/>
        <v>0</v>
      </c>
      <c r="BW113" s="200">
        <v>0</v>
      </c>
      <c r="BX113" s="152">
        <f t="shared" si="146"/>
        <v>0</v>
      </c>
      <c r="BY113" s="242"/>
    </row>
    <row r="114" spans="2:77" ht="30.75" customHeight="1" x14ac:dyDescent="0.25">
      <c r="B114" s="423" t="s">
        <v>77</v>
      </c>
      <c r="C114" s="424" t="s">
        <v>152</v>
      </c>
      <c r="D114" s="393" t="s">
        <v>32</v>
      </c>
      <c r="E114" s="202">
        <f t="shared" si="113"/>
        <v>0</v>
      </c>
      <c r="F114" s="42">
        <f t="shared" si="114"/>
        <v>0</v>
      </c>
      <c r="G114" s="242"/>
      <c r="H114" s="42">
        <f t="shared" si="115"/>
        <v>0</v>
      </c>
      <c r="I114" s="42">
        <f t="shared" si="116"/>
        <v>0</v>
      </c>
      <c r="J114" s="242"/>
      <c r="K114" s="42">
        <f t="shared" si="117"/>
        <v>0</v>
      </c>
      <c r="L114" s="43">
        <f t="shared" si="118"/>
        <v>0</v>
      </c>
      <c r="M114" s="242"/>
      <c r="N114" s="42">
        <f t="shared" si="119"/>
        <v>0</v>
      </c>
      <c r="O114" s="394">
        <f t="shared" si="120"/>
        <v>0</v>
      </c>
      <c r="P114" s="242"/>
      <c r="Q114" s="671">
        <f t="shared" si="121"/>
        <v>0</v>
      </c>
      <c r="R114" s="671">
        <v>0</v>
      </c>
      <c r="S114" s="672"/>
      <c r="T114" s="673">
        <f t="shared" si="122"/>
        <v>0</v>
      </c>
      <c r="U114" s="673">
        <v>0</v>
      </c>
      <c r="V114" s="674">
        <v>0</v>
      </c>
      <c r="W114" s="673">
        <f t="shared" si="123"/>
        <v>0</v>
      </c>
      <c r="X114" s="673">
        <v>0</v>
      </c>
      <c r="Y114" s="674">
        <v>0</v>
      </c>
      <c r="Z114" s="673">
        <f t="shared" si="124"/>
        <v>0</v>
      </c>
      <c r="AA114" s="673">
        <v>0</v>
      </c>
      <c r="AB114" s="674">
        <v>0</v>
      </c>
      <c r="AC114" s="673">
        <f t="shared" si="125"/>
        <v>0</v>
      </c>
      <c r="AD114" s="673">
        <v>0</v>
      </c>
      <c r="AE114" s="207">
        <f t="shared" si="126"/>
        <v>0</v>
      </c>
      <c r="AF114" s="396">
        <f t="shared" si="127"/>
        <v>0</v>
      </c>
      <c r="AG114" s="396">
        <v>0</v>
      </c>
      <c r="AH114" s="397">
        <v>0</v>
      </c>
      <c r="AI114" s="396">
        <f t="shared" si="128"/>
        <v>0</v>
      </c>
      <c r="AJ114" s="396">
        <v>0</v>
      </c>
      <c r="AK114" s="398">
        <v>0</v>
      </c>
      <c r="AL114" s="396">
        <f t="shared" si="129"/>
        <v>0</v>
      </c>
      <c r="AM114" s="396">
        <v>0</v>
      </c>
      <c r="AN114" s="397">
        <v>0</v>
      </c>
      <c r="AO114" s="425">
        <f t="shared" si="148"/>
        <v>0</v>
      </c>
      <c r="AP114" s="400"/>
      <c r="AQ114" s="207">
        <f t="shared" si="130"/>
        <v>0</v>
      </c>
      <c r="AR114" s="223">
        <f t="shared" si="131"/>
        <v>0</v>
      </c>
      <c r="AS114" s="400"/>
      <c r="AT114" s="207">
        <f t="shared" si="132"/>
        <v>0</v>
      </c>
      <c r="AU114" s="396">
        <f t="shared" si="133"/>
        <v>0</v>
      </c>
      <c r="AV114" s="396">
        <v>0</v>
      </c>
      <c r="AW114" s="398">
        <v>0</v>
      </c>
      <c r="AX114" s="401">
        <f t="shared" si="134"/>
        <v>0</v>
      </c>
      <c r="AY114" s="400"/>
      <c r="AZ114" s="397">
        <v>0</v>
      </c>
      <c r="BA114" s="396">
        <f t="shared" si="135"/>
        <v>0</v>
      </c>
      <c r="BB114" s="396">
        <v>0</v>
      </c>
      <c r="BC114" s="397">
        <v>0</v>
      </c>
      <c r="BD114" s="396">
        <f t="shared" si="136"/>
        <v>0</v>
      </c>
      <c r="BE114" s="396">
        <v>0</v>
      </c>
      <c r="BF114" s="207">
        <f t="shared" si="137"/>
        <v>0</v>
      </c>
      <c r="BG114" s="223">
        <f t="shared" si="138"/>
        <v>0</v>
      </c>
      <c r="BH114" s="223">
        <v>0</v>
      </c>
      <c r="BI114" s="207">
        <f t="shared" si="139"/>
        <v>0</v>
      </c>
      <c r="BJ114" s="734">
        <f t="shared" si="140"/>
        <v>0</v>
      </c>
      <c r="BK114" s="738">
        <v>0</v>
      </c>
      <c r="BL114" s="746">
        <v>0</v>
      </c>
      <c r="BM114" s="734">
        <f t="shared" si="141"/>
        <v>0</v>
      </c>
      <c r="BN114" s="738">
        <v>0</v>
      </c>
      <c r="BO114" s="746">
        <v>0</v>
      </c>
      <c r="BP114" s="734">
        <f t="shared" si="142"/>
        <v>0</v>
      </c>
      <c r="BQ114" s="738">
        <v>0</v>
      </c>
      <c r="BR114" s="397">
        <v>0</v>
      </c>
      <c r="BS114" s="734">
        <f t="shared" si="143"/>
        <v>0</v>
      </c>
      <c r="BT114" s="738">
        <v>0</v>
      </c>
      <c r="BU114" s="51">
        <f t="shared" si="144"/>
        <v>0</v>
      </c>
      <c r="BV114" s="225">
        <f t="shared" si="145"/>
        <v>0</v>
      </c>
      <c r="BW114" s="225">
        <v>0</v>
      </c>
      <c r="BX114" s="51">
        <f t="shared" si="146"/>
        <v>0</v>
      </c>
      <c r="BY114" s="242"/>
    </row>
    <row r="115" spans="2:77" ht="15.75" customHeight="1" thickBot="1" x14ac:dyDescent="0.3">
      <c r="B115" s="426" t="s">
        <v>153</v>
      </c>
      <c r="C115" s="427" t="s">
        <v>154</v>
      </c>
      <c r="D115" s="412" t="s">
        <v>32</v>
      </c>
      <c r="E115" s="403">
        <f t="shared" si="113"/>
        <v>0</v>
      </c>
      <c r="F115" s="244">
        <f t="shared" si="114"/>
        <v>0</v>
      </c>
      <c r="G115" s="108"/>
      <c r="H115" s="110">
        <f t="shared" si="115"/>
        <v>0</v>
      </c>
      <c r="I115" s="110">
        <f t="shared" si="116"/>
        <v>0</v>
      </c>
      <c r="J115" s="108"/>
      <c r="K115" s="110">
        <f t="shared" si="117"/>
        <v>0</v>
      </c>
      <c r="L115" s="111">
        <f t="shared" si="118"/>
        <v>0</v>
      </c>
      <c r="M115" s="108"/>
      <c r="N115" s="110">
        <f t="shared" si="119"/>
        <v>0</v>
      </c>
      <c r="O115" s="404">
        <f t="shared" si="120"/>
        <v>0</v>
      </c>
      <c r="P115" s="108"/>
      <c r="Q115" s="675">
        <f t="shared" si="121"/>
        <v>0</v>
      </c>
      <c r="R115" s="675">
        <v>0</v>
      </c>
      <c r="S115" s="676"/>
      <c r="T115" s="677">
        <f t="shared" si="122"/>
        <v>0</v>
      </c>
      <c r="U115" s="677">
        <v>0</v>
      </c>
      <c r="V115" s="678"/>
      <c r="W115" s="677">
        <f t="shared" si="123"/>
        <v>0</v>
      </c>
      <c r="X115" s="677">
        <v>0</v>
      </c>
      <c r="Y115" s="678"/>
      <c r="Z115" s="677">
        <f t="shared" si="124"/>
        <v>0</v>
      </c>
      <c r="AA115" s="677">
        <v>0</v>
      </c>
      <c r="AB115" s="678"/>
      <c r="AC115" s="677">
        <f t="shared" si="125"/>
        <v>0</v>
      </c>
      <c r="AD115" s="677">
        <v>0</v>
      </c>
      <c r="AE115" s="187">
        <f t="shared" si="126"/>
        <v>0</v>
      </c>
      <c r="AF115" s="406">
        <f t="shared" si="127"/>
        <v>0</v>
      </c>
      <c r="AG115" s="406">
        <v>0</v>
      </c>
      <c r="AH115" s="407"/>
      <c r="AI115" s="406">
        <f t="shared" si="128"/>
        <v>0</v>
      </c>
      <c r="AJ115" s="406">
        <v>0</v>
      </c>
      <c r="AK115" s="408"/>
      <c r="AL115" s="406">
        <f t="shared" si="129"/>
        <v>0</v>
      </c>
      <c r="AM115" s="406">
        <v>0</v>
      </c>
      <c r="AN115" s="407"/>
      <c r="AO115" s="419">
        <f t="shared" si="148"/>
        <v>0</v>
      </c>
      <c r="AP115" s="428"/>
      <c r="AQ115" s="187">
        <f t="shared" si="130"/>
        <v>0</v>
      </c>
      <c r="AR115" s="198">
        <f t="shared" si="131"/>
        <v>0</v>
      </c>
      <c r="AS115" s="428"/>
      <c r="AT115" s="187">
        <f t="shared" si="132"/>
        <v>0</v>
      </c>
      <c r="AU115" s="406">
        <f t="shared" si="133"/>
        <v>0</v>
      </c>
      <c r="AV115" s="406">
        <v>0</v>
      </c>
      <c r="AW115" s="408"/>
      <c r="AX115" s="411">
        <f t="shared" si="134"/>
        <v>0</v>
      </c>
      <c r="AY115" s="428"/>
      <c r="AZ115" s="407"/>
      <c r="BA115" s="406">
        <f t="shared" si="135"/>
        <v>0</v>
      </c>
      <c r="BB115" s="406">
        <v>0</v>
      </c>
      <c r="BC115" s="407"/>
      <c r="BD115" s="406">
        <f t="shared" si="136"/>
        <v>0</v>
      </c>
      <c r="BE115" s="406">
        <v>0</v>
      </c>
      <c r="BF115" s="187">
        <f t="shared" si="137"/>
        <v>0</v>
      </c>
      <c r="BG115" s="198">
        <f t="shared" si="138"/>
        <v>0</v>
      </c>
      <c r="BH115" s="198">
        <v>0</v>
      </c>
      <c r="BI115" s="199">
        <f t="shared" si="139"/>
        <v>0</v>
      </c>
      <c r="BJ115" s="735">
        <f t="shared" si="140"/>
        <v>0</v>
      </c>
      <c r="BK115" s="739">
        <v>0</v>
      </c>
      <c r="BL115" s="747"/>
      <c r="BM115" s="735">
        <f t="shared" si="141"/>
        <v>0</v>
      </c>
      <c r="BN115" s="739">
        <v>0</v>
      </c>
      <c r="BO115" s="747"/>
      <c r="BP115" s="735">
        <f t="shared" si="142"/>
        <v>0</v>
      </c>
      <c r="BQ115" s="739">
        <v>0</v>
      </c>
      <c r="BR115" s="407"/>
      <c r="BS115" s="735">
        <f t="shared" si="143"/>
        <v>0</v>
      </c>
      <c r="BT115" s="739">
        <v>0</v>
      </c>
      <c r="BU115" s="152">
        <f t="shared" si="144"/>
        <v>0</v>
      </c>
      <c r="BV115" s="200">
        <f t="shared" si="145"/>
        <v>0</v>
      </c>
      <c r="BW115" s="200">
        <v>0</v>
      </c>
      <c r="BX115" s="152">
        <f t="shared" si="146"/>
        <v>0</v>
      </c>
      <c r="BY115" s="108"/>
    </row>
    <row r="116" spans="2:77" ht="15.75" customHeight="1" thickBot="1" x14ac:dyDescent="0.3">
      <c r="B116" s="429" t="s">
        <v>79</v>
      </c>
      <c r="C116" s="430" t="s">
        <v>155</v>
      </c>
      <c r="D116" s="431" t="s">
        <v>32</v>
      </c>
      <c r="E116" s="330">
        <f t="shared" si="113"/>
        <v>405</v>
      </c>
      <c r="F116" s="342">
        <f t="shared" si="114"/>
        <v>99.578999999999994</v>
      </c>
      <c r="G116" s="236">
        <f>F116/E116</f>
        <v>0.24587407407407405</v>
      </c>
      <c r="H116" s="342">
        <f t="shared" si="115"/>
        <v>99.578999999999994</v>
      </c>
      <c r="I116" s="342">
        <f t="shared" si="116"/>
        <v>199.15799999999999</v>
      </c>
      <c r="J116" s="236">
        <f>I116/E116</f>
        <v>0.4917481481481481</v>
      </c>
      <c r="K116" s="342">
        <f t="shared" si="117"/>
        <v>99.58</v>
      </c>
      <c r="L116" s="382">
        <f t="shared" si="118"/>
        <v>298.738</v>
      </c>
      <c r="M116" s="236">
        <f>L116/E116</f>
        <v>0.73762469135802466</v>
      </c>
      <c r="N116" s="342">
        <f t="shared" si="119"/>
        <v>97.576999999999998</v>
      </c>
      <c r="O116" s="432">
        <f t="shared" si="120"/>
        <v>396.315</v>
      </c>
      <c r="P116" s="236">
        <f>O116/E116</f>
        <v>0.97855555555555551</v>
      </c>
      <c r="Q116" s="679">
        <f t="shared" si="121"/>
        <v>405</v>
      </c>
      <c r="R116" s="679">
        <v>0</v>
      </c>
      <c r="S116" s="680">
        <v>405</v>
      </c>
      <c r="T116" s="603">
        <f t="shared" si="122"/>
        <v>33.192999999999998</v>
      </c>
      <c r="U116" s="603">
        <v>0</v>
      </c>
      <c r="V116" s="681">
        <v>33.192999999999998</v>
      </c>
      <c r="W116" s="603">
        <f t="shared" si="123"/>
        <v>33.192999999999998</v>
      </c>
      <c r="X116" s="603">
        <v>0</v>
      </c>
      <c r="Y116" s="681">
        <v>33.192999999999998</v>
      </c>
      <c r="Z116" s="603">
        <f t="shared" si="124"/>
        <v>33.192999999999998</v>
      </c>
      <c r="AA116" s="603">
        <v>0</v>
      </c>
      <c r="AB116" s="681">
        <v>33.192999999999998</v>
      </c>
      <c r="AC116" s="603">
        <f t="shared" si="125"/>
        <v>99.578999999999994</v>
      </c>
      <c r="AD116" s="603">
        <v>0</v>
      </c>
      <c r="AE116" s="208">
        <f t="shared" si="126"/>
        <v>99.578999999999994</v>
      </c>
      <c r="AF116" s="603">
        <f t="shared" si="127"/>
        <v>33.192999999999998</v>
      </c>
      <c r="AG116" s="603">
        <v>0</v>
      </c>
      <c r="AH116" s="681">
        <v>33.192999999999998</v>
      </c>
      <c r="AI116" s="719">
        <f t="shared" si="128"/>
        <v>33.192999999999998</v>
      </c>
      <c r="AJ116" s="719">
        <v>0</v>
      </c>
      <c r="AK116" s="720">
        <v>33.192999999999998</v>
      </c>
      <c r="AL116" s="719">
        <f t="shared" si="129"/>
        <v>33.192999999999998</v>
      </c>
      <c r="AM116" s="719">
        <v>0</v>
      </c>
      <c r="AN116" s="435">
        <v>33.192999999999998</v>
      </c>
      <c r="AO116" s="437">
        <f t="shared" si="148"/>
        <v>99.578999999999994</v>
      </c>
      <c r="AP116" s="438"/>
      <c r="AQ116" s="208">
        <f t="shared" si="130"/>
        <v>99.578999999999994</v>
      </c>
      <c r="AR116" s="437">
        <f t="shared" si="131"/>
        <v>199.15799999999999</v>
      </c>
      <c r="AS116" s="438"/>
      <c r="AT116" s="207">
        <f t="shared" si="132"/>
        <v>199.15799999999999</v>
      </c>
      <c r="AU116" s="434">
        <f t="shared" si="133"/>
        <v>33.192999999999998</v>
      </c>
      <c r="AV116" s="434">
        <v>0</v>
      </c>
      <c r="AW116" s="436">
        <v>33.192999999999998</v>
      </c>
      <c r="AX116" s="437">
        <f>AY116+AZ116</f>
        <v>33.192999999999998</v>
      </c>
      <c r="AY116" s="438"/>
      <c r="AZ116" s="435">
        <v>33.192999999999998</v>
      </c>
      <c r="BA116" s="434">
        <f t="shared" si="135"/>
        <v>33.194000000000003</v>
      </c>
      <c r="BB116" s="434">
        <v>0</v>
      </c>
      <c r="BC116" s="435">
        <v>33.194000000000003</v>
      </c>
      <c r="BD116" s="434">
        <f t="shared" si="136"/>
        <v>99.58</v>
      </c>
      <c r="BE116" s="434">
        <v>0</v>
      </c>
      <c r="BF116" s="208">
        <f t="shared" si="137"/>
        <v>99.58</v>
      </c>
      <c r="BG116" s="437">
        <f t="shared" si="138"/>
        <v>298.738</v>
      </c>
      <c r="BH116" s="438"/>
      <c r="BI116" s="346">
        <f t="shared" si="139"/>
        <v>298.738</v>
      </c>
      <c r="BJ116" s="736">
        <f t="shared" si="140"/>
        <v>33.19</v>
      </c>
      <c r="BK116" s="740">
        <v>0</v>
      </c>
      <c r="BL116" s="748">
        <v>33.19</v>
      </c>
      <c r="BM116" s="736">
        <f t="shared" si="141"/>
        <v>31.193999999999999</v>
      </c>
      <c r="BN116" s="740">
        <v>0</v>
      </c>
      <c r="BO116" s="748">
        <v>31.193999999999999</v>
      </c>
      <c r="BP116" s="736">
        <f t="shared" si="142"/>
        <v>33.192999999999998</v>
      </c>
      <c r="BQ116" s="740">
        <v>0</v>
      </c>
      <c r="BR116" s="435">
        <v>33.192999999999998</v>
      </c>
      <c r="BS116" s="736">
        <f t="shared" si="143"/>
        <v>97.576999999999998</v>
      </c>
      <c r="BT116" s="740">
        <v>0</v>
      </c>
      <c r="BU116" s="439">
        <f t="shared" si="144"/>
        <v>97.576999999999998</v>
      </c>
      <c r="BV116" s="437">
        <f t="shared" si="145"/>
        <v>396.315</v>
      </c>
      <c r="BW116" s="438"/>
      <c r="BX116" s="51">
        <f t="shared" si="146"/>
        <v>396.315</v>
      </c>
      <c r="BY116" s="236">
        <f>BV116/Q116</f>
        <v>0.97855555555555551</v>
      </c>
    </row>
    <row r="117" spans="2:77" ht="30.75" customHeight="1" x14ac:dyDescent="0.25">
      <c r="B117" s="440" t="s">
        <v>81</v>
      </c>
      <c r="C117" s="615" t="s">
        <v>156</v>
      </c>
      <c r="D117" s="442" t="s">
        <v>32</v>
      </c>
      <c r="E117" s="202">
        <f t="shared" si="113"/>
        <v>4443</v>
      </c>
      <c r="F117" s="42">
        <f t="shared" si="114"/>
        <v>1414.13</v>
      </c>
      <c r="G117" s="40">
        <f>F117/E117</f>
        <v>0.31828269187485936</v>
      </c>
      <c r="H117" s="42">
        <f t="shared" si="115"/>
        <v>1282.355</v>
      </c>
      <c r="I117" s="42">
        <f t="shared" si="116"/>
        <v>2696.4850000000001</v>
      </c>
      <c r="J117" s="40">
        <f>I117/E117</f>
        <v>0.60690636957011035</v>
      </c>
      <c r="K117" s="42">
        <f t="shared" si="117"/>
        <v>1493.7049999999999</v>
      </c>
      <c r="L117" s="43">
        <f t="shared" si="118"/>
        <v>4190.1900000000005</v>
      </c>
      <c r="M117" s="40">
        <f>L117/E117</f>
        <v>0.94309925725860921</v>
      </c>
      <c r="N117" s="42">
        <f t="shared" si="119"/>
        <v>1462.8879999999999</v>
      </c>
      <c r="O117" s="394">
        <f t="shared" si="120"/>
        <v>5653.0780000000004</v>
      </c>
      <c r="P117" s="40">
        <f>O117/E117</f>
        <v>1.2723560657213595</v>
      </c>
      <c r="Q117" s="682">
        <f t="shared" si="121"/>
        <v>4443</v>
      </c>
      <c r="R117" s="683">
        <v>0</v>
      </c>
      <c r="S117" s="684">
        <v>4443</v>
      </c>
      <c r="T117" s="604">
        <f t="shared" si="122"/>
        <v>427.58699999999999</v>
      </c>
      <c r="U117" s="685">
        <v>0</v>
      </c>
      <c r="V117" s="686">
        <v>427.58699999999999</v>
      </c>
      <c r="W117" s="604">
        <f t="shared" si="123"/>
        <v>572.11500000000001</v>
      </c>
      <c r="X117" s="685">
        <v>0</v>
      </c>
      <c r="Y117" s="686">
        <v>572.11500000000001</v>
      </c>
      <c r="Z117" s="604">
        <f t="shared" si="124"/>
        <v>414.428</v>
      </c>
      <c r="AA117" s="685">
        <v>0</v>
      </c>
      <c r="AB117" s="686">
        <v>414.428</v>
      </c>
      <c r="AC117" s="604">
        <f t="shared" si="125"/>
        <v>1414.13</v>
      </c>
      <c r="AD117" s="685">
        <v>0</v>
      </c>
      <c r="AE117" s="207">
        <f t="shared" si="126"/>
        <v>1414.13</v>
      </c>
      <c r="AF117" s="604">
        <f t="shared" si="127"/>
        <v>416.315</v>
      </c>
      <c r="AG117" s="685">
        <v>0</v>
      </c>
      <c r="AH117" s="686">
        <v>416.315</v>
      </c>
      <c r="AI117" s="721">
        <f t="shared" si="128"/>
        <v>421.97</v>
      </c>
      <c r="AJ117" s="722">
        <v>0</v>
      </c>
      <c r="AK117" s="723">
        <v>421.97</v>
      </c>
      <c r="AL117" s="721">
        <f t="shared" si="129"/>
        <v>444.07</v>
      </c>
      <c r="AM117" s="722">
        <v>0</v>
      </c>
      <c r="AN117" s="447">
        <v>444.07</v>
      </c>
      <c r="AO117" s="450">
        <f t="shared" si="148"/>
        <v>1282.355</v>
      </c>
      <c r="AP117" s="399"/>
      <c r="AQ117" s="207">
        <f t="shared" si="130"/>
        <v>1282.355</v>
      </c>
      <c r="AR117" s="450">
        <f t="shared" si="131"/>
        <v>2696.4850000000001</v>
      </c>
      <c r="AS117" s="400"/>
      <c r="AT117" s="207">
        <f t="shared" si="132"/>
        <v>2696.4850000000001</v>
      </c>
      <c r="AU117" s="604">
        <f t="shared" si="133"/>
        <v>495.91899999999998</v>
      </c>
      <c r="AV117" s="685">
        <v>0</v>
      </c>
      <c r="AW117" s="723">
        <v>495.91899999999998</v>
      </c>
      <c r="AX117" s="450">
        <f>AY117+AZ117</f>
        <v>497.95</v>
      </c>
      <c r="AY117" s="400"/>
      <c r="AZ117" s="447">
        <v>497.95</v>
      </c>
      <c r="BA117" s="604">
        <f t="shared" si="135"/>
        <v>499.83600000000001</v>
      </c>
      <c r="BB117" s="685">
        <v>0</v>
      </c>
      <c r="BC117" s="447">
        <v>499.83600000000001</v>
      </c>
      <c r="BD117" s="604">
        <f t="shared" si="136"/>
        <v>1493.7049999999999</v>
      </c>
      <c r="BE117" s="685">
        <v>0</v>
      </c>
      <c r="BF117" s="207">
        <f t="shared" si="137"/>
        <v>1493.7049999999999</v>
      </c>
      <c r="BG117" s="450">
        <f t="shared" si="138"/>
        <v>4190.1900000000005</v>
      </c>
      <c r="BH117" s="400"/>
      <c r="BI117" s="207">
        <f t="shared" si="139"/>
        <v>4190.1900000000005</v>
      </c>
      <c r="BJ117" s="737">
        <f t="shared" si="140"/>
        <v>469.69</v>
      </c>
      <c r="BK117" s="741">
        <v>0</v>
      </c>
      <c r="BL117" s="749">
        <v>469.69</v>
      </c>
      <c r="BM117" s="737">
        <f t="shared" si="141"/>
        <v>495.94900000000001</v>
      </c>
      <c r="BN117" s="741">
        <v>0</v>
      </c>
      <c r="BO117" s="749">
        <v>495.94900000000001</v>
      </c>
      <c r="BP117" s="737">
        <f t="shared" si="142"/>
        <v>497.24900000000002</v>
      </c>
      <c r="BQ117" s="741">
        <v>0</v>
      </c>
      <c r="BR117" s="447">
        <v>497.24900000000002</v>
      </c>
      <c r="BS117" s="737">
        <f t="shared" si="143"/>
        <v>1462.8879999999999</v>
      </c>
      <c r="BT117" s="741">
        <v>0</v>
      </c>
      <c r="BU117" s="51">
        <f t="shared" si="144"/>
        <v>1462.8879999999999</v>
      </c>
      <c r="BV117" s="450">
        <f t="shared" si="145"/>
        <v>5653.0780000000004</v>
      </c>
      <c r="BW117" s="400"/>
      <c r="BX117" s="51">
        <f t="shared" si="146"/>
        <v>5653.0780000000004</v>
      </c>
      <c r="BY117" s="242">
        <f>BV117/Q117</f>
        <v>1.2723560657213595</v>
      </c>
    </row>
    <row r="118" spans="2:77" ht="20.399999999999999" customHeight="1" x14ac:dyDescent="0.25">
      <c r="B118" s="451" t="s">
        <v>157</v>
      </c>
      <c r="C118" s="452" t="s">
        <v>158</v>
      </c>
      <c r="D118" s="453" t="s">
        <v>146</v>
      </c>
      <c r="E118" s="454">
        <f t="shared" si="113"/>
        <v>0</v>
      </c>
      <c r="F118" s="61">
        <f t="shared" si="114"/>
        <v>0</v>
      </c>
      <c r="G118" s="59"/>
      <c r="H118" s="61">
        <f t="shared" si="115"/>
        <v>0</v>
      </c>
      <c r="I118" s="61">
        <f t="shared" si="116"/>
        <v>0</v>
      </c>
      <c r="J118" s="59"/>
      <c r="K118" s="61">
        <f t="shared" si="117"/>
        <v>0</v>
      </c>
      <c r="L118" s="62">
        <f t="shared" si="118"/>
        <v>0</v>
      </c>
      <c r="M118" s="59"/>
      <c r="N118" s="61">
        <f t="shared" si="119"/>
        <v>0</v>
      </c>
      <c r="O118" s="455">
        <f t="shared" si="120"/>
        <v>0</v>
      </c>
      <c r="P118" s="59"/>
      <c r="Q118" s="687"/>
      <c r="R118" s="687"/>
      <c r="S118" s="688"/>
      <c r="T118" s="689"/>
      <c r="U118" s="689"/>
      <c r="V118" s="690"/>
      <c r="W118" s="689"/>
      <c r="X118" s="689"/>
      <c r="Y118" s="690"/>
      <c r="Z118" s="689"/>
      <c r="AA118" s="689"/>
      <c r="AB118" s="690"/>
      <c r="AC118" s="460"/>
      <c r="AD118" s="460"/>
      <c r="AE118" s="181">
        <f t="shared" si="126"/>
        <v>0</v>
      </c>
      <c r="AF118" s="460"/>
      <c r="AG118" s="461"/>
      <c r="AH118" s="458"/>
      <c r="AI118" s="460"/>
      <c r="AJ118" s="461"/>
      <c r="AK118" s="459"/>
      <c r="AL118" s="460"/>
      <c r="AM118" s="461"/>
      <c r="AN118" s="458"/>
      <c r="AO118" s="460"/>
      <c r="AP118" s="460"/>
      <c r="AQ118" s="181">
        <f t="shared" si="130"/>
        <v>0</v>
      </c>
      <c r="AR118" s="460"/>
      <c r="AS118" s="461"/>
      <c r="AT118" s="463"/>
      <c r="AU118" s="460"/>
      <c r="AV118" s="461"/>
      <c r="AW118" s="459"/>
      <c r="AX118" s="460"/>
      <c r="AY118" s="461"/>
      <c r="AZ118" s="458"/>
      <c r="BA118" s="460"/>
      <c r="BB118" s="461"/>
      <c r="BC118" s="458"/>
      <c r="BD118" s="460"/>
      <c r="BE118" s="460"/>
      <c r="BF118" s="181">
        <f t="shared" si="137"/>
        <v>0</v>
      </c>
      <c r="BG118" s="460"/>
      <c r="BH118" s="461"/>
      <c r="BI118" s="464"/>
      <c r="BJ118" s="460"/>
      <c r="BK118" s="461"/>
      <c r="BL118" s="750"/>
      <c r="BM118" s="460"/>
      <c r="BN118" s="461"/>
      <c r="BO118" s="750"/>
      <c r="BP118" s="460"/>
      <c r="BQ118" s="461"/>
      <c r="BR118" s="458"/>
      <c r="BS118" s="465"/>
      <c r="BT118" s="466"/>
      <c r="BU118" s="145">
        <f t="shared" si="144"/>
        <v>0</v>
      </c>
      <c r="BV118" s="465"/>
      <c r="BW118" s="466"/>
      <c r="BX118" s="136">
        <f t="shared" si="146"/>
        <v>0</v>
      </c>
      <c r="BY118" s="467"/>
    </row>
    <row r="119" spans="2:77" ht="13.8" customHeight="1" x14ac:dyDescent="0.25">
      <c r="B119" s="783" t="s">
        <v>159</v>
      </c>
      <c r="C119" s="785" t="s">
        <v>160</v>
      </c>
      <c r="D119" s="468" t="s">
        <v>57</v>
      </c>
      <c r="E119" s="469">
        <f t="shared" si="113"/>
        <v>0</v>
      </c>
      <c r="F119" s="78">
        <f t="shared" si="114"/>
        <v>0</v>
      </c>
      <c r="G119" s="76"/>
      <c r="H119" s="78">
        <f t="shared" si="115"/>
        <v>0</v>
      </c>
      <c r="I119" s="78">
        <f t="shared" si="116"/>
        <v>0</v>
      </c>
      <c r="J119" s="76"/>
      <c r="K119" s="78">
        <f t="shared" si="117"/>
        <v>0</v>
      </c>
      <c r="L119" s="79">
        <f t="shared" si="118"/>
        <v>0</v>
      </c>
      <c r="M119" s="76"/>
      <c r="N119" s="78">
        <f t="shared" si="119"/>
        <v>0</v>
      </c>
      <c r="O119" s="470">
        <f t="shared" si="120"/>
        <v>0</v>
      </c>
      <c r="P119" s="76"/>
      <c r="Q119" s="682">
        <f t="shared" ref="Q119:Q132" si="149">R119+S119</f>
        <v>0</v>
      </c>
      <c r="R119" s="682">
        <v>0</v>
      </c>
      <c r="S119" s="691"/>
      <c r="T119" s="604">
        <f t="shared" ref="T119:T132" si="150">U119+V119</f>
        <v>0</v>
      </c>
      <c r="U119" s="604">
        <v>0</v>
      </c>
      <c r="V119" s="692">
        <v>0</v>
      </c>
      <c r="W119" s="604">
        <f t="shared" ref="W119:W144" si="151">X119+Y119</f>
        <v>0</v>
      </c>
      <c r="X119" s="604">
        <v>0</v>
      </c>
      <c r="Y119" s="692">
        <v>0</v>
      </c>
      <c r="Z119" s="604">
        <f t="shared" ref="Z119:Z144" si="152">AA119+AB119</f>
        <v>0</v>
      </c>
      <c r="AA119" s="604">
        <v>0</v>
      </c>
      <c r="AB119" s="692">
        <v>0</v>
      </c>
      <c r="AC119" s="473"/>
      <c r="AD119" s="473"/>
      <c r="AE119" s="189">
        <f t="shared" si="126"/>
        <v>0</v>
      </c>
      <c r="AF119" s="473"/>
      <c r="AG119" s="474"/>
      <c r="AH119" s="471">
        <v>0</v>
      </c>
      <c r="AI119" s="473"/>
      <c r="AJ119" s="474"/>
      <c r="AK119" s="472">
        <v>0</v>
      </c>
      <c r="AL119" s="473"/>
      <c r="AM119" s="474"/>
      <c r="AN119" s="471">
        <v>0</v>
      </c>
      <c r="AO119" s="473"/>
      <c r="AP119" s="473"/>
      <c r="AQ119" s="189">
        <f t="shared" si="130"/>
        <v>0</v>
      </c>
      <c r="AR119" s="473"/>
      <c r="AS119" s="474"/>
      <c r="AT119" s="476"/>
      <c r="AU119" s="473"/>
      <c r="AV119" s="474"/>
      <c r="AW119" s="475">
        <v>0</v>
      </c>
      <c r="AX119" s="473"/>
      <c r="AY119" s="474"/>
      <c r="AZ119" s="471">
        <v>0</v>
      </c>
      <c r="BA119" s="473"/>
      <c r="BB119" s="474"/>
      <c r="BC119" s="471">
        <v>0</v>
      </c>
      <c r="BD119" s="473"/>
      <c r="BE119" s="473"/>
      <c r="BF119" s="189">
        <f t="shared" si="137"/>
        <v>0</v>
      </c>
      <c r="BG119" s="473"/>
      <c r="BH119" s="474"/>
      <c r="BI119" s="477"/>
      <c r="BJ119" s="473"/>
      <c r="BK119" s="474"/>
      <c r="BL119" s="751">
        <v>0</v>
      </c>
      <c r="BM119" s="473"/>
      <c r="BN119" s="474"/>
      <c r="BO119" s="751">
        <v>0</v>
      </c>
      <c r="BP119" s="473"/>
      <c r="BQ119" s="474"/>
      <c r="BR119" s="471">
        <v>0</v>
      </c>
      <c r="BS119" s="478"/>
      <c r="BT119" s="479"/>
      <c r="BU119" s="88">
        <f t="shared" si="144"/>
        <v>0</v>
      </c>
      <c r="BV119" s="478"/>
      <c r="BW119" s="479"/>
      <c r="BX119" s="88">
        <f t="shared" si="146"/>
        <v>0</v>
      </c>
      <c r="BY119" s="480"/>
    </row>
    <row r="120" spans="2:77" s="487" customFormat="1" ht="13.8" customHeight="1" x14ac:dyDescent="0.25">
      <c r="B120" s="788"/>
      <c r="C120" s="789"/>
      <c r="D120" s="468" t="s">
        <v>32</v>
      </c>
      <c r="E120" s="469">
        <f t="shared" si="113"/>
        <v>0</v>
      </c>
      <c r="F120" s="78">
        <f t="shared" si="114"/>
        <v>0</v>
      </c>
      <c r="G120" s="480"/>
      <c r="H120" s="78">
        <f t="shared" si="115"/>
        <v>0</v>
      </c>
      <c r="I120" s="78">
        <f t="shared" si="116"/>
        <v>0</v>
      </c>
      <c r="J120" s="480"/>
      <c r="K120" s="78">
        <f t="shared" si="117"/>
        <v>0</v>
      </c>
      <c r="L120" s="79">
        <f t="shared" si="118"/>
        <v>0</v>
      </c>
      <c r="M120" s="480"/>
      <c r="N120" s="78">
        <f t="shared" si="119"/>
        <v>0</v>
      </c>
      <c r="O120" s="470">
        <f t="shared" si="120"/>
        <v>0</v>
      </c>
      <c r="P120" s="480"/>
      <c r="Q120" s="693">
        <f t="shared" si="149"/>
        <v>0</v>
      </c>
      <c r="R120" s="682">
        <v>0</v>
      </c>
      <c r="S120" s="691"/>
      <c r="T120" s="604">
        <f t="shared" si="150"/>
        <v>0</v>
      </c>
      <c r="U120" s="604">
        <v>0</v>
      </c>
      <c r="V120" s="692">
        <v>0</v>
      </c>
      <c r="W120" s="604">
        <f t="shared" si="151"/>
        <v>0</v>
      </c>
      <c r="X120" s="604">
        <v>0</v>
      </c>
      <c r="Y120" s="692">
        <v>0</v>
      </c>
      <c r="Z120" s="604">
        <f t="shared" si="152"/>
        <v>0</v>
      </c>
      <c r="AA120" s="604">
        <v>0</v>
      </c>
      <c r="AB120" s="692">
        <v>0</v>
      </c>
      <c r="AC120" s="473"/>
      <c r="AD120" s="473"/>
      <c r="AE120" s="189">
        <f t="shared" si="126"/>
        <v>0</v>
      </c>
      <c r="AF120" s="473"/>
      <c r="AG120" s="474"/>
      <c r="AH120" s="471">
        <v>0</v>
      </c>
      <c r="AI120" s="473"/>
      <c r="AJ120" s="474"/>
      <c r="AK120" s="472">
        <v>0</v>
      </c>
      <c r="AL120" s="473"/>
      <c r="AM120" s="474"/>
      <c r="AN120" s="471">
        <v>0</v>
      </c>
      <c r="AO120" s="473"/>
      <c r="AP120" s="473"/>
      <c r="AQ120" s="189">
        <f t="shared" si="130"/>
        <v>0</v>
      </c>
      <c r="AR120" s="473"/>
      <c r="AS120" s="474"/>
      <c r="AT120" s="476"/>
      <c r="AU120" s="473"/>
      <c r="AV120" s="474"/>
      <c r="AW120" s="475">
        <v>0</v>
      </c>
      <c r="AX120" s="473"/>
      <c r="AY120" s="474"/>
      <c r="AZ120" s="471">
        <v>0</v>
      </c>
      <c r="BA120" s="473"/>
      <c r="BB120" s="474"/>
      <c r="BC120" s="471">
        <v>0</v>
      </c>
      <c r="BD120" s="473"/>
      <c r="BE120" s="473"/>
      <c r="BF120" s="189">
        <f t="shared" si="137"/>
        <v>0</v>
      </c>
      <c r="BG120" s="473"/>
      <c r="BH120" s="474"/>
      <c r="BI120" s="477"/>
      <c r="BJ120" s="473"/>
      <c r="BK120" s="474"/>
      <c r="BL120" s="751">
        <v>0</v>
      </c>
      <c r="BM120" s="473"/>
      <c r="BN120" s="474"/>
      <c r="BO120" s="751">
        <v>0</v>
      </c>
      <c r="BP120" s="473"/>
      <c r="BQ120" s="474"/>
      <c r="BR120" s="471">
        <v>0</v>
      </c>
      <c r="BS120" s="478"/>
      <c r="BT120" s="479"/>
      <c r="BU120" s="88">
        <f t="shared" si="144"/>
        <v>0</v>
      </c>
      <c r="BV120" s="478"/>
      <c r="BW120" s="479"/>
      <c r="BX120" s="152">
        <f t="shared" si="146"/>
        <v>0</v>
      </c>
      <c r="BY120" s="480"/>
    </row>
    <row r="121" spans="2:77" s="487" customFormat="1" ht="13.8" customHeight="1" x14ac:dyDescent="0.25">
      <c r="B121" s="792" t="s">
        <v>161</v>
      </c>
      <c r="C121" s="793" t="s">
        <v>162</v>
      </c>
      <c r="D121" s="412" t="s">
        <v>57</v>
      </c>
      <c r="E121" s="186">
        <f t="shared" si="113"/>
        <v>0</v>
      </c>
      <c r="F121" s="240">
        <f t="shared" si="114"/>
        <v>0</v>
      </c>
      <c r="G121" s="236"/>
      <c r="H121" s="237">
        <f t="shared" si="115"/>
        <v>0</v>
      </c>
      <c r="I121" s="237">
        <f t="shared" si="116"/>
        <v>0</v>
      </c>
      <c r="J121" s="236"/>
      <c r="K121" s="237">
        <f t="shared" si="117"/>
        <v>0</v>
      </c>
      <c r="L121" s="413">
        <f t="shared" si="118"/>
        <v>0</v>
      </c>
      <c r="M121" s="236"/>
      <c r="N121" s="237">
        <f t="shared" si="119"/>
        <v>0</v>
      </c>
      <c r="O121" s="545">
        <f t="shared" si="120"/>
        <v>0</v>
      </c>
      <c r="P121" s="236"/>
      <c r="Q121" s="683">
        <f t="shared" si="149"/>
        <v>0</v>
      </c>
      <c r="R121" s="683">
        <v>0</v>
      </c>
      <c r="S121" s="684"/>
      <c r="T121" s="685">
        <f t="shared" si="150"/>
        <v>0</v>
      </c>
      <c r="U121" s="685">
        <v>0</v>
      </c>
      <c r="V121" s="692">
        <v>0</v>
      </c>
      <c r="W121" s="685">
        <f t="shared" si="151"/>
        <v>0</v>
      </c>
      <c r="X121" s="685">
        <v>0</v>
      </c>
      <c r="Y121" s="692">
        <v>0</v>
      </c>
      <c r="Z121" s="685">
        <f t="shared" si="152"/>
        <v>0</v>
      </c>
      <c r="AA121" s="685">
        <v>0</v>
      </c>
      <c r="AB121" s="692">
        <v>0</v>
      </c>
      <c r="AC121" s="488"/>
      <c r="AD121" s="488"/>
      <c r="AE121" s="187">
        <f t="shared" si="126"/>
        <v>0</v>
      </c>
      <c r="AF121" s="488"/>
      <c r="AG121" s="489"/>
      <c r="AH121" s="471">
        <v>0</v>
      </c>
      <c r="AI121" s="488"/>
      <c r="AJ121" s="489"/>
      <c r="AK121" s="448">
        <v>0</v>
      </c>
      <c r="AL121" s="488"/>
      <c r="AM121" s="489"/>
      <c r="AN121" s="471">
        <v>0</v>
      </c>
      <c r="AO121" s="488"/>
      <c r="AP121" s="488"/>
      <c r="AQ121" s="187">
        <f t="shared" si="130"/>
        <v>0</v>
      </c>
      <c r="AR121" s="488"/>
      <c r="AS121" s="489"/>
      <c r="AT121" s="490"/>
      <c r="AU121" s="488"/>
      <c r="AV121" s="489"/>
      <c r="AW121" s="448">
        <v>0</v>
      </c>
      <c r="AX121" s="488"/>
      <c r="AY121" s="489"/>
      <c r="AZ121" s="471">
        <v>0</v>
      </c>
      <c r="BA121" s="488"/>
      <c r="BB121" s="489"/>
      <c r="BC121" s="471">
        <v>0</v>
      </c>
      <c r="BD121" s="488"/>
      <c r="BE121" s="488"/>
      <c r="BF121" s="187">
        <f t="shared" si="137"/>
        <v>0</v>
      </c>
      <c r="BG121" s="488"/>
      <c r="BH121" s="489"/>
      <c r="BI121" s="491"/>
      <c r="BJ121" s="488"/>
      <c r="BK121" s="489"/>
      <c r="BL121" s="751">
        <v>0</v>
      </c>
      <c r="BM121" s="488"/>
      <c r="BN121" s="489"/>
      <c r="BO121" s="751">
        <v>0</v>
      </c>
      <c r="BP121" s="488"/>
      <c r="BQ121" s="489"/>
      <c r="BR121" s="471">
        <v>0</v>
      </c>
      <c r="BS121" s="492"/>
      <c r="BT121" s="493"/>
      <c r="BU121" s="152">
        <f t="shared" si="144"/>
        <v>0</v>
      </c>
      <c r="BV121" s="492"/>
      <c r="BW121" s="493"/>
      <c r="BX121" s="152">
        <f t="shared" si="146"/>
        <v>0</v>
      </c>
      <c r="BY121" s="420"/>
    </row>
    <row r="122" spans="2:77" ht="13.8" customHeight="1" x14ac:dyDescent="0.25">
      <c r="B122" s="788"/>
      <c r="C122" s="789"/>
      <c r="D122" s="468" t="s">
        <v>32</v>
      </c>
      <c r="E122" s="469">
        <f t="shared" si="113"/>
        <v>0</v>
      </c>
      <c r="F122" s="75">
        <f t="shared" si="114"/>
        <v>0</v>
      </c>
      <c r="G122" s="76"/>
      <c r="H122" s="78">
        <f t="shared" si="115"/>
        <v>0</v>
      </c>
      <c r="I122" s="78">
        <f t="shared" si="116"/>
        <v>0</v>
      </c>
      <c r="J122" s="76"/>
      <c r="K122" s="78">
        <f t="shared" si="117"/>
        <v>0</v>
      </c>
      <c r="L122" s="79">
        <f t="shared" si="118"/>
        <v>0</v>
      </c>
      <c r="M122" s="76"/>
      <c r="N122" s="78">
        <f t="shared" si="119"/>
        <v>0</v>
      </c>
      <c r="O122" s="470">
        <f t="shared" si="120"/>
        <v>0</v>
      </c>
      <c r="P122" s="76"/>
      <c r="Q122" s="682">
        <f t="shared" si="149"/>
        <v>0</v>
      </c>
      <c r="R122" s="682">
        <v>0</v>
      </c>
      <c r="S122" s="691"/>
      <c r="T122" s="604">
        <f t="shared" si="150"/>
        <v>0</v>
      </c>
      <c r="U122" s="604">
        <v>0</v>
      </c>
      <c r="V122" s="692">
        <v>0</v>
      </c>
      <c r="W122" s="604">
        <f t="shared" si="151"/>
        <v>0</v>
      </c>
      <c r="X122" s="604">
        <v>0</v>
      </c>
      <c r="Y122" s="692">
        <v>0</v>
      </c>
      <c r="Z122" s="604">
        <f t="shared" si="152"/>
        <v>0</v>
      </c>
      <c r="AA122" s="604">
        <v>0</v>
      </c>
      <c r="AB122" s="692">
        <v>0</v>
      </c>
      <c r="AC122" s="473"/>
      <c r="AD122" s="473"/>
      <c r="AE122" s="189">
        <f t="shared" si="126"/>
        <v>0</v>
      </c>
      <c r="AF122" s="473"/>
      <c r="AG122" s="474"/>
      <c r="AH122" s="471">
        <v>0</v>
      </c>
      <c r="AI122" s="473"/>
      <c r="AJ122" s="474"/>
      <c r="AK122" s="472">
        <v>0</v>
      </c>
      <c r="AL122" s="473"/>
      <c r="AM122" s="474"/>
      <c r="AN122" s="471">
        <v>0</v>
      </c>
      <c r="AO122" s="473"/>
      <c r="AP122" s="473"/>
      <c r="AQ122" s="189">
        <f t="shared" si="130"/>
        <v>0</v>
      </c>
      <c r="AR122" s="473"/>
      <c r="AS122" s="474"/>
      <c r="AT122" s="476"/>
      <c r="AU122" s="473"/>
      <c r="AV122" s="474"/>
      <c r="AW122" s="472">
        <v>0</v>
      </c>
      <c r="AX122" s="473"/>
      <c r="AY122" s="474"/>
      <c r="AZ122" s="471">
        <v>0</v>
      </c>
      <c r="BA122" s="473"/>
      <c r="BB122" s="474"/>
      <c r="BC122" s="471">
        <v>0</v>
      </c>
      <c r="BD122" s="473"/>
      <c r="BE122" s="473"/>
      <c r="BF122" s="189">
        <f t="shared" si="137"/>
        <v>0</v>
      </c>
      <c r="BG122" s="473"/>
      <c r="BH122" s="474"/>
      <c r="BI122" s="477"/>
      <c r="BJ122" s="473"/>
      <c r="BK122" s="474"/>
      <c r="BL122" s="751">
        <v>0</v>
      </c>
      <c r="BM122" s="473"/>
      <c r="BN122" s="474"/>
      <c r="BO122" s="751">
        <v>0</v>
      </c>
      <c r="BP122" s="473"/>
      <c r="BQ122" s="474"/>
      <c r="BR122" s="471">
        <v>0</v>
      </c>
      <c r="BS122" s="478"/>
      <c r="BT122" s="479"/>
      <c r="BU122" s="88">
        <f t="shared" si="144"/>
        <v>0</v>
      </c>
      <c r="BV122" s="478"/>
      <c r="BW122" s="479"/>
      <c r="BX122" s="152">
        <f t="shared" si="146"/>
        <v>0</v>
      </c>
      <c r="BY122" s="480"/>
    </row>
    <row r="123" spans="2:77" ht="13.8" customHeight="1" x14ac:dyDescent="0.25">
      <c r="B123" s="783" t="s">
        <v>163</v>
      </c>
      <c r="C123" s="785" t="s">
        <v>164</v>
      </c>
      <c r="D123" s="468" t="s">
        <v>57</v>
      </c>
      <c r="E123" s="469">
        <f t="shared" si="113"/>
        <v>0</v>
      </c>
      <c r="F123" s="75">
        <f t="shared" si="114"/>
        <v>0</v>
      </c>
      <c r="G123" s="76"/>
      <c r="H123" s="78">
        <f t="shared" si="115"/>
        <v>0</v>
      </c>
      <c r="I123" s="78">
        <f t="shared" si="116"/>
        <v>0</v>
      </c>
      <c r="J123" s="76"/>
      <c r="K123" s="78">
        <f t="shared" si="117"/>
        <v>0</v>
      </c>
      <c r="L123" s="79">
        <f t="shared" si="118"/>
        <v>0</v>
      </c>
      <c r="M123" s="76"/>
      <c r="N123" s="78">
        <f t="shared" si="119"/>
        <v>0</v>
      </c>
      <c r="O123" s="470">
        <f t="shared" si="120"/>
        <v>0</v>
      </c>
      <c r="P123" s="76"/>
      <c r="Q123" s="682">
        <f t="shared" si="149"/>
        <v>0</v>
      </c>
      <c r="R123" s="682">
        <v>0</v>
      </c>
      <c r="S123" s="691"/>
      <c r="T123" s="604">
        <f t="shared" si="150"/>
        <v>0</v>
      </c>
      <c r="U123" s="604">
        <v>0</v>
      </c>
      <c r="V123" s="692">
        <v>0</v>
      </c>
      <c r="W123" s="604">
        <f t="shared" si="151"/>
        <v>0</v>
      </c>
      <c r="X123" s="604">
        <v>0</v>
      </c>
      <c r="Y123" s="692">
        <v>0</v>
      </c>
      <c r="Z123" s="604">
        <f t="shared" si="152"/>
        <v>0</v>
      </c>
      <c r="AA123" s="604">
        <v>0</v>
      </c>
      <c r="AB123" s="692">
        <v>0</v>
      </c>
      <c r="AC123" s="473"/>
      <c r="AD123" s="473"/>
      <c r="AE123" s="189">
        <f t="shared" si="126"/>
        <v>0</v>
      </c>
      <c r="AF123" s="473"/>
      <c r="AG123" s="474"/>
      <c r="AH123" s="471">
        <v>0</v>
      </c>
      <c r="AI123" s="473"/>
      <c r="AJ123" s="474"/>
      <c r="AK123" s="472">
        <v>0</v>
      </c>
      <c r="AL123" s="473"/>
      <c r="AM123" s="474"/>
      <c r="AN123" s="471">
        <v>0</v>
      </c>
      <c r="AO123" s="473"/>
      <c r="AP123" s="473"/>
      <c r="AQ123" s="189">
        <f t="shared" si="130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1">
        <v>0</v>
      </c>
      <c r="BA123" s="473"/>
      <c r="BB123" s="474"/>
      <c r="BC123" s="471">
        <v>0</v>
      </c>
      <c r="BD123" s="473"/>
      <c r="BE123" s="473"/>
      <c r="BF123" s="189">
        <f t="shared" si="137"/>
        <v>0</v>
      </c>
      <c r="BG123" s="473"/>
      <c r="BH123" s="474"/>
      <c r="BI123" s="477"/>
      <c r="BJ123" s="473"/>
      <c r="BK123" s="474"/>
      <c r="BL123" s="751">
        <v>0</v>
      </c>
      <c r="BM123" s="473"/>
      <c r="BN123" s="474"/>
      <c r="BO123" s="751">
        <v>0</v>
      </c>
      <c r="BP123" s="473"/>
      <c r="BQ123" s="474"/>
      <c r="BR123" s="471">
        <v>0</v>
      </c>
      <c r="BS123" s="478"/>
      <c r="BT123" s="479"/>
      <c r="BU123" s="88">
        <f t="shared" si="144"/>
        <v>0</v>
      </c>
      <c r="BV123" s="478"/>
      <c r="BW123" s="479"/>
      <c r="BX123" s="152">
        <f t="shared" si="146"/>
        <v>0</v>
      </c>
      <c r="BY123" s="480"/>
    </row>
    <row r="124" spans="2:77" ht="13.8" customHeight="1" x14ac:dyDescent="0.25">
      <c r="B124" s="788"/>
      <c r="C124" s="789"/>
      <c r="D124" s="468" t="s">
        <v>32</v>
      </c>
      <c r="E124" s="469">
        <f t="shared" si="113"/>
        <v>0</v>
      </c>
      <c r="F124" s="75">
        <f t="shared" si="114"/>
        <v>0</v>
      </c>
      <c r="G124" s="76"/>
      <c r="H124" s="78">
        <f t="shared" si="115"/>
        <v>0</v>
      </c>
      <c r="I124" s="78">
        <f t="shared" si="116"/>
        <v>0</v>
      </c>
      <c r="J124" s="76"/>
      <c r="K124" s="78">
        <f t="shared" si="117"/>
        <v>0</v>
      </c>
      <c r="L124" s="79">
        <f t="shared" si="118"/>
        <v>0</v>
      </c>
      <c r="M124" s="76"/>
      <c r="N124" s="78">
        <f t="shared" si="119"/>
        <v>0</v>
      </c>
      <c r="O124" s="470">
        <f t="shared" si="120"/>
        <v>0</v>
      </c>
      <c r="P124" s="76"/>
      <c r="Q124" s="682">
        <f t="shared" si="149"/>
        <v>0</v>
      </c>
      <c r="R124" s="682">
        <v>0</v>
      </c>
      <c r="S124" s="691"/>
      <c r="T124" s="604">
        <f t="shared" si="150"/>
        <v>0</v>
      </c>
      <c r="U124" s="604">
        <v>0</v>
      </c>
      <c r="V124" s="692">
        <v>0</v>
      </c>
      <c r="W124" s="604">
        <f t="shared" si="151"/>
        <v>0</v>
      </c>
      <c r="X124" s="604">
        <v>0</v>
      </c>
      <c r="Y124" s="692">
        <v>0</v>
      </c>
      <c r="Z124" s="604">
        <f t="shared" si="152"/>
        <v>0</v>
      </c>
      <c r="AA124" s="604">
        <v>0</v>
      </c>
      <c r="AB124" s="692">
        <v>0</v>
      </c>
      <c r="AC124" s="473"/>
      <c r="AD124" s="473"/>
      <c r="AE124" s="189">
        <f t="shared" si="126"/>
        <v>0</v>
      </c>
      <c r="AF124" s="473"/>
      <c r="AG124" s="474"/>
      <c r="AH124" s="471">
        <v>0</v>
      </c>
      <c r="AI124" s="473"/>
      <c r="AJ124" s="474"/>
      <c r="AK124" s="472">
        <v>0</v>
      </c>
      <c r="AL124" s="473"/>
      <c r="AM124" s="474"/>
      <c r="AN124" s="471">
        <v>0</v>
      </c>
      <c r="AO124" s="473"/>
      <c r="AP124" s="473"/>
      <c r="AQ124" s="189">
        <f t="shared" si="130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1">
        <v>0</v>
      </c>
      <c r="BA124" s="473"/>
      <c r="BB124" s="474"/>
      <c r="BC124" s="471">
        <v>0</v>
      </c>
      <c r="BD124" s="473"/>
      <c r="BE124" s="473"/>
      <c r="BF124" s="189">
        <f t="shared" si="137"/>
        <v>0</v>
      </c>
      <c r="BG124" s="473"/>
      <c r="BH124" s="474"/>
      <c r="BI124" s="477"/>
      <c r="BJ124" s="473"/>
      <c r="BK124" s="474"/>
      <c r="BL124" s="751">
        <v>0</v>
      </c>
      <c r="BM124" s="473"/>
      <c r="BN124" s="474"/>
      <c r="BO124" s="751">
        <v>0</v>
      </c>
      <c r="BP124" s="473"/>
      <c r="BQ124" s="474"/>
      <c r="BR124" s="471">
        <v>0</v>
      </c>
      <c r="BS124" s="478"/>
      <c r="BT124" s="479"/>
      <c r="BU124" s="88">
        <f t="shared" si="144"/>
        <v>0</v>
      </c>
      <c r="BV124" s="478"/>
      <c r="BW124" s="479"/>
      <c r="BX124" s="152">
        <f t="shared" si="146"/>
        <v>0</v>
      </c>
      <c r="BY124" s="480"/>
    </row>
    <row r="125" spans="2:77" ht="13.8" customHeight="1" x14ac:dyDescent="0.25">
      <c r="B125" s="783" t="s">
        <v>165</v>
      </c>
      <c r="C125" s="785" t="s">
        <v>166</v>
      </c>
      <c r="D125" s="468" t="s">
        <v>57</v>
      </c>
      <c r="E125" s="469">
        <f t="shared" si="113"/>
        <v>0</v>
      </c>
      <c r="F125" s="75">
        <f t="shared" si="114"/>
        <v>0</v>
      </c>
      <c r="G125" s="76"/>
      <c r="H125" s="78">
        <f t="shared" si="115"/>
        <v>0</v>
      </c>
      <c r="I125" s="78">
        <f t="shared" si="116"/>
        <v>0</v>
      </c>
      <c r="J125" s="76"/>
      <c r="K125" s="78">
        <f t="shared" si="117"/>
        <v>0</v>
      </c>
      <c r="L125" s="79">
        <f t="shared" si="118"/>
        <v>0</v>
      </c>
      <c r="M125" s="76"/>
      <c r="N125" s="78">
        <f t="shared" si="119"/>
        <v>0</v>
      </c>
      <c r="O125" s="470">
        <f t="shared" si="120"/>
        <v>0</v>
      </c>
      <c r="P125" s="76"/>
      <c r="Q125" s="682">
        <f t="shared" si="149"/>
        <v>0</v>
      </c>
      <c r="R125" s="682">
        <v>0</v>
      </c>
      <c r="S125" s="691"/>
      <c r="T125" s="604">
        <f t="shared" si="150"/>
        <v>0</v>
      </c>
      <c r="U125" s="604">
        <v>0</v>
      </c>
      <c r="V125" s="692">
        <v>0</v>
      </c>
      <c r="W125" s="604">
        <f t="shared" si="151"/>
        <v>0</v>
      </c>
      <c r="X125" s="604">
        <v>0</v>
      </c>
      <c r="Y125" s="692">
        <v>0</v>
      </c>
      <c r="Z125" s="604">
        <f t="shared" si="152"/>
        <v>0</v>
      </c>
      <c r="AA125" s="604">
        <v>0</v>
      </c>
      <c r="AB125" s="692">
        <v>0</v>
      </c>
      <c r="AC125" s="473"/>
      <c r="AD125" s="473"/>
      <c r="AE125" s="189">
        <f t="shared" si="126"/>
        <v>0</v>
      </c>
      <c r="AF125" s="473"/>
      <c r="AG125" s="474"/>
      <c r="AH125" s="471">
        <v>0</v>
      </c>
      <c r="AI125" s="473"/>
      <c r="AJ125" s="474"/>
      <c r="AK125" s="472">
        <v>0</v>
      </c>
      <c r="AL125" s="473"/>
      <c r="AM125" s="474"/>
      <c r="AN125" s="471">
        <v>0</v>
      </c>
      <c r="AO125" s="473"/>
      <c r="AP125" s="473"/>
      <c r="AQ125" s="189">
        <f t="shared" si="130"/>
        <v>0</v>
      </c>
      <c r="AR125" s="473"/>
      <c r="AS125" s="474"/>
      <c r="AT125" s="476"/>
      <c r="AU125" s="473"/>
      <c r="AV125" s="474"/>
      <c r="AW125" s="472">
        <v>0</v>
      </c>
      <c r="AX125" s="473"/>
      <c r="AY125" s="474"/>
      <c r="AZ125" s="471">
        <v>0</v>
      </c>
      <c r="BA125" s="473"/>
      <c r="BB125" s="474"/>
      <c r="BC125" s="471">
        <v>0</v>
      </c>
      <c r="BD125" s="473"/>
      <c r="BE125" s="473"/>
      <c r="BF125" s="189">
        <f t="shared" si="137"/>
        <v>0</v>
      </c>
      <c r="BG125" s="473"/>
      <c r="BH125" s="474"/>
      <c r="BI125" s="477"/>
      <c r="BJ125" s="473"/>
      <c r="BK125" s="474"/>
      <c r="BL125" s="751">
        <v>0</v>
      </c>
      <c r="BM125" s="473"/>
      <c r="BN125" s="474"/>
      <c r="BO125" s="751">
        <v>0</v>
      </c>
      <c r="BP125" s="473"/>
      <c r="BQ125" s="474"/>
      <c r="BR125" s="471">
        <v>0</v>
      </c>
      <c r="BS125" s="478"/>
      <c r="BT125" s="479"/>
      <c r="BU125" s="88">
        <f t="shared" si="144"/>
        <v>0</v>
      </c>
      <c r="BV125" s="478"/>
      <c r="BW125" s="479"/>
      <c r="BX125" s="152">
        <f t="shared" si="146"/>
        <v>0</v>
      </c>
      <c r="BY125" s="480"/>
    </row>
    <row r="126" spans="2:77" ht="13.8" customHeight="1" thickBot="1" x14ac:dyDescent="0.3">
      <c r="B126" s="784"/>
      <c r="C126" s="786"/>
      <c r="D126" s="494" t="s">
        <v>32</v>
      </c>
      <c r="E126" s="403">
        <f t="shared" si="113"/>
        <v>0</v>
      </c>
      <c r="F126" s="161">
        <f t="shared" si="114"/>
        <v>0</v>
      </c>
      <c r="G126" s="108"/>
      <c r="H126" s="110">
        <f t="shared" si="115"/>
        <v>0</v>
      </c>
      <c r="I126" s="110">
        <f t="shared" si="116"/>
        <v>0</v>
      </c>
      <c r="J126" s="108"/>
      <c r="K126" s="110">
        <f t="shared" si="117"/>
        <v>0</v>
      </c>
      <c r="L126" s="111">
        <f t="shared" si="118"/>
        <v>0</v>
      </c>
      <c r="M126" s="108"/>
      <c r="N126" s="110">
        <f t="shared" si="119"/>
        <v>0</v>
      </c>
      <c r="O126" s="404">
        <f t="shared" si="120"/>
        <v>0</v>
      </c>
      <c r="P126" s="108"/>
      <c r="Q126" s="694">
        <f t="shared" si="149"/>
        <v>0</v>
      </c>
      <c r="R126" s="694">
        <v>0</v>
      </c>
      <c r="S126" s="695"/>
      <c r="T126" s="696">
        <f t="shared" si="150"/>
        <v>0</v>
      </c>
      <c r="U126" s="696">
        <v>0</v>
      </c>
      <c r="V126" s="697">
        <v>0</v>
      </c>
      <c r="W126" s="696">
        <f t="shared" si="151"/>
        <v>0</v>
      </c>
      <c r="X126" s="696">
        <v>0</v>
      </c>
      <c r="Y126" s="697">
        <v>0</v>
      </c>
      <c r="Z126" s="696">
        <f t="shared" si="152"/>
        <v>0</v>
      </c>
      <c r="AA126" s="696">
        <v>0</v>
      </c>
      <c r="AB126" s="697">
        <v>0</v>
      </c>
      <c r="AC126" s="409"/>
      <c r="AD126" s="409"/>
      <c r="AE126" s="197">
        <f t="shared" si="126"/>
        <v>0</v>
      </c>
      <c r="AF126" s="409"/>
      <c r="AG126" s="410"/>
      <c r="AH126" s="497">
        <v>0</v>
      </c>
      <c r="AI126" s="409"/>
      <c r="AJ126" s="410"/>
      <c r="AK126" s="498">
        <v>0</v>
      </c>
      <c r="AL126" s="409"/>
      <c r="AM126" s="410"/>
      <c r="AN126" s="497">
        <v>0</v>
      </c>
      <c r="AO126" s="409"/>
      <c r="AP126" s="409"/>
      <c r="AQ126" s="197">
        <f t="shared" si="130"/>
        <v>0</v>
      </c>
      <c r="AR126" s="409"/>
      <c r="AS126" s="410"/>
      <c r="AT126" s="482"/>
      <c r="AU126" s="409"/>
      <c r="AV126" s="410"/>
      <c r="AW126" s="498">
        <v>0</v>
      </c>
      <c r="AX126" s="409"/>
      <c r="AY126" s="410"/>
      <c r="AZ126" s="497">
        <v>0</v>
      </c>
      <c r="BA126" s="409"/>
      <c r="BB126" s="410"/>
      <c r="BC126" s="497">
        <v>0</v>
      </c>
      <c r="BD126" s="409"/>
      <c r="BE126" s="409"/>
      <c r="BF126" s="197">
        <f t="shared" si="137"/>
        <v>0</v>
      </c>
      <c r="BG126" s="409"/>
      <c r="BH126" s="410"/>
      <c r="BI126" s="484"/>
      <c r="BJ126" s="409"/>
      <c r="BK126" s="410"/>
      <c r="BL126" s="752">
        <v>0</v>
      </c>
      <c r="BM126" s="409"/>
      <c r="BN126" s="410"/>
      <c r="BO126" s="752">
        <v>0</v>
      </c>
      <c r="BP126" s="409"/>
      <c r="BQ126" s="410"/>
      <c r="BR126" s="497">
        <v>0</v>
      </c>
      <c r="BS126" s="485"/>
      <c r="BT126" s="486"/>
      <c r="BU126" s="119">
        <f t="shared" si="144"/>
        <v>0</v>
      </c>
      <c r="BV126" s="485"/>
      <c r="BW126" s="486"/>
      <c r="BX126" s="152">
        <f t="shared" si="146"/>
        <v>0</v>
      </c>
      <c r="BY126" s="76"/>
    </row>
    <row r="127" spans="2:77" ht="18" customHeight="1" x14ac:dyDescent="0.25">
      <c r="B127" s="423" t="s">
        <v>83</v>
      </c>
      <c r="C127" s="499" t="s">
        <v>167</v>
      </c>
      <c r="D127" s="393" t="s">
        <v>32</v>
      </c>
      <c r="E127" s="202">
        <f t="shared" si="113"/>
        <v>1715</v>
      </c>
      <c r="F127" s="42">
        <f t="shared" si="114"/>
        <v>439.26099999999997</v>
      </c>
      <c r="G127" s="40">
        <f>F127/E127</f>
        <v>0.25612886297376092</v>
      </c>
      <c r="H127" s="42">
        <f t="shared" si="115"/>
        <v>167.48430000000002</v>
      </c>
      <c r="I127" s="42">
        <f t="shared" si="116"/>
        <v>606.74530000000004</v>
      </c>
      <c r="J127" s="40">
        <f>I127/E127</f>
        <v>0.35378734693877556</v>
      </c>
      <c r="K127" s="42">
        <f t="shared" si="117"/>
        <v>234.47069999999999</v>
      </c>
      <c r="L127" s="43">
        <f t="shared" si="118"/>
        <v>841.21600000000001</v>
      </c>
      <c r="M127" s="40">
        <f>L127/E127</f>
        <v>0.4905049562682216</v>
      </c>
      <c r="N127" s="42">
        <f t="shared" si="119"/>
        <v>562.94619999999998</v>
      </c>
      <c r="O127" s="394">
        <f t="shared" si="120"/>
        <v>1404.1622</v>
      </c>
      <c r="P127" s="40">
        <f>O127/E127</f>
        <v>0.81875346938775506</v>
      </c>
      <c r="Q127" s="671">
        <f t="shared" si="149"/>
        <v>1715</v>
      </c>
      <c r="R127" s="671">
        <v>0</v>
      </c>
      <c r="S127" s="672">
        <v>1715</v>
      </c>
      <c r="T127" s="673">
        <f t="shared" si="150"/>
        <v>157.84399999999999</v>
      </c>
      <c r="U127" s="673">
        <v>0</v>
      </c>
      <c r="V127" s="674">
        <v>157.84399999999999</v>
      </c>
      <c r="W127" s="673">
        <f t="shared" si="151"/>
        <v>130.739</v>
      </c>
      <c r="X127" s="673">
        <v>0</v>
      </c>
      <c r="Y127" s="674">
        <v>130.739</v>
      </c>
      <c r="Z127" s="673">
        <f t="shared" si="152"/>
        <v>150.678</v>
      </c>
      <c r="AA127" s="673">
        <v>0</v>
      </c>
      <c r="AB127" s="674">
        <v>150.678</v>
      </c>
      <c r="AC127" s="411">
        <f>AD127+AE127</f>
        <v>439.26099999999997</v>
      </c>
      <c r="AD127" s="500">
        <v>0</v>
      </c>
      <c r="AE127" s="207">
        <f t="shared" si="126"/>
        <v>439.26099999999997</v>
      </c>
      <c r="AF127" s="411">
        <f>AG127+AH127</f>
        <v>5.25</v>
      </c>
      <c r="AG127" s="500">
        <v>0</v>
      </c>
      <c r="AH127" s="397">
        <v>5.25</v>
      </c>
      <c r="AI127" s="411">
        <f>AJ127+AK127</f>
        <v>66.298000000000002</v>
      </c>
      <c r="AJ127" s="500">
        <v>0</v>
      </c>
      <c r="AK127" s="398">
        <v>66.298000000000002</v>
      </c>
      <c r="AL127" s="411">
        <f>AM127+AN127</f>
        <v>95.936300000000003</v>
      </c>
      <c r="AM127" s="500">
        <v>0</v>
      </c>
      <c r="AN127" s="397">
        <v>95.936300000000003</v>
      </c>
      <c r="AO127" s="411">
        <f>AP127+AQ127</f>
        <v>167.48430000000002</v>
      </c>
      <c r="AP127" s="500">
        <v>0</v>
      </c>
      <c r="AQ127" s="207">
        <f t="shared" si="130"/>
        <v>167.48430000000002</v>
      </c>
      <c r="AR127" s="411">
        <f>AS127+AT127</f>
        <v>606.74530000000004</v>
      </c>
      <c r="AS127" s="500">
        <v>0</v>
      </c>
      <c r="AT127" s="207">
        <f>AC127+AO127</f>
        <v>606.74530000000004</v>
      </c>
      <c r="AU127" s="411">
        <f>AV127+AW127</f>
        <v>81.007499999999993</v>
      </c>
      <c r="AV127" s="500">
        <v>0</v>
      </c>
      <c r="AW127" s="398">
        <v>81.007499999999993</v>
      </c>
      <c r="AX127" s="411">
        <f>AY127+AZ127</f>
        <v>66.227000000000004</v>
      </c>
      <c r="AY127" s="500">
        <v>0</v>
      </c>
      <c r="AZ127" s="397">
        <v>66.227000000000004</v>
      </c>
      <c r="BA127" s="411">
        <f>BB127+BC127</f>
        <v>87.236199999999997</v>
      </c>
      <c r="BB127" s="500">
        <v>0</v>
      </c>
      <c r="BC127" s="397">
        <v>87.236199999999997</v>
      </c>
      <c r="BD127" s="411">
        <f>BE127+BF127</f>
        <v>234.47069999999999</v>
      </c>
      <c r="BE127" s="500">
        <v>0</v>
      </c>
      <c r="BF127" s="207">
        <f t="shared" si="137"/>
        <v>234.47069999999999</v>
      </c>
      <c r="BG127" s="411">
        <f>BH127+BI127</f>
        <v>841.21600000000001</v>
      </c>
      <c r="BH127" s="500">
        <v>0</v>
      </c>
      <c r="BI127" s="207">
        <f>AR127+BD127</f>
        <v>841.21600000000001</v>
      </c>
      <c r="BJ127" s="411">
        <f>BK127+BL127</f>
        <v>87.236199999999997</v>
      </c>
      <c r="BK127" s="500">
        <v>0</v>
      </c>
      <c r="BL127" s="746">
        <v>87.236199999999997</v>
      </c>
      <c r="BM127" s="411">
        <f>BN127+BO127</f>
        <v>234.23000000000002</v>
      </c>
      <c r="BN127" s="500">
        <v>0</v>
      </c>
      <c r="BO127" s="746">
        <f>212.233+21.997</f>
        <v>234.23000000000002</v>
      </c>
      <c r="BP127" s="411">
        <f>BQ127+BR127</f>
        <v>241.48</v>
      </c>
      <c r="BQ127" s="500">
        <v>0</v>
      </c>
      <c r="BR127" s="397">
        <v>241.48</v>
      </c>
      <c r="BS127" s="501">
        <f>BT127+BU127</f>
        <v>562.94619999999998</v>
      </c>
      <c r="BT127" s="502">
        <v>0</v>
      </c>
      <c r="BU127" s="51">
        <f t="shared" si="144"/>
        <v>562.94619999999998</v>
      </c>
      <c r="BV127" s="501">
        <f>BW127+BX127</f>
        <v>1404.1622</v>
      </c>
      <c r="BW127" s="502">
        <v>0</v>
      </c>
      <c r="BX127" s="51">
        <f t="shared" si="146"/>
        <v>1404.1622</v>
      </c>
      <c r="BY127" s="242">
        <f>BV127/Q127</f>
        <v>0.81875346938775506</v>
      </c>
    </row>
    <row r="128" spans="2:77" ht="19.8" customHeight="1" thickBot="1" x14ac:dyDescent="0.3">
      <c r="B128" s="759" t="s">
        <v>168</v>
      </c>
      <c r="C128" s="504" t="s">
        <v>169</v>
      </c>
      <c r="D128" s="494" t="s">
        <v>32</v>
      </c>
      <c r="E128" s="403">
        <f t="shared" si="113"/>
        <v>0</v>
      </c>
      <c r="F128" s="244">
        <f t="shared" si="114"/>
        <v>0</v>
      </c>
      <c r="G128" s="108"/>
      <c r="H128" s="110">
        <f t="shared" si="115"/>
        <v>0</v>
      </c>
      <c r="I128" s="110">
        <f t="shared" si="116"/>
        <v>0</v>
      </c>
      <c r="J128" s="108"/>
      <c r="K128" s="110">
        <f t="shared" si="117"/>
        <v>0</v>
      </c>
      <c r="L128" s="111">
        <f t="shared" si="118"/>
        <v>0</v>
      </c>
      <c r="M128" s="108"/>
      <c r="N128" s="110">
        <f t="shared" si="119"/>
        <v>0</v>
      </c>
      <c r="O128" s="404">
        <f t="shared" si="120"/>
        <v>0</v>
      </c>
      <c r="P128" s="108"/>
      <c r="Q128" s="675">
        <f t="shared" si="149"/>
        <v>0</v>
      </c>
      <c r="R128" s="675">
        <v>0</v>
      </c>
      <c r="S128" s="676"/>
      <c r="T128" s="677">
        <f t="shared" si="150"/>
        <v>0</v>
      </c>
      <c r="U128" s="677">
        <v>0</v>
      </c>
      <c r="V128" s="678"/>
      <c r="W128" s="677">
        <f t="shared" si="151"/>
        <v>0</v>
      </c>
      <c r="X128" s="677">
        <v>0</v>
      </c>
      <c r="Y128" s="678">
        <v>0</v>
      </c>
      <c r="Z128" s="677">
        <f t="shared" si="152"/>
        <v>0</v>
      </c>
      <c r="AA128" s="677">
        <v>0</v>
      </c>
      <c r="AB128" s="678">
        <v>0</v>
      </c>
      <c r="AC128" s="505"/>
      <c r="AD128" s="506">
        <v>0</v>
      </c>
      <c r="AE128" s="187">
        <f t="shared" si="126"/>
        <v>0</v>
      </c>
      <c r="AF128" s="505"/>
      <c r="AG128" s="506">
        <v>0</v>
      </c>
      <c r="AH128" s="407">
        <v>0</v>
      </c>
      <c r="AI128" s="505"/>
      <c r="AJ128" s="506">
        <v>0</v>
      </c>
      <c r="AK128" s="408">
        <v>0</v>
      </c>
      <c r="AL128" s="505"/>
      <c r="AM128" s="506">
        <v>0</v>
      </c>
      <c r="AN128" s="407">
        <v>0</v>
      </c>
      <c r="AO128" s="505"/>
      <c r="AP128" s="506">
        <v>0</v>
      </c>
      <c r="AQ128" s="187">
        <f t="shared" si="130"/>
        <v>0</v>
      </c>
      <c r="AR128" s="505"/>
      <c r="AS128" s="506">
        <v>0</v>
      </c>
      <c r="AT128" s="507"/>
      <c r="AU128" s="505"/>
      <c r="AV128" s="506">
        <v>0</v>
      </c>
      <c r="AW128" s="408">
        <v>0</v>
      </c>
      <c r="AX128" s="505"/>
      <c r="AY128" s="506">
        <v>0</v>
      </c>
      <c r="AZ128" s="407">
        <v>0</v>
      </c>
      <c r="BA128" s="505"/>
      <c r="BB128" s="506">
        <v>0</v>
      </c>
      <c r="BC128" s="407">
        <v>0</v>
      </c>
      <c r="BD128" s="505"/>
      <c r="BE128" s="506">
        <v>0</v>
      </c>
      <c r="BF128" s="187">
        <f t="shared" si="137"/>
        <v>0</v>
      </c>
      <c r="BG128" s="505"/>
      <c r="BH128" s="506">
        <v>0</v>
      </c>
      <c r="BI128" s="508"/>
      <c r="BJ128" s="505"/>
      <c r="BK128" s="506">
        <v>0</v>
      </c>
      <c r="BL128" s="747">
        <v>0</v>
      </c>
      <c r="BM128" s="505"/>
      <c r="BN128" s="506">
        <v>0</v>
      </c>
      <c r="BO128" s="747">
        <v>0</v>
      </c>
      <c r="BP128" s="505"/>
      <c r="BQ128" s="506">
        <v>0</v>
      </c>
      <c r="BR128" s="407">
        <v>0</v>
      </c>
      <c r="BS128" s="509"/>
      <c r="BT128" s="510">
        <v>0</v>
      </c>
      <c r="BU128" s="152">
        <f t="shared" si="144"/>
        <v>0</v>
      </c>
      <c r="BV128" s="509"/>
      <c r="BW128" s="510">
        <v>0</v>
      </c>
      <c r="BX128" s="511"/>
      <c r="BY128" s="108"/>
    </row>
    <row r="129" spans="2:77" ht="18" customHeight="1" x14ac:dyDescent="0.25">
      <c r="B129" s="512" t="s">
        <v>85</v>
      </c>
      <c r="C129" s="513" t="s">
        <v>170</v>
      </c>
      <c r="D129" s="514" t="s">
        <v>57</v>
      </c>
      <c r="E129" s="178">
        <f t="shared" si="113"/>
        <v>6840</v>
      </c>
      <c r="F129" s="127">
        <f t="shared" si="114"/>
        <v>1969</v>
      </c>
      <c r="G129" s="126">
        <f>F129/E129</f>
        <v>0.28786549707602338</v>
      </c>
      <c r="H129" s="127">
        <f t="shared" si="115"/>
        <v>1361</v>
      </c>
      <c r="I129" s="127">
        <f t="shared" si="116"/>
        <v>3330</v>
      </c>
      <c r="J129" s="170">
        <f>I129/E129</f>
        <v>0.48684210526315791</v>
      </c>
      <c r="K129" s="127">
        <f t="shared" si="117"/>
        <v>2505</v>
      </c>
      <c r="L129" s="128">
        <f t="shared" si="118"/>
        <v>5835</v>
      </c>
      <c r="M129" s="170">
        <f>L129/E129</f>
        <v>0.85307017543859653</v>
      </c>
      <c r="N129" s="127">
        <f t="shared" si="119"/>
        <v>1841</v>
      </c>
      <c r="O129" s="515">
        <f t="shared" si="120"/>
        <v>7676</v>
      </c>
      <c r="P129" s="126">
        <f>O129/E129</f>
        <v>1.1222222222222222</v>
      </c>
      <c r="Q129" s="698">
        <f t="shared" si="149"/>
        <v>6840</v>
      </c>
      <c r="R129" s="698">
        <f>R131+R133+R135+R137+R139+R141+R143+R145</f>
        <v>0</v>
      </c>
      <c r="S129" s="699">
        <f>S131+S133+S135+S137+S139+S141+S143+S145</f>
        <v>6840</v>
      </c>
      <c r="T129" s="700">
        <f t="shared" si="150"/>
        <v>675</v>
      </c>
      <c r="U129" s="700">
        <f>U131+U133+U135+U137+U139+U141+U143+U145</f>
        <v>0</v>
      </c>
      <c r="V129" s="701">
        <f>V131+V133+V135+V137+V139+V141+V143+V145</f>
        <v>675</v>
      </c>
      <c r="W129" s="700">
        <f t="shared" si="151"/>
        <v>826</v>
      </c>
      <c r="X129" s="700">
        <f>X131+X133+X135+X137+X139+X141+X143+X145</f>
        <v>0</v>
      </c>
      <c r="Y129" s="701">
        <f>Y131+Y133+Y135+Y137+Y139+Y141+Y143+Y145</f>
        <v>826</v>
      </c>
      <c r="Z129" s="700">
        <f t="shared" si="152"/>
        <v>468</v>
      </c>
      <c r="AA129" s="700">
        <f>AA131+AA133+AA135+AA137+AA139+AA141+AA143+AA145</f>
        <v>0</v>
      </c>
      <c r="AB129" s="701">
        <f>AB131+AB133+AB135+AB137+AB139+AB141+AB143+AB145</f>
        <v>468</v>
      </c>
      <c r="AC129" s="520">
        <f>AD129+AE129</f>
        <v>1969</v>
      </c>
      <c r="AD129" s="521">
        <f>AD131+AD133+AD135+AD137+AD139+AD141+AD143+AD145</f>
        <v>0</v>
      </c>
      <c r="AE129" s="522">
        <f>AE131+AE133+AE135+AE137+AE139+AE141+AE143+AE145</f>
        <v>1969</v>
      </c>
      <c r="AF129" s="520">
        <f>AG129+AH129</f>
        <v>430</v>
      </c>
      <c r="AG129" s="521">
        <f>AG131+AG133+AG135+AG137+AG139+AG141+AG143+AG145</f>
        <v>0</v>
      </c>
      <c r="AH129" s="518">
        <f>AH131+AH133+AH135+AH137+AH139+AH141+AH143+AH145</f>
        <v>430</v>
      </c>
      <c r="AI129" s="520">
        <f>AJ129+AK129</f>
        <v>405</v>
      </c>
      <c r="AJ129" s="521">
        <f>AJ131+AJ133+AJ135+AJ137+AJ139+AJ141+AJ143+AJ145</f>
        <v>0</v>
      </c>
      <c r="AK129" s="519">
        <v>405</v>
      </c>
      <c r="AL129" s="520">
        <f>AM129+AN129</f>
        <v>526</v>
      </c>
      <c r="AM129" s="521">
        <f>AM131+AM133+AM135+AM137+AM139+AM141+AM143+AM145</f>
        <v>0</v>
      </c>
      <c r="AN129" s="518">
        <f>AN131+AN133+AN135+AN137+AN139+AN141+AN143+AN145</f>
        <v>526</v>
      </c>
      <c r="AO129" s="520">
        <f>AP129+AQ129</f>
        <v>1361</v>
      </c>
      <c r="AP129" s="521">
        <f>AP131+AP133+AP135+AP137+AP139+AP141+AP143+AP145</f>
        <v>0</v>
      </c>
      <c r="AQ129" s="522">
        <f>AQ131+AQ133+AQ135+AQ137+AQ139+AQ141+AQ143+AQ145</f>
        <v>1361</v>
      </c>
      <c r="AR129" s="520">
        <f>AS129+AT129</f>
        <v>3330</v>
      </c>
      <c r="AS129" s="521">
        <f>AS131+AS133+AS135+AS137+AS139+AS141+AS143+AS145</f>
        <v>0</v>
      </c>
      <c r="AT129" s="521">
        <f>AT131+AT133+AT135+AT137+AT139+AT141+AT143+AT145</f>
        <v>3330</v>
      </c>
      <c r="AU129" s="520">
        <f>AV129+AW129</f>
        <v>716</v>
      </c>
      <c r="AV129" s="521">
        <f>AV131+AV133+AV135+AV137+AV139+AV141+AV143+AV145</f>
        <v>0</v>
      </c>
      <c r="AW129" s="519">
        <v>716</v>
      </c>
      <c r="AX129" s="520">
        <f>AY129+AZ129</f>
        <v>1003</v>
      </c>
      <c r="AY129" s="521">
        <f>AY131+AY133+AY135+AY137+AY139+AY141+AY143+AY145</f>
        <v>0</v>
      </c>
      <c r="AZ129" s="728">
        <f>AZ131+AZ133+AZ135+AZ137+AZ139+AZ141+AZ143+AZ145</f>
        <v>1003</v>
      </c>
      <c r="BA129" s="520">
        <f>BB129+BC129</f>
        <v>786</v>
      </c>
      <c r="BB129" s="520">
        <f>BB131+BB133+BB135+BB137+BB139+BB141+BB143+BB145</f>
        <v>0</v>
      </c>
      <c r="BC129" s="518">
        <f>BC131+BC133+BC135+BC137+BC139+BC141+BC143+BC145</f>
        <v>786</v>
      </c>
      <c r="BD129" s="520">
        <f>BE129+BF129</f>
        <v>2505</v>
      </c>
      <c r="BE129" s="521">
        <f>BE131+BE133+BE135+BE137+BE139+BE141+BE143+BE145</f>
        <v>0</v>
      </c>
      <c r="BF129" s="522">
        <f>BF131+BF133+BF135+BF137+BF139+BF141+BF143+BF145</f>
        <v>2505</v>
      </c>
      <c r="BG129" s="520">
        <f>BH129+BI129</f>
        <v>5835</v>
      </c>
      <c r="BH129" s="521">
        <f>BH131+BH133+BH135+BH137+BH139+BH141+BH143+BH145</f>
        <v>0</v>
      </c>
      <c r="BI129" s="522">
        <f>BI131+BI133+BI135+BI137+BI139+BI141+BI143+BI145</f>
        <v>5835</v>
      </c>
      <c r="BJ129" s="520">
        <f>BK129+BL129</f>
        <v>558</v>
      </c>
      <c r="BK129" s="521">
        <f>BK131+BK133+BK135+BK137+BK139+BK141+BK143+BK145</f>
        <v>0</v>
      </c>
      <c r="BL129" s="753">
        <f>BL131+BL133+BL135+BL137+BL139+BL141+BL143+BL145</f>
        <v>558</v>
      </c>
      <c r="BM129" s="520">
        <f>BN129+BO129</f>
        <v>632</v>
      </c>
      <c r="BN129" s="521">
        <f>BN131+BN133+BN135+BN137+BN139+BN141+BN143+BN145</f>
        <v>0</v>
      </c>
      <c r="BO129" s="753">
        <f>BO131+BO133+BO135+BO137+BO139+BO141+BO143+BO145</f>
        <v>632</v>
      </c>
      <c r="BP129" s="520">
        <f>BQ129+BR129</f>
        <v>651</v>
      </c>
      <c r="BQ129" s="521">
        <f>BQ131+BQ133+BQ135+BQ137+BQ139+BQ141+BQ143+BQ145</f>
        <v>0</v>
      </c>
      <c r="BR129" s="518">
        <f>BR131+BR133+BR135+BR137+BR139+BR141+BR143+BR145</f>
        <v>651</v>
      </c>
      <c r="BS129" s="524">
        <f>BT129+BU129</f>
        <v>1841</v>
      </c>
      <c r="BT129" s="525">
        <f>BT131+BT133+BT135+BT137+BT139+BT141+BT143+BT145</f>
        <v>0</v>
      </c>
      <c r="BU129" s="526">
        <f>BU131+BU133+BU135+BU137+BU139+BU141+BU143+BU145</f>
        <v>1841</v>
      </c>
      <c r="BV129" s="524">
        <f>BW129+BX129</f>
        <v>7676</v>
      </c>
      <c r="BW129" s="525">
        <f>BW131+BW133+BW135+BW137+BW139+BW141+BW143+BW145</f>
        <v>0</v>
      </c>
      <c r="BX129" s="526">
        <f>BX131+BX133+BX135+BX137+BX139+BX141+BX143+BX145</f>
        <v>7676</v>
      </c>
      <c r="BY129" s="170">
        <f>BV129/Q129</f>
        <v>1.1222222222222222</v>
      </c>
    </row>
    <row r="130" spans="2:77" ht="19.8" customHeight="1" thickBot="1" x14ac:dyDescent="0.3">
      <c r="B130" s="527"/>
      <c r="C130" s="528" t="s">
        <v>171</v>
      </c>
      <c r="D130" s="529" t="s">
        <v>32</v>
      </c>
      <c r="E130" s="530">
        <f t="shared" si="113"/>
        <v>532</v>
      </c>
      <c r="F130" s="668">
        <f t="shared" si="114"/>
        <v>124.07200000000002</v>
      </c>
      <c r="G130" s="533">
        <f>F130/E130</f>
        <v>0.23321804511278199</v>
      </c>
      <c r="H130" s="531">
        <f t="shared" si="115"/>
        <v>99.265000000000001</v>
      </c>
      <c r="I130" s="531">
        <f t="shared" si="116"/>
        <v>223.33700000000002</v>
      </c>
      <c r="J130" s="533">
        <f>I130/E130</f>
        <v>0.41980639097744366</v>
      </c>
      <c r="K130" s="531">
        <f t="shared" si="117"/>
        <v>166.74400000000003</v>
      </c>
      <c r="L130" s="664">
        <f t="shared" si="118"/>
        <v>390.08100000000002</v>
      </c>
      <c r="M130" s="533">
        <f>L130/E130</f>
        <v>0.73323496240601505</v>
      </c>
      <c r="N130" s="531">
        <f t="shared" si="119"/>
        <v>121.226</v>
      </c>
      <c r="O130" s="532">
        <f t="shared" si="120"/>
        <v>511.30700000000007</v>
      </c>
      <c r="P130" s="533">
        <f>O130/E130</f>
        <v>0.96110338345864677</v>
      </c>
      <c r="Q130" s="702">
        <f t="shared" si="149"/>
        <v>532</v>
      </c>
      <c r="R130" s="702">
        <f>R132+R134+R136+R138+R140+R142+R144+R146</f>
        <v>0</v>
      </c>
      <c r="S130" s="703">
        <f>S132+S134+S136+S138+S140+S142+S144+S146</f>
        <v>532</v>
      </c>
      <c r="T130" s="704">
        <f t="shared" si="150"/>
        <v>44.673999999999999</v>
      </c>
      <c r="U130" s="704">
        <f>U132+U134+U136+U138+U140+U142+U144+U146</f>
        <v>0</v>
      </c>
      <c r="V130" s="705">
        <f>V132+V134+V136+V138+V140+V142+V144+V146</f>
        <v>44.673999999999999</v>
      </c>
      <c r="W130" s="704">
        <f t="shared" si="151"/>
        <v>50.344999999999992</v>
      </c>
      <c r="X130" s="704">
        <f>X132+X134+X136+X138+X140+X142+X144+X146</f>
        <v>0</v>
      </c>
      <c r="Y130" s="705">
        <f>Y132+Y134+Y136+Y138+Y140+Y142+Y144+Y146</f>
        <v>50.344999999999992</v>
      </c>
      <c r="Z130" s="704">
        <f t="shared" si="152"/>
        <v>29.052999999999997</v>
      </c>
      <c r="AA130" s="704">
        <f>AA132+AA134+AA136+AA138+AA140+AA142+AA144+AA146</f>
        <v>0</v>
      </c>
      <c r="AB130" s="705">
        <f>AB132+AB134+AB136+AB138+AB140+AB142+AB144+AB146</f>
        <v>29.052999999999997</v>
      </c>
      <c r="AC130" s="535">
        <f>AD130+AE130</f>
        <v>124.07200000000002</v>
      </c>
      <c r="AD130" s="536">
        <f>AD132+AD134+AD136+AD138+AD140+AD142+AD144+AD146</f>
        <v>0</v>
      </c>
      <c r="AE130" s="537">
        <f>AE132+AE134+AE136+AE138+AE140+AE142+AE144+AE146</f>
        <v>124.07200000000002</v>
      </c>
      <c r="AF130" s="535">
        <f>AG130+AH130</f>
        <v>24.035999999999998</v>
      </c>
      <c r="AG130" s="536">
        <f>AG132+AG134+AG136+AG138+AG140+AG142+AG144+AG146</f>
        <v>0</v>
      </c>
      <c r="AH130" s="534">
        <f>AH132+AH134+AH136+AH138+AH140+AH142+AH144+AH146</f>
        <v>24.035999999999998</v>
      </c>
      <c r="AI130" s="535">
        <f>AJ130+AK130</f>
        <v>26.317000000000004</v>
      </c>
      <c r="AJ130" s="536">
        <f>AJ132+AJ134+AJ136+AJ138+AJ140+AJ142+AJ144+AJ146</f>
        <v>0</v>
      </c>
      <c r="AK130" s="538">
        <v>26.317000000000004</v>
      </c>
      <c r="AL130" s="535">
        <f>AM130+AN130</f>
        <v>48.911999999999999</v>
      </c>
      <c r="AM130" s="536">
        <f>AM132+AM134+AM136+AM138+AM140+AM142+AM144+AM146</f>
        <v>0</v>
      </c>
      <c r="AN130" s="534">
        <f>AN132+AN134+AN136+AN138+AN140+AN142+AN144+AN146</f>
        <v>48.911999999999999</v>
      </c>
      <c r="AO130" s="535">
        <f>AP130+AQ130</f>
        <v>99.265000000000001</v>
      </c>
      <c r="AP130" s="536">
        <f>AP132+AP134+AP136+AP138+AP140+AP142+AP144+AP146</f>
        <v>0</v>
      </c>
      <c r="AQ130" s="537">
        <f>AQ132+AQ134+AQ136+AQ138+AQ140+AQ142+AQ144+AQ146</f>
        <v>99.265000000000001</v>
      </c>
      <c r="AR130" s="535">
        <f>AS130+AT130</f>
        <v>223.33700000000002</v>
      </c>
      <c r="AS130" s="536">
        <f>AS132+AS134+AS136+AS138+AS140+AS142+AS144+AS146</f>
        <v>0</v>
      </c>
      <c r="AT130" s="539">
        <f>AT132+AT134+AT136+AT138+AT140+AT142+AT144+AT146</f>
        <v>223.33700000000002</v>
      </c>
      <c r="AU130" s="535">
        <f>AV130+AW130</f>
        <v>45.741</v>
      </c>
      <c r="AV130" s="536">
        <f>AV132+AV134+AV136+AV138+AV140+AV142+AV144+AV146</f>
        <v>0</v>
      </c>
      <c r="AW130" s="540">
        <v>45.741</v>
      </c>
      <c r="AX130" s="535">
        <f>AY130+AZ130</f>
        <v>63.848999999999997</v>
      </c>
      <c r="AY130" s="536">
        <f>AY132+AY134+AY136+AY138+AY140+AY142+AY144+AY146</f>
        <v>0</v>
      </c>
      <c r="AZ130" s="661">
        <f>AZ132+AZ134+AZ136+AZ138+AZ140+AZ142+AZ144+AZ146</f>
        <v>63.848999999999997</v>
      </c>
      <c r="BA130" s="535">
        <f>BB130+BC130</f>
        <v>57.154000000000003</v>
      </c>
      <c r="BB130" s="535">
        <f>BB132+BB134+BB136+BB138+BB140+BB142+BB144+BB146</f>
        <v>0</v>
      </c>
      <c r="BC130" s="534">
        <f>BC132+BC134+BC136+BC138+BC140+BC142+BC144+BC146</f>
        <v>57.154000000000003</v>
      </c>
      <c r="BD130" s="535">
        <f>BE130+BF130</f>
        <v>166.74400000000003</v>
      </c>
      <c r="BE130" s="536">
        <f>BE132+BE134+BE136+BE138+BE140+BE142+BE144+BE146</f>
        <v>0</v>
      </c>
      <c r="BF130" s="537">
        <f>BF132+BF134+BF136+BF138+BF140+BF142+BF144+BF146</f>
        <v>166.74400000000003</v>
      </c>
      <c r="BG130" s="535">
        <f>BH130+BI130</f>
        <v>390.08100000000002</v>
      </c>
      <c r="BH130" s="536">
        <f>BH132+BH134+BH136+BH138+BH140+BH142+BH144+BH146</f>
        <v>0</v>
      </c>
      <c r="BI130" s="537">
        <f>BI132+BI134+BI136+BI138+BI140+BI142+BI144+BI146</f>
        <v>390.08100000000002</v>
      </c>
      <c r="BJ130" s="535">
        <f>BK130+BL130</f>
        <v>37.343999999999994</v>
      </c>
      <c r="BK130" s="536">
        <f>BK132+BK134+BK136+BK138+BK140+BK142+BK144+BK146</f>
        <v>0</v>
      </c>
      <c r="BL130" s="754">
        <f>BL132+BL134+BL136+BL138+BL140+BL142+BL144+BL146</f>
        <v>37.343999999999994</v>
      </c>
      <c r="BM130" s="535">
        <f>BN130+BO130</f>
        <v>41.243000000000002</v>
      </c>
      <c r="BN130" s="536">
        <f>BN132+BN134+BN136+BN138+BN140+BN142+BN144+BN146</f>
        <v>0</v>
      </c>
      <c r="BO130" s="761">
        <f>BO132+BO134+BO136+BO138+BO140+BO142+BO144+BO146</f>
        <v>41.243000000000002</v>
      </c>
      <c r="BP130" s="535">
        <f>BQ130+BR130</f>
        <v>42.638999999999996</v>
      </c>
      <c r="BQ130" s="536">
        <f>BQ132+BQ134+BQ136+BQ138+BQ140+BQ142+BQ144+BQ146</f>
        <v>0</v>
      </c>
      <c r="BR130" s="534">
        <f>BR132+BR134+BR136+BR138+BR140+BR142+BR144+BR146</f>
        <v>42.638999999999996</v>
      </c>
      <c r="BS130" s="541">
        <f>BT130+BU130</f>
        <v>121.226</v>
      </c>
      <c r="BT130" s="542">
        <f>BT132+BT134+BT136+BT138+BT140+BT142+BT144+BT146</f>
        <v>0</v>
      </c>
      <c r="BU130" s="543">
        <f>BU132+BU134+BU136+BU138+BU140+BU142+BU144+BU146</f>
        <v>121.226</v>
      </c>
      <c r="BV130" s="541">
        <f>BW130+BX130</f>
        <v>511.30700000000007</v>
      </c>
      <c r="BW130" s="542">
        <f>BW132+BW134+BW136+BW138+BW140+BW142+BW144+BW146</f>
        <v>0</v>
      </c>
      <c r="BX130" s="544">
        <f>BX132+BX134+BX136+BX138+BX140+BX142+BX144+BX146</f>
        <v>511.30700000000007</v>
      </c>
      <c r="BY130" s="533">
        <f>BV130/Q130</f>
        <v>0.96110338345864677</v>
      </c>
    </row>
    <row r="131" spans="2:77" ht="15.75" customHeight="1" x14ac:dyDescent="0.25">
      <c r="B131" s="790" t="s">
        <v>172</v>
      </c>
      <c r="C131" s="791" t="s">
        <v>173</v>
      </c>
      <c r="D131" s="393" t="s">
        <v>57</v>
      </c>
      <c r="E131" s="202">
        <f t="shared" si="113"/>
        <v>90</v>
      </c>
      <c r="F131" s="39">
        <f t="shared" si="114"/>
        <v>47</v>
      </c>
      <c r="G131" s="236">
        <f>F131/E131</f>
        <v>0.52222222222222225</v>
      </c>
      <c r="H131" s="237">
        <f t="shared" si="115"/>
        <v>13</v>
      </c>
      <c r="I131" s="237">
        <f t="shared" si="116"/>
        <v>60</v>
      </c>
      <c r="J131" s="236">
        <f>I131/E131</f>
        <v>0.66666666666666663</v>
      </c>
      <c r="K131" s="237">
        <f t="shared" si="117"/>
        <v>26</v>
      </c>
      <c r="L131" s="413">
        <f t="shared" si="118"/>
        <v>86</v>
      </c>
      <c r="M131" s="236">
        <f>L131/E131</f>
        <v>0.9555555555555556</v>
      </c>
      <c r="N131" s="237">
        <f t="shared" si="119"/>
        <v>6</v>
      </c>
      <c r="O131" s="545">
        <f t="shared" si="120"/>
        <v>92</v>
      </c>
      <c r="P131" s="236">
        <f>O131/E131</f>
        <v>1.0222222222222221</v>
      </c>
      <c r="Q131" s="683">
        <f t="shared" si="149"/>
        <v>90</v>
      </c>
      <c r="R131" s="683">
        <v>0</v>
      </c>
      <c r="S131" s="706">
        <v>90</v>
      </c>
      <c r="T131" s="685">
        <f t="shared" si="150"/>
        <v>26</v>
      </c>
      <c r="U131" s="685">
        <v>0</v>
      </c>
      <c r="V131" s="707">
        <v>26</v>
      </c>
      <c r="W131" s="685">
        <f t="shared" si="151"/>
        <v>5</v>
      </c>
      <c r="X131" s="685">
        <v>0</v>
      </c>
      <c r="Y131" s="707">
        <v>5</v>
      </c>
      <c r="Z131" s="685">
        <f t="shared" si="152"/>
        <v>16</v>
      </c>
      <c r="AA131" s="685">
        <v>0</v>
      </c>
      <c r="AB131" s="707">
        <v>16</v>
      </c>
      <c r="AC131" s="401">
        <f>AD131+AE131</f>
        <v>47</v>
      </c>
      <c r="AD131" s="548">
        <v>0</v>
      </c>
      <c r="AE131" s="207">
        <f t="shared" ref="AE131:AE146" si="153">T131+W131+Z131</f>
        <v>47</v>
      </c>
      <c r="AF131" s="401">
        <f>AG131+AH131</f>
        <v>0</v>
      </c>
      <c r="AG131" s="548">
        <v>0</v>
      </c>
      <c r="AH131" s="546"/>
      <c r="AI131" s="401">
        <f>AJ131+AK131</f>
        <v>5</v>
      </c>
      <c r="AJ131" s="548">
        <v>0</v>
      </c>
      <c r="AK131" s="551">
        <v>5</v>
      </c>
      <c r="AL131" s="500">
        <f>AM131+AN131</f>
        <v>8</v>
      </c>
      <c r="AM131" s="550">
        <v>0</v>
      </c>
      <c r="AN131" s="546">
        <v>8</v>
      </c>
      <c r="AO131" s="401">
        <f>AP131+AQ131</f>
        <v>13</v>
      </c>
      <c r="AP131" s="548">
        <v>0</v>
      </c>
      <c r="AQ131" s="207">
        <f t="shared" ref="AQ131:AQ146" si="154">AF131+AI131+AL131</f>
        <v>13</v>
      </c>
      <c r="AR131" s="401">
        <f>AS131+AT131</f>
        <v>60</v>
      </c>
      <c r="AS131" s="548">
        <v>0</v>
      </c>
      <c r="AT131" s="207">
        <f t="shared" ref="AT131:AT146" si="155">AC131+AO131</f>
        <v>60</v>
      </c>
      <c r="AU131" s="401">
        <f>AV131+AW131</f>
        <v>21</v>
      </c>
      <c r="AV131" s="550">
        <v>0</v>
      </c>
      <c r="AW131" s="551">
        <v>21</v>
      </c>
      <c r="AX131" s="500">
        <f>AY131+AZ131</f>
        <v>4</v>
      </c>
      <c r="AY131" s="550">
        <v>0</v>
      </c>
      <c r="AZ131" s="729">
        <v>4</v>
      </c>
      <c r="BA131" s="401">
        <f>BB131+BC131</f>
        <v>1</v>
      </c>
      <c r="BB131" s="548">
        <v>0</v>
      </c>
      <c r="BC131" s="546">
        <v>1</v>
      </c>
      <c r="BD131" s="401">
        <f>BE131+BF131</f>
        <v>26</v>
      </c>
      <c r="BE131" s="548">
        <v>0</v>
      </c>
      <c r="BF131" s="207">
        <f t="shared" ref="BF131:BF146" si="156">AU131+AX131+BA131</f>
        <v>26</v>
      </c>
      <c r="BG131" s="401">
        <f>BH131+BI131</f>
        <v>86</v>
      </c>
      <c r="BH131" s="548">
        <v>0</v>
      </c>
      <c r="BI131" s="207">
        <f t="shared" ref="BI131:BI144" si="157">AR131+BD131</f>
        <v>86</v>
      </c>
      <c r="BJ131" s="450">
        <f>BK131+BL131</f>
        <v>2</v>
      </c>
      <c r="BK131" s="500">
        <v>0</v>
      </c>
      <c r="BL131" s="755">
        <v>2</v>
      </c>
      <c r="BM131" s="411">
        <f>BN131+BO131</f>
        <v>4</v>
      </c>
      <c r="BN131" s="500">
        <v>0</v>
      </c>
      <c r="BO131" s="756">
        <v>4</v>
      </c>
      <c r="BP131" s="411">
        <f>BQ131+BR131</f>
        <v>0</v>
      </c>
      <c r="BQ131" s="500">
        <v>0</v>
      </c>
      <c r="BR131" s="546"/>
      <c r="BS131" s="762">
        <f>BT131+BU131</f>
        <v>6</v>
      </c>
      <c r="BT131" s="553">
        <v>0</v>
      </c>
      <c r="BU131" s="51">
        <f t="shared" ref="BU131:BU146" si="158">BJ131+BM131+BP131</f>
        <v>6</v>
      </c>
      <c r="BV131" s="553">
        <f>BW131+BX131</f>
        <v>92</v>
      </c>
      <c r="BW131" s="554">
        <v>0</v>
      </c>
      <c r="BX131" s="51">
        <f t="shared" ref="BX131:BX146" si="159">BG131+BS131</f>
        <v>92</v>
      </c>
      <c r="BY131" s="242">
        <f>BV131/Q131</f>
        <v>1.0222222222222221</v>
      </c>
    </row>
    <row r="132" spans="2:77" ht="15.75" customHeight="1" x14ac:dyDescent="0.25">
      <c r="B132" s="788"/>
      <c r="C132" s="789"/>
      <c r="D132" s="468" t="s">
        <v>32</v>
      </c>
      <c r="E132" s="469">
        <f t="shared" si="113"/>
        <v>62.999999999999993</v>
      </c>
      <c r="F132" s="75">
        <f t="shared" si="114"/>
        <v>7.4279999999999999</v>
      </c>
      <c r="G132" s="76">
        <f>F132/E132</f>
        <v>0.11790476190476191</v>
      </c>
      <c r="H132" s="78">
        <f t="shared" si="115"/>
        <v>0.71</v>
      </c>
      <c r="I132" s="78">
        <f t="shared" si="116"/>
        <v>8.1379999999999999</v>
      </c>
      <c r="J132" s="76">
        <f>I132/E132</f>
        <v>0.12917460317460319</v>
      </c>
      <c r="K132" s="78">
        <f t="shared" si="117"/>
        <v>1.613</v>
      </c>
      <c r="L132" s="79">
        <f t="shared" si="118"/>
        <v>9.7509999999999994</v>
      </c>
      <c r="M132" s="76">
        <f>L132/E132</f>
        <v>0.15477777777777779</v>
      </c>
      <c r="N132" s="78">
        <f t="shared" si="119"/>
        <v>0.28400000000000003</v>
      </c>
      <c r="O132" s="470">
        <f t="shared" si="120"/>
        <v>10.035</v>
      </c>
      <c r="P132" s="76">
        <f>O132/E132</f>
        <v>0.15928571428571431</v>
      </c>
      <c r="Q132" s="682">
        <f t="shared" si="149"/>
        <v>62.999999999999993</v>
      </c>
      <c r="R132" s="682">
        <v>0</v>
      </c>
      <c r="S132" s="708">
        <f>S131*0.7</f>
        <v>62.999999999999993</v>
      </c>
      <c r="T132" s="604">
        <f t="shared" si="150"/>
        <v>6.2869999999999999</v>
      </c>
      <c r="U132" s="604">
        <v>0</v>
      </c>
      <c r="V132" s="707">
        <v>6.2869999999999999</v>
      </c>
      <c r="W132" s="604">
        <f t="shared" si="151"/>
        <v>0.27200000000000002</v>
      </c>
      <c r="X132" s="604">
        <v>0</v>
      </c>
      <c r="Y132" s="707">
        <v>0.27200000000000002</v>
      </c>
      <c r="Z132" s="604">
        <f t="shared" si="152"/>
        <v>0.86899999999999999</v>
      </c>
      <c r="AA132" s="604">
        <v>0</v>
      </c>
      <c r="AB132" s="707">
        <v>0.86899999999999999</v>
      </c>
      <c r="AC132" s="555">
        <f>AD132+AE132</f>
        <v>7.4279999999999999</v>
      </c>
      <c r="AD132" s="556">
        <v>0</v>
      </c>
      <c r="AE132" s="189">
        <f t="shared" si="153"/>
        <v>7.4279999999999999</v>
      </c>
      <c r="AF132" s="555">
        <f>AG132+AH132</f>
        <v>0</v>
      </c>
      <c r="AG132" s="556">
        <v>0</v>
      </c>
      <c r="AH132" s="546"/>
      <c r="AI132" s="555">
        <f>AJ132+AK132</f>
        <v>0.27700000000000002</v>
      </c>
      <c r="AJ132" s="556">
        <v>0</v>
      </c>
      <c r="AK132" s="547">
        <v>0.27700000000000002</v>
      </c>
      <c r="AL132" s="555">
        <f>AM132+AN132</f>
        <v>0.433</v>
      </c>
      <c r="AM132" s="556">
        <v>0</v>
      </c>
      <c r="AN132" s="546">
        <v>0.433</v>
      </c>
      <c r="AO132" s="555">
        <f>AP132+AQ132</f>
        <v>0.71</v>
      </c>
      <c r="AP132" s="556">
        <v>0</v>
      </c>
      <c r="AQ132" s="189">
        <f t="shared" si="154"/>
        <v>0.71</v>
      </c>
      <c r="AR132" s="555">
        <f>AS132+AT132</f>
        <v>8.1379999999999999</v>
      </c>
      <c r="AS132" s="556">
        <v>0</v>
      </c>
      <c r="AT132" s="189">
        <f t="shared" si="155"/>
        <v>8.1379999999999999</v>
      </c>
      <c r="AU132" s="555">
        <f>AV132+AW132</f>
        <v>1.165</v>
      </c>
      <c r="AV132" s="556">
        <v>0</v>
      </c>
      <c r="AW132" s="547">
        <v>1.165</v>
      </c>
      <c r="AX132" s="555">
        <f>AY132+AZ132</f>
        <v>0.39100000000000001</v>
      </c>
      <c r="AY132" s="556">
        <v>0</v>
      </c>
      <c r="AZ132" s="730">
        <v>0.39100000000000001</v>
      </c>
      <c r="BA132" s="555">
        <f>BB132+BC132</f>
        <v>5.7000000000000002E-2</v>
      </c>
      <c r="BB132" s="556">
        <v>0</v>
      </c>
      <c r="BC132" s="546">
        <v>5.7000000000000002E-2</v>
      </c>
      <c r="BD132" s="555">
        <f>BE132+BF132</f>
        <v>1.613</v>
      </c>
      <c r="BE132" s="556">
        <v>0</v>
      </c>
      <c r="BF132" s="189">
        <f t="shared" si="156"/>
        <v>1.613</v>
      </c>
      <c r="BG132" s="555">
        <f>BH132+BI132</f>
        <v>9.7509999999999994</v>
      </c>
      <c r="BH132" s="556">
        <v>0</v>
      </c>
      <c r="BI132" s="189">
        <f t="shared" si="157"/>
        <v>9.7509999999999994</v>
      </c>
      <c r="BJ132" s="742">
        <f>BK132+BL132</f>
        <v>0.114</v>
      </c>
      <c r="BK132" s="555">
        <v>0</v>
      </c>
      <c r="BL132" s="756">
        <v>0.114</v>
      </c>
      <c r="BM132" s="742">
        <f>BN132+BO132</f>
        <v>0.17</v>
      </c>
      <c r="BN132" s="555">
        <v>0</v>
      </c>
      <c r="BO132" s="756">
        <v>0.17</v>
      </c>
      <c r="BP132" s="742">
        <f>BQ132+BR132</f>
        <v>0</v>
      </c>
      <c r="BQ132" s="555">
        <v>0</v>
      </c>
      <c r="BR132" s="546"/>
      <c r="BS132" s="763">
        <f>BT132+BU132</f>
        <v>0.28400000000000003</v>
      </c>
      <c r="BT132" s="558">
        <v>0</v>
      </c>
      <c r="BU132" s="88">
        <f t="shared" si="158"/>
        <v>0.28400000000000003</v>
      </c>
      <c r="BV132" s="558">
        <f>BW132+BX132</f>
        <v>10.035</v>
      </c>
      <c r="BW132" s="559">
        <v>0</v>
      </c>
      <c r="BX132" s="152">
        <f t="shared" si="159"/>
        <v>10.035</v>
      </c>
      <c r="BY132" s="480">
        <f>BV132/Q132</f>
        <v>0.15928571428571431</v>
      </c>
    </row>
    <row r="133" spans="2:77" ht="15.75" customHeight="1" x14ac:dyDescent="0.25">
      <c r="B133" s="783" t="s">
        <v>174</v>
      </c>
      <c r="C133" s="785" t="s">
        <v>175</v>
      </c>
      <c r="D133" s="468" t="s">
        <v>57</v>
      </c>
      <c r="E133" s="469">
        <f t="shared" si="113"/>
        <v>0</v>
      </c>
      <c r="F133" s="75">
        <f t="shared" si="114"/>
        <v>0</v>
      </c>
      <c r="G133" s="76"/>
      <c r="H133" s="78">
        <f t="shared" si="115"/>
        <v>0</v>
      </c>
      <c r="I133" s="78">
        <f t="shared" si="116"/>
        <v>0</v>
      </c>
      <c r="J133" s="76"/>
      <c r="K133" s="78">
        <f t="shared" si="117"/>
        <v>0</v>
      </c>
      <c r="L133" s="79">
        <f t="shared" si="118"/>
        <v>0</v>
      </c>
      <c r="M133" s="76"/>
      <c r="N133" s="78">
        <f t="shared" si="119"/>
        <v>0</v>
      </c>
      <c r="O133" s="470">
        <f t="shared" si="120"/>
        <v>0</v>
      </c>
      <c r="P133" s="76"/>
      <c r="Q133" s="682"/>
      <c r="R133" s="682"/>
      <c r="S133" s="708"/>
      <c r="T133" s="604"/>
      <c r="U133" s="604"/>
      <c r="V133" s="707"/>
      <c r="W133" s="604">
        <f t="shared" si="151"/>
        <v>0</v>
      </c>
      <c r="X133" s="604">
        <v>0</v>
      </c>
      <c r="Y133" s="707"/>
      <c r="Z133" s="604">
        <f t="shared" si="152"/>
        <v>0</v>
      </c>
      <c r="AA133" s="604">
        <v>0</v>
      </c>
      <c r="AB133" s="707"/>
      <c r="AC133" s="555"/>
      <c r="AD133" s="556"/>
      <c r="AE133" s="189">
        <f t="shared" si="153"/>
        <v>0</v>
      </c>
      <c r="AF133" s="555"/>
      <c r="AG133" s="556"/>
      <c r="AH133" s="546"/>
      <c r="AI133" s="555"/>
      <c r="AJ133" s="556"/>
      <c r="AK133" s="547"/>
      <c r="AL133" s="555"/>
      <c r="AM133" s="556"/>
      <c r="AN133" s="546"/>
      <c r="AO133" s="555"/>
      <c r="AP133" s="556"/>
      <c r="AQ133" s="189">
        <f t="shared" si="154"/>
        <v>0</v>
      </c>
      <c r="AR133" s="555"/>
      <c r="AS133" s="556"/>
      <c r="AT133" s="189">
        <f t="shared" si="155"/>
        <v>0</v>
      </c>
      <c r="AU133" s="555"/>
      <c r="AV133" s="556"/>
      <c r="AW133" s="547">
        <v>0</v>
      </c>
      <c r="AX133" s="555"/>
      <c r="AY133" s="556"/>
      <c r="AZ133" s="730">
        <v>0</v>
      </c>
      <c r="BA133" s="555"/>
      <c r="BB133" s="556"/>
      <c r="BC133" s="546">
        <v>0</v>
      </c>
      <c r="BD133" s="555"/>
      <c r="BE133" s="556"/>
      <c r="BF133" s="189">
        <f t="shared" si="156"/>
        <v>0</v>
      </c>
      <c r="BG133" s="555"/>
      <c r="BH133" s="556"/>
      <c r="BI133" s="189">
        <f t="shared" si="157"/>
        <v>0</v>
      </c>
      <c r="BJ133" s="742"/>
      <c r="BK133" s="555"/>
      <c r="BL133" s="756">
        <v>0</v>
      </c>
      <c r="BM133" s="742"/>
      <c r="BN133" s="555"/>
      <c r="BO133" s="756">
        <v>0</v>
      </c>
      <c r="BP133" s="742"/>
      <c r="BQ133" s="555"/>
      <c r="BR133" s="546">
        <v>0</v>
      </c>
      <c r="BS133" s="763"/>
      <c r="BT133" s="558"/>
      <c r="BU133" s="88">
        <f t="shared" si="158"/>
        <v>0</v>
      </c>
      <c r="BV133" s="558"/>
      <c r="BW133" s="559"/>
      <c r="BX133" s="152">
        <f t="shared" si="159"/>
        <v>0</v>
      </c>
      <c r="BY133" s="480"/>
    </row>
    <row r="134" spans="2:77" ht="15.75" customHeight="1" x14ac:dyDescent="0.25">
      <c r="B134" s="788"/>
      <c r="C134" s="789"/>
      <c r="D134" s="468" t="s">
        <v>32</v>
      </c>
      <c r="E134" s="469">
        <f t="shared" si="113"/>
        <v>0</v>
      </c>
      <c r="F134" s="75">
        <f t="shared" si="114"/>
        <v>0</v>
      </c>
      <c r="G134" s="76"/>
      <c r="H134" s="78">
        <f t="shared" si="115"/>
        <v>0</v>
      </c>
      <c r="I134" s="78">
        <f t="shared" si="116"/>
        <v>0</v>
      </c>
      <c r="J134" s="76"/>
      <c r="K134" s="78">
        <f t="shared" si="117"/>
        <v>0</v>
      </c>
      <c r="L134" s="79">
        <f t="shared" si="118"/>
        <v>0</v>
      </c>
      <c r="M134" s="76"/>
      <c r="N134" s="78">
        <f t="shared" si="119"/>
        <v>0</v>
      </c>
      <c r="O134" s="470">
        <f t="shared" si="120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51"/>
        <v>0</v>
      </c>
      <c r="X134" s="604">
        <v>0</v>
      </c>
      <c r="Y134" s="707"/>
      <c r="Z134" s="604">
        <f t="shared" si="152"/>
        <v>0</v>
      </c>
      <c r="AA134" s="604">
        <v>0</v>
      </c>
      <c r="AB134" s="707"/>
      <c r="AC134" s="555"/>
      <c r="AD134" s="556"/>
      <c r="AE134" s="189">
        <f t="shared" si="153"/>
        <v>0</v>
      </c>
      <c r="AF134" s="555"/>
      <c r="AG134" s="556"/>
      <c r="AH134" s="546"/>
      <c r="AI134" s="555"/>
      <c r="AJ134" s="556"/>
      <c r="AK134" s="547"/>
      <c r="AL134" s="555"/>
      <c r="AM134" s="556"/>
      <c r="AN134" s="546"/>
      <c r="AO134" s="555"/>
      <c r="AP134" s="556"/>
      <c r="AQ134" s="189">
        <f t="shared" si="154"/>
        <v>0</v>
      </c>
      <c r="AR134" s="555"/>
      <c r="AS134" s="556"/>
      <c r="AT134" s="189">
        <f t="shared" si="155"/>
        <v>0</v>
      </c>
      <c r="AU134" s="555"/>
      <c r="AV134" s="556"/>
      <c r="AW134" s="547">
        <v>0</v>
      </c>
      <c r="AX134" s="555"/>
      <c r="AY134" s="556"/>
      <c r="AZ134" s="730">
        <v>0</v>
      </c>
      <c r="BA134" s="555"/>
      <c r="BB134" s="556"/>
      <c r="BC134" s="546">
        <v>0</v>
      </c>
      <c r="BD134" s="555"/>
      <c r="BE134" s="556"/>
      <c r="BF134" s="189">
        <f t="shared" si="156"/>
        <v>0</v>
      </c>
      <c r="BG134" s="555"/>
      <c r="BH134" s="556"/>
      <c r="BI134" s="189">
        <f t="shared" si="157"/>
        <v>0</v>
      </c>
      <c r="BJ134" s="742"/>
      <c r="BK134" s="555"/>
      <c r="BL134" s="756">
        <v>0</v>
      </c>
      <c r="BM134" s="742"/>
      <c r="BN134" s="555"/>
      <c r="BO134" s="756">
        <v>0</v>
      </c>
      <c r="BP134" s="742"/>
      <c r="BQ134" s="555"/>
      <c r="BR134" s="546">
        <v>0</v>
      </c>
      <c r="BS134" s="763"/>
      <c r="BT134" s="558"/>
      <c r="BU134" s="88">
        <f t="shared" si="158"/>
        <v>0</v>
      </c>
      <c r="BV134" s="558"/>
      <c r="BW134" s="559"/>
      <c r="BX134" s="152">
        <f t="shared" si="159"/>
        <v>0</v>
      </c>
      <c r="BY134" s="480"/>
    </row>
    <row r="135" spans="2:77" ht="15.75" customHeight="1" x14ac:dyDescent="0.25">
      <c r="B135" s="783" t="s">
        <v>176</v>
      </c>
      <c r="C135" s="785" t="s">
        <v>177</v>
      </c>
      <c r="D135" s="468" t="s">
        <v>57</v>
      </c>
      <c r="E135" s="469">
        <f t="shared" si="113"/>
        <v>0</v>
      </c>
      <c r="F135" s="75">
        <f t="shared" si="114"/>
        <v>0</v>
      </c>
      <c r="G135" s="76"/>
      <c r="H135" s="78">
        <f t="shared" si="115"/>
        <v>0</v>
      </c>
      <c r="I135" s="78">
        <f t="shared" si="116"/>
        <v>0</v>
      </c>
      <c r="J135" s="76"/>
      <c r="K135" s="78">
        <f t="shared" si="117"/>
        <v>0</v>
      </c>
      <c r="L135" s="79">
        <f t="shared" si="118"/>
        <v>0</v>
      </c>
      <c r="M135" s="76"/>
      <c r="N135" s="78">
        <f t="shared" si="119"/>
        <v>0</v>
      </c>
      <c r="O135" s="470">
        <f t="shared" si="120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51"/>
        <v>0</v>
      </c>
      <c r="X135" s="604">
        <v>0</v>
      </c>
      <c r="Y135" s="707"/>
      <c r="Z135" s="604">
        <f t="shared" si="152"/>
        <v>0</v>
      </c>
      <c r="AA135" s="604">
        <v>0</v>
      </c>
      <c r="AB135" s="707"/>
      <c r="AC135" s="555"/>
      <c r="AD135" s="556"/>
      <c r="AE135" s="189">
        <f t="shared" si="153"/>
        <v>0</v>
      </c>
      <c r="AF135" s="555"/>
      <c r="AG135" s="556"/>
      <c r="AH135" s="546"/>
      <c r="AI135" s="555"/>
      <c r="AJ135" s="556"/>
      <c r="AK135" s="547"/>
      <c r="AL135" s="555"/>
      <c r="AM135" s="556"/>
      <c r="AN135" s="546"/>
      <c r="AO135" s="555"/>
      <c r="AP135" s="556"/>
      <c r="AQ135" s="189">
        <f t="shared" si="154"/>
        <v>0</v>
      </c>
      <c r="AR135" s="555"/>
      <c r="AS135" s="556"/>
      <c r="AT135" s="189">
        <f t="shared" si="155"/>
        <v>0</v>
      </c>
      <c r="AU135" s="555"/>
      <c r="AV135" s="556"/>
      <c r="AW135" s="547">
        <v>0</v>
      </c>
      <c r="AX135" s="555"/>
      <c r="AY135" s="556"/>
      <c r="AZ135" s="730">
        <v>0</v>
      </c>
      <c r="BA135" s="555"/>
      <c r="BB135" s="556"/>
      <c r="BC135" s="546">
        <v>0</v>
      </c>
      <c r="BD135" s="555"/>
      <c r="BE135" s="556"/>
      <c r="BF135" s="189">
        <f t="shared" si="156"/>
        <v>0</v>
      </c>
      <c r="BG135" s="555"/>
      <c r="BH135" s="556"/>
      <c r="BI135" s="189">
        <f t="shared" si="157"/>
        <v>0</v>
      </c>
      <c r="BJ135" s="742"/>
      <c r="BK135" s="555"/>
      <c r="BL135" s="756">
        <v>0</v>
      </c>
      <c r="BM135" s="742"/>
      <c r="BN135" s="555"/>
      <c r="BO135" s="756">
        <v>0</v>
      </c>
      <c r="BP135" s="742"/>
      <c r="BQ135" s="555"/>
      <c r="BR135" s="546">
        <v>0</v>
      </c>
      <c r="BS135" s="763"/>
      <c r="BT135" s="558"/>
      <c r="BU135" s="88">
        <f t="shared" si="158"/>
        <v>0</v>
      </c>
      <c r="BV135" s="558"/>
      <c r="BW135" s="559"/>
      <c r="BX135" s="152">
        <f t="shared" si="159"/>
        <v>0</v>
      </c>
      <c r="BY135" s="480"/>
    </row>
    <row r="136" spans="2:77" ht="15.75" customHeight="1" x14ac:dyDescent="0.25">
      <c r="B136" s="788"/>
      <c r="C136" s="789"/>
      <c r="D136" s="468" t="s">
        <v>32</v>
      </c>
      <c r="E136" s="469">
        <f t="shared" si="113"/>
        <v>0</v>
      </c>
      <c r="F136" s="75">
        <f t="shared" si="114"/>
        <v>0</v>
      </c>
      <c r="G136" s="76"/>
      <c r="H136" s="78">
        <f t="shared" si="115"/>
        <v>0</v>
      </c>
      <c r="I136" s="78">
        <f t="shared" si="116"/>
        <v>0</v>
      </c>
      <c r="J136" s="76"/>
      <c r="K136" s="78">
        <f t="shared" si="117"/>
        <v>0</v>
      </c>
      <c r="L136" s="79">
        <f t="shared" si="118"/>
        <v>0</v>
      </c>
      <c r="M136" s="76"/>
      <c r="N136" s="78">
        <f t="shared" si="119"/>
        <v>0</v>
      </c>
      <c r="O136" s="470">
        <f t="shared" si="120"/>
        <v>0</v>
      </c>
      <c r="P136" s="76"/>
      <c r="Q136" s="682"/>
      <c r="R136" s="682"/>
      <c r="S136" s="708"/>
      <c r="T136" s="604"/>
      <c r="U136" s="604"/>
      <c r="V136" s="707"/>
      <c r="W136" s="604">
        <f t="shared" si="151"/>
        <v>0</v>
      </c>
      <c r="X136" s="604">
        <v>0</v>
      </c>
      <c r="Y136" s="707"/>
      <c r="Z136" s="604">
        <f t="shared" si="152"/>
        <v>0</v>
      </c>
      <c r="AA136" s="604">
        <v>0</v>
      </c>
      <c r="AB136" s="707"/>
      <c r="AC136" s="555"/>
      <c r="AD136" s="556"/>
      <c r="AE136" s="189">
        <f t="shared" si="153"/>
        <v>0</v>
      </c>
      <c r="AF136" s="555"/>
      <c r="AG136" s="556"/>
      <c r="AH136" s="546"/>
      <c r="AI136" s="555"/>
      <c r="AJ136" s="556"/>
      <c r="AK136" s="547"/>
      <c r="AL136" s="555"/>
      <c r="AM136" s="556"/>
      <c r="AN136" s="546"/>
      <c r="AO136" s="555"/>
      <c r="AP136" s="556"/>
      <c r="AQ136" s="189">
        <f t="shared" si="154"/>
        <v>0</v>
      </c>
      <c r="AR136" s="555"/>
      <c r="AS136" s="556"/>
      <c r="AT136" s="189">
        <f t="shared" si="155"/>
        <v>0</v>
      </c>
      <c r="AU136" s="555"/>
      <c r="AV136" s="556"/>
      <c r="AW136" s="547">
        <v>0</v>
      </c>
      <c r="AX136" s="555"/>
      <c r="AY136" s="556"/>
      <c r="AZ136" s="730">
        <v>0</v>
      </c>
      <c r="BA136" s="555"/>
      <c r="BB136" s="556"/>
      <c r="BC136" s="546">
        <v>0</v>
      </c>
      <c r="BD136" s="555"/>
      <c r="BE136" s="556"/>
      <c r="BF136" s="189">
        <f t="shared" si="156"/>
        <v>0</v>
      </c>
      <c r="BG136" s="555"/>
      <c r="BH136" s="556"/>
      <c r="BI136" s="189">
        <f t="shared" si="157"/>
        <v>0</v>
      </c>
      <c r="BJ136" s="742"/>
      <c r="BK136" s="555"/>
      <c r="BL136" s="756">
        <v>0</v>
      </c>
      <c r="BM136" s="742"/>
      <c r="BN136" s="555"/>
      <c r="BO136" s="756">
        <v>0</v>
      </c>
      <c r="BP136" s="742"/>
      <c r="BQ136" s="555"/>
      <c r="BR136" s="546">
        <v>0</v>
      </c>
      <c r="BS136" s="763"/>
      <c r="BT136" s="558"/>
      <c r="BU136" s="88">
        <f t="shared" si="158"/>
        <v>0</v>
      </c>
      <c r="BV136" s="558"/>
      <c r="BW136" s="559"/>
      <c r="BX136" s="152">
        <f t="shared" si="159"/>
        <v>0</v>
      </c>
      <c r="BY136" s="480"/>
    </row>
    <row r="137" spans="2:77" ht="15.75" customHeight="1" x14ac:dyDescent="0.25">
      <c r="B137" s="783" t="s">
        <v>178</v>
      </c>
      <c r="C137" s="785" t="s">
        <v>179</v>
      </c>
      <c r="D137" s="468" t="s">
        <v>57</v>
      </c>
      <c r="E137" s="469">
        <f t="shared" si="113"/>
        <v>0</v>
      </c>
      <c r="F137" s="75">
        <f t="shared" si="114"/>
        <v>0</v>
      </c>
      <c r="G137" s="76" t="e">
        <f t="shared" ref="G137:G144" si="160">F137/E137</f>
        <v>#DIV/0!</v>
      </c>
      <c r="H137" s="78">
        <f t="shared" si="115"/>
        <v>0</v>
      </c>
      <c r="I137" s="78">
        <f t="shared" si="116"/>
        <v>0</v>
      </c>
      <c r="J137" s="76"/>
      <c r="K137" s="78">
        <f t="shared" si="117"/>
        <v>0</v>
      </c>
      <c r="L137" s="79">
        <f t="shared" si="118"/>
        <v>0</v>
      </c>
      <c r="M137" s="76"/>
      <c r="N137" s="78">
        <f t="shared" si="119"/>
        <v>0</v>
      </c>
      <c r="O137" s="470">
        <f t="shared" si="120"/>
        <v>0</v>
      </c>
      <c r="P137" s="76"/>
      <c r="Q137" s="682">
        <f t="shared" ref="Q137:Q144" si="161">R137+S137</f>
        <v>0</v>
      </c>
      <c r="R137" s="682">
        <v>0</v>
      </c>
      <c r="S137" s="708"/>
      <c r="T137" s="604">
        <f t="shared" ref="T137:T144" si="162">U137+V137</f>
        <v>0</v>
      </c>
      <c r="U137" s="604">
        <v>0</v>
      </c>
      <c r="V137" s="707"/>
      <c r="W137" s="604">
        <f t="shared" si="151"/>
        <v>0</v>
      </c>
      <c r="X137" s="604">
        <v>0</v>
      </c>
      <c r="Y137" s="707"/>
      <c r="Z137" s="604">
        <f t="shared" si="152"/>
        <v>0</v>
      </c>
      <c r="AA137" s="604">
        <v>0</v>
      </c>
      <c r="AB137" s="707">
        <v>0</v>
      </c>
      <c r="AC137" s="555">
        <f t="shared" ref="AC137:AC144" si="163">AD137+AE137</f>
        <v>0</v>
      </c>
      <c r="AD137" s="556">
        <v>0</v>
      </c>
      <c r="AE137" s="189">
        <f t="shared" si="153"/>
        <v>0</v>
      </c>
      <c r="AF137" s="555">
        <f t="shared" ref="AF137:AF144" si="164">AG137+AH137</f>
        <v>0</v>
      </c>
      <c r="AG137" s="556">
        <v>0</v>
      </c>
      <c r="AH137" s="546">
        <v>0</v>
      </c>
      <c r="AI137" s="555">
        <f t="shared" ref="AI137:AI144" si="165">AJ137+AK137</f>
        <v>0</v>
      </c>
      <c r="AJ137" s="556">
        <v>0</v>
      </c>
      <c r="AK137" s="547">
        <v>0</v>
      </c>
      <c r="AL137" s="555">
        <f t="shared" ref="AL137:AL144" si="166">AM137+AN137</f>
        <v>0</v>
      </c>
      <c r="AM137" s="556">
        <v>0</v>
      </c>
      <c r="AN137" s="546">
        <v>0</v>
      </c>
      <c r="AO137" s="555">
        <f t="shared" ref="AO137:AO144" si="167">AP137+AQ137</f>
        <v>0</v>
      </c>
      <c r="AP137" s="556">
        <v>0</v>
      </c>
      <c r="AQ137" s="189">
        <f t="shared" si="154"/>
        <v>0</v>
      </c>
      <c r="AR137" s="555">
        <f t="shared" ref="AR137:AR144" si="168">AS137+AT137</f>
        <v>0</v>
      </c>
      <c r="AS137" s="556">
        <v>0</v>
      </c>
      <c r="AT137" s="189">
        <f t="shared" si="155"/>
        <v>0</v>
      </c>
      <c r="AU137" s="555">
        <f t="shared" ref="AU137:AU144" si="169">AV137+AW137</f>
        <v>0</v>
      </c>
      <c r="AV137" s="556">
        <v>0</v>
      </c>
      <c r="AW137" s="547">
        <v>0</v>
      </c>
      <c r="AX137" s="555">
        <f t="shared" ref="AX137:AX144" si="170">AY137+AZ137</f>
        <v>0</v>
      </c>
      <c r="AY137" s="556">
        <v>0</v>
      </c>
      <c r="AZ137" s="730">
        <v>0</v>
      </c>
      <c r="BA137" s="555">
        <f t="shared" ref="BA137:BA144" si="171">BB137+BC137</f>
        <v>0</v>
      </c>
      <c r="BB137" s="556">
        <v>0</v>
      </c>
      <c r="BC137" s="546">
        <v>0</v>
      </c>
      <c r="BD137" s="555">
        <f t="shared" ref="BD137:BD144" si="172">BE137+BF137</f>
        <v>0</v>
      </c>
      <c r="BE137" s="556">
        <v>0</v>
      </c>
      <c r="BF137" s="189">
        <f t="shared" si="156"/>
        <v>0</v>
      </c>
      <c r="BG137" s="555">
        <f t="shared" ref="BG137:BG144" si="173">BH137+BI137</f>
        <v>0</v>
      </c>
      <c r="BH137" s="556">
        <v>0</v>
      </c>
      <c r="BI137" s="189">
        <f t="shared" si="157"/>
        <v>0</v>
      </c>
      <c r="BJ137" s="742">
        <f t="shared" ref="BJ137:BJ144" si="174">BK137+BL137</f>
        <v>0</v>
      </c>
      <c r="BK137" s="555">
        <v>0</v>
      </c>
      <c r="BL137" s="756">
        <v>0</v>
      </c>
      <c r="BM137" s="742">
        <f t="shared" ref="BM137:BM144" si="175">BN137+BO137</f>
        <v>0</v>
      </c>
      <c r="BN137" s="555">
        <v>0</v>
      </c>
      <c r="BO137" s="756">
        <v>0</v>
      </c>
      <c r="BP137" s="742">
        <f t="shared" ref="BP137:BP144" si="176">BQ137+BR137</f>
        <v>0</v>
      </c>
      <c r="BQ137" s="555">
        <v>0</v>
      </c>
      <c r="BR137" s="546">
        <v>0</v>
      </c>
      <c r="BS137" s="763">
        <f t="shared" ref="BS137:BS144" si="177">BT137+BU137</f>
        <v>0</v>
      </c>
      <c r="BT137" s="558">
        <v>0</v>
      </c>
      <c r="BU137" s="88">
        <f t="shared" si="158"/>
        <v>0</v>
      </c>
      <c r="BV137" s="558">
        <f t="shared" ref="BV137:BV144" si="178">BW137+BX137</f>
        <v>0</v>
      </c>
      <c r="BW137" s="559">
        <v>0</v>
      </c>
      <c r="BX137" s="152">
        <f t="shared" si="159"/>
        <v>0</v>
      </c>
      <c r="BY137" s="480"/>
    </row>
    <row r="138" spans="2:77" s="597" customFormat="1" ht="15.75" customHeight="1" x14ac:dyDescent="0.25">
      <c r="B138" s="788"/>
      <c r="C138" s="789"/>
      <c r="D138" s="577" t="s">
        <v>32</v>
      </c>
      <c r="E138" s="578">
        <f t="shared" si="113"/>
        <v>0</v>
      </c>
      <c r="F138" s="579">
        <f t="shared" si="114"/>
        <v>0</v>
      </c>
      <c r="G138" s="580" t="e">
        <f t="shared" si="160"/>
        <v>#DIV/0!</v>
      </c>
      <c r="H138" s="581">
        <f t="shared" si="115"/>
        <v>0</v>
      </c>
      <c r="I138" s="581">
        <f t="shared" si="116"/>
        <v>0</v>
      </c>
      <c r="J138" s="580"/>
      <c r="K138" s="581">
        <f t="shared" si="117"/>
        <v>0</v>
      </c>
      <c r="L138" s="582">
        <f t="shared" si="118"/>
        <v>0</v>
      </c>
      <c r="M138" s="580"/>
      <c r="N138" s="581">
        <f t="shared" si="119"/>
        <v>0</v>
      </c>
      <c r="O138" s="583">
        <f t="shared" si="120"/>
        <v>0</v>
      </c>
      <c r="P138" s="580"/>
      <c r="Q138" s="709">
        <f t="shared" si="161"/>
        <v>0</v>
      </c>
      <c r="R138" s="709">
        <v>0</v>
      </c>
      <c r="S138" s="708">
        <f>S137*0.25</f>
        <v>0</v>
      </c>
      <c r="T138" s="710">
        <f t="shared" si="162"/>
        <v>0</v>
      </c>
      <c r="U138" s="710">
        <v>0</v>
      </c>
      <c r="V138" s="707"/>
      <c r="W138" s="710">
        <f t="shared" si="151"/>
        <v>0</v>
      </c>
      <c r="X138" s="710">
        <v>0</v>
      </c>
      <c r="Y138" s="707"/>
      <c r="Z138" s="710">
        <f t="shared" si="152"/>
        <v>0</v>
      </c>
      <c r="AA138" s="710">
        <v>0</v>
      </c>
      <c r="AB138" s="707"/>
      <c r="AC138" s="588">
        <f t="shared" si="163"/>
        <v>0</v>
      </c>
      <c r="AD138" s="589">
        <v>0</v>
      </c>
      <c r="AE138" s="590">
        <f t="shared" si="153"/>
        <v>0</v>
      </c>
      <c r="AF138" s="588">
        <f t="shared" si="164"/>
        <v>0</v>
      </c>
      <c r="AG138" s="589">
        <v>0</v>
      </c>
      <c r="AH138" s="546"/>
      <c r="AI138" s="588">
        <f t="shared" si="165"/>
        <v>0</v>
      </c>
      <c r="AJ138" s="589">
        <v>0</v>
      </c>
      <c r="AK138" s="587"/>
      <c r="AL138" s="588">
        <f t="shared" si="166"/>
        <v>0</v>
      </c>
      <c r="AM138" s="589">
        <v>0</v>
      </c>
      <c r="AN138" s="546"/>
      <c r="AO138" s="588">
        <f t="shared" si="167"/>
        <v>0</v>
      </c>
      <c r="AP138" s="589">
        <v>0</v>
      </c>
      <c r="AQ138" s="590">
        <f t="shared" si="154"/>
        <v>0</v>
      </c>
      <c r="AR138" s="588">
        <f t="shared" si="168"/>
        <v>0</v>
      </c>
      <c r="AS138" s="589">
        <v>0</v>
      </c>
      <c r="AT138" s="590">
        <f t="shared" si="155"/>
        <v>0</v>
      </c>
      <c r="AU138" s="588">
        <f t="shared" si="169"/>
        <v>0</v>
      </c>
      <c r="AV138" s="589">
        <v>0</v>
      </c>
      <c r="AW138" s="587">
        <v>0</v>
      </c>
      <c r="AX138" s="588">
        <f t="shared" si="170"/>
        <v>0</v>
      </c>
      <c r="AY138" s="589">
        <v>0</v>
      </c>
      <c r="AZ138" s="730">
        <v>0</v>
      </c>
      <c r="BA138" s="588">
        <f t="shared" si="171"/>
        <v>0</v>
      </c>
      <c r="BB138" s="589">
        <v>0</v>
      </c>
      <c r="BC138" s="546">
        <v>0</v>
      </c>
      <c r="BD138" s="588">
        <f t="shared" si="172"/>
        <v>0</v>
      </c>
      <c r="BE138" s="589">
        <v>0</v>
      </c>
      <c r="BF138" s="590">
        <f t="shared" si="156"/>
        <v>0</v>
      </c>
      <c r="BG138" s="588">
        <f t="shared" si="173"/>
        <v>0</v>
      </c>
      <c r="BH138" s="589">
        <v>0</v>
      </c>
      <c r="BI138" s="590">
        <f t="shared" si="157"/>
        <v>0</v>
      </c>
      <c r="BJ138" s="743">
        <f t="shared" si="174"/>
        <v>0</v>
      </c>
      <c r="BK138" s="588">
        <v>0</v>
      </c>
      <c r="BL138" s="756">
        <v>0</v>
      </c>
      <c r="BM138" s="743">
        <f t="shared" si="175"/>
        <v>0</v>
      </c>
      <c r="BN138" s="588">
        <v>0</v>
      </c>
      <c r="BO138" s="756">
        <v>0</v>
      </c>
      <c r="BP138" s="743">
        <f t="shared" si="176"/>
        <v>0</v>
      </c>
      <c r="BQ138" s="588">
        <v>0</v>
      </c>
      <c r="BR138" s="546">
        <v>0</v>
      </c>
      <c r="BS138" s="764">
        <f t="shared" si="177"/>
        <v>0</v>
      </c>
      <c r="BT138" s="592">
        <v>0</v>
      </c>
      <c r="BU138" s="594">
        <f t="shared" si="158"/>
        <v>0</v>
      </c>
      <c r="BV138" s="592">
        <f t="shared" si="178"/>
        <v>0</v>
      </c>
      <c r="BW138" s="593">
        <v>0</v>
      </c>
      <c r="BX138" s="595">
        <f t="shared" si="159"/>
        <v>0</v>
      </c>
      <c r="BY138" s="596"/>
    </row>
    <row r="139" spans="2:77" s="597" customFormat="1" ht="15.75" customHeight="1" x14ac:dyDescent="0.25">
      <c r="B139" s="779" t="s">
        <v>180</v>
      </c>
      <c r="C139" s="781" t="s">
        <v>181</v>
      </c>
      <c r="D139" s="577" t="s">
        <v>57</v>
      </c>
      <c r="E139" s="578">
        <f t="shared" si="113"/>
        <v>5500</v>
      </c>
      <c r="F139" s="579">
        <f t="shared" si="114"/>
        <v>1825</v>
      </c>
      <c r="G139" s="580">
        <f t="shared" si="160"/>
        <v>0.33181818181818185</v>
      </c>
      <c r="H139" s="581">
        <f t="shared" si="115"/>
        <v>1212</v>
      </c>
      <c r="I139" s="581">
        <f t="shared" si="116"/>
        <v>3037</v>
      </c>
      <c r="J139" s="580">
        <f t="shared" ref="J139:J144" si="179">I139/E139</f>
        <v>0.55218181818181822</v>
      </c>
      <c r="K139" s="581">
        <f t="shared" si="117"/>
        <v>1954</v>
      </c>
      <c r="L139" s="582">
        <f t="shared" si="118"/>
        <v>4991</v>
      </c>
      <c r="M139" s="580">
        <f t="shared" ref="M139:M144" si="180">L139/E139</f>
        <v>0.9074545454545454</v>
      </c>
      <c r="N139" s="581">
        <f t="shared" si="119"/>
        <v>1649</v>
      </c>
      <c r="O139" s="583">
        <f t="shared" si="120"/>
        <v>6640</v>
      </c>
      <c r="P139" s="580">
        <f t="shared" ref="P139:P144" si="181">O139/E139</f>
        <v>1.2072727272727273</v>
      </c>
      <c r="Q139" s="709">
        <f t="shared" si="161"/>
        <v>5500</v>
      </c>
      <c r="R139" s="709">
        <v>0</v>
      </c>
      <c r="S139" s="708">
        <v>5500</v>
      </c>
      <c r="T139" s="710">
        <f t="shared" si="162"/>
        <v>594</v>
      </c>
      <c r="U139" s="710">
        <v>0</v>
      </c>
      <c r="V139" s="707">
        <v>594</v>
      </c>
      <c r="W139" s="710">
        <f t="shared" si="151"/>
        <v>806</v>
      </c>
      <c r="X139" s="710">
        <v>0</v>
      </c>
      <c r="Y139" s="707">
        <v>806</v>
      </c>
      <c r="Z139" s="710">
        <f t="shared" si="152"/>
        <v>425</v>
      </c>
      <c r="AA139" s="710">
        <v>0</v>
      </c>
      <c r="AB139" s="707">
        <v>425</v>
      </c>
      <c r="AC139" s="588">
        <f t="shared" si="163"/>
        <v>1825</v>
      </c>
      <c r="AD139" s="589">
        <v>0</v>
      </c>
      <c r="AE139" s="590">
        <f t="shared" si="153"/>
        <v>1825</v>
      </c>
      <c r="AF139" s="588">
        <f t="shared" si="164"/>
        <v>404</v>
      </c>
      <c r="AG139" s="589">
        <v>0</v>
      </c>
      <c r="AH139" s="546">
        <v>404</v>
      </c>
      <c r="AI139" s="588">
        <f t="shared" si="165"/>
        <v>391</v>
      </c>
      <c r="AJ139" s="589">
        <v>0</v>
      </c>
      <c r="AK139" s="587">
        <v>391</v>
      </c>
      <c r="AL139" s="588">
        <f t="shared" si="166"/>
        <v>417</v>
      </c>
      <c r="AM139" s="589">
        <v>0</v>
      </c>
      <c r="AN139" s="546">
        <v>417</v>
      </c>
      <c r="AO139" s="588">
        <f t="shared" si="167"/>
        <v>1212</v>
      </c>
      <c r="AP139" s="589">
        <v>0</v>
      </c>
      <c r="AQ139" s="590">
        <f t="shared" si="154"/>
        <v>1212</v>
      </c>
      <c r="AR139" s="588">
        <f t="shared" si="168"/>
        <v>3037</v>
      </c>
      <c r="AS139" s="589">
        <v>0</v>
      </c>
      <c r="AT139" s="590">
        <f t="shared" si="155"/>
        <v>3037</v>
      </c>
      <c r="AU139" s="588">
        <f t="shared" si="169"/>
        <v>473</v>
      </c>
      <c r="AV139" s="589">
        <v>0</v>
      </c>
      <c r="AW139" s="587">
        <v>473</v>
      </c>
      <c r="AX139" s="588">
        <f t="shared" si="170"/>
        <v>779</v>
      </c>
      <c r="AY139" s="589">
        <v>0</v>
      </c>
      <c r="AZ139" s="730">
        <v>779</v>
      </c>
      <c r="BA139" s="588">
        <f t="shared" si="171"/>
        <v>702</v>
      </c>
      <c r="BB139" s="589">
        <v>0</v>
      </c>
      <c r="BC139" s="546">
        <v>702</v>
      </c>
      <c r="BD139" s="588">
        <f t="shared" si="172"/>
        <v>1954</v>
      </c>
      <c r="BE139" s="589">
        <v>0</v>
      </c>
      <c r="BF139" s="590">
        <f t="shared" si="156"/>
        <v>1954</v>
      </c>
      <c r="BG139" s="588">
        <f t="shared" si="173"/>
        <v>4991</v>
      </c>
      <c r="BH139" s="589">
        <v>0</v>
      </c>
      <c r="BI139" s="590">
        <f t="shared" si="157"/>
        <v>4991</v>
      </c>
      <c r="BJ139" s="743">
        <f t="shared" si="174"/>
        <v>482</v>
      </c>
      <c r="BK139" s="588">
        <v>0</v>
      </c>
      <c r="BL139" s="756">
        <v>482</v>
      </c>
      <c r="BM139" s="743">
        <f t="shared" si="175"/>
        <v>590</v>
      </c>
      <c r="BN139" s="588">
        <v>0</v>
      </c>
      <c r="BO139" s="756">
        <v>590</v>
      </c>
      <c r="BP139" s="743">
        <f t="shared" si="176"/>
        <v>577</v>
      </c>
      <c r="BQ139" s="588">
        <v>0</v>
      </c>
      <c r="BR139" s="546">
        <v>577</v>
      </c>
      <c r="BS139" s="764">
        <f t="shared" si="177"/>
        <v>1649</v>
      </c>
      <c r="BT139" s="592">
        <v>0</v>
      </c>
      <c r="BU139" s="594">
        <f t="shared" si="158"/>
        <v>1649</v>
      </c>
      <c r="BV139" s="592">
        <f t="shared" si="178"/>
        <v>6640</v>
      </c>
      <c r="BW139" s="593">
        <v>0</v>
      </c>
      <c r="BX139" s="595">
        <f t="shared" si="159"/>
        <v>6640</v>
      </c>
      <c r="BY139" s="596">
        <f t="shared" ref="BY139:BY144" si="182">BV139/Q139</f>
        <v>1.2072727272727273</v>
      </c>
    </row>
    <row r="140" spans="2:77" s="597" customFormat="1" ht="15.75" customHeight="1" x14ac:dyDescent="0.25">
      <c r="B140" s="780"/>
      <c r="C140" s="782"/>
      <c r="D140" s="577" t="s">
        <v>32</v>
      </c>
      <c r="E140" s="578">
        <f t="shared" si="113"/>
        <v>385.00000000000006</v>
      </c>
      <c r="F140" s="579">
        <f t="shared" si="114"/>
        <v>109.99700000000001</v>
      </c>
      <c r="G140" s="580">
        <f t="shared" si="160"/>
        <v>0.28570649350649352</v>
      </c>
      <c r="H140" s="581">
        <f t="shared" si="115"/>
        <v>82.712000000000003</v>
      </c>
      <c r="I140" s="581">
        <f t="shared" si="116"/>
        <v>192.709</v>
      </c>
      <c r="J140" s="580">
        <f t="shared" si="179"/>
        <v>0.50054285714285707</v>
      </c>
      <c r="K140" s="581">
        <f t="shared" si="117"/>
        <v>131.71700000000001</v>
      </c>
      <c r="L140" s="582">
        <f t="shared" si="118"/>
        <v>324.42600000000004</v>
      </c>
      <c r="M140" s="580">
        <f t="shared" si="180"/>
        <v>0.84266493506493501</v>
      </c>
      <c r="N140" s="581">
        <f t="shared" si="119"/>
        <v>109.19</v>
      </c>
      <c r="O140" s="583">
        <f t="shared" si="120"/>
        <v>433.61600000000004</v>
      </c>
      <c r="P140" s="580">
        <f t="shared" si="181"/>
        <v>1.1262753246753245</v>
      </c>
      <c r="Q140" s="709">
        <f t="shared" si="161"/>
        <v>385.00000000000006</v>
      </c>
      <c r="R140" s="709">
        <v>0</v>
      </c>
      <c r="S140" s="708">
        <f>S139*0.07</f>
        <v>385.00000000000006</v>
      </c>
      <c r="T140" s="710">
        <f t="shared" si="162"/>
        <v>35.636000000000003</v>
      </c>
      <c r="U140" s="710">
        <v>0</v>
      </c>
      <c r="V140" s="707">
        <v>35.636000000000003</v>
      </c>
      <c r="W140" s="710">
        <f t="shared" si="151"/>
        <v>48.156999999999996</v>
      </c>
      <c r="X140" s="710">
        <v>0</v>
      </c>
      <c r="Y140" s="707">
        <v>48.156999999999996</v>
      </c>
      <c r="Z140" s="710">
        <f t="shared" si="152"/>
        <v>26.204000000000001</v>
      </c>
      <c r="AA140" s="710">
        <v>0</v>
      </c>
      <c r="AB140" s="707">
        <v>26.204000000000001</v>
      </c>
      <c r="AC140" s="588">
        <f t="shared" si="163"/>
        <v>109.99700000000001</v>
      </c>
      <c r="AD140" s="589">
        <v>0</v>
      </c>
      <c r="AE140" s="590">
        <f t="shared" si="153"/>
        <v>109.99700000000001</v>
      </c>
      <c r="AF140" s="588">
        <f t="shared" si="164"/>
        <v>22.443999999999999</v>
      </c>
      <c r="AG140" s="589">
        <v>0</v>
      </c>
      <c r="AH140" s="546">
        <v>22.443999999999999</v>
      </c>
      <c r="AI140" s="588">
        <f t="shared" si="165"/>
        <v>25.542000000000002</v>
      </c>
      <c r="AJ140" s="589">
        <v>0</v>
      </c>
      <c r="AK140" s="587">
        <v>25.542000000000002</v>
      </c>
      <c r="AL140" s="588">
        <f t="shared" si="166"/>
        <v>34.725999999999999</v>
      </c>
      <c r="AM140" s="589">
        <v>0</v>
      </c>
      <c r="AN140" s="546">
        <v>34.725999999999999</v>
      </c>
      <c r="AO140" s="588">
        <f t="shared" si="167"/>
        <v>82.712000000000003</v>
      </c>
      <c r="AP140" s="589">
        <v>0</v>
      </c>
      <c r="AQ140" s="590">
        <f t="shared" si="154"/>
        <v>82.712000000000003</v>
      </c>
      <c r="AR140" s="588">
        <f t="shared" si="168"/>
        <v>192.709</v>
      </c>
      <c r="AS140" s="589">
        <v>0</v>
      </c>
      <c r="AT140" s="590">
        <f t="shared" si="155"/>
        <v>192.709</v>
      </c>
      <c r="AU140" s="588">
        <f t="shared" si="169"/>
        <v>32.262</v>
      </c>
      <c r="AV140" s="589">
        <v>0</v>
      </c>
      <c r="AW140" s="587">
        <v>32.262</v>
      </c>
      <c r="AX140" s="588">
        <f t="shared" si="170"/>
        <v>49.43</v>
      </c>
      <c r="AY140" s="589">
        <v>0</v>
      </c>
      <c r="AZ140" s="730">
        <v>49.43</v>
      </c>
      <c r="BA140" s="588">
        <f t="shared" si="171"/>
        <v>50.024999999999999</v>
      </c>
      <c r="BB140" s="589">
        <v>0</v>
      </c>
      <c r="BC140" s="546">
        <v>50.024999999999999</v>
      </c>
      <c r="BD140" s="588">
        <f t="shared" si="172"/>
        <v>131.71700000000001</v>
      </c>
      <c r="BE140" s="589">
        <v>0</v>
      </c>
      <c r="BF140" s="590">
        <f t="shared" si="156"/>
        <v>131.71700000000001</v>
      </c>
      <c r="BG140" s="588">
        <f t="shared" si="173"/>
        <v>324.42600000000004</v>
      </c>
      <c r="BH140" s="589">
        <v>0</v>
      </c>
      <c r="BI140" s="590">
        <f t="shared" si="157"/>
        <v>324.42600000000004</v>
      </c>
      <c r="BJ140" s="743">
        <f t="shared" si="174"/>
        <v>32.548000000000002</v>
      </c>
      <c r="BK140" s="588">
        <v>0</v>
      </c>
      <c r="BL140" s="756">
        <v>32.548000000000002</v>
      </c>
      <c r="BM140" s="743">
        <f t="shared" si="175"/>
        <v>38.685000000000002</v>
      </c>
      <c r="BN140" s="588">
        <v>0</v>
      </c>
      <c r="BO140" s="756">
        <v>38.685000000000002</v>
      </c>
      <c r="BP140" s="743">
        <f t="shared" si="176"/>
        <v>37.957000000000001</v>
      </c>
      <c r="BQ140" s="588">
        <v>0</v>
      </c>
      <c r="BR140" s="546">
        <v>37.957000000000001</v>
      </c>
      <c r="BS140" s="764">
        <f t="shared" si="177"/>
        <v>109.19</v>
      </c>
      <c r="BT140" s="592">
        <v>0</v>
      </c>
      <c r="BU140" s="594">
        <f t="shared" si="158"/>
        <v>109.19</v>
      </c>
      <c r="BV140" s="592">
        <f t="shared" si="178"/>
        <v>433.61600000000004</v>
      </c>
      <c r="BW140" s="593">
        <v>0</v>
      </c>
      <c r="BX140" s="595">
        <f t="shared" si="159"/>
        <v>433.61600000000004</v>
      </c>
      <c r="BY140" s="596">
        <f t="shared" si="182"/>
        <v>1.1262753246753245</v>
      </c>
    </row>
    <row r="141" spans="2:77" s="597" customFormat="1" ht="15.75" customHeight="1" x14ac:dyDescent="0.25">
      <c r="B141" s="779" t="s">
        <v>182</v>
      </c>
      <c r="C141" s="781" t="s">
        <v>183</v>
      </c>
      <c r="D141" s="577" t="s">
        <v>57</v>
      </c>
      <c r="E141" s="578">
        <f t="shared" si="113"/>
        <v>300</v>
      </c>
      <c r="F141" s="579">
        <f t="shared" si="114"/>
        <v>14</v>
      </c>
      <c r="G141" s="580">
        <f t="shared" si="160"/>
        <v>4.6666666666666669E-2</v>
      </c>
      <c r="H141" s="581">
        <f t="shared" si="115"/>
        <v>0</v>
      </c>
      <c r="I141" s="581">
        <f t="shared" si="116"/>
        <v>14</v>
      </c>
      <c r="J141" s="580">
        <f t="shared" si="179"/>
        <v>4.6666666666666669E-2</v>
      </c>
      <c r="K141" s="581">
        <f t="shared" si="117"/>
        <v>101</v>
      </c>
      <c r="L141" s="582">
        <f t="shared" si="118"/>
        <v>115</v>
      </c>
      <c r="M141" s="580">
        <f t="shared" si="180"/>
        <v>0.38333333333333336</v>
      </c>
      <c r="N141" s="581">
        <f t="shared" si="119"/>
        <v>84</v>
      </c>
      <c r="O141" s="583">
        <f t="shared" si="120"/>
        <v>199</v>
      </c>
      <c r="P141" s="580">
        <f t="shared" si="181"/>
        <v>0.66333333333333333</v>
      </c>
      <c r="Q141" s="709">
        <f t="shared" si="161"/>
        <v>300</v>
      </c>
      <c r="R141" s="709">
        <v>0</v>
      </c>
      <c r="S141" s="708">
        <v>300</v>
      </c>
      <c r="T141" s="710">
        <f t="shared" si="162"/>
        <v>7</v>
      </c>
      <c r="U141" s="710">
        <v>0</v>
      </c>
      <c r="V141" s="707">
        <v>7</v>
      </c>
      <c r="W141" s="710">
        <f t="shared" si="151"/>
        <v>0</v>
      </c>
      <c r="X141" s="710">
        <v>0</v>
      </c>
      <c r="Y141" s="707"/>
      <c r="Z141" s="710">
        <f t="shared" si="152"/>
        <v>7</v>
      </c>
      <c r="AA141" s="710">
        <v>0</v>
      </c>
      <c r="AB141" s="707">
        <v>7</v>
      </c>
      <c r="AC141" s="588">
        <f t="shared" si="163"/>
        <v>14</v>
      </c>
      <c r="AD141" s="589">
        <v>0</v>
      </c>
      <c r="AE141" s="590">
        <f t="shared" si="153"/>
        <v>14</v>
      </c>
      <c r="AF141" s="588">
        <f t="shared" si="164"/>
        <v>0</v>
      </c>
      <c r="AG141" s="589">
        <v>0</v>
      </c>
      <c r="AH141" s="546"/>
      <c r="AI141" s="588">
        <f t="shared" si="165"/>
        <v>0</v>
      </c>
      <c r="AJ141" s="589">
        <v>0</v>
      </c>
      <c r="AK141" s="587"/>
      <c r="AL141" s="588">
        <f t="shared" si="166"/>
        <v>0</v>
      </c>
      <c r="AM141" s="589">
        <v>0</v>
      </c>
      <c r="AN141" s="546"/>
      <c r="AO141" s="588">
        <f t="shared" si="167"/>
        <v>0</v>
      </c>
      <c r="AP141" s="589">
        <v>0</v>
      </c>
      <c r="AQ141" s="590">
        <f t="shared" si="154"/>
        <v>0</v>
      </c>
      <c r="AR141" s="588">
        <f t="shared" si="168"/>
        <v>14</v>
      </c>
      <c r="AS141" s="589">
        <v>0</v>
      </c>
      <c r="AT141" s="590">
        <f t="shared" si="155"/>
        <v>14</v>
      </c>
      <c r="AU141" s="588">
        <f t="shared" si="169"/>
        <v>31</v>
      </c>
      <c r="AV141" s="589">
        <v>0</v>
      </c>
      <c r="AW141" s="587">
        <v>31</v>
      </c>
      <c r="AX141" s="588">
        <f t="shared" si="170"/>
        <v>40</v>
      </c>
      <c r="AY141" s="589">
        <v>0</v>
      </c>
      <c r="AZ141" s="730">
        <v>40</v>
      </c>
      <c r="BA141" s="588">
        <f t="shared" si="171"/>
        <v>30</v>
      </c>
      <c r="BB141" s="589">
        <v>0</v>
      </c>
      <c r="BC141" s="546">
        <v>30</v>
      </c>
      <c r="BD141" s="588">
        <f t="shared" si="172"/>
        <v>101</v>
      </c>
      <c r="BE141" s="589">
        <v>0</v>
      </c>
      <c r="BF141" s="590">
        <f t="shared" si="156"/>
        <v>101</v>
      </c>
      <c r="BG141" s="588">
        <f t="shared" si="173"/>
        <v>115</v>
      </c>
      <c r="BH141" s="589">
        <v>0</v>
      </c>
      <c r="BI141" s="590">
        <f t="shared" si="157"/>
        <v>115</v>
      </c>
      <c r="BJ141" s="743">
        <f t="shared" si="174"/>
        <v>42</v>
      </c>
      <c r="BK141" s="588">
        <v>0</v>
      </c>
      <c r="BL141" s="756">
        <v>42</v>
      </c>
      <c r="BM141" s="743">
        <f t="shared" si="175"/>
        <v>0</v>
      </c>
      <c r="BN141" s="588">
        <v>0</v>
      </c>
      <c r="BO141" s="756"/>
      <c r="BP141" s="743">
        <f t="shared" si="176"/>
        <v>42</v>
      </c>
      <c r="BQ141" s="588">
        <v>0</v>
      </c>
      <c r="BR141" s="546">
        <v>42</v>
      </c>
      <c r="BS141" s="764">
        <f t="shared" si="177"/>
        <v>84</v>
      </c>
      <c r="BT141" s="592">
        <v>0</v>
      </c>
      <c r="BU141" s="594">
        <f t="shared" si="158"/>
        <v>84</v>
      </c>
      <c r="BV141" s="592">
        <f t="shared" si="178"/>
        <v>199</v>
      </c>
      <c r="BW141" s="593">
        <v>0</v>
      </c>
      <c r="BX141" s="595">
        <f t="shared" si="159"/>
        <v>199</v>
      </c>
      <c r="BY141" s="596">
        <f t="shared" si="182"/>
        <v>0.66333333333333333</v>
      </c>
    </row>
    <row r="142" spans="2:77" s="597" customFormat="1" ht="15.75" customHeight="1" x14ac:dyDescent="0.25">
      <c r="B142" s="780"/>
      <c r="C142" s="782"/>
      <c r="D142" s="598" t="s">
        <v>32</v>
      </c>
      <c r="E142" s="578">
        <f t="shared" si="113"/>
        <v>27</v>
      </c>
      <c r="F142" s="579">
        <f t="shared" si="114"/>
        <v>1.0980000000000001</v>
      </c>
      <c r="G142" s="580">
        <f t="shared" si="160"/>
        <v>4.066666666666667E-2</v>
      </c>
      <c r="H142" s="581">
        <f t="shared" si="115"/>
        <v>0</v>
      </c>
      <c r="I142" s="581">
        <f t="shared" si="116"/>
        <v>1.0980000000000001</v>
      </c>
      <c r="J142" s="580">
        <f t="shared" si="179"/>
        <v>4.066666666666667E-2</v>
      </c>
      <c r="K142" s="581">
        <f t="shared" si="117"/>
        <v>8.911999999999999</v>
      </c>
      <c r="L142" s="582">
        <f t="shared" si="118"/>
        <v>10.01</v>
      </c>
      <c r="M142" s="580">
        <f t="shared" si="180"/>
        <v>0.37074074074074076</v>
      </c>
      <c r="N142" s="581">
        <f t="shared" si="119"/>
        <v>5.4219999999999997</v>
      </c>
      <c r="O142" s="583">
        <f t="shared" si="120"/>
        <v>15.431999999999999</v>
      </c>
      <c r="P142" s="580">
        <f t="shared" si="181"/>
        <v>0.57155555555555548</v>
      </c>
      <c r="Q142" s="709">
        <f t="shared" si="161"/>
        <v>27</v>
      </c>
      <c r="R142" s="709">
        <v>0</v>
      </c>
      <c r="S142" s="708">
        <f>S141*0.09</f>
        <v>27</v>
      </c>
      <c r="T142" s="710">
        <f t="shared" si="162"/>
        <v>0.20399999999999999</v>
      </c>
      <c r="U142" s="710">
        <v>0</v>
      </c>
      <c r="V142" s="707">
        <v>0.20399999999999999</v>
      </c>
      <c r="W142" s="710">
        <f t="shared" si="151"/>
        <v>0</v>
      </c>
      <c r="X142" s="710">
        <v>0</v>
      </c>
      <c r="Y142" s="707"/>
      <c r="Z142" s="710">
        <f t="shared" si="152"/>
        <v>0.89400000000000002</v>
      </c>
      <c r="AA142" s="710">
        <v>0</v>
      </c>
      <c r="AB142" s="707">
        <v>0.89400000000000002</v>
      </c>
      <c r="AC142" s="599">
        <f t="shared" si="163"/>
        <v>1.0980000000000001</v>
      </c>
      <c r="AD142" s="600">
        <v>0</v>
      </c>
      <c r="AE142" s="590">
        <f t="shared" si="153"/>
        <v>1.0980000000000001</v>
      </c>
      <c r="AF142" s="599">
        <f t="shared" si="164"/>
        <v>0</v>
      </c>
      <c r="AG142" s="600">
        <v>0</v>
      </c>
      <c r="AH142" s="546"/>
      <c r="AI142" s="599">
        <f t="shared" si="165"/>
        <v>0</v>
      </c>
      <c r="AJ142" s="600">
        <v>0</v>
      </c>
      <c r="AK142" s="587"/>
      <c r="AL142" s="599">
        <f t="shared" si="166"/>
        <v>0</v>
      </c>
      <c r="AM142" s="600">
        <v>0</v>
      </c>
      <c r="AN142" s="546"/>
      <c r="AO142" s="599">
        <f t="shared" si="167"/>
        <v>0</v>
      </c>
      <c r="AP142" s="600">
        <v>0</v>
      </c>
      <c r="AQ142" s="590">
        <f t="shared" si="154"/>
        <v>0</v>
      </c>
      <c r="AR142" s="599">
        <f t="shared" si="168"/>
        <v>1.0980000000000001</v>
      </c>
      <c r="AS142" s="600">
        <v>0</v>
      </c>
      <c r="AT142" s="590">
        <f t="shared" si="155"/>
        <v>1.0980000000000001</v>
      </c>
      <c r="AU142" s="599">
        <f t="shared" si="169"/>
        <v>2.11</v>
      </c>
      <c r="AV142" s="600">
        <v>0</v>
      </c>
      <c r="AW142" s="587">
        <v>2.11</v>
      </c>
      <c r="AX142" s="599">
        <f t="shared" si="170"/>
        <v>2.839</v>
      </c>
      <c r="AY142" s="600">
        <v>0</v>
      </c>
      <c r="AZ142" s="730">
        <v>2.839</v>
      </c>
      <c r="BA142" s="599">
        <f t="shared" si="171"/>
        <v>3.9630000000000001</v>
      </c>
      <c r="BB142" s="600">
        <v>0</v>
      </c>
      <c r="BC142" s="546">
        <v>3.9630000000000001</v>
      </c>
      <c r="BD142" s="599">
        <f t="shared" si="172"/>
        <v>8.911999999999999</v>
      </c>
      <c r="BE142" s="600">
        <v>0</v>
      </c>
      <c r="BF142" s="590">
        <f t="shared" si="156"/>
        <v>8.911999999999999</v>
      </c>
      <c r="BG142" s="599">
        <f t="shared" si="173"/>
        <v>10.01</v>
      </c>
      <c r="BH142" s="600">
        <v>0</v>
      </c>
      <c r="BI142" s="590">
        <f t="shared" si="157"/>
        <v>10.01</v>
      </c>
      <c r="BJ142" s="744">
        <f t="shared" si="174"/>
        <v>2.7109999999999999</v>
      </c>
      <c r="BK142" s="599">
        <v>0</v>
      </c>
      <c r="BL142" s="756">
        <v>2.7109999999999999</v>
      </c>
      <c r="BM142" s="744">
        <f t="shared" si="175"/>
        <v>0</v>
      </c>
      <c r="BN142" s="599">
        <v>0</v>
      </c>
      <c r="BO142" s="756"/>
      <c r="BP142" s="744">
        <f t="shared" si="176"/>
        <v>2.7109999999999999</v>
      </c>
      <c r="BQ142" s="599">
        <v>0</v>
      </c>
      <c r="BR142" s="546">
        <v>2.7109999999999999</v>
      </c>
      <c r="BS142" s="765">
        <f t="shared" si="177"/>
        <v>5.4219999999999997</v>
      </c>
      <c r="BT142" s="601">
        <v>0</v>
      </c>
      <c r="BU142" s="594">
        <f t="shared" si="158"/>
        <v>5.4219999999999997</v>
      </c>
      <c r="BV142" s="601">
        <f t="shared" si="178"/>
        <v>15.431999999999999</v>
      </c>
      <c r="BW142" s="602">
        <v>0</v>
      </c>
      <c r="BX142" s="595">
        <f t="shared" si="159"/>
        <v>15.431999999999999</v>
      </c>
      <c r="BY142" s="596">
        <f t="shared" si="182"/>
        <v>0.57155555555555548</v>
      </c>
    </row>
    <row r="143" spans="2:77" s="597" customFormat="1" ht="15.75" customHeight="1" x14ac:dyDescent="0.25">
      <c r="B143" s="779" t="s">
        <v>184</v>
      </c>
      <c r="C143" s="781" t="s">
        <v>185</v>
      </c>
      <c r="D143" s="577" t="s">
        <v>57</v>
      </c>
      <c r="E143" s="578">
        <f t="shared" si="113"/>
        <v>950</v>
      </c>
      <c r="F143" s="579">
        <f t="shared" si="114"/>
        <v>83</v>
      </c>
      <c r="G143" s="580">
        <f t="shared" si="160"/>
        <v>8.7368421052631581E-2</v>
      </c>
      <c r="H143" s="581">
        <f t="shared" si="115"/>
        <v>136</v>
      </c>
      <c r="I143" s="581">
        <f t="shared" si="116"/>
        <v>219</v>
      </c>
      <c r="J143" s="580">
        <f t="shared" si="179"/>
        <v>0.23052631578947369</v>
      </c>
      <c r="K143" s="581">
        <f t="shared" si="117"/>
        <v>424</v>
      </c>
      <c r="L143" s="582">
        <f t="shared" si="118"/>
        <v>643</v>
      </c>
      <c r="M143" s="580">
        <f t="shared" si="180"/>
        <v>0.67684210526315791</v>
      </c>
      <c r="N143" s="581">
        <f t="shared" si="119"/>
        <v>102</v>
      </c>
      <c r="O143" s="583">
        <f t="shared" si="120"/>
        <v>745</v>
      </c>
      <c r="P143" s="580">
        <f t="shared" si="181"/>
        <v>0.78421052631578947</v>
      </c>
      <c r="Q143" s="709">
        <f t="shared" si="161"/>
        <v>950</v>
      </c>
      <c r="R143" s="709">
        <v>0</v>
      </c>
      <c r="S143" s="708">
        <v>950</v>
      </c>
      <c r="T143" s="710">
        <f t="shared" si="162"/>
        <v>48</v>
      </c>
      <c r="U143" s="710">
        <v>0</v>
      </c>
      <c r="V143" s="707">
        <v>48</v>
      </c>
      <c r="W143" s="710">
        <f t="shared" si="151"/>
        <v>15</v>
      </c>
      <c r="X143" s="710">
        <v>0</v>
      </c>
      <c r="Y143" s="707">
        <v>15</v>
      </c>
      <c r="Z143" s="710">
        <f t="shared" si="152"/>
        <v>20</v>
      </c>
      <c r="AA143" s="710">
        <v>0</v>
      </c>
      <c r="AB143" s="707">
        <v>20</v>
      </c>
      <c r="AC143" s="588">
        <f t="shared" si="163"/>
        <v>83</v>
      </c>
      <c r="AD143" s="589">
        <v>0</v>
      </c>
      <c r="AE143" s="590">
        <f t="shared" si="153"/>
        <v>83</v>
      </c>
      <c r="AF143" s="588">
        <f t="shared" si="164"/>
        <v>26</v>
      </c>
      <c r="AG143" s="589">
        <v>0</v>
      </c>
      <c r="AH143" s="546">
        <v>26</v>
      </c>
      <c r="AI143" s="588">
        <f t="shared" si="165"/>
        <v>9</v>
      </c>
      <c r="AJ143" s="589">
        <v>0</v>
      </c>
      <c r="AK143" s="587">
        <v>9</v>
      </c>
      <c r="AL143" s="588">
        <f t="shared" si="166"/>
        <v>101</v>
      </c>
      <c r="AM143" s="589">
        <v>0</v>
      </c>
      <c r="AN143" s="546">
        <v>101</v>
      </c>
      <c r="AO143" s="588">
        <f t="shared" si="167"/>
        <v>136</v>
      </c>
      <c r="AP143" s="589">
        <v>0</v>
      </c>
      <c r="AQ143" s="590">
        <f t="shared" si="154"/>
        <v>136</v>
      </c>
      <c r="AR143" s="588">
        <f t="shared" si="168"/>
        <v>219</v>
      </c>
      <c r="AS143" s="589">
        <v>0</v>
      </c>
      <c r="AT143" s="590">
        <f t="shared" si="155"/>
        <v>219</v>
      </c>
      <c r="AU143" s="588">
        <f t="shared" si="169"/>
        <v>191</v>
      </c>
      <c r="AV143" s="589">
        <v>0</v>
      </c>
      <c r="AW143" s="587">
        <v>191</v>
      </c>
      <c r="AX143" s="588">
        <f t="shared" si="170"/>
        <v>180</v>
      </c>
      <c r="AY143" s="589">
        <v>0</v>
      </c>
      <c r="AZ143" s="730">
        <v>180</v>
      </c>
      <c r="BA143" s="588">
        <f t="shared" si="171"/>
        <v>53</v>
      </c>
      <c r="BB143" s="589">
        <v>0</v>
      </c>
      <c r="BC143" s="546">
        <v>53</v>
      </c>
      <c r="BD143" s="588">
        <f t="shared" si="172"/>
        <v>424</v>
      </c>
      <c r="BE143" s="589">
        <v>0</v>
      </c>
      <c r="BF143" s="590">
        <f t="shared" si="156"/>
        <v>424</v>
      </c>
      <c r="BG143" s="588">
        <f t="shared" si="173"/>
        <v>643</v>
      </c>
      <c r="BH143" s="589">
        <v>0</v>
      </c>
      <c r="BI143" s="590">
        <f t="shared" si="157"/>
        <v>643</v>
      </c>
      <c r="BJ143" s="743">
        <f t="shared" si="174"/>
        <v>32</v>
      </c>
      <c r="BK143" s="588">
        <v>0</v>
      </c>
      <c r="BL143" s="756">
        <v>32</v>
      </c>
      <c r="BM143" s="743">
        <f t="shared" si="175"/>
        <v>38</v>
      </c>
      <c r="BN143" s="588">
        <v>0</v>
      </c>
      <c r="BO143" s="756">
        <v>38</v>
      </c>
      <c r="BP143" s="743">
        <f t="shared" si="176"/>
        <v>32</v>
      </c>
      <c r="BQ143" s="588">
        <v>0</v>
      </c>
      <c r="BR143" s="546">
        <v>32</v>
      </c>
      <c r="BS143" s="764">
        <f t="shared" si="177"/>
        <v>102</v>
      </c>
      <c r="BT143" s="592">
        <v>0</v>
      </c>
      <c r="BU143" s="594">
        <f t="shared" si="158"/>
        <v>102</v>
      </c>
      <c r="BV143" s="592">
        <f t="shared" si="178"/>
        <v>745</v>
      </c>
      <c r="BW143" s="593">
        <v>0</v>
      </c>
      <c r="BX143" s="595">
        <f t="shared" si="159"/>
        <v>745</v>
      </c>
      <c r="BY143" s="596">
        <f t="shared" si="182"/>
        <v>0.78421052631578947</v>
      </c>
    </row>
    <row r="144" spans="2:77" s="597" customFormat="1" ht="15.75" customHeight="1" x14ac:dyDescent="0.25">
      <c r="B144" s="780"/>
      <c r="C144" s="782"/>
      <c r="D144" s="577" t="s">
        <v>32</v>
      </c>
      <c r="E144" s="578">
        <f t="shared" si="113"/>
        <v>57</v>
      </c>
      <c r="F144" s="579">
        <f t="shared" si="114"/>
        <v>5.5490000000000004</v>
      </c>
      <c r="G144" s="580">
        <f t="shared" si="160"/>
        <v>9.7350877192982466E-2</v>
      </c>
      <c r="H144" s="581">
        <f t="shared" si="115"/>
        <v>15.843</v>
      </c>
      <c r="I144" s="581">
        <f t="shared" si="116"/>
        <v>21.391999999999999</v>
      </c>
      <c r="J144" s="580">
        <f t="shared" si="179"/>
        <v>0.37529824561403508</v>
      </c>
      <c r="K144" s="581">
        <f t="shared" si="117"/>
        <v>24.502000000000002</v>
      </c>
      <c r="L144" s="582">
        <f t="shared" si="118"/>
        <v>45.894000000000005</v>
      </c>
      <c r="M144" s="580">
        <f t="shared" si="180"/>
        <v>0.80515789473684218</v>
      </c>
      <c r="N144" s="581">
        <f t="shared" si="119"/>
        <v>6.33</v>
      </c>
      <c r="O144" s="583">
        <f t="shared" si="120"/>
        <v>52.224000000000004</v>
      </c>
      <c r="P144" s="580">
        <f t="shared" si="181"/>
        <v>0.91621052631578959</v>
      </c>
      <c r="Q144" s="709">
        <f t="shared" si="161"/>
        <v>57</v>
      </c>
      <c r="R144" s="709">
        <v>0</v>
      </c>
      <c r="S144" s="708">
        <f>S143*0.06</f>
        <v>57</v>
      </c>
      <c r="T144" s="710">
        <f t="shared" si="162"/>
        <v>2.5470000000000002</v>
      </c>
      <c r="U144" s="710">
        <v>0</v>
      </c>
      <c r="V144" s="707">
        <v>2.5470000000000002</v>
      </c>
      <c r="W144" s="710">
        <f t="shared" si="151"/>
        <v>1.9159999999999999</v>
      </c>
      <c r="X144" s="710">
        <v>0</v>
      </c>
      <c r="Y144" s="707">
        <v>1.9159999999999999</v>
      </c>
      <c r="Z144" s="710">
        <f t="shared" si="152"/>
        <v>1.0860000000000001</v>
      </c>
      <c r="AA144" s="710">
        <v>0</v>
      </c>
      <c r="AB144" s="707">
        <v>1.0860000000000001</v>
      </c>
      <c r="AC144" s="588">
        <f t="shared" si="163"/>
        <v>5.5490000000000004</v>
      </c>
      <c r="AD144" s="589">
        <v>0</v>
      </c>
      <c r="AE144" s="590">
        <f t="shared" si="153"/>
        <v>5.5490000000000004</v>
      </c>
      <c r="AF144" s="588">
        <f t="shared" si="164"/>
        <v>1.5920000000000001</v>
      </c>
      <c r="AG144" s="589">
        <v>0</v>
      </c>
      <c r="AH144" s="546">
        <v>1.5920000000000001</v>
      </c>
      <c r="AI144" s="588">
        <f t="shared" si="165"/>
        <v>0.498</v>
      </c>
      <c r="AJ144" s="589">
        <v>0</v>
      </c>
      <c r="AK144" s="587">
        <v>0.498</v>
      </c>
      <c r="AL144" s="588">
        <f t="shared" si="166"/>
        <v>13.753</v>
      </c>
      <c r="AM144" s="589">
        <v>0</v>
      </c>
      <c r="AN144" s="546">
        <v>13.753</v>
      </c>
      <c r="AO144" s="588">
        <f t="shared" si="167"/>
        <v>15.843</v>
      </c>
      <c r="AP144" s="589">
        <v>0</v>
      </c>
      <c r="AQ144" s="590">
        <f t="shared" si="154"/>
        <v>15.843</v>
      </c>
      <c r="AR144" s="588">
        <f t="shared" si="168"/>
        <v>21.391999999999999</v>
      </c>
      <c r="AS144" s="589">
        <v>0</v>
      </c>
      <c r="AT144" s="590">
        <f t="shared" si="155"/>
        <v>21.391999999999999</v>
      </c>
      <c r="AU144" s="588">
        <f t="shared" si="169"/>
        <v>10.204000000000001</v>
      </c>
      <c r="AV144" s="589">
        <v>0</v>
      </c>
      <c r="AW144" s="587">
        <v>10.204000000000001</v>
      </c>
      <c r="AX144" s="588">
        <f t="shared" si="170"/>
        <v>11.189</v>
      </c>
      <c r="AY144" s="589">
        <v>0</v>
      </c>
      <c r="AZ144" s="730">
        <v>11.189</v>
      </c>
      <c r="BA144" s="588">
        <f t="shared" si="171"/>
        <v>3.109</v>
      </c>
      <c r="BB144" s="589">
        <v>0</v>
      </c>
      <c r="BC144" s="546">
        <v>3.109</v>
      </c>
      <c r="BD144" s="588">
        <f t="shared" si="172"/>
        <v>24.502000000000002</v>
      </c>
      <c r="BE144" s="589">
        <v>0</v>
      </c>
      <c r="BF144" s="590">
        <f t="shared" si="156"/>
        <v>24.502000000000002</v>
      </c>
      <c r="BG144" s="588">
        <f t="shared" si="173"/>
        <v>45.894000000000005</v>
      </c>
      <c r="BH144" s="589">
        <v>0</v>
      </c>
      <c r="BI144" s="590">
        <f t="shared" si="157"/>
        <v>45.894000000000005</v>
      </c>
      <c r="BJ144" s="743">
        <f t="shared" si="174"/>
        <v>1.9710000000000001</v>
      </c>
      <c r="BK144" s="588">
        <v>0</v>
      </c>
      <c r="BL144" s="756">
        <v>1.9710000000000001</v>
      </c>
      <c r="BM144" s="743">
        <f t="shared" si="175"/>
        <v>2.3879999999999999</v>
      </c>
      <c r="BN144" s="588">
        <v>0</v>
      </c>
      <c r="BO144" s="756">
        <v>2.3879999999999999</v>
      </c>
      <c r="BP144" s="743">
        <f t="shared" si="176"/>
        <v>1.9710000000000001</v>
      </c>
      <c r="BQ144" s="588">
        <v>0</v>
      </c>
      <c r="BR144" s="546">
        <v>1.9710000000000001</v>
      </c>
      <c r="BS144" s="764">
        <f t="shared" si="177"/>
        <v>6.33</v>
      </c>
      <c r="BT144" s="592">
        <v>0</v>
      </c>
      <c r="BU144" s="594">
        <f t="shared" si="158"/>
        <v>6.33</v>
      </c>
      <c r="BV144" s="592">
        <f t="shared" si="178"/>
        <v>52.224000000000004</v>
      </c>
      <c r="BW144" s="593">
        <v>0</v>
      </c>
      <c r="BX144" s="595">
        <f t="shared" si="159"/>
        <v>52.224000000000004</v>
      </c>
      <c r="BY144" s="596">
        <f t="shared" si="182"/>
        <v>0.91621052631578959</v>
      </c>
    </row>
    <row r="145" spans="2:77" s="597" customFormat="1" ht="15.75" customHeight="1" x14ac:dyDescent="0.25">
      <c r="B145" s="783" t="s">
        <v>186</v>
      </c>
      <c r="C145" s="785" t="s">
        <v>187</v>
      </c>
      <c r="D145" s="577" t="s">
        <v>57</v>
      </c>
      <c r="E145" s="578">
        <f t="shared" si="113"/>
        <v>0</v>
      </c>
      <c r="F145" s="579">
        <f t="shared" si="114"/>
        <v>0</v>
      </c>
      <c r="G145" s="580"/>
      <c r="H145" s="581">
        <f t="shared" si="115"/>
        <v>0</v>
      </c>
      <c r="I145" s="581">
        <f t="shared" si="116"/>
        <v>0</v>
      </c>
      <c r="J145" s="580"/>
      <c r="K145" s="581">
        <f t="shared" si="117"/>
        <v>0</v>
      </c>
      <c r="L145" s="582">
        <f t="shared" si="118"/>
        <v>0</v>
      </c>
      <c r="M145" s="580"/>
      <c r="N145" s="581">
        <f t="shared" si="119"/>
        <v>0</v>
      </c>
      <c r="O145" s="583">
        <f t="shared" si="120"/>
        <v>0</v>
      </c>
      <c r="P145" s="580"/>
      <c r="Q145" s="711"/>
      <c r="R145" s="711"/>
      <c r="S145" s="708"/>
      <c r="T145" s="712"/>
      <c r="U145" s="712"/>
      <c r="V145" s="707"/>
      <c r="W145" s="712"/>
      <c r="X145" s="712"/>
      <c r="Y145" s="707"/>
      <c r="Z145" s="712"/>
      <c r="AA145" s="712"/>
      <c r="AB145" s="707"/>
      <c r="AC145" s="608"/>
      <c r="AD145" s="609"/>
      <c r="AE145" s="590">
        <f t="shared" si="153"/>
        <v>0</v>
      </c>
      <c r="AF145" s="608"/>
      <c r="AG145" s="609"/>
      <c r="AH145" s="546"/>
      <c r="AI145" s="608"/>
      <c r="AJ145" s="609"/>
      <c r="AK145" s="587"/>
      <c r="AL145" s="608"/>
      <c r="AM145" s="609"/>
      <c r="AN145" s="546"/>
      <c r="AO145" s="608"/>
      <c r="AP145" s="609"/>
      <c r="AQ145" s="590">
        <f t="shared" si="154"/>
        <v>0</v>
      </c>
      <c r="AR145" s="608"/>
      <c r="AS145" s="609"/>
      <c r="AT145" s="590">
        <f t="shared" si="155"/>
        <v>0</v>
      </c>
      <c r="AU145" s="608"/>
      <c r="AV145" s="609"/>
      <c r="AW145" s="587">
        <v>0</v>
      </c>
      <c r="AX145" s="608"/>
      <c r="AY145" s="609"/>
      <c r="AZ145" s="730">
        <v>0</v>
      </c>
      <c r="BA145" s="608"/>
      <c r="BB145" s="609"/>
      <c r="BC145" s="546"/>
      <c r="BD145" s="608"/>
      <c r="BE145" s="609"/>
      <c r="BF145" s="590">
        <f t="shared" si="156"/>
        <v>0</v>
      </c>
      <c r="BG145" s="608"/>
      <c r="BH145" s="609"/>
      <c r="BI145" s="610">
        <v>0</v>
      </c>
      <c r="BJ145" s="745"/>
      <c r="BK145" s="608"/>
      <c r="BL145" s="756">
        <v>0</v>
      </c>
      <c r="BM145" s="745"/>
      <c r="BN145" s="608"/>
      <c r="BO145" s="756">
        <v>0</v>
      </c>
      <c r="BP145" s="745"/>
      <c r="BQ145" s="608"/>
      <c r="BR145" s="546">
        <v>0</v>
      </c>
      <c r="BS145" s="766"/>
      <c r="BT145" s="611"/>
      <c r="BU145" s="594">
        <f t="shared" si="158"/>
        <v>0</v>
      </c>
      <c r="BV145" s="611"/>
      <c r="BW145" s="612"/>
      <c r="BX145" s="595">
        <f t="shared" si="159"/>
        <v>0</v>
      </c>
      <c r="BY145" s="596"/>
    </row>
    <row r="146" spans="2:77" ht="15.75" customHeight="1" thickBot="1" x14ac:dyDescent="0.3">
      <c r="B146" s="784"/>
      <c r="C146" s="786"/>
      <c r="D146" s="402" t="s">
        <v>32</v>
      </c>
      <c r="E146" s="403">
        <f t="shared" si="113"/>
        <v>0</v>
      </c>
      <c r="F146" s="161">
        <f t="shared" si="114"/>
        <v>0</v>
      </c>
      <c r="G146" s="108"/>
      <c r="H146" s="110">
        <f t="shared" si="115"/>
        <v>0</v>
      </c>
      <c r="I146" s="110">
        <f t="shared" si="116"/>
        <v>0</v>
      </c>
      <c r="J146" s="108"/>
      <c r="K146" s="110">
        <f t="shared" si="117"/>
        <v>0</v>
      </c>
      <c r="L146" s="111">
        <f t="shared" si="118"/>
        <v>0</v>
      </c>
      <c r="M146" s="108"/>
      <c r="N146" s="110">
        <f t="shared" si="119"/>
        <v>0</v>
      </c>
      <c r="O146" s="404">
        <f t="shared" si="120"/>
        <v>0</v>
      </c>
      <c r="P146" s="108"/>
      <c r="Q146" s="713"/>
      <c r="R146" s="713"/>
      <c r="S146" s="714"/>
      <c r="T146" s="715"/>
      <c r="U146" s="715"/>
      <c r="V146" s="716"/>
      <c r="W146" s="715"/>
      <c r="X146" s="715"/>
      <c r="Y146" s="716"/>
      <c r="Z146" s="715"/>
      <c r="AA146" s="715"/>
      <c r="AB146" s="716"/>
      <c r="AC146" s="410"/>
      <c r="AD146" s="563"/>
      <c r="AE146" s="197">
        <f t="shared" si="153"/>
        <v>0</v>
      </c>
      <c r="AF146" s="410"/>
      <c r="AG146" s="563"/>
      <c r="AH146" s="562"/>
      <c r="AI146" s="410"/>
      <c r="AJ146" s="563"/>
      <c r="AK146" s="483"/>
      <c r="AL146" s="410"/>
      <c r="AM146" s="563"/>
      <c r="AN146" s="562"/>
      <c r="AO146" s="410"/>
      <c r="AP146" s="563"/>
      <c r="AQ146" s="197">
        <f t="shared" si="154"/>
        <v>0</v>
      </c>
      <c r="AR146" s="410"/>
      <c r="AS146" s="563"/>
      <c r="AT146" s="197">
        <f t="shared" si="155"/>
        <v>0</v>
      </c>
      <c r="AU146" s="410"/>
      <c r="AV146" s="563"/>
      <c r="AW146" s="483">
        <v>0</v>
      </c>
      <c r="AX146" s="410"/>
      <c r="AY146" s="563"/>
      <c r="AZ146" s="731">
        <v>0</v>
      </c>
      <c r="BA146" s="410"/>
      <c r="BB146" s="563"/>
      <c r="BC146" s="562">
        <v>0</v>
      </c>
      <c r="BD146" s="410"/>
      <c r="BE146" s="563"/>
      <c r="BF146" s="197">
        <f t="shared" si="156"/>
        <v>0</v>
      </c>
      <c r="BG146" s="410"/>
      <c r="BH146" s="563"/>
      <c r="BI146" s="482">
        <v>0</v>
      </c>
      <c r="BJ146" s="409"/>
      <c r="BK146" s="410"/>
      <c r="BL146" s="757">
        <v>0</v>
      </c>
      <c r="BM146" s="409"/>
      <c r="BN146" s="410"/>
      <c r="BO146" s="757">
        <v>0</v>
      </c>
      <c r="BP146" s="409"/>
      <c r="BQ146" s="410"/>
      <c r="BR146" s="562">
        <v>0</v>
      </c>
      <c r="BS146" s="485"/>
      <c r="BT146" s="486"/>
      <c r="BU146" s="119">
        <f t="shared" si="158"/>
        <v>0</v>
      </c>
      <c r="BV146" s="486"/>
      <c r="BW146" s="564"/>
      <c r="BX146" s="241">
        <f t="shared" si="159"/>
        <v>0</v>
      </c>
      <c r="BY146" s="108"/>
    </row>
    <row r="147" spans="2:77" ht="54.75" customHeight="1" x14ac:dyDescent="0.3">
      <c r="B147" s="565"/>
      <c r="C147" s="566" t="s">
        <v>188</v>
      </c>
      <c r="D147" s="567" t="s">
        <v>189</v>
      </c>
      <c r="E147" s="568"/>
      <c r="F147" s="569"/>
      <c r="G147" s="387"/>
      <c r="H147" s="570"/>
      <c r="I147" s="571" t="s">
        <v>189</v>
      </c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2"/>
      <c r="AD147" s="572"/>
      <c r="AE147" s="573"/>
    </row>
    <row r="148" spans="2:77" ht="43.5" customHeight="1" x14ac:dyDescent="0.25">
      <c r="C148" s="787" t="s">
        <v>190</v>
      </c>
      <c r="D148" s="787"/>
      <c r="E148" s="787"/>
      <c r="F148" s="787"/>
      <c r="G148" s="787"/>
      <c r="H148" s="787"/>
      <c r="I148" s="787"/>
      <c r="J148" s="787"/>
      <c r="K148" s="787"/>
      <c r="L148" s="787"/>
      <c r="M148" s="787"/>
      <c r="N148" s="787"/>
      <c r="O148" s="787"/>
      <c r="P148" s="787"/>
      <c r="Q148" s="787"/>
      <c r="R148" s="787"/>
      <c r="S148" s="787"/>
      <c r="T148" s="787"/>
      <c r="U148" s="787"/>
      <c r="V148" s="787"/>
      <c r="W148" s="787"/>
      <c r="X148" s="787"/>
      <c r="Y148" s="787"/>
      <c r="Z148" s="787"/>
      <c r="AA148" s="787"/>
      <c r="AB148" s="787"/>
      <c r="AC148" s="787"/>
    </row>
    <row r="149" spans="2:77" ht="68.25" customHeight="1" x14ac:dyDescent="0.25"/>
    <row r="152" spans="2:77" ht="12.75" customHeight="1" x14ac:dyDescent="0.25"/>
    <row r="153" spans="2:77" s="574" customFormat="1" x14ac:dyDescent="0.25"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BY153" s="575"/>
    </row>
    <row r="154" spans="2:77" s="574" customForma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ht="6" customHeight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idden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  <row r="157" spans="2:77" s="574" customFormat="1" hidden="1" x14ac:dyDescent="0.25">
      <c r="B157" s="1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BY157" s="575"/>
    </row>
  </sheetData>
  <mergeCells count="156">
    <mergeCell ref="B143:B144"/>
    <mergeCell ref="C143:C144"/>
    <mergeCell ref="B145:B146"/>
    <mergeCell ref="C145:C146"/>
    <mergeCell ref="C148:AC148"/>
    <mergeCell ref="B137:B138"/>
    <mergeCell ref="C137:C138"/>
    <mergeCell ref="B139:B140"/>
    <mergeCell ref="C139:C140"/>
    <mergeCell ref="B141:B142"/>
    <mergeCell ref="C141:C142"/>
    <mergeCell ref="B131:B132"/>
    <mergeCell ref="C131:C132"/>
    <mergeCell ref="B133:B134"/>
    <mergeCell ref="C133:C134"/>
    <mergeCell ref="B135:B136"/>
    <mergeCell ref="C135:C136"/>
    <mergeCell ref="B121:B122"/>
    <mergeCell ref="C121:C122"/>
    <mergeCell ref="B123:B124"/>
    <mergeCell ref="C123:C124"/>
    <mergeCell ref="B125:B126"/>
    <mergeCell ref="C125:C126"/>
    <mergeCell ref="B110:B111"/>
    <mergeCell ref="C110:C111"/>
    <mergeCell ref="B112:B113"/>
    <mergeCell ref="C112:C113"/>
    <mergeCell ref="B119:B120"/>
    <mergeCell ref="C119:C120"/>
    <mergeCell ref="B97:B98"/>
    <mergeCell ref="C97:C98"/>
    <mergeCell ref="B106:B107"/>
    <mergeCell ref="C106:C107"/>
    <mergeCell ref="B108:B109"/>
    <mergeCell ref="C108:C109"/>
    <mergeCell ref="B90:B91"/>
    <mergeCell ref="C90:C91"/>
    <mergeCell ref="B93:B94"/>
    <mergeCell ref="C93:C94"/>
    <mergeCell ref="B95:B96"/>
    <mergeCell ref="C95:C96"/>
    <mergeCell ref="B84:B85"/>
    <mergeCell ref="C84:C85"/>
    <mergeCell ref="B86:B87"/>
    <mergeCell ref="C86:C87"/>
    <mergeCell ref="B88:B89"/>
    <mergeCell ref="C88:C89"/>
    <mergeCell ref="B78:B79"/>
    <mergeCell ref="C78:C79"/>
    <mergeCell ref="B80:B81"/>
    <mergeCell ref="C80:C81"/>
    <mergeCell ref="B82:B83"/>
    <mergeCell ref="C82:C83"/>
    <mergeCell ref="B71:B72"/>
    <mergeCell ref="C71:C72"/>
    <mergeCell ref="B73:B74"/>
    <mergeCell ref="C73:C74"/>
    <mergeCell ref="B75:B76"/>
    <mergeCell ref="C75:C76"/>
    <mergeCell ref="B65:B66"/>
    <mergeCell ref="C65:C66"/>
    <mergeCell ref="B67:B68"/>
    <mergeCell ref="C67:C68"/>
    <mergeCell ref="B69:B70"/>
    <mergeCell ref="C69:C70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0:B41"/>
    <mergeCell ref="C40:C41"/>
    <mergeCell ref="B42:B43"/>
    <mergeCell ref="C42:C43"/>
    <mergeCell ref="B44:B46"/>
    <mergeCell ref="C44:C46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Y4:BY6"/>
    <mergeCell ref="B8:B10"/>
    <mergeCell ref="C9:C10"/>
    <mergeCell ref="B11:B12"/>
    <mergeCell ref="C11:C12"/>
    <mergeCell ref="B13:B14"/>
    <mergeCell ref="C13:C14"/>
    <mergeCell ref="BG4:BI5"/>
    <mergeCell ref="BJ4:BL5"/>
    <mergeCell ref="BM4:BO5"/>
    <mergeCell ref="BP4:BR5"/>
    <mergeCell ref="BS4:BU5"/>
    <mergeCell ref="BV4:BX5"/>
    <mergeCell ref="AO4:AQ5"/>
    <mergeCell ref="AR4:AT5"/>
    <mergeCell ref="AU4:AW5"/>
    <mergeCell ref="AX4:AZ5"/>
    <mergeCell ref="BA4:BC5"/>
    <mergeCell ref="BD4:BF5"/>
    <mergeCell ref="W4:Y5"/>
    <mergeCell ref="Z4:AB5"/>
    <mergeCell ref="AC4:AE5"/>
    <mergeCell ref="AF4:AH5"/>
    <mergeCell ref="AI4:AK5"/>
    <mergeCell ref="AL4:AN5"/>
    <mergeCell ref="M4:M6"/>
    <mergeCell ref="N4:N6"/>
    <mergeCell ref="O4:O6"/>
    <mergeCell ref="P4:P6"/>
    <mergeCell ref="Q4:S5"/>
    <mergeCell ref="T4:V5"/>
    <mergeCell ref="G4:G6"/>
    <mergeCell ref="H4:H6"/>
    <mergeCell ref="I4:I6"/>
    <mergeCell ref="J4:J6"/>
    <mergeCell ref="K4:K6"/>
    <mergeCell ref="L4:L6"/>
    <mergeCell ref="AD3:AE3"/>
    <mergeCell ref="B4:B6"/>
    <mergeCell ref="C4:C6"/>
    <mergeCell ref="D4:D6"/>
    <mergeCell ref="E4:E6"/>
    <mergeCell ref="F4:F6"/>
  </mergeCells>
  <pageMargins left="0.23622047244094491" right="0.23622047244094491" top="0.74803149606299213" bottom="0.74803149606299213" header="0.31496062992125984" footer="0.31496062992125984"/>
  <pageSetup paperSize="9" scale="80" fitToHeight="3" orientation="portrait" r:id="rId1"/>
  <headerFooter alignWithMargins="0">
    <oddHeader>&amp;RВыполнение по ТР за 4 квартал 2020 г.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DA06D-9890-4E93-8C51-A0362E85AA44}">
  <sheetPr>
    <tabColor rgb="FF0070C0"/>
    <pageSetUpPr fitToPage="1"/>
  </sheetPr>
  <dimension ref="B1:DK157"/>
  <sheetViews>
    <sheetView tabSelected="1" view="pageBreakPreview" zoomScaleNormal="90" zoomScaleSheetLayoutView="100" workbookViewId="0">
      <pane xSplit="4" ySplit="7" topLeftCell="E8" activePane="bottomRight" state="frozen"/>
      <selection pane="topRight" activeCell="E1" sqref="E1"/>
      <selection pane="bottomLeft" activeCell="A15" sqref="A15"/>
      <selection pane="bottomRight" activeCell="B11" sqref="B11:B12"/>
    </sheetView>
  </sheetViews>
  <sheetFormatPr defaultColWidth="8.88671875" defaultRowHeight="13.2" x14ac:dyDescent="0.25"/>
  <cols>
    <col min="1" max="1" width="4.5546875" style="1" customWidth="1"/>
    <col min="2" max="2" width="6.6640625" style="1" customWidth="1"/>
    <col min="3" max="3" width="56.44140625" style="1" customWidth="1"/>
    <col min="4" max="4" width="7.88671875" style="2" customWidth="1"/>
    <col min="5" max="5" width="13" style="2" customWidth="1"/>
    <col min="6" max="6" width="15.44140625" style="2" hidden="1" customWidth="1"/>
    <col min="7" max="7" width="9.6640625" style="2" hidden="1" customWidth="1"/>
    <col min="8" max="8" width="15.44140625" style="2" hidden="1" customWidth="1"/>
    <col min="9" max="9" width="15.44140625" style="1" hidden="1" customWidth="1"/>
    <col min="10" max="10" width="9.6640625" style="1" hidden="1" customWidth="1"/>
    <col min="11" max="12" width="15.44140625" style="1" hidden="1" customWidth="1"/>
    <col min="13" max="13" width="10.77734375" style="1" hidden="1" customWidth="1"/>
    <col min="14" max="14" width="12.88671875" style="1" hidden="1" customWidth="1"/>
    <col min="15" max="15" width="12.5546875" style="1" customWidth="1"/>
    <col min="16" max="16" width="9" style="1" customWidth="1"/>
    <col min="17" max="19" width="15.44140625" style="1" hidden="1" customWidth="1"/>
    <col min="20" max="28" width="15.109375" style="1" hidden="1" customWidth="1"/>
    <col min="29" max="32" width="12.88671875" style="1" hidden="1" customWidth="1"/>
    <col min="33" max="33" width="8.5546875" style="1" hidden="1" customWidth="1"/>
    <col min="34" max="34" width="15.109375" style="1" hidden="1" customWidth="1"/>
    <col min="35" max="35" width="15.33203125" style="1" hidden="1" customWidth="1"/>
    <col min="36" max="36" width="11.88671875" style="1" hidden="1" customWidth="1"/>
    <col min="37" max="39" width="12.88671875" style="1" hidden="1" customWidth="1"/>
    <col min="40" max="40" width="14.33203125" style="1" hidden="1" customWidth="1"/>
    <col min="41" max="42" width="12.88671875" style="1" hidden="1" customWidth="1"/>
    <col min="43" max="43" width="14.44140625" style="1" hidden="1" customWidth="1"/>
    <col min="44" max="45" width="12.88671875" style="1" hidden="1" customWidth="1"/>
    <col min="46" max="46" width="14.33203125" style="1" hidden="1" customWidth="1"/>
    <col min="47" max="48" width="12.88671875" style="1" hidden="1" customWidth="1"/>
    <col min="49" max="49" width="13" style="1" hidden="1" customWidth="1"/>
    <col min="50" max="50" width="11.5546875" style="1" hidden="1" customWidth="1"/>
    <col min="51" max="51" width="8.44140625" style="1" hidden="1" customWidth="1"/>
    <col min="52" max="52" width="13.77734375" style="1" hidden="1" customWidth="1"/>
    <col min="53" max="57" width="12.88671875" style="1" hidden="1" customWidth="1"/>
    <col min="58" max="58" width="13.88671875" style="1" hidden="1" customWidth="1"/>
    <col min="59" max="59" width="14.33203125" style="1" hidden="1" customWidth="1"/>
    <col min="60" max="60" width="11.33203125" style="1" hidden="1" customWidth="1"/>
    <col min="61" max="61" width="15" style="1" hidden="1" customWidth="1"/>
    <col min="62" max="62" width="11.6640625" style="1" hidden="1" customWidth="1"/>
    <col min="63" max="63" width="7.77734375" style="1" hidden="1" customWidth="1"/>
    <col min="64" max="64" width="13.44140625" style="1" hidden="1" customWidth="1"/>
    <col min="65" max="73" width="12.88671875" style="1" hidden="1" customWidth="1"/>
    <col min="74" max="74" width="12.88671875" style="1" customWidth="1"/>
    <col min="75" max="75" width="7.33203125" style="1" customWidth="1"/>
    <col min="76" max="76" width="13.21875" style="1" customWidth="1"/>
    <col min="77" max="77" width="10.44140625" style="3" hidden="1" customWidth="1"/>
    <col min="78" max="78" width="8.88671875" style="1" customWidth="1"/>
    <col min="79" max="79" width="13.88671875" style="1" hidden="1" customWidth="1"/>
    <col min="80" max="80" width="14.109375" style="1" hidden="1" customWidth="1"/>
    <col min="81" max="84" width="8.88671875" style="1" hidden="1" customWidth="1"/>
    <col min="85" max="87" width="0" style="1" hidden="1" customWidth="1"/>
    <col min="88" max="16384" width="8.88671875" style="1"/>
  </cols>
  <sheetData>
    <row r="1" spans="2:115" ht="22.5" customHeight="1" x14ac:dyDescent="0.25"/>
    <row r="2" spans="2:115" ht="20.25" customHeight="1" x14ac:dyDescent="0.3">
      <c r="B2" s="7" t="s">
        <v>214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7"/>
      <c r="AE2" s="7"/>
      <c r="AO2" s="9"/>
      <c r="AQ2" s="4"/>
      <c r="AR2" s="9">
        <f>AC2+AO2</f>
        <v>0</v>
      </c>
      <c r="AX2" s="605"/>
      <c r="AY2" s="605"/>
      <c r="AZ2" s="605"/>
      <c r="BD2" s="10"/>
      <c r="BG2" s="9"/>
      <c r="BS2" s="11"/>
      <c r="BV2" s="11"/>
    </row>
    <row r="3" spans="2:115" ht="12.75" customHeight="1" thickBot="1" x14ac:dyDescent="0.3">
      <c r="B3" s="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>
        <v>1</v>
      </c>
      <c r="W3" s="12"/>
      <c r="X3" s="12"/>
      <c r="Y3" s="12">
        <v>2</v>
      </c>
      <c r="Z3" s="12"/>
      <c r="AA3" s="12"/>
      <c r="AB3" s="12">
        <v>3</v>
      </c>
      <c r="AC3" s="12"/>
      <c r="AD3" s="874" t="s">
        <v>0</v>
      </c>
      <c r="AE3" s="874"/>
      <c r="AH3" s="1">
        <v>4</v>
      </c>
      <c r="AK3" s="1">
        <v>5</v>
      </c>
      <c r="AN3" s="1">
        <v>6</v>
      </c>
      <c r="AW3" s="1">
        <v>7</v>
      </c>
      <c r="AZ3" s="1">
        <v>8</v>
      </c>
      <c r="BC3" s="1">
        <v>9</v>
      </c>
      <c r="BL3" s="1">
        <v>10</v>
      </c>
      <c r="BO3" s="1">
        <v>11</v>
      </c>
      <c r="BR3" s="1">
        <v>12</v>
      </c>
    </row>
    <row r="4" spans="2:115" ht="42.75" customHeight="1" x14ac:dyDescent="0.25">
      <c r="B4" s="875" t="s">
        <v>1</v>
      </c>
      <c r="C4" s="877" t="s">
        <v>2</v>
      </c>
      <c r="D4" s="879" t="s">
        <v>3</v>
      </c>
      <c r="E4" s="881" t="s">
        <v>191</v>
      </c>
      <c r="F4" s="872" t="s">
        <v>192</v>
      </c>
      <c r="G4" s="869" t="s">
        <v>4</v>
      </c>
      <c r="H4" s="872" t="s">
        <v>193</v>
      </c>
      <c r="I4" s="872" t="s">
        <v>194</v>
      </c>
      <c r="J4" s="869" t="s">
        <v>5</v>
      </c>
      <c r="K4" s="872" t="s">
        <v>195</v>
      </c>
      <c r="L4" s="872" t="s">
        <v>196</v>
      </c>
      <c r="M4" s="869" t="s">
        <v>6</v>
      </c>
      <c r="N4" s="872" t="s">
        <v>197</v>
      </c>
      <c r="O4" s="872" t="s">
        <v>211</v>
      </c>
      <c r="P4" s="869" t="s">
        <v>215</v>
      </c>
      <c r="Q4" s="863" t="s">
        <v>200</v>
      </c>
      <c r="R4" s="864"/>
      <c r="S4" s="865"/>
      <c r="T4" s="863" t="s">
        <v>7</v>
      </c>
      <c r="U4" s="864"/>
      <c r="V4" s="865"/>
      <c r="W4" s="863" t="s">
        <v>8</v>
      </c>
      <c r="X4" s="864"/>
      <c r="Y4" s="865"/>
      <c r="Z4" s="863" t="s">
        <v>9</v>
      </c>
      <c r="AA4" s="864"/>
      <c r="AB4" s="865"/>
      <c r="AC4" s="863" t="s">
        <v>10</v>
      </c>
      <c r="AD4" s="864"/>
      <c r="AE4" s="865"/>
      <c r="AF4" s="863" t="s">
        <v>11</v>
      </c>
      <c r="AG4" s="864"/>
      <c r="AH4" s="865"/>
      <c r="AI4" s="863" t="s">
        <v>12</v>
      </c>
      <c r="AJ4" s="864"/>
      <c r="AK4" s="865"/>
      <c r="AL4" s="863" t="s">
        <v>13</v>
      </c>
      <c r="AM4" s="864"/>
      <c r="AN4" s="865"/>
      <c r="AO4" s="863" t="s">
        <v>14</v>
      </c>
      <c r="AP4" s="864"/>
      <c r="AQ4" s="865"/>
      <c r="AR4" s="863" t="s">
        <v>15</v>
      </c>
      <c r="AS4" s="864"/>
      <c r="AT4" s="865"/>
      <c r="AU4" s="863" t="s">
        <v>16</v>
      </c>
      <c r="AV4" s="864"/>
      <c r="AW4" s="865"/>
      <c r="AX4" s="863" t="s">
        <v>17</v>
      </c>
      <c r="AY4" s="864"/>
      <c r="AZ4" s="865"/>
      <c r="BA4" s="863" t="s">
        <v>18</v>
      </c>
      <c r="BB4" s="864"/>
      <c r="BC4" s="865"/>
      <c r="BD4" s="863" t="s">
        <v>19</v>
      </c>
      <c r="BE4" s="864"/>
      <c r="BF4" s="865"/>
      <c r="BG4" s="857" t="s">
        <v>20</v>
      </c>
      <c r="BH4" s="858"/>
      <c r="BI4" s="859"/>
      <c r="BJ4" s="863" t="s">
        <v>21</v>
      </c>
      <c r="BK4" s="864"/>
      <c r="BL4" s="865"/>
      <c r="BM4" s="863" t="s">
        <v>22</v>
      </c>
      <c r="BN4" s="864"/>
      <c r="BO4" s="865"/>
      <c r="BP4" s="863" t="s">
        <v>23</v>
      </c>
      <c r="BQ4" s="864"/>
      <c r="BR4" s="865"/>
      <c r="BS4" s="863" t="s">
        <v>24</v>
      </c>
      <c r="BT4" s="864"/>
      <c r="BU4" s="865"/>
      <c r="BV4" s="863" t="s">
        <v>201</v>
      </c>
      <c r="BW4" s="864"/>
      <c r="BX4" s="865"/>
      <c r="BY4" s="850" t="s">
        <v>26</v>
      </c>
    </row>
    <row r="5" spans="2:115" ht="21.75" customHeight="1" thickBot="1" x14ac:dyDescent="0.3">
      <c r="B5" s="876"/>
      <c r="C5" s="878"/>
      <c r="D5" s="880"/>
      <c r="E5" s="882"/>
      <c r="F5" s="873"/>
      <c r="G5" s="870"/>
      <c r="H5" s="873"/>
      <c r="I5" s="873"/>
      <c r="J5" s="870"/>
      <c r="K5" s="873"/>
      <c r="L5" s="873"/>
      <c r="M5" s="870"/>
      <c r="N5" s="873"/>
      <c r="O5" s="873"/>
      <c r="P5" s="870"/>
      <c r="Q5" s="866"/>
      <c r="R5" s="867"/>
      <c r="S5" s="868"/>
      <c r="T5" s="866"/>
      <c r="U5" s="867"/>
      <c r="V5" s="868"/>
      <c r="W5" s="866"/>
      <c r="X5" s="867"/>
      <c r="Y5" s="868"/>
      <c r="Z5" s="866"/>
      <c r="AA5" s="867"/>
      <c r="AB5" s="868"/>
      <c r="AC5" s="866"/>
      <c r="AD5" s="867"/>
      <c r="AE5" s="868"/>
      <c r="AF5" s="866"/>
      <c r="AG5" s="867"/>
      <c r="AH5" s="868"/>
      <c r="AI5" s="866"/>
      <c r="AJ5" s="867"/>
      <c r="AK5" s="868"/>
      <c r="AL5" s="866"/>
      <c r="AM5" s="867"/>
      <c r="AN5" s="868"/>
      <c r="AO5" s="866"/>
      <c r="AP5" s="867"/>
      <c r="AQ5" s="868"/>
      <c r="AR5" s="866"/>
      <c r="AS5" s="867"/>
      <c r="AT5" s="868"/>
      <c r="AU5" s="866"/>
      <c r="AV5" s="867"/>
      <c r="AW5" s="868"/>
      <c r="AX5" s="866"/>
      <c r="AY5" s="867"/>
      <c r="AZ5" s="868"/>
      <c r="BA5" s="866"/>
      <c r="BB5" s="867"/>
      <c r="BC5" s="868"/>
      <c r="BD5" s="866"/>
      <c r="BE5" s="867"/>
      <c r="BF5" s="868"/>
      <c r="BG5" s="860"/>
      <c r="BH5" s="861"/>
      <c r="BI5" s="862"/>
      <c r="BJ5" s="866"/>
      <c r="BK5" s="867"/>
      <c r="BL5" s="868"/>
      <c r="BM5" s="866"/>
      <c r="BN5" s="867"/>
      <c r="BO5" s="868"/>
      <c r="BP5" s="866"/>
      <c r="BQ5" s="867"/>
      <c r="BR5" s="868"/>
      <c r="BS5" s="866"/>
      <c r="BT5" s="867"/>
      <c r="BU5" s="868"/>
      <c r="BV5" s="866"/>
      <c r="BW5" s="867"/>
      <c r="BX5" s="868"/>
      <c r="BY5" s="851"/>
    </row>
    <row r="6" spans="2:115" ht="13.5" customHeight="1" thickBot="1" x14ac:dyDescent="0.3">
      <c r="B6" s="876"/>
      <c r="C6" s="878"/>
      <c r="D6" s="880"/>
      <c r="E6" s="882"/>
      <c r="F6" s="873"/>
      <c r="G6" s="871"/>
      <c r="H6" s="873"/>
      <c r="I6" s="873"/>
      <c r="J6" s="871"/>
      <c r="K6" s="873"/>
      <c r="L6" s="873"/>
      <c r="M6" s="871"/>
      <c r="N6" s="873"/>
      <c r="O6" s="873"/>
      <c r="P6" s="871"/>
      <c r="Q6" s="13" t="s">
        <v>27</v>
      </c>
      <c r="R6" s="14" t="s">
        <v>28</v>
      </c>
      <c r="S6" s="14" t="s">
        <v>29</v>
      </c>
      <c r="T6" s="13" t="s">
        <v>27</v>
      </c>
      <c r="U6" s="14" t="s">
        <v>28</v>
      </c>
      <c r="V6" s="14" t="s">
        <v>29</v>
      </c>
      <c r="W6" s="13" t="s">
        <v>27</v>
      </c>
      <c r="X6" s="14" t="s">
        <v>28</v>
      </c>
      <c r="Y6" s="14" t="s">
        <v>29</v>
      </c>
      <c r="Z6" s="13" t="s">
        <v>27</v>
      </c>
      <c r="AA6" s="14" t="s">
        <v>28</v>
      </c>
      <c r="AB6" s="14" t="s">
        <v>29</v>
      </c>
      <c r="AC6" s="13" t="s">
        <v>27</v>
      </c>
      <c r="AD6" s="14" t="s">
        <v>28</v>
      </c>
      <c r="AE6" s="14" t="s">
        <v>29</v>
      </c>
      <c r="AF6" s="13" t="s">
        <v>27</v>
      </c>
      <c r="AG6" s="14" t="s">
        <v>28</v>
      </c>
      <c r="AH6" s="14" t="s">
        <v>29</v>
      </c>
      <c r="AI6" s="13" t="s">
        <v>27</v>
      </c>
      <c r="AJ6" s="14" t="s">
        <v>28</v>
      </c>
      <c r="AK6" s="14" t="s">
        <v>29</v>
      </c>
      <c r="AL6" s="13" t="s">
        <v>27</v>
      </c>
      <c r="AM6" s="14" t="s">
        <v>28</v>
      </c>
      <c r="AN6" s="14" t="s">
        <v>29</v>
      </c>
      <c r="AO6" s="13" t="s">
        <v>27</v>
      </c>
      <c r="AP6" s="14" t="s">
        <v>28</v>
      </c>
      <c r="AQ6" s="14" t="s">
        <v>29</v>
      </c>
      <c r="AR6" s="13" t="s">
        <v>27</v>
      </c>
      <c r="AS6" s="14" t="s">
        <v>28</v>
      </c>
      <c r="AT6" s="14" t="s">
        <v>29</v>
      </c>
      <c r="AU6" s="13" t="s">
        <v>27</v>
      </c>
      <c r="AV6" s="14" t="s">
        <v>28</v>
      </c>
      <c r="AW6" s="14" t="s">
        <v>29</v>
      </c>
      <c r="AX6" s="13" t="s">
        <v>27</v>
      </c>
      <c r="AY6" s="14" t="s">
        <v>28</v>
      </c>
      <c r="AZ6" s="14" t="s">
        <v>29</v>
      </c>
      <c r="BA6" s="13" t="s">
        <v>27</v>
      </c>
      <c r="BB6" s="14" t="s">
        <v>28</v>
      </c>
      <c r="BC6" s="14" t="s">
        <v>29</v>
      </c>
      <c r="BD6" s="13" t="s">
        <v>27</v>
      </c>
      <c r="BE6" s="14" t="s">
        <v>28</v>
      </c>
      <c r="BF6" s="14" t="s">
        <v>29</v>
      </c>
      <c r="BG6" s="13" t="s">
        <v>27</v>
      </c>
      <c r="BH6" s="14" t="s">
        <v>28</v>
      </c>
      <c r="BI6" s="14" t="s">
        <v>29</v>
      </c>
      <c r="BJ6" s="15" t="s">
        <v>27</v>
      </c>
      <c r="BK6" s="16" t="s">
        <v>28</v>
      </c>
      <c r="BL6" s="17" t="s">
        <v>29</v>
      </c>
      <c r="BM6" s="13" t="s">
        <v>27</v>
      </c>
      <c r="BN6" s="14" t="s">
        <v>28</v>
      </c>
      <c r="BO6" s="14" t="s">
        <v>29</v>
      </c>
      <c r="BP6" s="13" t="s">
        <v>27</v>
      </c>
      <c r="BQ6" s="14" t="s">
        <v>28</v>
      </c>
      <c r="BR6" s="14" t="s">
        <v>29</v>
      </c>
      <c r="BS6" s="13" t="s">
        <v>27</v>
      </c>
      <c r="BT6" s="14" t="s">
        <v>28</v>
      </c>
      <c r="BU6" s="14" t="s">
        <v>29</v>
      </c>
      <c r="BV6" s="13" t="s">
        <v>27</v>
      </c>
      <c r="BW6" s="14" t="s">
        <v>28</v>
      </c>
      <c r="BX6" s="14" t="s">
        <v>29</v>
      </c>
      <c r="BY6" s="852"/>
    </row>
    <row r="7" spans="2:115" ht="25.2" customHeight="1" thickBot="1" x14ac:dyDescent="0.3">
      <c r="B7" s="18" t="s">
        <v>30</v>
      </c>
      <c r="C7" s="19" t="s">
        <v>31</v>
      </c>
      <c r="D7" s="20" t="s">
        <v>32</v>
      </c>
      <c r="E7" s="274">
        <f t="shared" ref="E7:E70" si="0">Q7</f>
        <v>37733.368204999999</v>
      </c>
      <c r="F7" s="775">
        <f t="shared" ref="F7:F70" si="1">AC7</f>
        <v>3017.3484900000003</v>
      </c>
      <c r="G7" s="23">
        <f t="shared" ref="G7:G14" si="2">F7/E7</f>
        <v>7.9964992088890047E-2</v>
      </c>
      <c r="H7" s="276">
        <f t="shared" ref="H7:H70" si="3">AO7</f>
        <v>6460.3857600000001</v>
      </c>
      <c r="I7" s="275">
        <f t="shared" ref="I7:I70" si="4">AR7</f>
        <v>9477.7342499999995</v>
      </c>
      <c r="J7" s="23">
        <f t="shared" ref="J7:J14" si="5">I7/E7</f>
        <v>0.25117647061107357</v>
      </c>
      <c r="K7" s="276">
        <f t="shared" ref="K7:K70" si="6">BD7</f>
        <v>20425.19795814815</v>
      </c>
      <c r="L7" s="276">
        <f t="shared" ref="L7:L70" si="7">BG7</f>
        <v>29902.932208148148</v>
      </c>
      <c r="M7" s="23">
        <f t="shared" ref="M7:M14" si="8">L7/E7</f>
        <v>0.79247980317287847</v>
      </c>
      <c r="N7" s="276">
        <f t="shared" ref="N7:N70" si="9">BS7</f>
        <v>9420.4509300000009</v>
      </c>
      <c r="O7" s="276">
        <f>BV7</f>
        <v>39323.383138148129</v>
      </c>
      <c r="P7" s="23">
        <f>O7/E7</f>
        <v>1.042138165999648</v>
      </c>
      <c r="Q7" s="769">
        <f t="shared" ref="Q7:Q70" si="10">R7+S7</f>
        <v>37733.368204999999</v>
      </c>
      <c r="R7" s="770">
        <f>R10+R17+R30+R41+R43+R45+R47+R49+R51+R53+R55+R57+R59+R61+R63+R65+R67+R69</f>
        <v>0</v>
      </c>
      <c r="S7" s="771">
        <f>S10+S17+S35+S46+S48+S50+S52+S54+S56+S58+S60+S62+S64+S66+S68+S70+S72+S74+S76</f>
        <v>37733.368204999999</v>
      </c>
      <c r="T7" s="772">
        <f t="shared" ref="T7:T70" si="11">U7+V7</f>
        <v>885.93400000000008</v>
      </c>
      <c r="U7" s="773">
        <f>U10+U17+U30+U41+U43+U45+U47+U49+U51+U53+U55+U57+U59+U61+U63+U65+U67+U69</f>
        <v>0</v>
      </c>
      <c r="V7" s="774">
        <f>V10+V17+V35+V46+V48+V50+V52+V54+V56+V58+V60+V62+V64+V66+V68+V70+V72+V74+V76</f>
        <v>885.93400000000008</v>
      </c>
      <c r="W7" s="772">
        <f t="shared" ref="W7:W70" si="12">X7+Y7</f>
        <v>939.91948999999988</v>
      </c>
      <c r="X7" s="773">
        <f>X10+X17+X30+X41+X43+X45+X47+X49+X51+X53+X55+X57+X59+X61+X63+X65+X67+X69</f>
        <v>0</v>
      </c>
      <c r="Y7" s="774">
        <f>Y10+Y17+Y35+Y46+Y48+Y50+Y52+Y54+Y56+Y58+Y60+Y62+Y64+Y66+Y68+Y70+Y72+Y74+Y76</f>
        <v>939.91948999999988</v>
      </c>
      <c r="Z7" s="772">
        <f t="shared" ref="Z7:Z70" si="13">AA7+AB7</f>
        <v>1191.4949999999999</v>
      </c>
      <c r="AA7" s="773">
        <f>AA10+AA17+AA30+AA41+AA43+AA45+AA47+AA49+AA51+AA53+AA55+AA57+AA59+AA61+AA63+AA65+AA67+AA69</f>
        <v>0</v>
      </c>
      <c r="AB7" s="774">
        <f>AB10+AB17+AB35+AB46+AB48+AB50+AB52+AB54+AB56+AB58+AB60+AB62+AB64+AB66+AB68+AB70+AB72+AB74+AB76</f>
        <v>1191.4949999999999</v>
      </c>
      <c r="AC7" s="776">
        <f t="shared" ref="AC7:AC70" si="14">AD7+AE7</f>
        <v>3017.3484900000003</v>
      </c>
      <c r="AD7" s="777">
        <f>AD10+AD17+AD35+AD46+AD48+AD50+AD52+AD54+AD56+AD58+AD60+AD62+AD64+AD66+AD68+AD70+AD72+AD74</f>
        <v>0</v>
      </c>
      <c r="AE7" s="778">
        <f>AE10+AE17+AE35+AE46+AE48+AE50+AE52+AE54+AE56+AE58+AE60+AE62+AE64+AE66+AE68+AE70+AE72+AE74+AE76</f>
        <v>3017.3484900000003</v>
      </c>
      <c r="AF7" s="776">
        <f t="shared" ref="AF7:AF70" si="15">AG7+AH7</f>
        <v>1934.7010000000002</v>
      </c>
      <c r="AG7" s="777">
        <f>AG10+AG17+AG35+AG46+AG48+AG50+AG52+AG54+AG56+AG58+AG60+AG62+AG64+AG66+AG68+AG70+AG72+AG74</f>
        <v>0</v>
      </c>
      <c r="AH7" s="774">
        <f>AH10+AH17+AH35+AH46+AH48+AH50+AH52+AH54+AH56+AH58+AH60+AH62+AH64+AH66+AH68+AH70+AH72+AH74+AH76</f>
        <v>1934.7010000000002</v>
      </c>
      <c r="AI7" s="776">
        <f t="shared" ref="AI7:AI70" si="16">AJ7+AK7</f>
        <v>1007.1658299999998</v>
      </c>
      <c r="AJ7" s="777">
        <f>AJ10+AJ17+AJ35+AJ46+AJ48+AJ50+AJ52+AJ54+AJ56+AJ58+AJ60+AJ62+AJ64+AJ66+AJ68+AJ70+AJ72+AJ74</f>
        <v>0</v>
      </c>
      <c r="AK7" s="774">
        <f>AK10+AK17+AK35+AK46+AK48+AK50+AK52+AK54+AK56+AK58+AK60+AK62+AK64+AK66+AK68+AK70+AK72+AK74+AK76</f>
        <v>1007.1658299999998</v>
      </c>
      <c r="AL7" s="776">
        <f t="shared" ref="AL7:AL70" si="17">AM7+AN7</f>
        <v>3518.5189300000011</v>
      </c>
      <c r="AM7" s="777">
        <f>AM10+AM17+AM35+AM46+AM48+AM50+AM52+AM54+AM56+AM58+AM60+AM62+AM64+AM66+AM68+AM70+AM72+AM74</f>
        <v>0</v>
      </c>
      <c r="AN7" s="774">
        <f>AN10+AN17+AN35+AN46+AN48+AN50+AN52+AN54+AN56+AN58+AN60+AN62+AN64+AN66+AN68+AN70+AN72+AN74+AN76</f>
        <v>3518.5189300000011</v>
      </c>
      <c r="AO7" s="776">
        <f t="shared" ref="AO7:AO70" si="18">AP7+AQ7</f>
        <v>6460.3857600000001</v>
      </c>
      <c r="AP7" s="777">
        <f>AP10+AP17+AP35+AP46+AP48+AP50+AP52+AP54+AP56+AP58+AP60+AP62+AP64+AP66+AP68+AP70+AP72+AP74</f>
        <v>0</v>
      </c>
      <c r="AQ7" s="778">
        <f>AQ10+AQ17+AQ35+AQ46+AQ48+AQ50+AQ52+AQ54+AQ56+AQ58+AQ60+AQ62+AQ64+AQ66+AQ68+AQ70+AQ72+AQ74+AQ76</f>
        <v>6460.3857600000001</v>
      </c>
      <c r="AR7" s="776">
        <f t="shared" ref="AR7:AR31" si="19">AS7+AT7</f>
        <v>9477.7342499999995</v>
      </c>
      <c r="AS7" s="777">
        <f>AS10+AS17+AS35+AS46+AS48+AS50+AS52+AS54+AS56+AS58+AS60+AS62+AS64+AS66+AS68+AS70+AS72+AS74</f>
        <v>0</v>
      </c>
      <c r="AT7" s="778">
        <f>AT10+AT17+AT35+AT46+AT48+AT50+AT52+AT54+AT56+AT58+AT60+AT62+AT64+AT66+AT68+AT70+AT72+AT74+AT76</f>
        <v>9477.7342499999995</v>
      </c>
      <c r="AU7" s="776">
        <f t="shared" ref="AU7:AU70" si="20">AV7+AW7</f>
        <v>5824.819408148147</v>
      </c>
      <c r="AV7" s="777">
        <f>AV10+AV17+AV35+AV46+AV48+AV50+AV52+AV54+AV56+AV58+AV60+AV62+AV64+AV66+AV68+AV70+AV72+AV74</f>
        <v>0</v>
      </c>
      <c r="AW7" s="778">
        <v>5824.819408148147</v>
      </c>
      <c r="AX7" s="776">
        <f t="shared" ref="AX7:AX70" si="21">AY7+AZ7</f>
        <v>6252.7206500000002</v>
      </c>
      <c r="AY7" s="777">
        <f>AY10+AY17+AY35+AY46+AY48+AY50+AY52+AY54+AY56+AY58+AY60+AY62+AY64+AY66+AY68+AY70+AY72+AY74</f>
        <v>0</v>
      </c>
      <c r="AZ7" s="774">
        <v>6252.7206500000002</v>
      </c>
      <c r="BA7" s="776">
        <f t="shared" ref="BA7:BA70" si="22">BB7+BC7</f>
        <v>8347.6579000000002</v>
      </c>
      <c r="BB7" s="777">
        <f>BB10+BB17+BB35+BB46+BB48+BB50+BB52+BB54+BB56+BB58+BB60+BB62+BB64+BB66+BB68+BB70+BB72+BB74</f>
        <v>0</v>
      </c>
      <c r="BC7" s="774">
        <f>BC10+BC17+BC35+BC46+BC48+BC50+BC52+BC54+BC56+BC58+BC60+BC62+BC64+BC66+BC68+BC70+BC72+BC74+BC76</f>
        <v>8347.6579000000002</v>
      </c>
      <c r="BD7" s="776">
        <f t="shared" ref="BD7:BD70" si="23">BE7+BF7</f>
        <v>20425.19795814815</v>
      </c>
      <c r="BE7" s="777">
        <f>BE10+BE17+BE35+BE46+BE48+BE50+BE52+BE54+BE56+BE58+BE60+BE62+BE64+BE66+BE68+BE70+BE72+BE74</f>
        <v>0</v>
      </c>
      <c r="BF7" s="778">
        <f>BF10+BF17+BF35+BF46+BF48+BF50+BF52+BF54+BF56+BF58+BF60+BF62+BF64+BF66+BF68+BF70+BF72+BF74+BF76</f>
        <v>20425.19795814815</v>
      </c>
      <c r="BG7" s="776">
        <f t="shared" ref="BG7:BG70" si="24">BH7+BI7</f>
        <v>29902.932208148148</v>
      </c>
      <c r="BH7" s="777">
        <f>BH10+BH17+BH35+BH46+BH48+BH50+BH52+BH54+BH56+BH58+BH60+BH62+BH64+BH66+BH68+BH70+BH72+BH74</f>
        <v>0</v>
      </c>
      <c r="BI7" s="778">
        <f>BI10+BI17+BI35+BI46+BI48+BI50+BI52+BI54+BI56+BI58+BI60+BI62+BI64+BI66+BI68+BI70+BI72+BI74+BI76</f>
        <v>29902.932208148148</v>
      </c>
      <c r="BJ7" s="776">
        <f t="shared" ref="BJ7:BJ70" si="25">BK7+BL7</f>
        <v>3313.11193</v>
      </c>
      <c r="BK7" s="777">
        <f>BK10+BK17+BK35+BK46+BK48+BK50+BK52+BK54+BK56+BK58+BK60+BK62+BK64+BK66+BK68+BK70+BK72+BK74</f>
        <v>0</v>
      </c>
      <c r="BL7" s="774">
        <f>BL10+BL17+BL35+BL46+BL48+BL50+BL52+BL54+BL56+BL58+BL60+BL62+BL64+BL66+BL68+BL70+BL72+BL74+BL76</f>
        <v>3313.11193</v>
      </c>
      <c r="BM7" s="776">
        <f t="shared" ref="BM7:BM70" si="26">BN7+BO7</f>
        <v>1393.7169999999999</v>
      </c>
      <c r="BN7" s="777">
        <f>BN10+BN17+BN35+BN46+BN48+BN50+BN52+BN54+BN56+BN58+BN60+BN62+BN64+BN66+BN68+BN70+BN72+BN74</f>
        <v>0</v>
      </c>
      <c r="BO7" s="774">
        <f>BO10+BO17+BO35+BO46+BO48+BO50+BO52+BO54+BO56+BO58+BO60+BO62+BO64+BO66+BO68+BO70+BO72+BO74+BO76</f>
        <v>1393.7169999999999</v>
      </c>
      <c r="BP7" s="776">
        <f t="shared" ref="BP7:BP70" si="27">BQ7+BR7</f>
        <v>4713.6219999999994</v>
      </c>
      <c r="BQ7" s="777">
        <f>BQ10+BQ17+BQ35+BQ46+BQ48+BQ50+BQ52+BQ54+BQ56+BQ58+BQ60+BQ62+BQ64+BQ66+BQ68+BQ70+BQ72+BQ74</f>
        <v>0</v>
      </c>
      <c r="BR7" s="774">
        <f>BR10+BR17+BR35+BR46+BR48+BR50+BR52+BR54+BR56+BR58+BR60+BR62+BR64+BR66+BR68+BR70+BR72+BR74+BR76</f>
        <v>4713.6219999999994</v>
      </c>
      <c r="BS7" s="776">
        <f t="shared" ref="BS7:BS70" si="28">BT7+BU7</f>
        <v>9420.4509300000009</v>
      </c>
      <c r="BT7" s="777">
        <f>BT10+BT17+BT35+BT46+BT48+BT50+BT52+BT54+BT56+BT58+BT60+BT62+BT64+BT66+BT68+BT70+BT72+BT74</f>
        <v>0</v>
      </c>
      <c r="BU7" s="778">
        <f>BU10+BU17+BU35+BU46+BU48+BU50+BU52+BU54+BU56+BU58+BU60+BU62+BU64+BU66+BU68+BU70+BU72+BU74+BU76</f>
        <v>9420.4509300000009</v>
      </c>
      <c r="BV7" s="776">
        <f t="shared" ref="BV7:BV70" si="29">BW7+BX7</f>
        <v>39323.383138148129</v>
      </c>
      <c r="BW7" s="777">
        <f>BW10+BW17+BW35+BW46+BW48+BW50+BW52+BW54+BW56+BW58+BW60+BW62+BW64+BW66+BW68+BW70+BW72+BW74</f>
        <v>0</v>
      </c>
      <c r="BX7" s="778">
        <f>BX10+BX17+BX35+BX46+BX48+BX50+BX52+BX54+BX56+BX58+BX60+BX62+BX64+BX66+BX68+BX70+BX72+BX74+BX76</f>
        <v>39323.383138148129</v>
      </c>
      <c r="BY7" s="35">
        <f t="shared" ref="BY7:BY14" si="30">BV7/Q7</f>
        <v>1.042138165999648</v>
      </c>
    </row>
    <row r="8" spans="2:115" s="55" customFormat="1" ht="23.25" customHeight="1" x14ac:dyDescent="0.25">
      <c r="B8" s="853">
        <v>1</v>
      </c>
      <c r="C8" s="36" t="s">
        <v>33</v>
      </c>
      <c r="D8" s="37" t="s">
        <v>34</v>
      </c>
      <c r="E8" s="38">
        <f t="shared" si="0"/>
        <v>38</v>
      </c>
      <c r="F8" s="39">
        <f t="shared" si="1"/>
        <v>14</v>
      </c>
      <c r="G8" s="40">
        <f t="shared" si="2"/>
        <v>0.36842105263157893</v>
      </c>
      <c r="H8" s="41">
        <f t="shared" si="3"/>
        <v>6</v>
      </c>
      <c r="I8" s="42">
        <f t="shared" si="4"/>
        <v>19</v>
      </c>
      <c r="J8" s="40">
        <f t="shared" si="5"/>
        <v>0.5</v>
      </c>
      <c r="K8" s="42">
        <f t="shared" si="6"/>
        <v>0</v>
      </c>
      <c r="L8" s="42">
        <f t="shared" si="7"/>
        <v>29</v>
      </c>
      <c r="M8" s="40">
        <f t="shared" si="8"/>
        <v>0.76315789473684215</v>
      </c>
      <c r="N8" s="43">
        <f t="shared" si="9"/>
        <v>5</v>
      </c>
      <c r="O8" s="42">
        <v>34</v>
      </c>
      <c r="P8" s="40">
        <f t="shared" ref="P8:P14" si="31">O8/E8</f>
        <v>0.89473684210526316</v>
      </c>
      <c r="Q8" s="44">
        <f t="shared" si="10"/>
        <v>38</v>
      </c>
      <c r="R8" s="45">
        <v>0</v>
      </c>
      <c r="S8" s="622">
        <v>38</v>
      </c>
      <c r="T8" s="46">
        <f t="shared" si="11"/>
        <v>9</v>
      </c>
      <c r="U8" s="47">
        <v>0</v>
      </c>
      <c r="V8" s="48">
        <v>9</v>
      </c>
      <c r="W8" s="46">
        <f t="shared" si="12"/>
        <v>5</v>
      </c>
      <c r="X8" s="47">
        <v>0</v>
      </c>
      <c r="Y8" s="48">
        <v>5</v>
      </c>
      <c r="Z8" s="46">
        <f t="shared" si="13"/>
        <v>0</v>
      </c>
      <c r="AA8" s="47">
        <v>0</v>
      </c>
      <c r="AB8" s="48"/>
      <c r="AC8" s="50">
        <f t="shared" si="14"/>
        <v>14</v>
      </c>
      <c r="AD8" s="50">
        <v>0</v>
      </c>
      <c r="AE8" s="51">
        <f>T8+W8+Z8</f>
        <v>14</v>
      </c>
      <c r="AF8" s="50">
        <f t="shared" si="15"/>
        <v>1</v>
      </c>
      <c r="AG8" s="52">
        <v>0</v>
      </c>
      <c r="AH8" s="48">
        <v>1</v>
      </c>
      <c r="AI8" s="50">
        <f t="shared" si="16"/>
        <v>0</v>
      </c>
      <c r="AJ8" s="52">
        <v>0</v>
      </c>
      <c r="AK8" s="48">
        <v>0</v>
      </c>
      <c r="AL8" s="50">
        <f t="shared" si="17"/>
        <v>5</v>
      </c>
      <c r="AM8" s="52">
        <v>0</v>
      </c>
      <c r="AN8" s="48">
        <v>5</v>
      </c>
      <c r="AO8" s="50">
        <f t="shared" si="18"/>
        <v>6</v>
      </c>
      <c r="AP8" s="50">
        <v>0</v>
      </c>
      <c r="AQ8" s="51">
        <f>AF8+AI8+AL8</f>
        <v>6</v>
      </c>
      <c r="AR8" s="50">
        <f t="shared" si="19"/>
        <v>19</v>
      </c>
      <c r="AS8" s="50">
        <v>0</v>
      </c>
      <c r="AT8" s="51">
        <v>19</v>
      </c>
      <c r="AU8" s="50">
        <f t="shared" si="20"/>
        <v>7</v>
      </c>
      <c r="AV8" s="52">
        <v>0</v>
      </c>
      <c r="AW8" s="53">
        <v>7</v>
      </c>
      <c r="AX8" s="50">
        <f t="shared" si="21"/>
        <v>5</v>
      </c>
      <c r="AY8" s="52">
        <v>0</v>
      </c>
      <c r="AZ8" s="48">
        <v>5</v>
      </c>
      <c r="BA8" s="50">
        <f t="shared" si="22"/>
        <v>4</v>
      </c>
      <c r="BB8" s="52">
        <v>0</v>
      </c>
      <c r="BC8" s="48">
        <v>4</v>
      </c>
      <c r="BD8" s="50">
        <f t="shared" si="23"/>
        <v>0</v>
      </c>
      <c r="BE8" s="50">
        <v>0</v>
      </c>
      <c r="BF8" s="51">
        <v>0</v>
      </c>
      <c r="BG8" s="50">
        <f t="shared" si="24"/>
        <v>29</v>
      </c>
      <c r="BH8" s="50">
        <v>0</v>
      </c>
      <c r="BI8" s="51">
        <v>29</v>
      </c>
      <c r="BJ8" s="50">
        <f t="shared" si="25"/>
        <v>5</v>
      </c>
      <c r="BK8" s="52">
        <v>0</v>
      </c>
      <c r="BL8" s="48">
        <v>5</v>
      </c>
      <c r="BM8" s="50">
        <f t="shared" si="26"/>
        <v>0</v>
      </c>
      <c r="BN8" s="52">
        <v>0</v>
      </c>
      <c r="BO8" s="48"/>
      <c r="BP8" s="50">
        <f t="shared" si="27"/>
        <v>0</v>
      </c>
      <c r="BQ8" s="52">
        <v>0</v>
      </c>
      <c r="BR8" s="48"/>
      <c r="BS8" s="50">
        <f t="shared" si="28"/>
        <v>5</v>
      </c>
      <c r="BT8" s="50">
        <v>0</v>
      </c>
      <c r="BU8" s="51">
        <f>BJ8+BM8+BP8</f>
        <v>5</v>
      </c>
      <c r="BV8" s="50">
        <f t="shared" si="29"/>
        <v>34</v>
      </c>
      <c r="BW8" s="50">
        <v>0</v>
      </c>
      <c r="BX8" s="51">
        <v>34</v>
      </c>
      <c r="BY8" s="54">
        <f t="shared" si="30"/>
        <v>0.89473684210526316</v>
      </c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2:115" ht="15" customHeight="1" x14ac:dyDescent="0.25">
      <c r="B9" s="854"/>
      <c r="C9" s="856" t="s">
        <v>35</v>
      </c>
      <c r="D9" s="56" t="s">
        <v>36</v>
      </c>
      <c r="E9" s="57">
        <f t="shared" si="0"/>
        <v>0.68699999999999994</v>
      </c>
      <c r="F9" s="58">
        <f t="shared" si="1"/>
        <v>0.253</v>
      </c>
      <c r="G9" s="59">
        <f t="shared" si="2"/>
        <v>0.36826783114992723</v>
      </c>
      <c r="H9" s="60">
        <f t="shared" si="3"/>
        <v>0.121</v>
      </c>
      <c r="I9" s="61">
        <f t="shared" si="4"/>
        <v>0.374</v>
      </c>
      <c r="J9" s="59">
        <f t="shared" si="5"/>
        <v>0.54439592430858808</v>
      </c>
      <c r="K9" s="61">
        <f t="shared" si="6"/>
        <v>0.27899999999999997</v>
      </c>
      <c r="L9" s="61">
        <f t="shared" si="7"/>
        <v>0.65300000000000002</v>
      </c>
      <c r="M9" s="59">
        <f t="shared" si="8"/>
        <v>0.95050946142649206</v>
      </c>
      <c r="N9" s="62">
        <f t="shared" si="9"/>
        <v>3.9E-2</v>
      </c>
      <c r="O9" s="61">
        <f t="shared" ref="O9:O72" si="32">BV9</f>
        <v>0.69200000000000006</v>
      </c>
      <c r="P9" s="59">
        <f t="shared" si="31"/>
        <v>1.0072780203784573</v>
      </c>
      <c r="Q9" s="63">
        <f t="shared" si="10"/>
        <v>0.68699999999999994</v>
      </c>
      <c r="R9" s="64">
        <f>R11+R13</f>
        <v>0</v>
      </c>
      <c r="S9" s="623">
        <f>S11+S13</f>
        <v>0.68699999999999994</v>
      </c>
      <c r="T9" s="65">
        <f t="shared" si="11"/>
        <v>0.219</v>
      </c>
      <c r="U9" s="66">
        <f>U11+U13</f>
        <v>0</v>
      </c>
      <c r="V9" s="67">
        <f>V11+V13</f>
        <v>0.219</v>
      </c>
      <c r="W9" s="65">
        <f t="shared" si="12"/>
        <v>3.4000000000000002E-2</v>
      </c>
      <c r="X9" s="66">
        <f>X11+X13</f>
        <v>0</v>
      </c>
      <c r="Y9" s="67">
        <f>Y11+Y13</f>
        <v>3.4000000000000002E-2</v>
      </c>
      <c r="Z9" s="65">
        <f t="shared" si="13"/>
        <v>0</v>
      </c>
      <c r="AA9" s="66">
        <f>AA11+AA13</f>
        <v>0</v>
      </c>
      <c r="AB9" s="67">
        <f>AB11+AB13</f>
        <v>0</v>
      </c>
      <c r="AC9" s="69">
        <f t="shared" si="14"/>
        <v>0.253</v>
      </c>
      <c r="AD9" s="69">
        <f>AD11+AD13</f>
        <v>0</v>
      </c>
      <c r="AE9" s="70">
        <f>AE11+AE13</f>
        <v>0.253</v>
      </c>
      <c r="AF9" s="69">
        <f t="shared" si="15"/>
        <v>0.03</v>
      </c>
      <c r="AG9" s="71">
        <f>AG11+AG13</f>
        <v>0</v>
      </c>
      <c r="AH9" s="67">
        <f>AH11+AH13</f>
        <v>0.03</v>
      </c>
      <c r="AI9" s="69">
        <f t="shared" si="16"/>
        <v>0</v>
      </c>
      <c r="AJ9" s="71">
        <f>AJ11+AJ13</f>
        <v>0</v>
      </c>
      <c r="AK9" s="67">
        <f>AK11+AK13</f>
        <v>0</v>
      </c>
      <c r="AL9" s="69">
        <f t="shared" si="17"/>
        <v>9.0999999999999998E-2</v>
      </c>
      <c r="AM9" s="71">
        <f>AM11+AM13</f>
        <v>0</v>
      </c>
      <c r="AN9" s="67">
        <f>AN11+AN13</f>
        <v>9.0999999999999998E-2</v>
      </c>
      <c r="AO9" s="69">
        <f t="shared" si="18"/>
        <v>0.121</v>
      </c>
      <c r="AP9" s="69">
        <f>AP11+AP13</f>
        <v>0</v>
      </c>
      <c r="AQ9" s="70">
        <f>AQ11+AQ13</f>
        <v>0.121</v>
      </c>
      <c r="AR9" s="69">
        <f t="shared" si="19"/>
        <v>0.374</v>
      </c>
      <c r="AS9" s="69">
        <f>AS11+AS13</f>
        <v>0</v>
      </c>
      <c r="AT9" s="70">
        <f>AT11+AT13</f>
        <v>0.374</v>
      </c>
      <c r="AU9" s="69">
        <f t="shared" si="20"/>
        <v>8.3000000000000004E-2</v>
      </c>
      <c r="AV9" s="71">
        <f>AV11+AV13</f>
        <v>0</v>
      </c>
      <c r="AW9" s="68">
        <v>8.3000000000000004E-2</v>
      </c>
      <c r="AX9" s="69">
        <f t="shared" si="21"/>
        <v>0.14699999999999999</v>
      </c>
      <c r="AY9" s="71">
        <f>AY11+AY13</f>
        <v>0</v>
      </c>
      <c r="AZ9" s="67">
        <v>0.14699999999999999</v>
      </c>
      <c r="BA9" s="69">
        <f t="shared" si="22"/>
        <v>4.9000000000000002E-2</v>
      </c>
      <c r="BB9" s="71">
        <f>BB11+BB13</f>
        <v>0</v>
      </c>
      <c r="BC9" s="67">
        <f>BC11+BC13</f>
        <v>4.9000000000000002E-2</v>
      </c>
      <c r="BD9" s="69">
        <f t="shared" si="23"/>
        <v>0.27899999999999997</v>
      </c>
      <c r="BE9" s="69">
        <f>BE11+BE13</f>
        <v>0</v>
      </c>
      <c r="BF9" s="70">
        <f>BF11+BF13</f>
        <v>0.27899999999999997</v>
      </c>
      <c r="BG9" s="69">
        <f t="shared" si="24"/>
        <v>0.65300000000000002</v>
      </c>
      <c r="BH9" s="69">
        <f>BH11+BH13</f>
        <v>0</v>
      </c>
      <c r="BI9" s="70">
        <f>BI11+BI13</f>
        <v>0.65300000000000002</v>
      </c>
      <c r="BJ9" s="69">
        <f t="shared" si="25"/>
        <v>3.9E-2</v>
      </c>
      <c r="BK9" s="71">
        <f>BK11+BK13</f>
        <v>0</v>
      </c>
      <c r="BL9" s="67">
        <f>BL11+BL13</f>
        <v>3.9E-2</v>
      </c>
      <c r="BM9" s="69">
        <f t="shared" si="26"/>
        <v>0</v>
      </c>
      <c r="BN9" s="71">
        <f>BN11+BN13</f>
        <v>0</v>
      </c>
      <c r="BO9" s="67">
        <f>BO11+BO13</f>
        <v>0</v>
      </c>
      <c r="BP9" s="69">
        <f t="shared" si="27"/>
        <v>0</v>
      </c>
      <c r="BQ9" s="71">
        <f>BQ11+BQ13</f>
        <v>0</v>
      </c>
      <c r="BR9" s="67">
        <f>BR11+BR13</f>
        <v>0</v>
      </c>
      <c r="BS9" s="69">
        <f t="shared" si="28"/>
        <v>3.9E-2</v>
      </c>
      <c r="BT9" s="69">
        <f>BT11+BT13</f>
        <v>0</v>
      </c>
      <c r="BU9" s="70">
        <f>BU11+BU13</f>
        <v>3.9E-2</v>
      </c>
      <c r="BV9" s="69">
        <f t="shared" si="29"/>
        <v>0.69200000000000006</v>
      </c>
      <c r="BW9" s="69">
        <f>BW11+BW13</f>
        <v>0</v>
      </c>
      <c r="BX9" s="70">
        <f>BX11+BX13</f>
        <v>0.69200000000000006</v>
      </c>
      <c r="BY9" s="72">
        <f t="shared" si="30"/>
        <v>1.0072780203784573</v>
      </c>
    </row>
    <row r="10" spans="2:115" ht="13.8" x14ac:dyDescent="0.25">
      <c r="B10" s="855"/>
      <c r="C10" s="813"/>
      <c r="D10" s="56" t="s">
        <v>32</v>
      </c>
      <c r="E10" s="57">
        <f t="shared" si="0"/>
        <v>794.28600000000006</v>
      </c>
      <c r="F10" s="58">
        <f t="shared" si="1"/>
        <v>338.83949000000001</v>
      </c>
      <c r="G10" s="59">
        <f t="shared" si="2"/>
        <v>0.42659632676391124</v>
      </c>
      <c r="H10" s="60">
        <f t="shared" si="3"/>
        <v>107.834</v>
      </c>
      <c r="I10" s="61">
        <f t="shared" si="4"/>
        <v>446.67349000000002</v>
      </c>
      <c r="J10" s="59">
        <f t="shared" si="5"/>
        <v>0.56235850814442145</v>
      </c>
      <c r="K10" s="61">
        <f t="shared" si="6"/>
        <v>236.74799999999999</v>
      </c>
      <c r="L10" s="61">
        <f t="shared" si="7"/>
        <v>683.42148999999995</v>
      </c>
      <c r="M10" s="59">
        <f t="shared" si="8"/>
        <v>0.86042242970416183</v>
      </c>
      <c r="N10" s="62">
        <f t="shared" si="9"/>
        <v>26.03</v>
      </c>
      <c r="O10" s="61">
        <f t="shared" si="32"/>
        <v>709.45148999999992</v>
      </c>
      <c r="P10" s="59">
        <f t="shared" si="31"/>
        <v>0.89319400064963994</v>
      </c>
      <c r="Q10" s="63">
        <f t="shared" si="10"/>
        <v>794.28600000000006</v>
      </c>
      <c r="R10" s="64">
        <f>R12+R14+R15</f>
        <v>0</v>
      </c>
      <c r="S10" s="623">
        <f>S12+S14+S15</f>
        <v>794.28600000000006</v>
      </c>
      <c r="T10" s="65">
        <f t="shared" si="11"/>
        <v>309.91399999999999</v>
      </c>
      <c r="U10" s="66">
        <f>U12+U14+U15</f>
        <v>0</v>
      </c>
      <c r="V10" s="67">
        <f>V12+V14+V15</f>
        <v>309.91399999999999</v>
      </c>
      <c r="W10" s="65">
        <f t="shared" si="12"/>
        <v>28.92549</v>
      </c>
      <c r="X10" s="66">
        <f>X12+X14+X15</f>
        <v>0</v>
      </c>
      <c r="Y10" s="67">
        <f>Y12+Y14+Y15</f>
        <v>28.92549</v>
      </c>
      <c r="Z10" s="65">
        <f t="shared" si="13"/>
        <v>0</v>
      </c>
      <c r="AA10" s="66">
        <f>AA12+AA14+AA15</f>
        <v>0</v>
      </c>
      <c r="AB10" s="67">
        <f>AB12+AB14+AB15</f>
        <v>0</v>
      </c>
      <c r="AC10" s="69">
        <f t="shared" si="14"/>
        <v>338.83949000000001</v>
      </c>
      <c r="AD10" s="69">
        <f>AD12+AD14+AD15</f>
        <v>0</v>
      </c>
      <c r="AE10" s="70">
        <f>AE12+AE14+AE15</f>
        <v>338.83949000000001</v>
      </c>
      <c r="AF10" s="69">
        <f t="shared" si="15"/>
        <v>25.286999999999999</v>
      </c>
      <c r="AG10" s="71">
        <f>AG12+AG14+AG15</f>
        <v>0</v>
      </c>
      <c r="AH10" s="67">
        <f>AH12+AH14+AH15</f>
        <v>25.286999999999999</v>
      </c>
      <c r="AI10" s="69">
        <f t="shared" si="16"/>
        <v>0</v>
      </c>
      <c r="AJ10" s="71">
        <f>AJ12+AJ14+AJ15</f>
        <v>0</v>
      </c>
      <c r="AK10" s="67">
        <f>AK12+AK14+AK15</f>
        <v>0</v>
      </c>
      <c r="AL10" s="69">
        <f t="shared" si="17"/>
        <v>82.546999999999997</v>
      </c>
      <c r="AM10" s="71">
        <f>AM12+AM14+AM15</f>
        <v>0</v>
      </c>
      <c r="AN10" s="67">
        <f>AN12+AN14+AN15</f>
        <v>82.546999999999997</v>
      </c>
      <c r="AO10" s="69">
        <f t="shared" si="18"/>
        <v>107.834</v>
      </c>
      <c r="AP10" s="69">
        <f>AP12+AP14+AP15</f>
        <v>0</v>
      </c>
      <c r="AQ10" s="70">
        <f>AQ12+AQ14+AQ15</f>
        <v>107.834</v>
      </c>
      <c r="AR10" s="69">
        <f t="shared" si="19"/>
        <v>446.67349000000002</v>
      </c>
      <c r="AS10" s="69">
        <f>AS12+AS14+AS15</f>
        <v>0</v>
      </c>
      <c r="AT10" s="70">
        <f>AT12+AT14+AT15</f>
        <v>446.67349000000002</v>
      </c>
      <c r="AU10" s="69">
        <f t="shared" si="20"/>
        <v>71.119</v>
      </c>
      <c r="AV10" s="71">
        <f>AV12+AV14+AV15</f>
        <v>0</v>
      </c>
      <c r="AW10" s="68">
        <v>71.119</v>
      </c>
      <c r="AX10" s="69">
        <f t="shared" si="21"/>
        <v>137.41999999999999</v>
      </c>
      <c r="AY10" s="71">
        <f>AY12+AY14+AY15</f>
        <v>0</v>
      </c>
      <c r="AZ10" s="67">
        <v>137.41999999999999</v>
      </c>
      <c r="BA10" s="69">
        <f t="shared" si="22"/>
        <v>28.209</v>
      </c>
      <c r="BB10" s="71">
        <f>BB12+BB14+BB15</f>
        <v>0</v>
      </c>
      <c r="BC10" s="67">
        <f>BC12+BC14+BC15</f>
        <v>28.209</v>
      </c>
      <c r="BD10" s="69">
        <f t="shared" si="23"/>
        <v>236.74799999999999</v>
      </c>
      <c r="BE10" s="69">
        <f>BE12+BE14+BE15</f>
        <v>0</v>
      </c>
      <c r="BF10" s="70">
        <f>BF12+BF14+BF15</f>
        <v>236.74799999999999</v>
      </c>
      <c r="BG10" s="69">
        <f t="shared" si="24"/>
        <v>683.42148999999995</v>
      </c>
      <c r="BH10" s="69">
        <f>BH12+BH14+BH15</f>
        <v>0</v>
      </c>
      <c r="BI10" s="70">
        <f>BI12+BI14+BI15</f>
        <v>683.42148999999995</v>
      </c>
      <c r="BJ10" s="69">
        <f t="shared" si="25"/>
        <v>26.03</v>
      </c>
      <c r="BK10" s="71">
        <f>BK12+BK14+BK15</f>
        <v>0</v>
      </c>
      <c r="BL10" s="67">
        <f>BL12+BL14+BL15</f>
        <v>26.03</v>
      </c>
      <c r="BM10" s="69">
        <f t="shared" si="26"/>
        <v>0</v>
      </c>
      <c r="BN10" s="71">
        <f>BN12+BN14+BN15</f>
        <v>0</v>
      </c>
      <c r="BO10" s="67">
        <f>BO12+BO14+BO15</f>
        <v>0</v>
      </c>
      <c r="BP10" s="69">
        <f t="shared" si="27"/>
        <v>0</v>
      </c>
      <c r="BQ10" s="71">
        <f>BQ12+BQ14+BQ15</f>
        <v>0</v>
      </c>
      <c r="BR10" s="67">
        <f>BR12+BR14+BR15</f>
        <v>0</v>
      </c>
      <c r="BS10" s="69">
        <f t="shared" si="28"/>
        <v>26.03</v>
      </c>
      <c r="BT10" s="69">
        <f>BT12+BT14+BT15</f>
        <v>0</v>
      </c>
      <c r="BU10" s="70">
        <f>BU12+BU14+BU15</f>
        <v>26.03</v>
      </c>
      <c r="BV10" s="69">
        <f t="shared" si="29"/>
        <v>709.45148999999992</v>
      </c>
      <c r="BW10" s="69">
        <f>BW12+BW14+BW15</f>
        <v>0</v>
      </c>
      <c r="BX10" s="73">
        <f>BX12+BX14+BX15</f>
        <v>709.45148999999992</v>
      </c>
      <c r="BY10" s="72">
        <f t="shared" si="30"/>
        <v>0.89319400064963994</v>
      </c>
    </row>
    <row r="11" spans="2:115" ht="15" customHeight="1" x14ac:dyDescent="0.25">
      <c r="B11" s="825" t="s">
        <v>37</v>
      </c>
      <c r="C11" s="808" t="s">
        <v>38</v>
      </c>
      <c r="D11" s="74" t="s">
        <v>36</v>
      </c>
      <c r="E11" s="38">
        <f t="shared" si="0"/>
        <v>8.2000000000000003E-2</v>
      </c>
      <c r="F11" s="75">
        <f t="shared" si="1"/>
        <v>0.18200000000000002</v>
      </c>
      <c r="G11" s="76">
        <f t="shared" si="2"/>
        <v>2.2195121951219514</v>
      </c>
      <c r="H11" s="77">
        <f t="shared" si="3"/>
        <v>0</v>
      </c>
      <c r="I11" s="78">
        <f t="shared" si="4"/>
        <v>0.18200000000000002</v>
      </c>
      <c r="J11" s="76">
        <f t="shared" si="5"/>
        <v>2.2195121951219514</v>
      </c>
      <c r="K11" s="78">
        <f t="shared" si="6"/>
        <v>0</v>
      </c>
      <c r="L11" s="78">
        <f t="shared" si="7"/>
        <v>0.18200000000000002</v>
      </c>
      <c r="M11" s="76">
        <f t="shared" si="8"/>
        <v>2.2195121951219514</v>
      </c>
      <c r="N11" s="79">
        <f t="shared" si="9"/>
        <v>0</v>
      </c>
      <c r="O11" s="78">
        <f t="shared" si="32"/>
        <v>0.18200000000000002</v>
      </c>
      <c r="P11" s="76">
        <f t="shared" si="31"/>
        <v>2.2195121951219514</v>
      </c>
      <c r="Q11" s="80">
        <f t="shared" si="10"/>
        <v>8.2000000000000003E-2</v>
      </c>
      <c r="R11" s="81">
        <v>0</v>
      </c>
      <c r="S11" s="624">
        <v>8.2000000000000003E-2</v>
      </c>
      <c r="T11" s="82">
        <f t="shared" si="11"/>
        <v>0.16800000000000001</v>
      </c>
      <c r="U11" s="83">
        <v>0</v>
      </c>
      <c r="V11" s="84">
        <v>0.16800000000000001</v>
      </c>
      <c r="W11" s="82">
        <f t="shared" si="12"/>
        <v>1.4E-2</v>
      </c>
      <c r="X11" s="83">
        <v>0</v>
      </c>
      <c r="Y11" s="84">
        <v>1.4E-2</v>
      </c>
      <c r="Z11" s="82">
        <f t="shared" si="13"/>
        <v>0</v>
      </c>
      <c r="AA11" s="83">
        <v>0</v>
      </c>
      <c r="AB11" s="84">
        <v>0</v>
      </c>
      <c r="AC11" s="86">
        <f t="shared" si="14"/>
        <v>0.18200000000000002</v>
      </c>
      <c r="AD11" s="87">
        <v>0</v>
      </c>
      <c r="AE11" s="88">
        <f t="shared" ref="AE11:AE16" si="33">T11+W11+Z11</f>
        <v>0.18200000000000002</v>
      </c>
      <c r="AF11" s="86">
        <f t="shared" si="15"/>
        <v>0</v>
      </c>
      <c r="AG11" s="88">
        <v>0</v>
      </c>
      <c r="AH11" s="84">
        <v>0</v>
      </c>
      <c r="AI11" s="86">
        <f t="shared" si="16"/>
        <v>0</v>
      </c>
      <c r="AJ11" s="88">
        <v>0</v>
      </c>
      <c r="AK11" s="84">
        <v>0</v>
      </c>
      <c r="AL11" s="86">
        <f t="shared" si="17"/>
        <v>0</v>
      </c>
      <c r="AM11" s="88">
        <v>0</v>
      </c>
      <c r="AN11" s="84">
        <v>0</v>
      </c>
      <c r="AO11" s="86">
        <f t="shared" si="18"/>
        <v>0</v>
      </c>
      <c r="AP11" s="87">
        <v>0</v>
      </c>
      <c r="AQ11" s="88">
        <f>AF11+AI11+AL11</f>
        <v>0</v>
      </c>
      <c r="AR11" s="86">
        <f t="shared" si="19"/>
        <v>0.18200000000000002</v>
      </c>
      <c r="AS11" s="87">
        <v>0</v>
      </c>
      <c r="AT11" s="88">
        <f>AC11+AO11</f>
        <v>0.18200000000000002</v>
      </c>
      <c r="AU11" s="86">
        <f t="shared" si="20"/>
        <v>0</v>
      </c>
      <c r="AV11" s="88">
        <v>0</v>
      </c>
      <c r="AW11" s="89">
        <v>0</v>
      </c>
      <c r="AX11" s="86">
        <f t="shared" si="21"/>
        <v>0</v>
      </c>
      <c r="AY11" s="88">
        <v>0</v>
      </c>
      <c r="AZ11" s="84">
        <v>0</v>
      </c>
      <c r="BA11" s="86">
        <f t="shared" si="22"/>
        <v>0</v>
      </c>
      <c r="BB11" s="88">
        <v>0</v>
      </c>
      <c r="BC11" s="84">
        <v>0</v>
      </c>
      <c r="BD11" s="86">
        <f t="shared" si="23"/>
        <v>0</v>
      </c>
      <c r="BE11" s="87">
        <v>0</v>
      </c>
      <c r="BF11" s="88">
        <f>AU11+AX11+BA11</f>
        <v>0</v>
      </c>
      <c r="BG11" s="86">
        <f t="shared" si="24"/>
        <v>0.18200000000000002</v>
      </c>
      <c r="BH11" s="87">
        <v>0</v>
      </c>
      <c r="BI11" s="88">
        <f>AR11+BD11</f>
        <v>0.18200000000000002</v>
      </c>
      <c r="BJ11" s="86">
        <f t="shared" si="25"/>
        <v>0</v>
      </c>
      <c r="BK11" s="88">
        <v>0</v>
      </c>
      <c r="BL11" s="84">
        <v>0</v>
      </c>
      <c r="BM11" s="86">
        <f t="shared" si="26"/>
        <v>0</v>
      </c>
      <c r="BN11" s="88">
        <v>0</v>
      </c>
      <c r="BO11" s="84">
        <v>0</v>
      </c>
      <c r="BP11" s="86">
        <f t="shared" si="27"/>
        <v>0</v>
      </c>
      <c r="BQ11" s="88">
        <v>0</v>
      </c>
      <c r="BR11" s="84">
        <v>0</v>
      </c>
      <c r="BS11" s="86">
        <f t="shared" si="28"/>
        <v>0</v>
      </c>
      <c r="BT11" s="87">
        <v>0</v>
      </c>
      <c r="BU11" s="88">
        <f>BJ11+BM11+BP11</f>
        <v>0</v>
      </c>
      <c r="BV11" s="86">
        <f t="shared" si="29"/>
        <v>0.18200000000000002</v>
      </c>
      <c r="BW11" s="87">
        <v>0</v>
      </c>
      <c r="BX11" s="88">
        <f>BG11+BS11</f>
        <v>0.18200000000000002</v>
      </c>
      <c r="BY11" s="90">
        <f t="shared" si="30"/>
        <v>2.2195121951219514</v>
      </c>
    </row>
    <row r="12" spans="2:115" ht="15" customHeight="1" x14ac:dyDescent="0.25">
      <c r="B12" s="826"/>
      <c r="C12" s="809"/>
      <c r="D12" s="74" t="s">
        <v>32</v>
      </c>
      <c r="E12" s="38">
        <f t="shared" si="0"/>
        <v>67.864000000000004</v>
      </c>
      <c r="F12" s="75">
        <f t="shared" si="1"/>
        <v>241.88348999999999</v>
      </c>
      <c r="G12" s="76">
        <f t="shared" si="2"/>
        <v>3.5642386243074382</v>
      </c>
      <c r="H12" s="77">
        <f t="shared" si="3"/>
        <v>0</v>
      </c>
      <c r="I12" s="78">
        <f t="shared" si="4"/>
        <v>241.88348999999999</v>
      </c>
      <c r="J12" s="76">
        <f t="shared" si="5"/>
        <v>3.5642386243074382</v>
      </c>
      <c r="K12" s="78">
        <f t="shared" si="6"/>
        <v>0</v>
      </c>
      <c r="L12" s="78">
        <f t="shared" si="7"/>
        <v>241.88348999999999</v>
      </c>
      <c r="M12" s="76">
        <f t="shared" si="8"/>
        <v>3.5642386243074382</v>
      </c>
      <c r="N12" s="79">
        <f t="shared" si="9"/>
        <v>0</v>
      </c>
      <c r="O12" s="78">
        <f t="shared" si="32"/>
        <v>241.88348999999999</v>
      </c>
      <c r="P12" s="76">
        <f t="shared" si="31"/>
        <v>3.5642386243074382</v>
      </c>
      <c r="Q12" s="91">
        <f t="shared" si="10"/>
        <v>67.864000000000004</v>
      </c>
      <c r="R12" s="92">
        <v>0</v>
      </c>
      <c r="S12" s="625">
        <v>67.864000000000004</v>
      </c>
      <c r="T12" s="93">
        <f t="shared" si="11"/>
        <v>226.53299999999999</v>
      </c>
      <c r="U12" s="94">
        <v>0</v>
      </c>
      <c r="V12" s="95">
        <v>226.53299999999999</v>
      </c>
      <c r="W12" s="93">
        <f t="shared" si="12"/>
        <v>15.350490000000001</v>
      </c>
      <c r="X12" s="94">
        <v>0</v>
      </c>
      <c r="Y12" s="95">
        <v>15.350490000000001</v>
      </c>
      <c r="Z12" s="93">
        <f t="shared" si="13"/>
        <v>0</v>
      </c>
      <c r="AA12" s="94">
        <v>0</v>
      </c>
      <c r="AB12" s="95">
        <v>0</v>
      </c>
      <c r="AC12" s="86">
        <f t="shared" si="14"/>
        <v>241.88348999999999</v>
      </c>
      <c r="AD12" s="87">
        <v>0</v>
      </c>
      <c r="AE12" s="88">
        <f t="shared" si="33"/>
        <v>241.88348999999999</v>
      </c>
      <c r="AF12" s="86">
        <f t="shared" si="15"/>
        <v>0</v>
      </c>
      <c r="AG12" s="88">
        <v>0</v>
      </c>
      <c r="AH12" s="95">
        <v>0</v>
      </c>
      <c r="AI12" s="86">
        <f t="shared" si="16"/>
        <v>0</v>
      </c>
      <c r="AJ12" s="88">
        <v>0</v>
      </c>
      <c r="AK12" s="95">
        <v>0</v>
      </c>
      <c r="AL12" s="86">
        <f t="shared" si="17"/>
        <v>0</v>
      </c>
      <c r="AM12" s="88">
        <v>0</v>
      </c>
      <c r="AN12" s="95">
        <v>0</v>
      </c>
      <c r="AO12" s="86">
        <f t="shared" si="18"/>
        <v>0</v>
      </c>
      <c r="AP12" s="87">
        <v>0</v>
      </c>
      <c r="AQ12" s="88">
        <f>AF12+AI12+AL12</f>
        <v>0</v>
      </c>
      <c r="AR12" s="86">
        <f t="shared" si="19"/>
        <v>241.88348999999999</v>
      </c>
      <c r="AS12" s="87">
        <v>0</v>
      </c>
      <c r="AT12" s="88">
        <f>AC12+AO12</f>
        <v>241.88348999999999</v>
      </c>
      <c r="AU12" s="86">
        <f t="shared" si="20"/>
        <v>0</v>
      </c>
      <c r="AV12" s="88">
        <v>0</v>
      </c>
      <c r="AW12" s="97">
        <v>0</v>
      </c>
      <c r="AX12" s="86">
        <f t="shared" si="21"/>
        <v>0</v>
      </c>
      <c r="AY12" s="88">
        <v>0</v>
      </c>
      <c r="AZ12" s="95">
        <v>0</v>
      </c>
      <c r="BA12" s="86">
        <f t="shared" si="22"/>
        <v>0</v>
      </c>
      <c r="BB12" s="88">
        <v>0</v>
      </c>
      <c r="BC12" s="95">
        <v>0</v>
      </c>
      <c r="BD12" s="86">
        <f t="shared" si="23"/>
        <v>0</v>
      </c>
      <c r="BE12" s="87">
        <v>0</v>
      </c>
      <c r="BF12" s="88">
        <f>AU12+AX12+BA12</f>
        <v>0</v>
      </c>
      <c r="BG12" s="86">
        <f t="shared" si="24"/>
        <v>241.88348999999999</v>
      </c>
      <c r="BH12" s="87">
        <v>0</v>
      </c>
      <c r="BI12" s="88">
        <f>AR12+BD12</f>
        <v>241.88348999999999</v>
      </c>
      <c r="BJ12" s="86">
        <f t="shared" si="25"/>
        <v>0</v>
      </c>
      <c r="BK12" s="88">
        <v>0</v>
      </c>
      <c r="BL12" s="95">
        <v>0</v>
      </c>
      <c r="BM12" s="86">
        <f t="shared" si="26"/>
        <v>0</v>
      </c>
      <c r="BN12" s="88">
        <v>0</v>
      </c>
      <c r="BO12" s="95">
        <v>0</v>
      </c>
      <c r="BP12" s="86">
        <f t="shared" si="27"/>
        <v>0</v>
      </c>
      <c r="BQ12" s="88">
        <v>0</v>
      </c>
      <c r="BR12" s="95">
        <v>0</v>
      </c>
      <c r="BS12" s="86">
        <f t="shared" si="28"/>
        <v>0</v>
      </c>
      <c r="BT12" s="87">
        <v>0</v>
      </c>
      <c r="BU12" s="88">
        <f>BJ12+BM12+BP12</f>
        <v>0</v>
      </c>
      <c r="BV12" s="86">
        <f t="shared" si="29"/>
        <v>241.88348999999999</v>
      </c>
      <c r="BW12" s="87">
        <v>0</v>
      </c>
      <c r="BX12" s="88">
        <f>BG12+BS12</f>
        <v>241.88348999999999</v>
      </c>
      <c r="BY12" s="90">
        <f t="shared" si="30"/>
        <v>3.5642386243074382</v>
      </c>
    </row>
    <row r="13" spans="2:115" ht="15" customHeight="1" x14ac:dyDescent="0.25">
      <c r="B13" s="825" t="s">
        <v>39</v>
      </c>
      <c r="C13" s="808" t="s">
        <v>40</v>
      </c>
      <c r="D13" s="74" t="s">
        <v>36</v>
      </c>
      <c r="E13" s="38">
        <f t="shared" si="0"/>
        <v>0.60499999999999998</v>
      </c>
      <c r="F13" s="75">
        <f t="shared" si="1"/>
        <v>7.0999999999999994E-2</v>
      </c>
      <c r="G13" s="76">
        <f t="shared" si="2"/>
        <v>0.11735537190082644</v>
      </c>
      <c r="H13" s="77">
        <f t="shared" si="3"/>
        <v>0.121</v>
      </c>
      <c r="I13" s="78">
        <f t="shared" si="4"/>
        <v>0.192</v>
      </c>
      <c r="J13" s="76">
        <f t="shared" si="5"/>
        <v>0.31735537190082647</v>
      </c>
      <c r="K13" s="78">
        <f t="shared" si="6"/>
        <v>0.27899999999999997</v>
      </c>
      <c r="L13" s="78">
        <f t="shared" si="7"/>
        <v>0.47099999999999997</v>
      </c>
      <c r="M13" s="76">
        <f t="shared" si="8"/>
        <v>0.7785123966942149</v>
      </c>
      <c r="N13" s="79">
        <f t="shared" si="9"/>
        <v>3.9E-2</v>
      </c>
      <c r="O13" s="78">
        <f t="shared" si="32"/>
        <v>0.51</v>
      </c>
      <c r="P13" s="76">
        <f t="shared" si="31"/>
        <v>0.84297520661157033</v>
      </c>
      <c r="Q13" s="91">
        <f t="shared" si="10"/>
        <v>0.60499999999999998</v>
      </c>
      <c r="R13" s="92">
        <v>0</v>
      </c>
      <c r="S13" s="625">
        <v>0.60499999999999998</v>
      </c>
      <c r="T13" s="93">
        <f t="shared" si="11"/>
        <v>5.0999999999999997E-2</v>
      </c>
      <c r="U13" s="94">
        <v>0</v>
      </c>
      <c r="V13" s="95">
        <v>5.0999999999999997E-2</v>
      </c>
      <c r="W13" s="93">
        <f t="shared" si="12"/>
        <v>0.02</v>
      </c>
      <c r="X13" s="94">
        <v>0</v>
      </c>
      <c r="Y13" s="95">
        <v>0.02</v>
      </c>
      <c r="Z13" s="93">
        <f t="shared" si="13"/>
        <v>0</v>
      </c>
      <c r="AA13" s="94">
        <v>0</v>
      </c>
      <c r="AB13" s="95">
        <v>0</v>
      </c>
      <c r="AC13" s="98">
        <f t="shared" si="14"/>
        <v>7.0999999999999994E-2</v>
      </c>
      <c r="AD13" s="87">
        <v>0</v>
      </c>
      <c r="AE13" s="88">
        <f t="shared" si="33"/>
        <v>7.0999999999999994E-2</v>
      </c>
      <c r="AF13" s="86">
        <f t="shared" si="15"/>
        <v>0.03</v>
      </c>
      <c r="AG13" s="88">
        <v>0</v>
      </c>
      <c r="AH13" s="95">
        <v>0.03</v>
      </c>
      <c r="AI13" s="86">
        <f t="shared" si="16"/>
        <v>0</v>
      </c>
      <c r="AJ13" s="88">
        <v>0</v>
      </c>
      <c r="AK13" s="95">
        <v>0</v>
      </c>
      <c r="AL13" s="86">
        <f t="shared" si="17"/>
        <v>9.0999999999999998E-2</v>
      </c>
      <c r="AM13" s="88">
        <v>0</v>
      </c>
      <c r="AN13" s="95">
        <v>9.0999999999999998E-2</v>
      </c>
      <c r="AO13" s="86">
        <f t="shared" si="18"/>
        <v>0.121</v>
      </c>
      <c r="AP13" s="87">
        <v>0</v>
      </c>
      <c r="AQ13" s="88">
        <f>AF13+AI13+AL13</f>
        <v>0.121</v>
      </c>
      <c r="AR13" s="86">
        <f t="shared" si="19"/>
        <v>0.192</v>
      </c>
      <c r="AS13" s="87">
        <v>0</v>
      </c>
      <c r="AT13" s="88">
        <f>AC13+AO13</f>
        <v>0.192</v>
      </c>
      <c r="AU13" s="86">
        <f t="shared" si="20"/>
        <v>8.3000000000000004E-2</v>
      </c>
      <c r="AV13" s="88">
        <v>0</v>
      </c>
      <c r="AW13" s="97">
        <v>8.3000000000000004E-2</v>
      </c>
      <c r="AX13" s="86">
        <f t="shared" si="21"/>
        <v>0.14699999999999999</v>
      </c>
      <c r="AY13" s="88">
        <v>0</v>
      </c>
      <c r="AZ13" s="95">
        <v>0.14699999999999999</v>
      </c>
      <c r="BA13" s="86">
        <f t="shared" si="22"/>
        <v>4.9000000000000002E-2</v>
      </c>
      <c r="BB13" s="88">
        <v>0</v>
      </c>
      <c r="BC13" s="95">
        <v>4.9000000000000002E-2</v>
      </c>
      <c r="BD13" s="86">
        <f t="shared" si="23"/>
        <v>0.27899999999999997</v>
      </c>
      <c r="BE13" s="87">
        <v>0</v>
      </c>
      <c r="BF13" s="88">
        <f>AU13+AX13+BA13</f>
        <v>0.27899999999999997</v>
      </c>
      <c r="BG13" s="86">
        <f t="shared" si="24"/>
        <v>0.47099999999999997</v>
      </c>
      <c r="BH13" s="87">
        <v>0</v>
      </c>
      <c r="BI13" s="88">
        <f>AR13+BD13</f>
        <v>0.47099999999999997</v>
      </c>
      <c r="BJ13" s="86">
        <f t="shared" si="25"/>
        <v>3.9E-2</v>
      </c>
      <c r="BK13" s="88">
        <v>0</v>
      </c>
      <c r="BL13" s="95">
        <v>3.9E-2</v>
      </c>
      <c r="BM13" s="86">
        <f t="shared" si="26"/>
        <v>0</v>
      </c>
      <c r="BN13" s="88">
        <v>0</v>
      </c>
      <c r="BO13" s="95"/>
      <c r="BP13" s="86">
        <f t="shared" si="27"/>
        <v>0</v>
      </c>
      <c r="BQ13" s="88">
        <v>0</v>
      </c>
      <c r="BR13" s="95"/>
      <c r="BS13" s="86">
        <f t="shared" si="28"/>
        <v>3.9E-2</v>
      </c>
      <c r="BT13" s="87">
        <v>0</v>
      </c>
      <c r="BU13" s="88">
        <f>BJ13+BM13+BP13</f>
        <v>3.9E-2</v>
      </c>
      <c r="BV13" s="86">
        <f t="shared" si="29"/>
        <v>0.51</v>
      </c>
      <c r="BW13" s="87">
        <v>0</v>
      </c>
      <c r="BX13" s="88">
        <f>BG13+BS13</f>
        <v>0.51</v>
      </c>
      <c r="BY13" s="90">
        <f t="shared" si="30"/>
        <v>0.84297520661157033</v>
      </c>
    </row>
    <row r="14" spans="2:115" ht="15" customHeight="1" thickBot="1" x14ac:dyDescent="0.3">
      <c r="B14" s="826"/>
      <c r="C14" s="809"/>
      <c r="D14" s="74" t="s">
        <v>32</v>
      </c>
      <c r="E14" s="38">
        <f t="shared" si="0"/>
        <v>717.90200000000004</v>
      </c>
      <c r="F14" s="75">
        <f t="shared" si="1"/>
        <v>96.956000000000003</v>
      </c>
      <c r="G14" s="76">
        <f t="shared" si="2"/>
        <v>0.13505464534156472</v>
      </c>
      <c r="H14" s="77">
        <f t="shared" si="3"/>
        <v>107.834</v>
      </c>
      <c r="I14" s="78">
        <f t="shared" si="4"/>
        <v>204.79000000000002</v>
      </c>
      <c r="J14" s="76">
        <f t="shared" si="5"/>
        <v>0.2852617766770395</v>
      </c>
      <c r="K14" s="78">
        <f t="shared" si="6"/>
        <v>236.74799999999999</v>
      </c>
      <c r="L14" s="78">
        <f t="shared" si="7"/>
        <v>441.53800000000001</v>
      </c>
      <c r="M14" s="76">
        <f t="shared" si="8"/>
        <v>0.6150393786338525</v>
      </c>
      <c r="N14" s="79">
        <f t="shared" si="9"/>
        <v>26.03</v>
      </c>
      <c r="O14" s="78">
        <f t="shared" si="32"/>
        <v>467.56799999999998</v>
      </c>
      <c r="P14" s="76">
        <f t="shared" si="31"/>
        <v>0.6512978094503149</v>
      </c>
      <c r="Q14" s="91">
        <f t="shared" si="10"/>
        <v>717.90200000000004</v>
      </c>
      <c r="R14" s="92">
        <v>0</v>
      </c>
      <c r="S14" s="625">
        <v>717.90200000000004</v>
      </c>
      <c r="T14" s="93">
        <f t="shared" si="11"/>
        <v>83.381</v>
      </c>
      <c r="U14" s="94">
        <v>0</v>
      </c>
      <c r="V14" s="95">
        <v>83.381</v>
      </c>
      <c r="W14" s="93">
        <f t="shared" si="12"/>
        <v>13.574999999999999</v>
      </c>
      <c r="X14" s="94">
        <v>0</v>
      </c>
      <c r="Y14" s="95">
        <v>13.574999999999999</v>
      </c>
      <c r="Z14" s="93">
        <f t="shared" si="13"/>
        <v>0</v>
      </c>
      <c r="AA14" s="94">
        <v>0</v>
      </c>
      <c r="AB14" s="99">
        <v>0</v>
      </c>
      <c r="AC14" s="98">
        <f t="shared" si="14"/>
        <v>96.956000000000003</v>
      </c>
      <c r="AD14" s="87">
        <v>0</v>
      </c>
      <c r="AE14" s="88">
        <f t="shared" si="33"/>
        <v>96.956000000000003</v>
      </c>
      <c r="AF14" s="86">
        <f t="shared" si="15"/>
        <v>25.286999999999999</v>
      </c>
      <c r="AG14" s="88">
        <v>0</v>
      </c>
      <c r="AH14" s="99">
        <v>25.286999999999999</v>
      </c>
      <c r="AI14" s="86">
        <f t="shared" si="16"/>
        <v>0</v>
      </c>
      <c r="AJ14" s="88">
        <v>0</v>
      </c>
      <c r="AK14" s="99">
        <v>0</v>
      </c>
      <c r="AL14" s="86">
        <f t="shared" si="17"/>
        <v>82.546999999999997</v>
      </c>
      <c r="AM14" s="88">
        <v>0</v>
      </c>
      <c r="AN14" s="99">
        <v>82.546999999999997</v>
      </c>
      <c r="AO14" s="86">
        <f t="shared" si="18"/>
        <v>107.834</v>
      </c>
      <c r="AP14" s="87">
        <v>0</v>
      </c>
      <c r="AQ14" s="88">
        <f>AF14+AI14+AL14</f>
        <v>107.834</v>
      </c>
      <c r="AR14" s="86">
        <f t="shared" si="19"/>
        <v>204.79000000000002</v>
      </c>
      <c r="AS14" s="87">
        <v>0</v>
      </c>
      <c r="AT14" s="88">
        <f>AC14+AO14</f>
        <v>204.79000000000002</v>
      </c>
      <c r="AU14" s="86">
        <f t="shared" si="20"/>
        <v>71.119</v>
      </c>
      <c r="AV14" s="88">
        <v>0</v>
      </c>
      <c r="AW14" s="102">
        <v>71.119</v>
      </c>
      <c r="AX14" s="86">
        <f t="shared" si="21"/>
        <v>137.41999999999999</v>
      </c>
      <c r="AY14" s="88">
        <v>0</v>
      </c>
      <c r="AZ14" s="99">
        <v>137.41999999999999</v>
      </c>
      <c r="BA14" s="86">
        <f t="shared" si="22"/>
        <v>28.209</v>
      </c>
      <c r="BB14" s="88">
        <v>0</v>
      </c>
      <c r="BC14" s="99">
        <v>28.209</v>
      </c>
      <c r="BD14" s="86">
        <f t="shared" si="23"/>
        <v>236.74799999999999</v>
      </c>
      <c r="BE14" s="87">
        <v>0</v>
      </c>
      <c r="BF14" s="88">
        <f>AU14+AX14+BA14</f>
        <v>236.74799999999999</v>
      </c>
      <c r="BG14" s="86">
        <f t="shared" si="24"/>
        <v>441.53800000000001</v>
      </c>
      <c r="BH14" s="87">
        <v>0</v>
      </c>
      <c r="BI14" s="88">
        <f>AR14+BD14</f>
        <v>441.53800000000001</v>
      </c>
      <c r="BJ14" s="86">
        <f t="shared" si="25"/>
        <v>26.03</v>
      </c>
      <c r="BK14" s="88">
        <v>0</v>
      </c>
      <c r="BL14" s="659">
        <v>26.03</v>
      </c>
      <c r="BM14" s="86">
        <f t="shared" si="26"/>
        <v>0</v>
      </c>
      <c r="BN14" s="88">
        <v>0</v>
      </c>
      <c r="BO14" s="659"/>
      <c r="BP14" s="86">
        <f t="shared" si="27"/>
        <v>0</v>
      </c>
      <c r="BQ14" s="88">
        <v>0</v>
      </c>
      <c r="BR14" s="659"/>
      <c r="BS14" s="86">
        <f t="shared" si="28"/>
        <v>26.03</v>
      </c>
      <c r="BT14" s="87">
        <v>0</v>
      </c>
      <c r="BU14" s="88">
        <f>BJ14+BM14+BP14</f>
        <v>26.03</v>
      </c>
      <c r="BV14" s="86">
        <f t="shared" si="29"/>
        <v>467.56799999999998</v>
      </c>
      <c r="BW14" s="87">
        <v>0</v>
      </c>
      <c r="BX14" s="88">
        <f>BG14+BS14</f>
        <v>467.56799999999998</v>
      </c>
      <c r="BY14" s="90">
        <f t="shared" si="30"/>
        <v>0.6512978094503149</v>
      </c>
    </row>
    <row r="15" spans="2:115" ht="14.4" thickBot="1" x14ac:dyDescent="0.3">
      <c r="B15" s="768" t="s">
        <v>41</v>
      </c>
      <c r="C15" s="104" t="s">
        <v>42</v>
      </c>
      <c r="D15" s="105" t="s">
        <v>32</v>
      </c>
      <c r="E15" s="106">
        <f t="shared" si="0"/>
        <v>8.52</v>
      </c>
      <c r="F15" s="107">
        <f t="shared" si="1"/>
        <v>0</v>
      </c>
      <c r="G15" s="108"/>
      <c r="H15" s="109">
        <f t="shared" si="3"/>
        <v>0</v>
      </c>
      <c r="I15" s="110">
        <f t="shared" si="4"/>
        <v>0</v>
      </c>
      <c r="J15" s="108"/>
      <c r="K15" s="110">
        <f t="shared" si="6"/>
        <v>0</v>
      </c>
      <c r="L15" s="110">
        <f t="shared" si="7"/>
        <v>0</v>
      </c>
      <c r="M15" s="108"/>
      <c r="N15" s="111">
        <f t="shared" si="9"/>
        <v>0</v>
      </c>
      <c r="O15" s="110">
        <f t="shared" si="32"/>
        <v>0</v>
      </c>
      <c r="P15" s="108"/>
      <c r="Q15" s="112">
        <f t="shared" si="10"/>
        <v>8.52</v>
      </c>
      <c r="R15" s="113">
        <v>0</v>
      </c>
      <c r="S15" s="627">
        <v>8.52</v>
      </c>
      <c r="T15" s="114">
        <f t="shared" si="11"/>
        <v>0</v>
      </c>
      <c r="U15" s="115">
        <v>0</v>
      </c>
      <c r="V15" s="116">
        <v>0</v>
      </c>
      <c r="W15" s="114">
        <f t="shared" si="12"/>
        <v>0</v>
      </c>
      <c r="X15" s="115">
        <v>0</v>
      </c>
      <c r="Y15" s="116">
        <v>0</v>
      </c>
      <c r="Z15" s="114">
        <f t="shared" si="13"/>
        <v>0</v>
      </c>
      <c r="AA15" s="115">
        <v>0</v>
      </c>
      <c r="AB15" s="116">
        <v>0</v>
      </c>
      <c r="AC15" s="118">
        <f t="shared" si="14"/>
        <v>0</v>
      </c>
      <c r="AD15" s="50">
        <v>0</v>
      </c>
      <c r="AE15" s="119">
        <f t="shared" si="33"/>
        <v>0</v>
      </c>
      <c r="AF15" s="118">
        <f t="shared" si="15"/>
        <v>0</v>
      </c>
      <c r="AG15" s="52">
        <v>0</v>
      </c>
      <c r="AH15" s="116">
        <v>0</v>
      </c>
      <c r="AI15" s="118">
        <f t="shared" si="16"/>
        <v>0</v>
      </c>
      <c r="AJ15" s="52">
        <v>0</v>
      </c>
      <c r="AK15" s="116">
        <v>0</v>
      </c>
      <c r="AL15" s="118">
        <f t="shared" si="17"/>
        <v>0</v>
      </c>
      <c r="AM15" s="52">
        <v>0</v>
      </c>
      <c r="AN15" s="116">
        <v>0</v>
      </c>
      <c r="AO15" s="118">
        <f t="shared" si="18"/>
        <v>0</v>
      </c>
      <c r="AP15" s="50">
        <v>0</v>
      </c>
      <c r="AQ15" s="119">
        <f>AF15+AI15+AL15</f>
        <v>0</v>
      </c>
      <c r="AR15" s="118">
        <f t="shared" si="19"/>
        <v>0</v>
      </c>
      <c r="AS15" s="50">
        <v>0</v>
      </c>
      <c r="AT15" s="120">
        <f>AC15+AO15</f>
        <v>0</v>
      </c>
      <c r="AU15" s="118">
        <f t="shared" si="20"/>
        <v>0</v>
      </c>
      <c r="AV15" s="52">
        <v>0</v>
      </c>
      <c r="AW15" s="121">
        <v>0</v>
      </c>
      <c r="AX15" s="118">
        <f t="shared" si="21"/>
        <v>0</v>
      </c>
      <c r="AY15" s="52">
        <v>0</v>
      </c>
      <c r="AZ15" s="116">
        <v>0</v>
      </c>
      <c r="BA15" s="118">
        <f t="shared" si="22"/>
        <v>0</v>
      </c>
      <c r="BB15" s="52">
        <v>0</v>
      </c>
      <c r="BC15" s="116">
        <v>0</v>
      </c>
      <c r="BD15" s="118">
        <f t="shared" si="23"/>
        <v>0</v>
      </c>
      <c r="BE15" s="50">
        <v>0</v>
      </c>
      <c r="BF15" s="119">
        <f>AU15+AX15+BA15</f>
        <v>0</v>
      </c>
      <c r="BG15" s="118">
        <f t="shared" si="24"/>
        <v>0</v>
      </c>
      <c r="BH15" s="50">
        <v>0</v>
      </c>
      <c r="BI15" s="119">
        <f>AR15+BD15</f>
        <v>0</v>
      </c>
      <c r="BJ15" s="118">
        <f t="shared" si="25"/>
        <v>0</v>
      </c>
      <c r="BK15" s="52">
        <v>0</v>
      </c>
      <c r="BL15" s="116">
        <v>0</v>
      </c>
      <c r="BM15" s="118">
        <f t="shared" si="26"/>
        <v>0</v>
      </c>
      <c r="BN15" s="52">
        <v>0</v>
      </c>
      <c r="BO15" s="116">
        <v>0</v>
      </c>
      <c r="BP15" s="118">
        <f t="shared" si="27"/>
        <v>0</v>
      </c>
      <c r="BQ15" s="52">
        <v>0</v>
      </c>
      <c r="BR15" s="116">
        <v>0</v>
      </c>
      <c r="BS15" s="118">
        <f t="shared" si="28"/>
        <v>0</v>
      </c>
      <c r="BT15" s="50">
        <v>0</v>
      </c>
      <c r="BU15" s="119">
        <f>BJ15+BM15+BP15</f>
        <v>0</v>
      </c>
      <c r="BV15" s="118">
        <f t="shared" si="29"/>
        <v>0</v>
      </c>
      <c r="BW15" s="50">
        <v>0</v>
      </c>
      <c r="BX15" s="120">
        <f>BG15+BS15</f>
        <v>0</v>
      </c>
      <c r="BY15" s="122"/>
    </row>
    <row r="16" spans="2:115" ht="24.75" customHeight="1" x14ac:dyDescent="0.25">
      <c r="B16" s="843" t="s">
        <v>43</v>
      </c>
      <c r="C16" s="885" t="s">
        <v>44</v>
      </c>
      <c r="D16" s="123" t="s">
        <v>34</v>
      </c>
      <c r="E16" s="124">
        <f t="shared" si="0"/>
        <v>32</v>
      </c>
      <c r="F16" s="125">
        <f t="shared" si="1"/>
        <v>13</v>
      </c>
      <c r="G16" s="126">
        <f>F16/E16</f>
        <v>0.40625</v>
      </c>
      <c r="H16" s="125">
        <f t="shared" si="3"/>
        <v>16</v>
      </c>
      <c r="I16" s="127">
        <f t="shared" si="4"/>
        <v>16</v>
      </c>
      <c r="J16" s="126">
        <f>I16/E16</f>
        <v>0.5</v>
      </c>
      <c r="K16" s="127">
        <f t="shared" si="6"/>
        <v>0</v>
      </c>
      <c r="L16" s="127">
        <f t="shared" si="7"/>
        <v>31</v>
      </c>
      <c r="M16" s="126">
        <f>L16/E16</f>
        <v>0.96875</v>
      </c>
      <c r="N16" s="128">
        <f t="shared" si="9"/>
        <v>15</v>
      </c>
      <c r="O16" s="127">
        <v>32</v>
      </c>
      <c r="P16" s="126">
        <f>O16/E16</f>
        <v>1</v>
      </c>
      <c r="Q16" s="129">
        <f t="shared" si="10"/>
        <v>32</v>
      </c>
      <c r="R16" s="130">
        <v>0</v>
      </c>
      <c r="S16" s="652">
        <v>32</v>
      </c>
      <c r="T16" s="131">
        <f t="shared" si="11"/>
        <v>1</v>
      </c>
      <c r="U16" s="132">
        <v>0</v>
      </c>
      <c r="V16" s="133">
        <v>1</v>
      </c>
      <c r="W16" s="131">
        <f t="shared" si="12"/>
        <v>3</v>
      </c>
      <c r="X16" s="132">
        <v>0</v>
      </c>
      <c r="Y16" s="133">
        <v>3</v>
      </c>
      <c r="Z16" s="131">
        <f t="shared" si="13"/>
        <v>9</v>
      </c>
      <c r="AA16" s="132">
        <v>0</v>
      </c>
      <c r="AB16" s="133">
        <v>9</v>
      </c>
      <c r="AC16" s="135">
        <f t="shared" si="14"/>
        <v>13</v>
      </c>
      <c r="AD16" s="135">
        <v>0</v>
      </c>
      <c r="AE16" s="137">
        <f t="shared" si="33"/>
        <v>13</v>
      </c>
      <c r="AF16" s="135">
        <f t="shared" si="15"/>
        <v>10</v>
      </c>
      <c r="AG16" s="137">
        <v>0</v>
      </c>
      <c r="AH16" s="133">
        <v>10</v>
      </c>
      <c r="AI16" s="135">
        <f t="shared" si="16"/>
        <v>8</v>
      </c>
      <c r="AJ16" s="137">
        <v>0</v>
      </c>
      <c r="AK16" s="133">
        <v>8</v>
      </c>
      <c r="AL16" s="135">
        <f t="shared" si="17"/>
        <v>7</v>
      </c>
      <c r="AM16" s="137">
        <v>0</v>
      </c>
      <c r="AN16" s="133">
        <v>7</v>
      </c>
      <c r="AO16" s="135">
        <f t="shared" si="18"/>
        <v>16</v>
      </c>
      <c r="AP16" s="135">
        <v>0</v>
      </c>
      <c r="AQ16" s="137">
        <v>16</v>
      </c>
      <c r="AR16" s="135">
        <f t="shared" si="19"/>
        <v>16</v>
      </c>
      <c r="AS16" s="135">
        <v>0</v>
      </c>
      <c r="AT16" s="137">
        <v>16</v>
      </c>
      <c r="AU16" s="135">
        <f t="shared" si="20"/>
        <v>8</v>
      </c>
      <c r="AV16" s="137">
        <v>0</v>
      </c>
      <c r="AW16" s="134">
        <v>8</v>
      </c>
      <c r="AX16" s="135">
        <f t="shared" si="21"/>
        <v>8</v>
      </c>
      <c r="AY16" s="137">
        <v>0</v>
      </c>
      <c r="AZ16" s="133">
        <v>8</v>
      </c>
      <c r="BA16" s="135">
        <f t="shared" si="22"/>
        <v>15</v>
      </c>
      <c r="BB16" s="137">
        <v>0</v>
      </c>
      <c r="BC16" s="133">
        <v>15</v>
      </c>
      <c r="BD16" s="135">
        <f t="shared" si="23"/>
        <v>0</v>
      </c>
      <c r="BE16" s="135">
        <v>0</v>
      </c>
      <c r="BF16" s="136">
        <v>0</v>
      </c>
      <c r="BG16" s="135">
        <f t="shared" si="24"/>
        <v>31</v>
      </c>
      <c r="BH16" s="135">
        <v>0</v>
      </c>
      <c r="BI16" s="137">
        <v>31</v>
      </c>
      <c r="BJ16" s="135">
        <f t="shared" si="25"/>
        <v>15</v>
      </c>
      <c r="BK16" s="137">
        <v>0</v>
      </c>
      <c r="BL16" s="654">
        <v>15</v>
      </c>
      <c r="BM16" s="135">
        <f t="shared" si="26"/>
        <v>0</v>
      </c>
      <c r="BN16" s="137">
        <v>0</v>
      </c>
      <c r="BO16" s="654"/>
      <c r="BP16" s="135">
        <f t="shared" si="27"/>
        <v>0</v>
      </c>
      <c r="BQ16" s="137">
        <v>0</v>
      </c>
      <c r="BR16" s="133"/>
      <c r="BS16" s="135">
        <f t="shared" si="28"/>
        <v>15</v>
      </c>
      <c r="BT16" s="135">
        <v>0</v>
      </c>
      <c r="BU16" s="137">
        <v>15</v>
      </c>
      <c r="BV16" s="135">
        <f t="shared" si="29"/>
        <v>32</v>
      </c>
      <c r="BW16" s="135">
        <v>0</v>
      </c>
      <c r="BX16" s="137">
        <v>32</v>
      </c>
      <c r="BY16" s="72">
        <f>BV16/Q16</f>
        <v>1</v>
      </c>
    </row>
    <row r="17" spans="2:77" ht="14.4" thickBot="1" x14ac:dyDescent="0.3">
      <c r="B17" s="844"/>
      <c r="C17" s="886"/>
      <c r="D17" s="138" t="s">
        <v>32</v>
      </c>
      <c r="E17" s="57">
        <f t="shared" si="0"/>
        <v>12912.355000000001</v>
      </c>
      <c r="F17" s="58">
        <f t="shared" si="1"/>
        <v>1255.204</v>
      </c>
      <c r="G17" s="670">
        <f>F17/E17</f>
        <v>9.7209533040254842E-2</v>
      </c>
      <c r="H17" s="58">
        <f t="shared" si="3"/>
        <v>3030.5759999999996</v>
      </c>
      <c r="I17" s="61">
        <f t="shared" si="4"/>
        <v>4285.7800000000007</v>
      </c>
      <c r="J17" s="670">
        <f>I17/E17</f>
        <v>0.33191311732058176</v>
      </c>
      <c r="K17" s="61">
        <f t="shared" si="6"/>
        <v>5026.9108999999989</v>
      </c>
      <c r="L17" s="61">
        <f t="shared" si="7"/>
        <v>9312.6908999999996</v>
      </c>
      <c r="M17" s="670">
        <f>L17/E17</f>
        <v>0.72122327027099231</v>
      </c>
      <c r="N17" s="62">
        <f t="shared" si="9"/>
        <v>1720.33593</v>
      </c>
      <c r="O17" s="61">
        <f t="shared" si="32"/>
        <v>11033.026830000001</v>
      </c>
      <c r="P17" s="670">
        <f>O17/E17</f>
        <v>0.85445504170230757</v>
      </c>
      <c r="Q17" s="139">
        <f t="shared" si="10"/>
        <v>12912.355000000001</v>
      </c>
      <c r="R17" s="140">
        <f>R19+R21+R23+R25+R26</f>
        <v>0</v>
      </c>
      <c r="S17" s="651">
        <f>S19+S21+S23+S25+S27+S29+S31+S33</f>
        <v>12912.355000000001</v>
      </c>
      <c r="T17" s="142">
        <f t="shared" si="11"/>
        <v>302.16300000000001</v>
      </c>
      <c r="U17" s="143">
        <f>U19+U21+U23+U25+U26</f>
        <v>0</v>
      </c>
      <c r="V17" s="656">
        <f>V19+V21+V23+V25+V27+V29+V31+V33</f>
        <v>302.16300000000001</v>
      </c>
      <c r="W17" s="142">
        <f t="shared" si="12"/>
        <v>387.17200000000003</v>
      </c>
      <c r="X17" s="143">
        <f>X19+X21+X23+X25+X26</f>
        <v>0</v>
      </c>
      <c r="Y17" s="656">
        <f>Y19+Y21+Y23+Y25+Y27+Y29+Y31+Y33</f>
        <v>387.17200000000003</v>
      </c>
      <c r="Z17" s="142">
        <f t="shared" si="13"/>
        <v>565.86899999999991</v>
      </c>
      <c r="AA17" s="143">
        <f>AA19+AA21+AA23+AA25+AA26</f>
        <v>0</v>
      </c>
      <c r="AB17" s="656">
        <f>AB19+AB21+AB23+AB25+AB27+AB29+AB31+AB33</f>
        <v>565.86899999999991</v>
      </c>
      <c r="AC17" s="144">
        <f t="shared" si="14"/>
        <v>1255.204</v>
      </c>
      <c r="AD17" s="145">
        <f>AD19+AD21+AD29+AD31+AD33</f>
        <v>0</v>
      </c>
      <c r="AE17" s="651">
        <f>AE19+AE21+AE23+AE25+AE27+AE29+AE31+AE33</f>
        <v>1255.204</v>
      </c>
      <c r="AF17" s="144">
        <f t="shared" si="15"/>
        <v>1615.346</v>
      </c>
      <c r="AG17" s="145">
        <f>AG19+AG21+AG29+AG31+AG33</f>
        <v>0</v>
      </c>
      <c r="AH17" s="658">
        <f>AH19+AH21+AH23+AH25+AH27+AH29+AH31+AH33</f>
        <v>1615.346</v>
      </c>
      <c r="AI17" s="144">
        <f t="shared" si="16"/>
        <v>622.7059999999999</v>
      </c>
      <c r="AJ17" s="145">
        <f>AJ19+AJ21+AJ29+AJ31+AJ33</f>
        <v>0</v>
      </c>
      <c r="AK17" s="146">
        <f>AK19+AK21+AK23+AK25+AK27+AK29+AK31+AK33</f>
        <v>622.7059999999999</v>
      </c>
      <c r="AL17" s="144">
        <f t="shared" si="17"/>
        <v>792.524</v>
      </c>
      <c r="AM17" s="145">
        <f>AM19+AM21+AM29+AM31+AM33</f>
        <v>0</v>
      </c>
      <c r="AN17" s="146">
        <f>AN19+AN21+AN23+AN25+AN27+AN29+AN31+AN33</f>
        <v>792.524</v>
      </c>
      <c r="AO17" s="144">
        <f t="shared" si="18"/>
        <v>3030.5759999999996</v>
      </c>
      <c r="AP17" s="144">
        <f>AP19+AP21+AP29+AP31+AP33</f>
        <v>0</v>
      </c>
      <c r="AQ17" s="141">
        <f>AQ19+AQ21+AQ23+AQ25+AQ27+AQ29+AQ31+AQ33</f>
        <v>3030.5759999999996</v>
      </c>
      <c r="AR17" s="144">
        <f t="shared" si="19"/>
        <v>4285.7800000000007</v>
      </c>
      <c r="AS17" s="144">
        <f>AS19+AS21+AS29+AS31+AS33</f>
        <v>0</v>
      </c>
      <c r="AT17" s="141">
        <f>AT19+AT21+AT23+AT25+AT27+AT29+AT31+AT33</f>
        <v>4285.7800000000007</v>
      </c>
      <c r="AU17" s="144">
        <f t="shared" si="20"/>
        <v>1065.028</v>
      </c>
      <c r="AV17" s="145">
        <f>AV19+AV21+AV29+AV31+AV33</f>
        <v>0</v>
      </c>
      <c r="AW17" s="141">
        <v>1065.028</v>
      </c>
      <c r="AX17" s="144">
        <f t="shared" si="21"/>
        <v>744.27</v>
      </c>
      <c r="AY17" s="145">
        <f>AY19+AY21+AY29+AY31+AY33</f>
        <v>0</v>
      </c>
      <c r="AZ17" s="658">
        <v>744.27</v>
      </c>
      <c r="BA17" s="144">
        <f t="shared" si="22"/>
        <v>3217.6128999999996</v>
      </c>
      <c r="BB17" s="145">
        <f>BB19+BB21+BB29+BB31+BB33</f>
        <v>0</v>
      </c>
      <c r="BC17" s="658">
        <f>BC19+BC21+BC23+BC25+BC27+BC29+BC31+BC33</f>
        <v>3217.6128999999996</v>
      </c>
      <c r="BD17" s="144">
        <f t="shared" si="23"/>
        <v>5026.9108999999989</v>
      </c>
      <c r="BE17" s="144">
        <f>BE19+BE21+BE29+BE31+BE33</f>
        <v>0</v>
      </c>
      <c r="BF17" s="141">
        <f>BF19+BF21+BF23+BF25+BF27+BF29+BF31+BF33</f>
        <v>5026.9108999999989</v>
      </c>
      <c r="BG17" s="144">
        <f t="shared" si="24"/>
        <v>9312.6908999999996</v>
      </c>
      <c r="BH17" s="144">
        <f>BH19+BH21+BH29+BH31+BH33</f>
        <v>0</v>
      </c>
      <c r="BI17" s="141">
        <f>BI19+BI21+BI23+BI25+BI27+BI29+BI31+BI33</f>
        <v>9312.6908999999996</v>
      </c>
      <c r="BJ17" s="144">
        <f t="shared" si="25"/>
        <v>1720.33593</v>
      </c>
      <c r="BK17" s="145">
        <f>BK19+BK21+BK29+BK31+BK33</f>
        <v>0</v>
      </c>
      <c r="BL17" s="658">
        <f>BL19+BL21+BL23+BL25+BL27+BL29+BL31+BL33</f>
        <v>1720.33593</v>
      </c>
      <c r="BM17" s="144">
        <f t="shared" si="26"/>
        <v>0</v>
      </c>
      <c r="BN17" s="145">
        <f>BN19+BN21+BN29+BN31+BN33</f>
        <v>0</v>
      </c>
      <c r="BO17" s="658">
        <f>BO19+BO21+BO23+BO25+BO27+BO29+BO31+BO33</f>
        <v>0</v>
      </c>
      <c r="BP17" s="144">
        <f t="shared" si="27"/>
        <v>0</v>
      </c>
      <c r="BQ17" s="145">
        <f>BQ19+BQ21+BQ29+BQ31+BQ33</f>
        <v>0</v>
      </c>
      <c r="BR17" s="658">
        <f>BR19+BR21+BR23+BR25+BR27+BR29+BR31+BR33</f>
        <v>0</v>
      </c>
      <c r="BS17" s="144">
        <f t="shared" si="28"/>
        <v>1720.33593</v>
      </c>
      <c r="BT17" s="144">
        <f>BT19+BT21+BT29+BT31+BT33</f>
        <v>0</v>
      </c>
      <c r="BU17" s="145">
        <f>BU19+BU21+BU23+BU25+BU27+BU29+BU31+BU33</f>
        <v>1720.33593</v>
      </c>
      <c r="BV17" s="144">
        <f t="shared" si="29"/>
        <v>11033.026830000001</v>
      </c>
      <c r="BW17" s="144">
        <f>BW19+BW21+BW29+BW31+BW33</f>
        <v>0</v>
      </c>
      <c r="BX17" s="145">
        <f>BX19+BX21+BX23+BX25+BX27+BX29+BX31+BX33</f>
        <v>11033.026830000001</v>
      </c>
      <c r="BY17" s="72">
        <f>BV17/Q17</f>
        <v>0.85445504170230757</v>
      </c>
    </row>
    <row r="18" spans="2:77" ht="15.75" customHeight="1" x14ac:dyDescent="0.25">
      <c r="B18" s="887" t="s">
        <v>45</v>
      </c>
      <c r="C18" s="888" t="s">
        <v>46</v>
      </c>
      <c r="D18" s="669" t="s">
        <v>212</v>
      </c>
      <c r="E18" s="38">
        <f t="shared" si="0"/>
        <v>1228.4000000000001</v>
      </c>
      <c r="F18" s="240">
        <f t="shared" si="1"/>
        <v>0.61499999999999999</v>
      </c>
      <c r="G18" s="236">
        <f>F18/E18</f>
        <v>5.006512536633018E-4</v>
      </c>
      <c r="H18" s="240">
        <f t="shared" si="3"/>
        <v>3.3186</v>
      </c>
      <c r="I18" s="237">
        <f t="shared" si="4"/>
        <v>3.9336000000000002</v>
      </c>
      <c r="J18" s="236">
        <f>I18/E18</f>
        <v>3.2022142624552261E-3</v>
      </c>
      <c r="K18" s="237">
        <f t="shared" si="6"/>
        <v>6.3529999999999998</v>
      </c>
      <c r="L18" s="237">
        <f>BG18</f>
        <v>10.285600000000001</v>
      </c>
      <c r="M18" s="236">
        <f>L18/E18</f>
        <v>8.3731683490719626E-3</v>
      </c>
      <c r="N18" s="413">
        <f t="shared" si="9"/>
        <v>1.5349999999999999</v>
      </c>
      <c r="O18" s="237">
        <f t="shared" si="32"/>
        <v>11.820600000000001</v>
      </c>
      <c r="P18" s="236">
        <f>O18/E18</f>
        <v>9.6227613155323993E-3</v>
      </c>
      <c r="Q18" s="80">
        <f t="shared" si="10"/>
        <v>1228.4000000000001</v>
      </c>
      <c r="R18" s="148"/>
      <c r="S18" s="650">
        <v>1228.4000000000001</v>
      </c>
      <c r="T18" s="82">
        <f t="shared" si="11"/>
        <v>0.61499999999999999</v>
      </c>
      <c r="U18" s="149"/>
      <c r="V18" s="576">
        <v>0.61499999999999999</v>
      </c>
      <c r="W18" s="82">
        <f t="shared" si="12"/>
        <v>0</v>
      </c>
      <c r="X18" s="149"/>
      <c r="Y18" s="576"/>
      <c r="Z18" s="82">
        <f t="shared" si="13"/>
        <v>0</v>
      </c>
      <c r="AA18" s="149"/>
      <c r="AB18" s="576">
        <v>0</v>
      </c>
      <c r="AC18" s="151">
        <f t="shared" si="14"/>
        <v>0.61499999999999999</v>
      </c>
      <c r="AD18" s="151">
        <v>0</v>
      </c>
      <c r="AE18" s="152">
        <f t="shared" ref="AE18:AE32" si="34">T18+W18+Z18</f>
        <v>0.61499999999999999</v>
      </c>
      <c r="AF18" s="151">
        <f t="shared" si="15"/>
        <v>1.8315999999999999</v>
      </c>
      <c r="AG18" s="152">
        <v>0</v>
      </c>
      <c r="AH18" s="576">
        <v>1.8315999999999999</v>
      </c>
      <c r="AI18" s="151">
        <f t="shared" si="16"/>
        <v>0.71599999999999997</v>
      </c>
      <c r="AJ18" s="152">
        <v>0</v>
      </c>
      <c r="AK18" s="156">
        <v>0.71599999999999997</v>
      </c>
      <c r="AL18" s="151">
        <f t="shared" si="17"/>
        <v>0.77100000000000002</v>
      </c>
      <c r="AM18" s="152">
        <v>0</v>
      </c>
      <c r="AN18" s="156">
        <v>0.77100000000000002</v>
      </c>
      <c r="AO18" s="151">
        <f t="shared" si="18"/>
        <v>3.3186</v>
      </c>
      <c r="AP18" s="151">
        <v>0</v>
      </c>
      <c r="AQ18" s="152">
        <f t="shared" ref="AQ18:AQ33" si="35">AF18+AI18+AL18</f>
        <v>3.3186</v>
      </c>
      <c r="AR18" s="151">
        <f t="shared" si="19"/>
        <v>3.9336000000000002</v>
      </c>
      <c r="AS18" s="151">
        <v>0</v>
      </c>
      <c r="AT18" s="88">
        <f t="shared" ref="AT18:AT33" si="36">AC18+AO18</f>
        <v>3.9336000000000002</v>
      </c>
      <c r="AU18" s="151">
        <f t="shared" si="20"/>
        <v>0.95399999999999996</v>
      </c>
      <c r="AV18" s="152">
        <v>0</v>
      </c>
      <c r="AW18" s="150">
        <v>0.95399999999999996</v>
      </c>
      <c r="AX18" s="151">
        <f t="shared" si="21"/>
        <v>1</v>
      </c>
      <c r="AY18" s="152">
        <v>0</v>
      </c>
      <c r="AZ18" s="576">
        <v>1</v>
      </c>
      <c r="BA18" s="151">
        <f t="shared" si="22"/>
        <v>4.399</v>
      </c>
      <c r="BB18" s="152">
        <v>0</v>
      </c>
      <c r="BC18" s="576">
        <v>4.399</v>
      </c>
      <c r="BD18" s="151">
        <f t="shared" si="23"/>
        <v>6.3529999999999998</v>
      </c>
      <c r="BE18" s="151">
        <v>0</v>
      </c>
      <c r="BF18" s="88">
        <f t="shared" ref="BF18:BF33" si="37">AU18+AX18+BA18</f>
        <v>6.3529999999999998</v>
      </c>
      <c r="BG18" s="151">
        <f t="shared" si="24"/>
        <v>10.285600000000001</v>
      </c>
      <c r="BH18" s="151">
        <v>0</v>
      </c>
      <c r="BI18" s="88">
        <f>AR18+BD18-0.001</f>
        <v>10.285600000000001</v>
      </c>
      <c r="BJ18" s="151">
        <f t="shared" si="25"/>
        <v>1.5349999999999999</v>
      </c>
      <c r="BK18" s="152">
        <v>0</v>
      </c>
      <c r="BL18" s="576">
        <v>1.5349999999999999</v>
      </c>
      <c r="BM18" s="151">
        <f t="shared" si="26"/>
        <v>0</v>
      </c>
      <c r="BN18" s="152">
        <v>0</v>
      </c>
      <c r="BO18" s="576"/>
      <c r="BP18" s="151">
        <f t="shared" si="27"/>
        <v>0</v>
      </c>
      <c r="BQ18" s="152">
        <v>0</v>
      </c>
      <c r="BR18" s="576"/>
      <c r="BS18" s="151">
        <f t="shared" si="28"/>
        <v>1.5349999999999999</v>
      </c>
      <c r="BT18" s="151">
        <v>0</v>
      </c>
      <c r="BU18" s="88">
        <f t="shared" ref="BU18:BU33" si="38">BJ18+BM18+BP18</f>
        <v>1.5349999999999999</v>
      </c>
      <c r="BV18" s="151">
        <f t="shared" si="29"/>
        <v>11.820600000000001</v>
      </c>
      <c r="BW18" s="151">
        <v>0</v>
      </c>
      <c r="BX18" s="88">
        <f t="shared" ref="BX18:BX33" si="39">BG18+BS18</f>
        <v>11.820600000000001</v>
      </c>
      <c r="BY18" s="90">
        <f>BV18/Q18</f>
        <v>9.6227613155323993E-3</v>
      </c>
    </row>
    <row r="19" spans="2:77" ht="15.75" customHeight="1" x14ac:dyDescent="0.25">
      <c r="B19" s="826"/>
      <c r="C19" s="889"/>
      <c r="D19" s="153" t="s">
        <v>32</v>
      </c>
      <c r="E19" s="38">
        <f t="shared" si="0"/>
        <v>7899.29</v>
      </c>
      <c r="F19" s="75">
        <f t="shared" si="1"/>
        <v>302.16300000000001</v>
      </c>
      <c r="G19" s="76">
        <f>F19/E19</f>
        <v>3.8251918843339089E-2</v>
      </c>
      <c r="H19" s="75">
        <f t="shared" si="3"/>
        <v>1763.713</v>
      </c>
      <c r="I19" s="78">
        <f t="shared" si="4"/>
        <v>2065.8760000000002</v>
      </c>
      <c r="J19" s="76">
        <f>I19/E19</f>
        <v>0.26152679544617302</v>
      </c>
      <c r="K19" s="78">
        <f t="shared" si="6"/>
        <v>3338.6654499999995</v>
      </c>
      <c r="L19" s="78">
        <f t="shared" si="7"/>
        <v>5404.5414499999997</v>
      </c>
      <c r="M19" s="76">
        <f>L19/E19</f>
        <v>0.68418066054037763</v>
      </c>
      <c r="N19" s="79">
        <f t="shared" si="9"/>
        <v>792.18745000000001</v>
      </c>
      <c r="O19" s="78">
        <f t="shared" si="32"/>
        <v>6196.7289000000001</v>
      </c>
      <c r="P19" s="76">
        <f>O19/E19</f>
        <v>0.78446656598251241</v>
      </c>
      <c r="Q19" s="91">
        <f t="shared" si="10"/>
        <v>7899.29</v>
      </c>
      <c r="R19" s="154"/>
      <c r="S19" s="628">
        <v>7899.29</v>
      </c>
      <c r="T19" s="93">
        <f t="shared" si="11"/>
        <v>302.16300000000001</v>
      </c>
      <c r="U19" s="155"/>
      <c r="V19" s="156">
        <v>302.16300000000001</v>
      </c>
      <c r="W19" s="93">
        <f t="shared" si="12"/>
        <v>0</v>
      </c>
      <c r="X19" s="155"/>
      <c r="Y19" s="156"/>
      <c r="Z19" s="93">
        <f t="shared" si="13"/>
        <v>0</v>
      </c>
      <c r="AA19" s="155"/>
      <c r="AB19" s="156">
        <v>0</v>
      </c>
      <c r="AC19" s="87">
        <f t="shared" si="14"/>
        <v>302.16300000000001</v>
      </c>
      <c r="AD19" s="87">
        <v>0</v>
      </c>
      <c r="AE19" s="88">
        <f t="shared" si="34"/>
        <v>302.16300000000001</v>
      </c>
      <c r="AF19" s="87">
        <f t="shared" si="15"/>
        <v>972.51</v>
      </c>
      <c r="AG19" s="88">
        <v>0</v>
      </c>
      <c r="AH19" s="156">
        <v>972.51</v>
      </c>
      <c r="AI19" s="87">
        <f t="shared" si="16"/>
        <v>380.762</v>
      </c>
      <c r="AJ19" s="88">
        <v>0</v>
      </c>
      <c r="AK19" s="156">
        <v>380.762</v>
      </c>
      <c r="AL19" s="87">
        <f t="shared" si="17"/>
        <v>410.44099999999997</v>
      </c>
      <c r="AM19" s="88">
        <v>0</v>
      </c>
      <c r="AN19" s="156">
        <v>410.44099999999997</v>
      </c>
      <c r="AO19" s="87">
        <f t="shared" si="18"/>
        <v>1763.713</v>
      </c>
      <c r="AP19" s="87">
        <v>0</v>
      </c>
      <c r="AQ19" s="88">
        <f t="shared" si="35"/>
        <v>1763.713</v>
      </c>
      <c r="AR19" s="87">
        <f t="shared" si="19"/>
        <v>2065.8760000000002</v>
      </c>
      <c r="AS19" s="87">
        <v>0</v>
      </c>
      <c r="AT19" s="88">
        <f t="shared" si="36"/>
        <v>2065.8760000000002</v>
      </c>
      <c r="AU19" s="87">
        <f t="shared" si="20"/>
        <v>530.06700000000001</v>
      </c>
      <c r="AV19" s="88">
        <v>0</v>
      </c>
      <c r="AW19" s="157">
        <v>530.06700000000001</v>
      </c>
      <c r="AX19" s="87">
        <f t="shared" si="21"/>
        <v>534.13699999999994</v>
      </c>
      <c r="AY19" s="88">
        <v>0</v>
      </c>
      <c r="AZ19" s="156">
        <v>534.13699999999994</v>
      </c>
      <c r="BA19" s="87">
        <f t="shared" si="22"/>
        <v>2274.4614499999998</v>
      </c>
      <c r="BB19" s="88">
        <v>0</v>
      </c>
      <c r="BC19" s="156">
        <v>2274.4614499999998</v>
      </c>
      <c r="BD19" s="87">
        <f t="shared" si="23"/>
        <v>3338.6654499999995</v>
      </c>
      <c r="BE19" s="87">
        <v>0</v>
      </c>
      <c r="BF19" s="88">
        <f t="shared" si="37"/>
        <v>3338.6654499999995</v>
      </c>
      <c r="BG19" s="87">
        <f t="shared" si="24"/>
        <v>5404.5414499999997</v>
      </c>
      <c r="BH19" s="87">
        <v>0</v>
      </c>
      <c r="BI19" s="88">
        <f t="shared" ref="BI19:BI21" si="40">AR19+BD19</f>
        <v>5404.5414499999997</v>
      </c>
      <c r="BJ19" s="87">
        <f t="shared" si="25"/>
        <v>792.18745000000001</v>
      </c>
      <c r="BK19" s="88">
        <v>0</v>
      </c>
      <c r="BL19" s="156">
        <v>792.18745000000001</v>
      </c>
      <c r="BM19" s="87">
        <f t="shared" si="26"/>
        <v>0</v>
      </c>
      <c r="BN19" s="88">
        <v>0</v>
      </c>
      <c r="BO19" s="156"/>
      <c r="BP19" s="87">
        <f t="shared" si="27"/>
        <v>0</v>
      </c>
      <c r="BQ19" s="88">
        <v>0</v>
      </c>
      <c r="BR19" s="156"/>
      <c r="BS19" s="87">
        <f t="shared" si="28"/>
        <v>792.18745000000001</v>
      </c>
      <c r="BT19" s="87">
        <v>0</v>
      </c>
      <c r="BU19" s="88">
        <f t="shared" si="38"/>
        <v>792.18745000000001</v>
      </c>
      <c r="BV19" s="87">
        <f t="shared" si="29"/>
        <v>6196.7289000000001</v>
      </c>
      <c r="BW19" s="87">
        <v>0</v>
      </c>
      <c r="BX19" s="88">
        <f t="shared" si="39"/>
        <v>6196.7289000000001</v>
      </c>
      <c r="BY19" s="90">
        <f>BV19/Q19</f>
        <v>0.78446656598251241</v>
      </c>
    </row>
    <row r="20" spans="2:77" ht="18.75" customHeight="1" x14ac:dyDescent="0.25">
      <c r="B20" s="825" t="s">
        <v>48</v>
      </c>
      <c r="C20" s="890" t="s">
        <v>49</v>
      </c>
      <c r="D20" s="153" t="s">
        <v>36</v>
      </c>
      <c r="E20" s="38">
        <f t="shared" si="0"/>
        <v>0</v>
      </c>
      <c r="F20" s="75">
        <f t="shared" si="1"/>
        <v>0</v>
      </c>
      <c r="G20" s="76">
        <v>0</v>
      </c>
      <c r="H20" s="75">
        <f t="shared" si="3"/>
        <v>0</v>
      </c>
      <c r="I20" s="78">
        <f t="shared" si="4"/>
        <v>0</v>
      </c>
      <c r="J20" s="76">
        <v>0</v>
      </c>
      <c r="K20" s="78">
        <f t="shared" si="6"/>
        <v>0</v>
      </c>
      <c r="L20" s="78">
        <f t="shared" si="7"/>
        <v>0</v>
      </c>
      <c r="M20" s="76"/>
      <c r="N20" s="79">
        <f t="shared" si="9"/>
        <v>0</v>
      </c>
      <c r="O20" s="78">
        <f t="shared" si="32"/>
        <v>0</v>
      </c>
      <c r="P20" s="76"/>
      <c r="Q20" s="91">
        <f t="shared" si="10"/>
        <v>0</v>
      </c>
      <c r="R20" s="92">
        <v>0</v>
      </c>
      <c r="S20" s="628">
        <v>0</v>
      </c>
      <c r="T20" s="93">
        <f t="shared" si="11"/>
        <v>0</v>
      </c>
      <c r="U20" s="94">
        <v>0</v>
      </c>
      <c r="V20" s="156"/>
      <c r="W20" s="93">
        <f t="shared" si="12"/>
        <v>0</v>
      </c>
      <c r="X20" s="94">
        <v>0</v>
      </c>
      <c r="Y20" s="156"/>
      <c r="Z20" s="93">
        <f t="shared" si="13"/>
        <v>0</v>
      </c>
      <c r="AA20" s="94">
        <v>0</v>
      </c>
      <c r="AB20" s="156">
        <v>0</v>
      </c>
      <c r="AC20" s="87">
        <f t="shared" si="14"/>
        <v>0</v>
      </c>
      <c r="AD20" s="87">
        <v>0</v>
      </c>
      <c r="AE20" s="88">
        <f t="shared" si="34"/>
        <v>0</v>
      </c>
      <c r="AF20" s="87">
        <f t="shared" si="15"/>
        <v>0</v>
      </c>
      <c r="AG20" s="88">
        <v>0</v>
      </c>
      <c r="AH20" s="156">
        <v>0</v>
      </c>
      <c r="AI20" s="87">
        <f t="shared" si="16"/>
        <v>0</v>
      </c>
      <c r="AJ20" s="88">
        <v>0</v>
      </c>
      <c r="AK20" s="156">
        <v>0</v>
      </c>
      <c r="AL20" s="87">
        <f t="shared" si="17"/>
        <v>0</v>
      </c>
      <c r="AM20" s="88">
        <v>0</v>
      </c>
      <c r="AN20" s="156">
        <v>0</v>
      </c>
      <c r="AO20" s="87">
        <f t="shared" si="18"/>
        <v>0</v>
      </c>
      <c r="AP20" s="87">
        <v>0</v>
      </c>
      <c r="AQ20" s="88">
        <f t="shared" si="35"/>
        <v>0</v>
      </c>
      <c r="AR20" s="87">
        <f t="shared" si="19"/>
        <v>0</v>
      </c>
      <c r="AS20" s="87">
        <v>0</v>
      </c>
      <c r="AT20" s="88">
        <f t="shared" si="36"/>
        <v>0</v>
      </c>
      <c r="AU20" s="87">
        <f t="shared" si="20"/>
        <v>0</v>
      </c>
      <c r="AV20" s="88">
        <v>0</v>
      </c>
      <c r="AW20" s="157">
        <v>0</v>
      </c>
      <c r="AX20" s="87">
        <f t="shared" si="21"/>
        <v>0</v>
      </c>
      <c r="AY20" s="88">
        <v>0</v>
      </c>
      <c r="AZ20" s="156">
        <v>0</v>
      </c>
      <c r="BA20" s="87">
        <f t="shared" si="22"/>
        <v>0</v>
      </c>
      <c r="BB20" s="88">
        <v>0</v>
      </c>
      <c r="BC20" s="156">
        <v>0</v>
      </c>
      <c r="BD20" s="87">
        <f t="shared" si="23"/>
        <v>0</v>
      </c>
      <c r="BE20" s="87">
        <v>0</v>
      </c>
      <c r="BF20" s="88">
        <f t="shared" si="37"/>
        <v>0</v>
      </c>
      <c r="BG20" s="87">
        <f t="shared" si="24"/>
        <v>0</v>
      </c>
      <c r="BH20" s="87">
        <v>0</v>
      </c>
      <c r="BI20" s="88">
        <f t="shared" si="40"/>
        <v>0</v>
      </c>
      <c r="BJ20" s="87">
        <f t="shared" si="25"/>
        <v>0</v>
      </c>
      <c r="BK20" s="88">
        <v>0</v>
      </c>
      <c r="BL20" s="156">
        <v>0</v>
      </c>
      <c r="BM20" s="87">
        <f t="shared" si="26"/>
        <v>0</v>
      </c>
      <c r="BN20" s="88">
        <v>0</v>
      </c>
      <c r="BO20" s="156">
        <v>0</v>
      </c>
      <c r="BP20" s="87">
        <f t="shared" si="27"/>
        <v>0</v>
      </c>
      <c r="BQ20" s="88">
        <v>0</v>
      </c>
      <c r="BR20" s="156">
        <v>0</v>
      </c>
      <c r="BS20" s="87">
        <f t="shared" si="28"/>
        <v>0</v>
      </c>
      <c r="BT20" s="87">
        <v>0</v>
      </c>
      <c r="BU20" s="88">
        <f t="shared" si="38"/>
        <v>0</v>
      </c>
      <c r="BV20" s="87">
        <f t="shared" si="29"/>
        <v>0</v>
      </c>
      <c r="BW20" s="87">
        <v>0</v>
      </c>
      <c r="BX20" s="88">
        <f t="shared" si="39"/>
        <v>0</v>
      </c>
      <c r="BY20" s="90"/>
    </row>
    <row r="21" spans="2:77" ht="18.75" customHeight="1" x14ac:dyDescent="0.25">
      <c r="B21" s="826"/>
      <c r="C21" s="890"/>
      <c r="D21" s="153" t="s">
        <v>32</v>
      </c>
      <c r="E21" s="38">
        <f t="shared" si="0"/>
        <v>0</v>
      </c>
      <c r="F21" s="75">
        <f t="shared" si="1"/>
        <v>0</v>
      </c>
      <c r="G21" s="76">
        <v>0</v>
      </c>
      <c r="H21" s="75">
        <f t="shared" si="3"/>
        <v>0</v>
      </c>
      <c r="I21" s="78">
        <f t="shared" si="4"/>
        <v>0</v>
      </c>
      <c r="J21" s="76">
        <v>0</v>
      </c>
      <c r="K21" s="78">
        <f t="shared" si="6"/>
        <v>0</v>
      </c>
      <c r="L21" s="78">
        <f t="shared" si="7"/>
        <v>0</v>
      </c>
      <c r="M21" s="76"/>
      <c r="N21" s="79">
        <f t="shared" si="9"/>
        <v>0</v>
      </c>
      <c r="O21" s="78">
        <f t="shared" si="32"/>
        <v>0</v>
      </c>
      <c r="P21" s="76"/>
      <c r="Q21" s="91">
        <f t="shared" si="10"/>
        <v>0</v>
      </c>
      <c r="R21" s="92">
        <v>0</v>
      </c>
      <c r="S21" s="628">
        <v>0</v>
      </c>
      <c r="T21" s="93">
        <f t="shared" si="11"/>
        <v>0</v>
      </c>
      <c r="U21" s="94">
        <v>0</v>
      </c>
      <c r="V21" s="156"/>
      <c r="W21" s="93">
        <f t="shared" si="12"/>
        <v>0</v>
      </c>
      <c r="X21" s="94">
        <v>0</v>
      </c>
      <c r="Y21" s="156"/>
      <c r="Z21" s="93">
        <f t="shared" si="13"/>
        <v>0</v>
      </c>
      <c r="AA21" s="94">
        <v>0</v>
      </c>
      <c r="AB21" s="156">
        <v>0</v>
      </c>
      <c r="AC21" s="87">
        <f t="shared" si="14"/>
        <v>0</v>
      </c>
      <c r="AD21" s="87">
        <v>0</v>
      </c>
      <c r="AE21" s="88">
        <f t="shared" si="34"/>
        <v>0</v>
      </c>
      <c r="AF21" s="87">
        <f t="shared" si="15"/>
        <v>0</v>
      </c>
      <c r="AG21" s="88">
        <v>0</v>
      </c>
      <c r="AH21" s="156">
        <v>0</v>
      </c>
      <c r="AI21" s="87">
        <f t="shared" si="16"/>
        <v>0</v>
      </c>
      <c r="AJ21" s="88">
        <v>0</v>
      </c>
      <c r="AK21" s="156">
        <v>0</v>
      </c>
      <c r="AL21" s="87">
        <f t="shared" si="17"/>
        <v>0</v>
      </c>
      <c r="AM21" s="88">
        <v>0</v>
      </c>
      <c r="AN21" s="156">
        <v>0</v>
      </c>
      <c r="AO21" s="87">
        <f t="shared" si="18"/>
        <v>0</v>
      </c>
      <c r="AP21" s="87">
        <v>0</v>
      </c>
      <c r="AQ21" s="88">
        <f t="shared" si="35"/>
        <v>0</v>
      </c>
      <c r="AR21" s="87">
        <f t="shared" si="19"/>
        <v>0</v>
      </c>
      <c r="AS21" s="87">
        <v>0</v>
      </c>
      <c r="AT21" s="88">
        <f t="shared" si="36"/>
        <v>0</v>
      </c>
      <c r="AU21" s="87">
        <f t="shared" si="20"/>
        <v>0</v>
      </c>
      <c r="AV21" s="88">
        <v>0</v>
      </c>
      <c r="AW21" s="157">
        <v>0</v>
      </c>
      <c r="AX21" s="87">
        <f t="shared" si="21"/>
        <v>0</v>
      </c>
      <c r="AY21" s="88">
        <v>0</v>
      </c>
      <c r="AZ21" s="156">
        <v>0</v>
      </c>
      <c r="BA21" s="87">
        <f t="shared" si="22"/>
        <v>0</v>
      </c>
      <c r="BB21" s="88">
        <v>0</v>
      </c>
      <c r="BC21" s="156">
        <v>0</v>
      </c>
      <c r="BD21" s="87">
        <f t="shared" si="23"/>
        <v>0</v>
      </c>
      <c r="BE21" s="87">
        <v>0</v>
      </c>
      <c r="BF21" s="88">
        <f t="shared" si="37"/>
        <v>0</v>
      </c>
      <c r="BG21" s="87">
        <f t="shared" si="24"/>
        <v>0</v>
      </c>
      <c r="BH21" s="87">
        <v>0</v>
      </c>
      <c r="BI21" s="88">
        <f t="shared" si="40"/>
        <v>0</v>
      </c>
      <c r="BJ21" s="87">
        <f t="shared" si="25"/>
        <v>0</v>
      </c>
      <c r="BK21" s="88">
        <v>0</v>
      </c>
      <c r="BL21" s="156">
        <v>0</v>
      </c>
      <c r="BM21" s="87">
        <f t="shared" si="26"/>
        <v>0</v>
      </c>
      <c r="BN21" s="88">
        <v>0</v>
      </c>
      <c r="BO21" s="156">
        <v>0</v>
      </c>
      <c r="BP21" s="87">
        <f t="shared" si="27"/>
        <v>0</v>
      </c>
      <c r="BQ21" s="88">
        <v>0</v>
      </c>
      <c r="BR21" s="156">
        <v>0</v>
      </c>
      <c r="BS21" s="87">
        <f t="shared" si="28"/>
        <v>0</v>
      </c>
      <c r="BT21" s="87">
        <v>0</v>
      </c>
      <c r="BU21" s="88">
        <f t="shared" si="38"/>
        <v>0</v>
      </c>
      <c r="BV21" s="87">
        <f t="shared" si="29"/>
        <v>0</v>
      </c>
      <c r="BW21" s="87">
        <v>0</v>
      </c>
      <c r="BX21" s="88">
        <f t="shared" si="39"/>
        <v>0</v>
      </c>
      <c r="BY21" s="90"/>
    </row>
    <row r="22" spans="2:77" ht="18.75" customHeight="1" x14ac:dyDescent="0.25">
      <c r="B22" s="825" t="s">
        <v>50</v>
      </c>
      <c r="C22" s="891" t="s">
        <v>51</v>
      </c>
      <c r="D22" s="153" t="s">
        <v>52</v>
      </c>
      <c r="E22" s="38">
        <f t="shared" si="0"/>
        <v>2.1739999999999999</v>
      </c>
      <c r="F22" s="75">
        <f t="shared" si="1"/>
        <v>0.6</v>
      </c>
      <c r="G22" s="76">
        <f t="shared" ref="G22:G27" si="41">F22/E22</f>
        <v>0.27598896044158233</v>
      </c>
      <c r="H22" s="75">
        <f t="shared" si="3"/>
        <v>0.45700000000000002</v>
      </c>
      <c r="I22" s="78">
        <f t="shared" si="4"/>
        <v>1.0569999999999999</v>
      </c>
      <c r="J22" s="76">
        <f t="shared" ref="J22:J27" si="42">I22/E22</f>
        <v>0.48620055197792089</v>
      </c>
      <c r="K22" s="78">
        <f t="shared" si="6"/>
        <v>0.39800000000000002</v>
      </c>
      <c r="L22" s="78">
        <f t="shared" si="7"/>
        <v>1.4550000000000001</v>
      </c>
      <c r="M22" s="76">
        <f t="shared" ref="M22:M27" si="43">L22/E22</f>
        <v>0.66927322907083719</v>
      </c>
      <c r="N22" s="79">
        <f t="shared" si="9"/>
        <v>0.49199999999999999</v>
      </c>
      <c r="O22" s="78">
        <f t="shared" si="32"/>
        <v>1.9470000000000001</v>
      </c>
      <c r="P22" s="76">
        <f t="shared" ref="P22:P27" si="44">O22/E22</f>
        <v>0.89558417663293477</v>
      </c>
      <c r="Q22" s="91">
        <f t="shared" si="10"/>
        <v>2.1739999999999999</v>
      </c>
      <c r="R22" s="92">
        <v>0</v>
      </c>
      <c r="S22" s="628">
        <v>2.1739999999999999</v>
      </c>
      <c r="T22" s="93">
        <f t="shared" si="11"/>
        <v>0</v>
      </c>
      <c r="U22" s="94">
        <v>0</v>
      </c>
      <c r="V22" s="156"/>
      <c r="W22" s="93">
        <f t="shared" si="12"/>
        <v>0.34699999999999998</v>
      </c>
      <c r="X22" s="94">
        <v>0</v>
      </c>
      <c r="Y22" s="156">
        <v>0.34699999999999998</v>
      </c>
      <c r="Z22" s="93">
        <f t="shared" si="13"/>
        <v>0.253</v>
      </c>
      <c r="AA22" s="94">
        <v>0</v>
      </c>
      <c r="AB22" s="156">
        <v>0.253</v>
      </c>
      <c r="AC22" s="87">
        <f t="shared" si="14"/>
        <v>0.6</v>
      </c>
      <c r="AD22" s="87">
        <v>0</v>
      </c>
      <c r="AE22" s="88">
        <f t="shared" si="34"/>
        <v>0.6</v>
      </c>
      <c r="AF22" s="87">
        <f t="shared" si="15"/>
        <v>0.32400000000000001</v>
      </c>
      <c r="AG22" s="88">
        <v>0</v>
      </c>
      <c r="AH22" s="156">
        <v>0.32400000000000001</v>
      </c>
      <c r="AI22" s="87">
        <f t="shared" si="16"/>
        <v>0.13300000000000001</v>
      </c>
      <c r="AJ22" s="88">
        <v>0</v>
      </c>
      <c r="AK22" s="156">
        <v>0.13300000000000001</v>
      </c>
      <c r="AL22" s="87">
        <f t="shared" si="17"/>
        <v>0</v>
      </c>
      <c r="AM22" s="88">
        <v>0</v>
      </c>
      <c r="AN22" s="156"/>
      <c r="AO22" s="87">
        <f t="shared" si="18"/>
        <v>0.45700000000000002</v>
      </c>
      <c r="AP22" s="87">
        <v>0</v>
      </c>
      <c r="AQ22" s="88">
        <f t="shared" si="35"/>
        <v>0.45700000000000002</v>
      </c>
      <c r="AR22" s="87">
        <f t="shared" si="19"/>
        <v>1.0569999999999999</v>
      </c>
      <c r="AS22" s="87">
        <v>0</v>
      </c>
      <c r="AT22" s="88">
        <f t="shared" si="36"/>
        <v>1.0569999999999999</v>
      </c>
      <c r="AU22" s="87">
        <f t="shared" si="20"/>
        <v>0.307</v>
      </c>
      <c r="AV22" s="88">
        <v>0</v>
      </c>
      <c r="AW22" s="157">
        <v>0.307</v>
      </c>
      <c r="AX22" s="87">
        <f t="shared" si="21"/>
        <v>0</v>
      </c>
      <c r="AY22" s="88">
        <v>0</v>
      </c>
      <c r="AZ22" s="156"/>
      <c r="BA22" s="87">
        <f t="shared" si="22"/>
        <v>9.0999999999999998E-2</v>
      </c>
      <c r="BB22" s="88">
        <v>0</v>
      </c>
      <c r="BC22" s="156">
        <v>9.0999999999999998E-2</v>
      </c>
      <c r="BD22" s="87">
        <f t="shared" si="23"/>
        <v>0.39800000000000002</v>
      </c>
      <c r="BE22" s="87">
        <v>0</v>
      </c>
      <c r="BF22" s="88">
        <f t="shared" si="37"/>
        <v>0.39800000000000002</v>
      </c>
      <c r="BG22" s="87">
        <f t="shared" si="24"/>
        <v>1.4550000000000001</v>
      </c>
      <c r="BH22" s="87">
        <v>0</v>
      </c>
      <c r="BI22" s="88">
        <f>AR22+BD22</f>
        <v>1.4550000000000001</v>
      </c>
      <c r="BJ22" s="87">
        <f t="shared" si="25"/>
        <v>0.49199999999999999</v>
      </c>
      <c r="BK22" s="88">
        <v>0</v>
      </c>
      <c r="BL22" s="156">
        <v>0.49199999999999999</v>
      </c>
      <c r="BM22" s="87">
        <f t="shared" si="26"/>
        <v>0</v>
      </c>
      <c r="BN22" s="88">
        <v>0</v>
      </c>
      <c r="BO22" s="156"/>
      <c r="BP22" s="87">
        <f t="shared" si="27"/>
        <v>0</v>
      </c>
      <c r="BQ22" s="88">
        <v>0</v>
      </c>
      <c r="BR22" s="156"/>
      <c r="BS22" s="87">
        <f t="shared" si="28"/>
        <v>0.49199999999999999</v>
      </c>
      <c r="BT22" s="87">
        <v>0</v>
      </c>
      <c r="BU22" s="88">
        <f t="shared" si="38"/>
        <v>0.49199999999999999</v>
      </c>
      <c r="BV22" s="87">
        <f t="shared" si="29"/>
        <v>1.9470000000000001</v>
      </c>
      <c r="BW22" s="87">
        <v>0</v>
      </c>
      <c r="BX22" s="88">
        <f t="shared" si="39"/>
        <v>1.9470000000000001</v>
      </c>
      <c r="BY22" s="90">
        <f t="shared" ref="BY22:BY27" si="45">BV22/Q22</f>
        <v>0.89558417663293477</v>
      </c>
    </row>
    <row r="23" spans="2:77" ht="18.75" customHeight="1" x14ac:dyDescent="0.25">
      <c r="B23" s="826"/>
      <c r="C23" s="891"/>
      <c r="D23" s="153" t="s">
        <v>32</v>
      </c>
      <c r="E23" s="38">
        <f t="shared" si="0"/>
        <v>1451.8074999999999</v>
      </c>
      <c r="F23" s="75">
        <f t="shared" si="1"/>
        <v>352.40999999999997</v>
      </c>
      <c r="G23" s="76">
        <f t="shared" si="41"/>
        <v>0.24273879284960298</v>
      </c>
      <c r="H23" s="75">
        <f t="shared" si="3"/>
        <v>267.577</v>
      </c>
      <c r="I23" s="78">
        <f t="shared" si="4"/>
        <v>619.98699999999997</v>
      </c>
      <c r="J23" s="76">
        <f t="shared" si="42"/>
        <v>0.42704490781319149</v>
      </c>
      <c r="K23" s="78">
        <f t="shared" si="6"/>
        <v>265.60444999999999</v>
      </c>
      <c r="L23" s="78">
        <f t="shared" si="7"/>
        <v>885.5914499999999</v>
      </c>
      <c r="M23" s="76">
        <f t="shared" si="43"/>
        <v>0.60999233713836021</v>
      </c>
      <c r="N23" s="79">
        <f t="shared" si="9"/>
        <v>265.505</v>
      </c>
      <c r="O23" s="78">
        <f t="shared" si="32"/>
        <v>1151.09645</v>
      </c>
      <c r="P23" s="76">
        <f t="shared" si="44"/>
        <v>0.79287126564644428</v>
      </c>
      <c r="Q23" s="91">
        <f t="shared" si="10"/>
        <v>1451.8074999999999</v>
      </c>
      <c r="R23" s="92">
        <v>0</v>
      </c>
      <c r="S23" s="628">
        <v>1451.8074999999999</v>
      </c>
      <c r="T23" s="93">
        <f t="shared" si="11"/>
        <v>0</v>
      </c>
      <c r="U23" s="94">
        <v>0</v>
      </c>
      <c r="V23" s="156"/>
      <c r="W23" s="93">
        <f t="shared" si="12"/>
        <v>204.017</v>
      </c>
      <c r="X23" s="94">
        <v>0</v>
      </c>
      <c r="Y23" s="156">
        <v>204.017</v>
      </c>
      <c r="Z23" s="93">
        <f t="shared" si="13"/>
        <v>148.393</v>
      </c>
      <c r="AA23" s="94">
        <v>0</v>
      </c>
      <c r="AB23" s="156">
        <v>148.393</v>
      </c>
      <c r="AC23" s="87">
        <f t="shared" si="14"/>
        <v>352.40999999999997</v>
      </c>
      <c r="AD23" s="87">
        <v>0</v>
      </c>
      <c r="AE23" s="88">
        <f t="shared" si="34"/>
        <v>352.40999999999997</v>
      </c>
      <c r="AF23" s="87">
        <f t="shared" si="15"/>
        <v>186.71600000000001</v>
      </c>
      <c r="AG23" s="88">
        <v>0</v>
      </c>
      <c r="AH23" s="156">
        <v>186.71600000000001</v>
      </c>
      <c r="AI23" s="87">
        <f t="shared" si="16"/>
        <v>80.861000000000004</v>
      </c>
      <c r="AJ23" s="88">
        <v>0</v>
      </c>
      <c r="AK23" s="156">
        <v>80.861000000000004</v>
      </c>
      <c r="AL23" s="87">
        <f t="shared" si="17"/>
        <v>0</v>
      </c>
      <c r="AM23" s="88">
        <v>0</v>
      </c>
      <c r="AN23" s="156"/>
      <c r="AO23" s="87">
        <f t="shared" si="18"/>
        <v>267.577</v>
      </c>
      <c r="AP23" s="87">
        <v>0</v>
      </c>
      <c r="AQ23" s="88">
        <f t="shared" si="35"/>
        <v>267.577</v>
      </c>
      <c r="AR23" s="87">
        <f t="shared" si="19"/>
        <v>619.98699999999997</v>
      </c>
      <c r="AS23" s="87">
        <v>0</v>
      </c>
      <c r="AT23" s="88">
        <f t="shared" si="36"/>
        <v>619.98699999999997</v>
      </c>
      <c r="AU23" s="87">
        <f t="shared" si="20"/>
        <v>212.26300000000001</v>
      </c>
      <c r="AV23" s="88">
        <v>0</v>
      </c>
      <c r="AW23" s="157">
        <v>212.26300000000001</v>
      </c>
      <c r="AX23" s="87">
        <f t="shared" si="21"/>
        <v>0</v>
      </c>
      <c r="AY23" s="88">
        <v>0</v>
      </c>
      <c r="AZ23" s="156"/>
      <c r="BA23" s="87">
        <f t="shared" si="22"/>
        <v>53.341450000000002</v>
      </c>
      <c r="BB23" s="88">
        <v>0</v>
      </c>
      <c r="BC23" s="156">
        <v>53.341450000000002</v>
      </c>
      <c r="BD23" s="87">
        <f t="shared" si="23"/>
        <v>265.60444999999999</v>
      </c>
      <c r="BE23" s="87">
        <v>0</v>
      </c>
      <c r="BF23" s="88">
        <f t="shared" si="37"/>
        <v>265.60444999999999</v>
      </c>
      <c r="BG23" s="87">
        <f t="shared" si="24"/>
        <v>885.5914499999999</v>
      </c>
      <c r="BH23" s="87">
        <v>0</v>
      </c>
      <c r="BI23" s="88">
        <f>AR23+BD23</f>
        <v>885.5914499999999</v>
      </c>
      <c r="BJ23" s="87">
        <f t="shared" si="25"/>
        <v>265.505</v>
      </c>
      <c r="BK23" s="88">
        <v>0</v>
      </c>
      <c r="BL23" s="156">
        <v>265.505</v>
      </c>
      <c r="BM23" s="87">
        <f t="shared" si="26"/>
        <v>0</v>
      </c>
      <c r="BN23" s="88">
        <v>0</v>
      </c>
      <c r="BO23" s="156"/>
      <c r="BP23" s="87">
        <f t="shared" si="27"/>
        <v>0</v>
      </c>
      <c r="BQ23" s="88">
        <v>0</v>
      </c>
      <c r="BR23" s="156"/>
      <c r="BS23" s="87">
        <f t="shared" si="28"/>
        <v>265.505</v>
      </c>
      <c r="BT23" s="87">
        <v>0</v>
      </c>
      <c r="BU23" s="88">
        <f t="shared" si="38"/>
        <v>265.505</v>
      </c>
      <c r="BV23" s="87">
        <f t="shared" si="29"/>
        <v>1151.09645</v>
      </c>
      <c r="BW23" s="87">
        <v>0</v>
      </c>
      <c r="BX23" s="88">
        <f t="shared" si="39"/>
        <v>1151.09645</v>
      </c>
      <c r="BY23" s="90">
        <f t="shared" si="45"/>
        <v>0.79287126564644428</v>
      </c>
    </row>
    <row r="24" spans="2:77" ht="18.75" customHeight="1" x14ac:dyDescent="0.25">
      <c r="B24" s="825" t="s">
        <v>53</v>
      </c>
      <c r="C24" s="891" t="s">
        <v>54</v>
      </c>
      <c r="D24" s="153" t="s">
        <v>36</v>
      </c>
      <c r="E24" s="38">
        <f t="shared" si="0"/>
        <v>2.5070000000000001</v>
      </c>
      <c r="F24" s="75">
        <f t="shared" si="1"/>
        <v>0.33400000000000002</v>
      </c>
      <c r="G24" s="76">
        <f t="shared" si="41"/>
        <v>0.13322696449940169</v>
      </c>
      <c r="H24" s="75">
        <f t="shared" si="3"/>
        <v>0.85499999999999998</v>
      </c>
      <c r="I24" s="78">
        <f t="shared" si="4"/>
        <v>1.1890000000000001</v>
      </c>
      <c r="J24" s="76">
        <f t="shared" si="42"/>
        <v>0.4742720382927802</v>
      </c>
      <c r="K24" s="78">
        <f t="shared" si="6"/>
        <v>1.1930000000000001</v>
      </c>
      <c r="L24" s="78">
        <f t="shared" si="7"/>
        <v>2.3820000000000001</v>
      </c>
      <c r="M24" s="76">
        <f t="shared" si="43"/>
        <v>0.95013960909453532</v>
      </c>
      <c r="N24" s="79">
        <f t="shared" si="9"/>
        <v>0.27600000000000002</v>
      </c>
      <c r="O24" s="78">
        <f t="shared" si="32"/>
        <v>2.6580000000000004</v>
      </c>
      <c r="P24" s="76">
        <f t="shared" si="44"/>
        <v>1.0602313522138014</v>
      </c>
      <c r="Q24" s="91">
        <f t="shared" si="10"/>
        <v>2.5070000000000001</v>
      </c>
      <c r="R24" s="92">
        <v>0</v>
      </c>
      <c r="S24" s="628">
        <v>2.5070000000000001</v>
      </c>
      <c r="T24" s="93">
        <f t="shared" si="11"/>
        <v>0</v>
      </c>
      <c r="U24" s="94">
        <v>0</v>
      </c>
      <c r="V24" s="156"/>
      <c r="W24" s="93">
        <f t="shared" si="12"/>
        <v>0.25900000000000001</v>
      </c>
      <c r="X24" s="94">
        <v>0</v>
      </c>
      <c r="Y24" s="156">
        <v>0.25900000000000001</v>
      </c>
      <c r="Z24" s="93">
        <f t="shared" si="13"/>
        <v>7.4999999999999997E-2</v>
      </c>
      <c r="AA24" s="94">
        <v>0</v>
      </c>
      <c r="AB24" s="156">
        <v>7.4999999999999997E-2</v>
      </c>
      <c r="AC24" s="87">
        <f t="shared" si="14"/>
        <v>0.33400000000000002</v>
      </c>
      <c r="AD24" s="87">
        <v>0</v>
      </c>
      <c r="AE24" s="88">
        <f t="shared" si="34"/>
        <v>0.33400000000000002</v>
      </c>
      <c r="AF24" s="87">
        <f t="shared" si="15"/>
        <v>0.61699999999999999</v>
      </c>
      <c r="AG24" s="88">
        <v>0</v>
      </c>
      <c r="AH24" s="156">
        <v>0.61699999999999999</v>
      </c>
      <c r="AI24" s="87">
        <f t="shared" si="16"/>
        <v>9.9000000000000005E-2</v>
      </c>
      <c r="AJ24" s="88">
        <v>0</v>
      </c>
      <c r="AK24" s="156">
        <v>9.9000000000000005E-2</v>
      </c>
      <c r="AL24" s="87">
        <f t="shared" si="17"/>
        <v>0.13900000000000001</v>
      </c>
      <c r="AM24" s="88">
        <v>0</v>
      </c>
      <c r="AN24" s="156">
        <v>0.13900000000000001</v>
      </c>
      <c r="AO24" s="87">
        <f t="shared" si="18"/>
        <v>0.85499999999999998</v>
      </c>
      <c r="AP24" s="87">
        <v>0</v>
      </c>
      <c r="AQ24" s="88">
        <f t="shared" si="35"/>
        <v>0.85499999999999998</v>
      </c>
      <c r="AR24" s="87">
        <f t="shared" si="19"/>
        <v>1.1890000000000001</v>
      </c>
      <c r="AS24" s="87">
        <v>0</v>
      </c>
      <c r="AT24" s="88">
        <f t="shared" si="36"/>
        <v>1.1890000000000001</v>
      </c>
      <c r="AU24" s="87">
        <f t="shared" si="20"/>
        <v>0.128</v>
      </c>
      <c r="AV24" s="88">
        <v>0</v>
      </c>
      <c r="AW24" s="157">
        <v>0.128</v>
      </c>
      <c r="AX24" s="87">
        <f t="shared" si="21"/>
        <v>0.17499999999999999</v>
      </c>
      <c r="AY24" s="88">
        <v>0</v>
      </c>
      <c r="AZ24" s="156">
        <v>0.17499999999999999</v>
      </c>
      <c r="BA24" s="87">
        <f t="shared" si="22"/>
        <v>0.89</v>
      </c>
      <c r="BB24" s="88">
        <v>0</v>
      </c>
      <c r="BC24" s="156">
        <v>0.89</v>
      </c>
      <c r="BD24" s="87">
        <f t="shared" si="23"/>
        <v>1.1930000000000001</v>
      </c>
      <c r="BE24" s="87">
        <v>0</v>
      </c>
      <c r="BF24" s="88">
        <f t="shared" si="37"/>
        <v>1.1930000000000001</v>
      </c>
      <c r="BG24" s="87">
        <f t="shared" si="24"/>
        <v>2.3820000000000001</v>
      </c>
      <c r="BH24" s="87">
        <v>0</v>
      </c>
      <c r="BI24" s="88">
        <f t="shared" ref="BI24:BI33" si="46">AR24+BD24</f>
        <v>2.3820000000000001</v>
      </c>
      <c r="BJ24" s="87">
        <f t="shared" si="25"/>
        <v>0.27600000000000002</v>
      </c>
      <c r="BK24" s="88">
        <v>0</v>
      </c>
      <c r="BL24" s="156">
        <v>0.27600000000000002</v>
      </c>
      <c r="BM24" s="87">
        <f t="shared" si="26"/>
        <v>0</v>
      </c>
      <c r="BN24" s="88">
        <v>0</v>
      </c>
      <c r="BO24" s="156"/>
      <c r="BP24" s="87">
        <f t="shared" si="27"/>
        <v>0</v>
      </c>
      <c r="BQ24" s="88">
        <v>0</v>
      </c>
      <c r="BR24" s="156"/>
      <c r="BS24" s="87">
        <f t="shared" si="28"/>
        <v>0.27600000000000002</v>
      </c>
      <c r="BT24" s="87">
        <v>0</v>
      </c>
      <c r="BU24" s="88">
        <f t="shared" si="38"/>
        <v>0.27600000000000002</v>
      </c>
      <c r="BV24" s="87">
        <f t="shared" si="29"/>
        <v>2.6580000000000004</v>
      </c>
      <c r="BW24" s="87">
        <v>0</v>
      </c>
      <c r="BX24" s="88">
        <f t="shared" si="39"/>
        <v>2.6580000000000004</v>
      </c>
      <c r="BY24" s="90">
        <f t="shared" si="45"/>
        <v>1.0602313522138014</v>
      </c>
    </row>
    <row r="25" spans="2:77" ht="18.75" customHeight="1" x14ac:dyDescent="0.25">
      <c r="B25" s="826"/>
      <c r="C25" s="891"/>
      <c r="D25" s="153" t="s">
        <v>32</v>
      </c>
      <c r="E25" s="38">
        <f t="shared" si="0"/>
        <v>1581.1555000000001</v>
      </c>
      <c r="F25" s="75">
        <f t="shared" si="1"/>
        <v>236.30099999999999</v>
      </c>
      <c r="G25" s="76">
        <f t="shared" si="41"/>
        <v>0.14944829904459112</v>
      </c>
      <c r="H25" s="75">
        <f t="shared" si="3"/>
        <v>634.09300000000007</v>
      </c>
      <c r="I25" s="78">
        <f t="shared" si="4"/>
        <v>870.39400000000001</v>
      </c>
      <c r="J25" s="76">
        <f t="shared" si="42"/>
        <v>0.55047969665222674</v>
      </c>
      <c r="K25" s="78">
        <f t="shared" si="6"/>
        <v>842.19399999999996</v>
      </c>
      <c r="L25" s="78">
        <f t="shared" si="7"/>
        <v>1712.588</v>
      </c>
      <c r="M25" s="76">
        <f t="shared" si="43"/>
        <v>1.0831243353357718</v>
      </c>
      <c r="N25" s="79">
        <f t="shared" si="9"/>
        <v>233.04400000000001</v>
      </c>
      <c r="O25" s="78">
        <f t="shared" si="32"/>
        <v>1945.6320000000001</v>
      </c>
      <c r="P25" s="76">
        <f t="shared" si="44"/>
        <v>1.2305127484298666</v>
      </c>
      <c r="Q25" s="91">
        <f t="shared" si="10"/>
        <v>1581.1555000000001</v>
      </c>
      <c r="R25" s="92">
        <v>0</v>
      </c>
      <c r="S25" s="628">
        <v>1581.1555000000001</v>
      </c>
      <c r="T25" s="93">
        <f t="shared" si="11"/>
        <v>0</v>
      </c>
      <c r="U25" s="94">
        <v>0</v>
      </c>
      <c r="V25" s="156"/>
      <c r="W25" s="93">
        <f t="shared" si="12"/>
        <v>183.155</v>
      </c>
      <c r="X25" s="94">
        <v>0</v>
      </c>
      <c r="Y25" s="156">
        <v>183.155</v>
      </c>
      <c r="Z25" s="93">
        <f t="shared" si="13"/>
        <v>53.146000000000001</v>
      </c>
      <c r="AA25" s="94">
        <v>0</v>
      </c>
      <c r="AB25" s="156">
        <v>53.146000000000001</v>
      </c>
      <c r="AC25" s="87">
        <f t="shared" si="14"/>
        <v>236.30099999999999</v>
      </c>
      <c r="AD25" s="87">
        <v>0</v>
      </c>
      <c r="AE25" s="88">
        <f t="shared" si="34"/>
        <v>236.30099999999999</v>
      </c>
      <c r="AF25" s="87">
        <f t="shared" si="15"/>
        <v>456.12</v>
      </c>
      <c r="AG25" s="88">
        <v>0</v>
      </c>
      <c r="AH25" s="156">
        <v>456.12</v>
      </c>
      <c r="AI25" s="87">
        <f t="shared" si="16"/>
        <v>76.200999999999993</v>
      </c>
      <c r="AJ25" s="88">
        <v>0</v>
      </c>
      <c r="AK25" s="156">
        <v>76.200999999999993</v>
      </c>
      <c r="AL25" s="87">
        <f t="shared" si="17"/>
        <v>101.77200000000001</v>
      </c>
      <c r="AM25" s="88">
        <v>0</v>
      </c>
      <c r="AN25" s="156">
        <v>101.77200000000001</v>
      </c>
      <c r="AO25" s="87">
        <f t="shared" si="18"/>
        <v>634.09300000000007</v>
      </c>
      <c r="AP25" s="87">
        <v>0</v>
      </c>
      <c r="AQ25" s="88">
        <f t="shared" si="35"/>
        <v>634.09300000000007</v>
      </c>
      <c r="AR25" s="87">
        <f t="shared" si="19"/>
        <v>870.39400000000001</v>
      </c>
      <c r="AS25" s="87">
        <v>0</v>
      </c>
      <c r="AT25" s="88">
        <f t="shared" si="36"/>
        <v>870.39400000000001</v>
      </c>
      <c r="AU25" s="87">
        <f t="shared" si="20"/>
        <v>93.534000000000006</v>
      </c>
      <c r="AV25" s="88">
        <v>0</v>
      </c>
      <c r="AW25" s="157">
        <v>93.534000000000006</v>
      </c>
      <c r="AX25" s="87">
        <f t="shared" si="21"/>
        <v>129.31</v>
      </c>
      <c r="AY25" s="88">
        <v>0</v>
      </c>
      <c r="AZ25" s="156">
        <v>129.31</v>
      </c>
      <c r="BA25" s="87">
        <f t="shared" si="22"/>
        <v>619.35</v>
      </c>
      <c r="BB25" s="88">
        <v>0</v>
      </c>
      <c r="BC25" s="156">
        <v>619.35</v>
      </c>
      <c r="BD25" s="87">
        <f>BE25+BF25</f>
        <v>842.19399999999996</v>
      </c>
      <c r="BE25" s="87">
        <v>0</v>
      </c>
      <c r="BF25" s="88">
        <f t="shared" si="37"/>
        <v>842.19399999999996</v>
      </c>
      <c r="BG25" s="87">
        <f t="shared" si="24"/>
        <v>1712.588</v>
      </c>
      <c r="BH25" s="87">
        <v>0</v>
      </c>
      <c r="BI25" s="88">
        <f t="shared" si="46"/>
        <v>1712.588</v>
      </c>
      <c r="BJ25" s="87">
        <f t="shared" si="25"/>
        <v>233.04400000000001</v>
      </c>
      <c r="BK25" s="88">
        <v>0</v>
      </c>
      <c r="BL25" s="156">
        <v>233.04400000000001</v>
      </c>
      <c r="BM25" s="87">
        <f t="shared" si="26"/>
        <v>0</v>
      </c>
      <c r="BN25" s="88">
        <v>0</v>
      </c>
      <c r="BO25" s="156"/>
      <c r="BP25" s="87">
        <f t="shared" si="27"/>
        <v>0</v>
      </c>
      <c r="BQ25" s="88">
        <v>0</v>
      </c>
      <c r="BR25" s="156"/>
      <c r="BS25" s="87">
        <f t="shared" si="28"/>
        <v>233.04400000000001</v>
      </c>
      <c r="BT25" s="87">
        <v>0</v>
      </c>
      <c r="BU25" s="88">
        <f t="shared" si="38"/>
        <v>233.04400000000001</v>
      </c>
      <c r="BV25" s="87">
        <f t="shared" si="29"/>
        <v>1945.6320000000001</v>
      </c>
      <c r="BW25" s="87">
        <v>0</v>
      </c>
      <c r="BX25" s="88">
        <f t="shared" si="39"/>
        <v>1945.6320000000001</v>
      </c>
      <c r="BY25" s="90">
        <f t="shared" si="45"/>
        <v>1.2305127484298666</v>
      </c>
    </row>
    <row r="26" spans="2:77" ht="18.75" customHeight="1" x14ac:dyDescent="0.25">
      <c r="B26" s="825" t="s">
        <v>55</v>
      </c>
      <c r="C26" s="891" t="s">
        <v>56</v>
      </c>
      <c r="D26" s="153" t="s">
        <v>57</v>
      </c>
      <c r="E26" s="38">
        <f t="shared" si="0"/>
        <v>41</v>
      </c>
      <c r="F26" s="75">
        <f t="shared" si="1"/>
        <v>8</v>
      </c>
      <c r="G26" s="76">
        <f t="shared" si="41"/>
        <v>0.1951219512195122</v>
      </c>
      <c r="H26" s="75">
        <f t="shared" si="3"/>
        <v>6</v>
      </c>
      <c r="I26" s="78">
        <f t="shared" si="4"/>
        <v>14</v>
      </c>
      <c r="J26" s="76">
        <f t="shared" si="42"/>
        <v>0.34146341463414637</v>
      </c>
      <c r="K26" s="78">
        <f t="shared" si="6"/>
        <v>29</v>
      </c>
      <c r="L26" s="78">
        <f t="shared" si="7"/>
        <v>43</v>
      </c>
      <c r="M26" s="76">
        <f t="shared" si="43"/>
        <v>1.0487804878048781</v>
      </c>
      <c r="N26" s="79">
        <f t="shared" si="9"/>
        <v>5</v>
      </c>
      <c r="O26" s="78">
        <f t="shared" si="32"/>
        <v>48</v>
      </c>
      <c r="P26" s="76">
        <f t="shared" si="44"/>
        <v>1.1707317073170731</v>
      </c>
      <c r="Q26" s="91">
        <f t="shared" si="10"/>
        <v>41</v>
      </c>
      <c r="R26" s="92">
        <v>0</v>
      </c>
      <c r="S26" s="628">
        <v>41</v>
      </c>
      <c r="T26" s="93">
        <f t="shared" si="11"/>
        <v>0</v>
      </c>
      <c r="U26" s="94">
        <v>0</v>
      </c>
      <c r="V26" s="156"/>
      <c r="W26" s="93">
        <f t="shared" si="12"/>
        <v>0</v>
      </c>
      <c r="X26" s="94">
        <v>0</v>
      </c>
      <c r="Y26" s="156"/>
      <c r="Z26" s="93">
        <f t="shared" si="13"/>
        <v>8</v>
      </c>
      <c r="AA26" s="94">
        <v>0</v>
      </c>
      <c r="AB26" s="156">
        <v>8</v>
      </c>
      <c r="AC26" s="87">
        <f t="shared" si="14"/>
        <v>8</v>
      </c>
      <c r="AD26" s="87">
        <v>0</v>
      </c>
      <c r="AE26" s="88">
        <f t="shared" si="34"/>
        <v>8</v>
      </c>
      <c r="AF26" s="87">
        <f t="shared" si="15"/>
        <v>0</v>
      </c>
      <c r="AG26" s="88">
        <v>0</v>
      </c>
      <c r="AH26" s="156"/>
      <c r="AI26" s="87">
        <f t="shared" si="16"/>
        <v>0</v>
      </c>
      <c r="AJ26" s="88">
        <v>0</v>
      </c>
      <c r="AK26" s="156">
        <v>0</v>
      </c>
      <c r="AL26" s="87">
        <f t="shared" si="17"/>
        <v>6</v>
      </c>
      <c r="AM26" s="88">
        <v>0</v>
      </c>
      <c r="AN26" s="156">
        <v>6</v>
      </c>
      <c r="AO26" s="87">
        <f t="shared" si="18"/>
        <v>6</v>
      </c>
      <c r="AP26" s="87">
        <v>0</v>
      </c>
      <c r="AQ26" s="88">
        <f t="shared" si="35"/>
        <v>6</v>
      </c>
      <c r="AR26" s="87">
        <f t="shared" si="19"/>
        <v>14</v>
      </c>
      <c r="AS26" s="87">
        <v>0</v>
      </c>
      <c r="AT26" s="88">
        <f t="shared" si="36"/>
        <v>14</v>
      </c>
      <c r="AU26" s="87">
        <f t="shared" si="20"/>
        <v>8</v>
      </c>
      <c r="AV26" s="88">
        <v>0</v>
      </c>
      <c r="AW26" s="157">
        <v>8</v>
      </c>
      <c r="AX26" s="87">
        <f t="shared" si="21"/>
        <v>3</v>
      </c>
      <c r="AY26" s="88">
        <v>0</v>
      </c>
      <c r="AZ26" s="156">
        <v>3</v>
      </c>
      <c r="BA26" s="87">
        <f t="shared" si="22"/>
        <v>18</v>
      </c>
      <c r="BB26" s="88">
        <v>0</v>
      </c>
      <c r="BC26" s="156">
        <v>18</v>
      </c>
      <c r="BD26" s="87">
        <f t="shared" si="23"/>
        <v>29</v>
      </c>
      <c r="BE26" s="87">
        <v>0</v>
      </c>
      <c r="BF26" s="88">
        <f t="shared" si="37"/>
        <v>29</v>
      </c>
      <c r="BG26" s="87">
        <f t="shared" si="24"/>
        <v>43</v>
      </c>
      <c r="BH26" s="87">
        <v>0</v>
      </c>
      <c r="BI26" s="88">
        <f t="shared" si="46"/>
        <v>43</v>
      </c>
      <c r="BJ26" s="87">
        <f t="shared" si="25"/>
        <v>5</v>
      </c>
      <c r="BK26" s="88">
        <v>0</v>
      </c>
      <c r="BL26" s="156">
        <v>5</v>
      </c>
      <c r="BM26" s="87">
        <f t="shared" si="26"/>
        <v>0</v>
      </c>
      <c r="BN26" s="88">
        <v>0</v>
      </c>
      <c r="BO26" s="156"/>
      <c r="BP26" s="87">
        <f t="shared" si="27"/>
        <v>0</v>
      </c>
      <c r="BQ26" s="88">
        <v>0</v>
      </c>
      <c r="BR26" s="156"/>
      <c r="BS26" s="87">
        <f t="shared" si="28"/>
        <v>5</v>
      </c>
      <c r="BT26" s="87">
        <v>0</v>
      </c>
      <c r="BU26" s="88">
        <f t="shared" si="38"/>
        <v>5</v>
      </c>
      <c r="BV26" s="87">
        <f t="shared" si="29"/>
        <v>48</v>
      </c>
      <c r="BW26" s="87">
        <v>0</v>
      </c>
      <c r="BX26" s="88">
        <f t="shared" si="39"/>
        <v>48</v>
      </c>
      <c r="BY26" s="90">
        <f t="shared" si="45"/>
        <v>1.1707317073170731</v>
      </c>
    </row>
    <row r="27" spans="2:77" ht="18.75" customHeight="1" x14ac:dyDescent="0.25">
      <c r="B27" s="826"/>
      <c r="C27" s="891"/>
      <c r="D27" s="153" t="s">
        <v>32</v>
      </c>
      <c r="E27" s="38">
        <f t="shared" si="0"/>
        <v>801.27800000000002</v>
      </c>
      <c r="F27" s="75">
        <f t="shared" si="1"/>
        <v>122.56</v>
      </c>
      <c r="G27" s="76">
        <f t="shared" si="41"/>
        <v>0.1529556533437833</v>
      </c>
      <c r="H27" s="75">
        <f t="shared" si="3"/>
        <v>94.62</v>
      </c>
      <c r="I27" s="78">
        <f t="shared" si="4"/>
        <v>217.18</v>
      </c>
      <c r="J27" s="76">
        <f t="shared" si="42"/>
        <v>0.27104201038840453</v>
      </c>
      <c r="K27" s="78">
        <f t="shared" si="6"/>
        <v>449.53</v>
      </c>
      <c r="L27" s="78">
        <f t="shared" si="7"/>
        <v>666.71</v>
      </c>
      <c r="M27" s="76">
        <f t="shared" si="43"/>
        <v>0.83205828688669847</v>
      </c>
      <c r="N27" s="79">
        <f t="shared" si="9"/>
        <v>77.05</v>
      </c>
      <c r="O27" s="78">
        <f t="shared" si="32"/>
        <v>743.76</v>
      </c>
      <c r="P27" s="76">
        <f t="shared" si="44"/>
        <v>0.92821717306602702</v>
      </c>
      <c r="Q27" s="91">
        <f t="shared" si="10"/>
        <v>801.27800000000002</v>
      </c>
      <c r="R27" s="92">
        <v>0</v>
      </c>
      <c r="S27" s="628">
        <v>801.27800000000002</v>
      </c>
      <c r="T27" s="93">
        <f t="shared" si="11"/>
        <v>0</v>
      </c>
      <c r="U27" s="94">
        <v>0</v>
      </c>
      <c r="V27" s="156"/>
      <c r="W27" s="93">
        <f t="shared" si="12"/>
        <v>0</v>
      </c>
      <c r="X27" s="94">
        <v>0</v>
      </c>
      <c r="Y27" s="156"/>
      <c r="Z27" s="93">
        <f t="shared" si="13"/>
        <v>122.56</v>
      </c>
      <c r="AA27" s="94">
        <v>0</v>
      </c>
      <c r="AB27" s="156">
        <v>122.56</v>
      </c>
      <c r="AC27" s="87">
        <f t="shared" si="14"/>
        <v>122.56</v>
      </c>
      <c r="AD27" s="87">
        <v>0</v>
      </c>
      <c r="AE27" s="88">
        <f t="shared" si="34"/>
        <v>122.56</v>
      </c>
      <c r="AF27" s="87">
        <f t="shared" si="15"/>
        <v>0</v>
      </c>
      <c r="AG27" s="88">
        <v>0</v>
      </c>
      <c r="AH27" s="156"/>
      <c r="AI27" s="87">
        <f t="shared" si="16"/>
        <v>0</v>
      </c>
      <c r="AJ27" s="88">
        <v>0</v>
      </c>
      <c r="AK27" s="156">
        <v>0</v>
      </c>
      <c r="AL27" s="87">
        <f t="shared" si="17"/>
        <v>94.62</v>
      </c>
      <c r="AM27" s="88">
        <v>0</v>
      </c>
      <c r="AN27" s="156">
        <v>94.62</v>
      </c>
      <c r="AO27" s="87">
        <f t="shared" si="18"/>
        <v>94.62</v>
      </c>
      <c r="AP27" s="87">
        <v>0</v>
      </c>
      <c r="AQ27" s="88">
        <f t="shared" si="35"/>
        <v>94.62</v>
      </c>
      <c r="AR27" s="87">
        <f t="shared" si="19"/>
        <v>217.18</v>
      </c>
      <c r="AS27" s="87">
        <v>0</v>
      </c>
      <c r="AT27" s="88">
        <f t="shared" si="36"/>
        <v>217.18</v>
      </c>
      <c r="AU27" s="87">
        <f t="shared" si="20"/>
        <v>123.36</v>
      </c>
      <c r="AV27" s="88">
        <v>0</v>
      </c>
      <c r="AW27" s="157">
        <v>123.36</v>
      </c>
      <c r="AX27" s="87">
        <f t="shared" si="21"/>
        <v>55.71</v>
      </c>
      <c r="AY27" s="88">
        <v>0</v>
      </c>
      <c r="AZ27" s="156">
        <v>55.71</v>
      </c>
      <c r="BA27" s="87">
        <f t="shared" si="22"/>
        <v>270.45999999999998</v>
      </c>
      <c r="BB27" s="88">
        <v>0</v>
      </c>
      <c r="BC27" s="156">
        <v>270.45999999999998</v>
      </c>
      <c r="BD27" s="87">
        <f t="shared" si="23"/>
        <v>449.53</v>
      </c>
      <c r="BE27" s="87">
        <v>0</v>
      </c>
      <c r="BF27" s="88">
        <f t="shared" si="37"/>
        <v>449.53</v>
      </c>
      <c r="BG27" s="87">
        <f t="shared" si="24"/>
        <v>666.71</v>
      </c>
      <c r="BH27" s="87">
        <v>0</v>
      </c>
      <c r="BI27" s="88">
        <f t="shared" si="46"/>
        <v>666.71</v>
      </c>
      <c r="BJ27" s="87">
        <f t="shared" si="25"/>
        <v>77.05</v>
      </c>
      <c r="BK27" s="88">
        <v>0</v>
      </c>
      <c r="BL27" s="156">
        <v>77.05</v>
      </c>
      <c r="BM27" s="87">
        <f t="shared" si="26"/>
        <v>0</v>
      </c>
      <c r="BN27" s="88">
        <v>0</v>
      </c>
      <c r="BO27" s="156"/>
      <c r="BP27" s="87">
        <f t="shared" si="27"/>
        <v>0</v>
      </c>
      <c r="BQ27" s="88">
        <v>0</v>
      </c>
      <c r="BR27" s="156"/>
      <c r="BS27" s="87">
        <f t="shared" si="28"/>
        <v>77.05</v>
      </c>
      <c r="BT27" s="87">
        <v>0</v>
      </c>
      <c r="BU27" s="88">
        <f t="shared" si="38"/>
        <v>77.05</v>
      </c>
      <c r="BV27" s="87">
        <f t="shared" si="29"/>
        <v>743.76</v>
      </c>
      <c r="BW27" s="87">
        <v>0</v>
      </c>
      <c r="BX27" s="88">
        <f t="shared" si="39"/>
        <v>743.76</v>
      </c>
      <c r="BY27" s="90">
        <f t="shared" si="45"/>
        <v>0.92821717306602702</v>
      </c>
    </row>
    <row r="28" spans="2:77" ht="18.75" customHeight="1" x14ac:dyDescent="0.25">
      <c r="B28" s="825" t="s">
        <v>58</v>
      </c>
      <c r="C28" s="891" t="s">
        <v>59</v>
      </c>
      <c r="D28" s="153" t="s">
        <v>57</v>
      </c>
      <c r="E28" s="38">
        <f t="shared" si="0"/>
        <v>4</v>
      </c>
      <c r="F28" s="75">
        <f t="shared" si="1"/>
        <v>0</v>
      </c>
      <c r="G28" s="76">
        <v>0</v>
      </c>
      <c r="H28" s="75">
        <f t="shared" si="3"/>
        <v>0</v>
      </c>
      <c r="I28" s="78">
        <f t="shared" si="4"/>
        <v>0</v>
      </c>
      <c r="J28" s="76">
        <v>0</v>
      </c>
      <c r="K28" s="78">
        <f t="shared" si="6"/>
        <v>0</v>
      </c>
      <c r="L28" s="78">
        <f t="shared" si="7"/>
        <v>0</v>
      </c>
      <c r="M28" s="76"/>
      <c r="N28" s="79">
        <f t="shared" si="9"/>
        <v>0</v>
      </c>
      <c r="O28" s="78">
        <f t="shared" si="32"/>
        <v>0</v>
      </c>
      <c r="P28" s="76"/>
      <c r="Q28" s="93">
        <f t="shared" si="10"/>
        <v>4</v>
      </c>
      <c r="R28" s="94">
        <v>0</v>
      </c>
      <c r="S28" s="156">
        <v>4</v>
      </c>
      <c r="T28" s="93">
        <f t="shared" si="11"/>
        <v>0</v>
      </c>
      <c r="U28" s="94"/>
      <c r="V28" s="156"/>
      <c r="W28" s="93">
        <f t="shared" si="12"/>
        <v>0</v>
      </c>
      <c r="X28" s="94"/>
      <c r="Y28" s="156"/>
      <c r="Z28" s="93">
        <f t="shared" si="13"/>
        <v>0</v>
      </c>
      <c r="AA28" s="94">
        <v>0</v>
      </c>
      <c r="AB28" s="156">
        <v>0</v>
      </c>
      <c r="AC28" s="87">
        <f t="shared" si="14"/>
        <v>0</v>
      </c>
      <c r="AD28" s="87">
        <v>0</v>
      </c>
      <c r="AE28" s="88">
        <f t="shared" si="34"/>
        <v>0</v>
      </c>
      <c r="AF28" s="87">
        <f t="shared" si="15"/>
        <v>0</v>
      </c>
      <c r="AG28" s="88">
        <v>0</v>
      </c>
      <c r="AH28" s="156">
        <v>0</v>
      </c>
      <c r="AI28" s="87">
        <f t="shared" si="16"/>
        <v>0</v>
      </c>
      <c r="AJ28" s="88">
        <v>0</v>
      </c>
      <c r="AK28" s="156">
        <v>0</v>
      </c>
      <c r="AL28" s="87">
        <f t="shared" si="17"/>
        <v>0</v>
      </c>
      <c r="AM28" s="88">
        <v>0</v>
      </c>
      <c r="AN28" s="156">
        <v>0</v>
      </c>
      <c r="AO28" s="87">
        <f t="shared" si="18"/>
        <v>0</v>
      </c>
      <c r="AP28" s="87">
        <v>0</v>
      </c>
      <c r="AQ28" s="88">
        <f t="shared" si="35"/>
        <v>0</v>
      </c>
      <c r="AR28" s="87">
        <f t="shared" si="19"/>
        <v>0</v>
      </c>
      <c r="AS28" s="87">
        <v>0</v>
      </c>
      <c r="AT28" s="88">
        <f t="shared" si="36"/>
        <v>0</v>
      </c>
      <c r="AU28" s="87">
        <f t="shared" si="20"/>
        <v>0</v>
      </c>
      <c r="AV28" s="88">
        <v>0</v>
      </c>
      <c r="AW28" s="157">
        <v>0</v>
      </c>
      <c r="AX28" s="87">
        <f t="shared" si="21"/>
        <v>0</v>
      </c>
      <c r="AY28" s="88">
        <v>0</v>
      </c>
      <c r="AZ28" s="156">
        <v>0</v>
      </c>
      <c r="BA28" s="87">
        <f t="shared" si="22"/>
        <v>0</v>
      </c>
      <c r="BB28" s="88">
        <v>0</v>
      </c>
      <c r="BC28" s="156">
        <v>0</v>
      </c>
      <c r="BD28" s="87">
        <f t="shared" si="23"/>
        <v>0</v>
      </c>
      <c r="BE28" s="87">
        <v>0</v>
      </c>
      <c r="BF28" s="88">
        <f t="shared" si="37"/>
        <v>0</v>
      </c>
      <c r="BG28" s="87">
        <f t="shared" si="24"/>
        <v>0</v>
      </c>
      <c r="BH28" s="87">
        <v>0</v>
      </c>
      <c r="BI28" s="88">
        <f t="shared" si="46"/>
        <v>0</v>
      </c>
      <c r="BJ28" s="87">
        <f t="shared" si="25"/>
        <v>0</v>
      </c>
      <c r="BK28" s="88">
        <v>0</v>
      </c>
      <c r="BL28" s="156">
        <v>0</v>
      </c>
      <c r="BM28" s="87">
        <f t="shared" si="26"/>
        <v>0</v>
      </c>
      <c r="BN28" s="88">
        <v>0</v>
      </c>
      <c r="BO28" s="156">
        <v>0</v>
      </c>
      <c r="BP28" s="87">
        <f t="shared" si="27"/>
        <v>0</v>
      </c>
      <c r="BQ28" s="88">
        <v>0</v>
      </c>
      <c r="BR28" s="156">
        <v>0</v>
      </c>
      <c r="BS28" s="87">
        <f t="shared" si="28"/>
        <v>0</v>
      </c>
      <c r="BT28" s="87">
        <v>0</v>
      </c>
      <c r="BU28" s="88">
        <f t="shared" si="38"/>
        <v>0</v>
      </c>
      <c r="BV28" s="87">
        <f t="shared" si="29"/>
        <v>0</v>
      </c>
      <c r="BW28" s="87">
        <v>0</v>
      </c>
      <c r="BX28" s="88">
        <f t="shared" si="39"/>
        <v>0</v>
      </c>
      <c r="BY28" s="90">
        <v>0</v>
      </c>
    </row>
    <row r="29" spans="2:77" ht="18.75" customHeight="1" x14ac:dyDescent="0.25">
      <c r="B29" s="826"/>
      <c r="C29" s="891"/>
      <c r="D29" s="153" t="s">
        <v>32</v>
      </c>
      <c r="E29" s="38">
        <f t="shared" si="0"/>
        <v>6.6239999999999997</v>
      </c>
      <c r="F29" s="75">
        <f t="shared" si="1"/>
        <v>0</v>
      </c>
      <c r="G29" s="76">
        <v>0</v>
      </c>
      <c r="H29" s="75">
        <f t="shared" si="3"/>
        <v>0</v>
      </c>
      <c r="I29" s="78">
        <f t="shared" si="4"/>
        <v>0</v>
      </c>
      <c r="J29" s="76">
        <v>0</v>
      </c>
      <c r="K29" s="78">
        <f t="shared" si="6"/>
        <v>0</v>
      </c>
      <c r="L29" s="78">
        <f t="shared" si="7"/>
        <v>0</v>
      </c>
      <c r="M29" s="76"/>
      <c r="N29" s="79">
        <f t="shared" si="9"/>
        <v>0</v>
      </c>
      <c r="O29" s="78">
        <f t="shared" si="32"/>
        <v>0</v>
      </c>
      <c r="P29" s="76"/>
      <c r="Q29" s="93">
        <f t="shared" si="10"/>
        <v>6.6239999999999997</v>
      </c>
      <c r="R29" s="94">
        <v>0</v>
      </c>
      <c r="S29" s="156">
        <v>6.6239999999999997</v>
      </c>
      <c r="T29" s="93">
        <f t="shared" si="11"/>
        <v>0</v>
      </c>
      <c r="U29" s="94"/>
      <c r="V29" s="156"/>
      <c r="W29" s="93">
        <f t="shared" si="12"/>
        <v>0</v>
      </c>
      <c r="X29" s="94"/>
      <c r="Y29" s="156"/>
      <c r="Z29" s="93">
        <f t="shared" si="13"/>
        <v>0</v>
      </c>
      <c r="AA29" s="94">
        <v>0</v>
      </c>
      <c r="AB29" s="156">
        <v>0</v>
      </c>
      <c r="AC29" s="87">
        <f t="shared" si="14"/>
        <v>0</v>
      </c>
      <c r="AD29" s="87">
        <v>0</v>
      </c>
      <c r="AE29" s="88">
        <f t="shared" si="34"/>
        <v>0</v>
      </c>
      <c r="AF29" s="87">
        <f t="shared" si="15"/>
        <v>0</v>
      </c>
      <c r="AG29" s="88">
        <v>0</v>
      </c>
      <c r="AH29" s="156">
        <v>0</v>
      </c>
      <c r="AI29" s="87">
        <f t="shared" si="16"/>
        <v>0</v>
      </c>
      <c r="AJ29" s="88">
        <v>0</v>
      </c>
      <c r="AK29" s="156">
        <v>0</v>
      </c>
      <c r="AL29" s="87">
        <f t="shared" si="17"/>
        <v>0</v>
      </c>
      <c r="AM29" s="88">
        <v>0</v>
      </c>
      <c r="AN29" s="156">
        <v>0</v>
      </c>
      <c r="AO29" s="87">
        <f t="shared" si="18"/>
        <v>0</v>
      </c>
      <c r="AP29" s="87">
        <v>0</v>
      </c>
      <c r="AQ29" s="88">
        <f t="shared" si="35"/>
        <v>0</v>
      </c>
      <c r="AR29" s="87">
        <f t="shared" si="19"/>
        <v>0</v>
      </c>
      <c r="AS29" s="87">
        <v>0</v>
      </c>
      <c r="AT29" s="88">
        <f t="shared" si="36"/>
        <v>0</v>
      </c>
      <c r="AU29" s="87">
        <f t="shared" si="20"/>
        <v>0</v>
      </c>
      <c r="AV29" s="88">
        <v>0</v>
      </c>
      <c r="AW29" s="157">
        <v>0</v>
      </c>
      <c r="AX29" s="87">
        <f t="shared" si="21"/>
        <v>0</v>
      </c>
      <c r="AY29" s="88">
        <v>0</v>
      </c>
      <c r="AZ29" s="156">
        <v>0</v>
      </c>
      <c r="BA29" s="87">
        <f t="shared" si="22"/>
        <v>0</v>
      </c>
      <c r="BB29" s="88">
        <v>0</v>
      </c>
      <c r="BC29" s="156">
        <v>0</v>
      </c>
      <c r="BD29" s="87">
        <f t="shared" si="23"/>
        <v>0</v>
      </c>
      <c r="BE29" s="87">
        <v>0</v>
      </c>
      <c r="BF29" s="88">
        <f t="shared" si="37"/>
        <v>0</v>
      </c>
      <c r="BG29" s="87">
        <f t="shared" si="24"/>
        <v>0</v>
      </c>
      <c r="BH29" s="87">
        <v>0</v>
      </c>
      <c r="BI29" s="88">
        <f t="shared" si="46"/>
        <v>0</v>
      </c>
      <c r="BJ29" s="87">
        <f t="shared" si="25"/>
        <v>0</v>
      </c>
      <c r="BK29" s="88">
        <v>0</v>
      </c>
      <c r="BL29" s="156">
        <v>0</v>
      </c>
      <c r="BM29" s="87">
        <f t="shared" si="26"/>
        <v>0</v>
      </c>
      <c r="BN29" s="88">
        <v>0</v>
      </c>
      <c r="BO29" s="156">
        <v>0</v>
      </c>
      <c r="BP29" s="87">
        <f t="shared" si="27"/>
        <v>0</v>
      </c>
      <c r="BQ29" s="88">
        <v>0</v>
      </c>
      <c r="BR29" s="156">
        <v>0</v>
      </c>
      <c r="BS29" s="87">
        <f t="shared" si="28"/>
        <v>0</v>
      </c>
      <c r="BT29" s="87">
        <v>0</v>
      </c>
      <c r="BU29" s="88">
        <f t="shared" si="38"/>
        <v>0</v>
      </c>
      <c r="BV29" s="87">
        <f t="shared" si="29"/>
        <v>0</v>
      </c>
      <c r="BW29" s="87">
        <v>0</v>
      </c>
      <c r="BX29" s="88">
        <f t="shared" si="39"/>
        <v>0</v>
      </c>
      <c r="BY29" s="90">
        <v>0</v>
      </c>
    </row>
    <row r="30" spans="2:77" ht="15.75" customHeight="1" x14ac:dyDescent="0.25">
      <c r="B30" s="825" t="s">
        <v>60</v>
      </c>
      <c r="C30" s="892" t="s">
        <v>61</v>
      </c>
      <c r="D30" s="153" t="s">
        <v>57</v>
      </c>
      <c r="E30" s="38">
        <f t="shared" si="0"/>
        <v>160</v>
      </c>
      <c r="F30" s="75">
        <f t="shared" si="1"/>
        <v>32</v>
      </c>
      <c r="G30" s="76">
        <f t="shared" ref="G30:G52" si="47">F30/E30</f>
        <v>0.2</v>
      </c>
      <c r="H30" s="75">
        <f t="shared" si="3"/>
        <v>41</v>
      </c>
      <c r="I30" s="78">
        <f t="shared" si="4"/>
        <v>73</v>
      </c>
      <c r="J30" s="76">
        <f t="shared" ref="J30:J52" si="48">I30/E30</f>
        <v>0.45624999999999999</v>
      </c>
      <c r="K30" s="78">
        <f t="shared" si="6"/>
        <v>16</v>
      </c>
      <c r="L30" s="78">
        <f t="shared" si="7"/>
        <v>89</v>
      </c>
      <c r="M30" s="76">
        <f t="shared" ref="M30:M52" si="49">L30/E30</f>
        <v>0.55625000000000002</v>
      </c>
      <c r="N30" s="79">
        <f t="shared" si="9"/>
        <v>50</v>
      </c>
      <c r="O30" s="78">
        <f t="shared" si="32"/>
        <v>139</v>
      </c>
      <c r="P30" s="76">
        <f t="shared" ref="P30:P52" si="50">O30/E30</f>
        <v>0.86875000000000002</v>
      </c>
      <c r="Q30" s="91">
        <f t="shared" si="10"/>
        <v>160</v>
      </c>
      <c r="R30" s="92">
        <v>0</v>
      </c>
      <c r="S30" s="628">
        <v>160</v>
      </c>
      <c r="T30" s="93">
        <f t="shared" si="11"/>
        <v>0</v>
      </c>
      <c r="U30" s="94">
        <v>0</v>
      </c>
      <c r="V30" s="156"/>
      <c r="W30" s="93">
        <f t="shared" si="12"/>
        <v>0</v>
      </c>
      <c r="X30" s="94">
        <v>0</v>
      </c>
      <c r="Y30" s="156"/>
      <c r="Z30" s="93">
        <f t="shared" si="13"/>
        <v>32</v>
      </c>
      <c r="AA30" s="94">
        <v>0</v>
      </c>
      <c r="AB30" s="156">
        <v>32</v>
      </c>
      <c r="AC30" s="87">
        <f t="shared" si="14"/>
        <v>32</v>
      </c>
      <c r="AD30" s="87">
        <v>0</v>
      </c>
      <c r="AE30" s="88">
        <f t="shared" si="34"/>
        <v>32</v>
      </c>
      <c r="AF30" s="87">
        <f t="shared" si="15"/>
        <v>0</v>
      </c>
      <c r="AG30" s="88">
        <v>0</v>
      </c>
      <c r="AH30" s="156"/>
      <c r="AI30" s="87">
        <f t="shared" si="16"/>
        <v>13</v>
      </c>
      <c r="AJ30" s="88">
        <v>0</v>
      </c>
      <c r="AK30" s="156">
        <v>13</v>
      </c>
      <c r="AL30" s="87">
        <f t="shared" si="17"/>
        <v>28</v>
      </c>
      <c r="AM30" s="88">
        <v>0</v>
      </c>
      <c r="AN30" s="156">
        <v>28</v>
      </c>
      <c r="AO30" s="87">
        <f t="shared" si="18"/>
        <v>41</v>
      </c>
      <c r="AP30" s="87">
        <v>0</v>
      </c>
      <c r="AQ30" s="88">
        <f t="shared" si="35"/>
        <v>41</v>
      </c>
      <c r="AR30" s="87">
        <f t="shared" si="19"/>
        <v>73</v>
      </c>
      <c r="AS30" s="87">
        <v>0</v>
      </c>
      <c r="AT30" s="88">
        <f t="shared" si="36"/>
        <v>73</v>
      </c>
      <c r="AU30" s="87">
        <f t="shared" si="20"/>
        <v>16</v>
      </c>
      <c r="AV30" s="88">
        <v>0</v>
      </c>
      <c r="AW30" s="157">
        <v>16</v>
      </c>
      <c r="AX30" s="87">
        <f t="shared" si="21"/>
        <v>0</v>
      </c>
      <c r="AY30" s="88">
        <v>0</v>
      </c>
      <c r="AZ30" s="156"/>
      <c r="BA30" s="87">
        <f t="shared" si="22"/>
        <v>0</v>
      </c>
      <c r="BB30" s="88">
        <v>0</v>
      </c>
      <c r="BC30" s="156"/>
      <c r="BD30" s="87">
        <f t="shared" si="23"/>
        <v>16</v>
      </c>
      <c r="BE30" s="87">
        <v>0</v>
      </c>
      <c r="BF30" s="88">
        <f t="shared" si="37"/>
        <v>16</v>
      </c>
      <c r="BG30" s="87">
        <f t="shared" si="24"/>
        <v>89</v>
      </c>
      <c r="BH30" s="87">
        <v>0</v>
      </c>
      <c r="BI30" s="88">
        <f t="shared" si="46"/>
        <v>89</v>
      </c>
      <c r="BJ30" s="87">
        <f t="shared" si="25"/>
        <v>50</v>
      </c>
      <c r="BK30" s="88">
        <v>0</v>
      </c>
      <c r="BL30" s="156">
        <v>50</v>
      </c>
      <c r="BM30" s="87">
        <f t="shared" si="26"/>
        <v>0</v>
      </c>
      <c r="BN30" s="88">
        <v>0</v>
      </c>
      <c r="BO30" s="156"/>
      <c r="BP30" s="87">
        <f t="shared" si="27"/>
        <v>0</v>
      </c>
      <c r="BQ30" s="88">
        <v>0</v>
      </c>
      <c r="BR30" s="156"/>
      <c r="BS30" s="87">
        <f t="shared" si="28"/>
        <v>50</v>
      </c>
      <c r="BT30" s="87">
        <v>0</v>
      </c>
      <c r="BU30" s="88">
        <f t="shared" si="38"/>
        <v>50</v>
      </c>
      <c r="BV30" s="87">
        <f t="shared" si="29"/>
        <v>139</v>
      </c>
      <c r="BW30" s="87">
        <v>0</v>
      </c>
      <c r="BX30" s="88">
        <f t="shared" si="39"/>
        <v>139</v>
      </c>
      <c r="BY30" s="90">
        <f t="shared" ref="BY30:BY46" si="51">BV30/Q30</f>
        <v>0.86875000000000002</v>
      </c>
    </row>
    <row r="31" spans="2:77" ht="15.75" customHeight="1" x14ac:dyDescent="0.25">
      <c r="B31" s="826"/>
      <c r="C31" s="892"/>
      <c r="D31" s="153" t="s">
        <v>32</v>
      </c>
      <c r="E31" s="38">
        <f t="shared" si="0"/>
        <v>1056.96</v>
      </c>
      <c r="F31" s="75">
        <f t="shared" si="1"/>
        <v>203.73400000000001</v>
      </c>
      <c r="G31" s="76">
        <f t="shared" si="47"/>
        <v>0.19275469270360279</v>
      </c>
      <c r="H31" s="75">
        <f t="shared" si="3"/>
        <v>270.57299999999998</v>
      </c>
      <c r="I31" s="78">
        <f t="shared" si="4"/>
        <v>474.30700000000002</v>
      </c>
      <c r="J31" s="76">
        <f t="shared" si="48"/>
        <v>0.44874640478353012</v>
      </c>
      <c r="K31" s="78">
        <f t="shared" si="6"/>
        <v>105.804</v>
      </c>
      <c r="L31" s="78">
        <f t="shared" si="7"/>
        <v>580.11099999999999</v>
      </c>
      <c r="M31" s="76">
        <f t="shared" si="49"/>
        <v>0.54884858462004238</v>
      </c>
      <c r="N31" s="79">
        <f t="shared" si="9"/>
        <v>333.97199999999998</v>
      </c>
      <c r="O31" s="78">
        <f t="shared" si="32"/>
        <v>914.08299999999997</v>
      </c>
      <c r="P31" s="76">
        <f t="shared" si="50"/>
        <v>0.86482269906145925</v>
      </c>
      <c r="Q31" s="91">
        <f t="shared" si="10"/>
        <v>1056.96</v>
      </c>
      <c r="R31" s="92">
        <v>0</v>
      </c>
      <c r="S31" s="628">
        <v>1056.96</v>
      </c>
      <c r="T31" s="93">
        <f t="shared" si="11"/>
        <v>0</v>
      </c>
      <c r="U31" s="94">
        <v>0</v>
      </c>
      <c r="V31" s="156"/>
      <c r="W31" s="93">
        <f t="shared" si="12"/>
        <v>0</v>
      </c>
      <c r="X31" s="94">
        <v>0</v>
      </c>
      <c r="Y31" s="156"/>
      <c r="Z31" s="93">
        <f t="shared" si="13"/>
        <v>203.73400000000001</v>
      </c>
      <c r="AA31" s="94">
        <v>0</v>
      </c>
      <c r="AB31" s="156">
        <v>203.73400000000001</v>
      </c>
      <c r="AC31" s="87">
        <f t="shared" si="14"/>
        <v>203.73400000000001</v>
      </c>
      <c r="AD31" s="87">
        <v>0</v>
      </c>
      <c r="AE31" s="88">
        <f t="shared" si="34"/>
        <v>203.73400000000001</v>
      </c>
      <c r="AF31" s="87">
        <f t="shared" si="15"/>
        <v>0</v>
      </c>
      <c r="AG31" s="88">
        <v>0</v>
      </c>
      <c r="AH31" s="156"/>
      <c r="AI31" s="87">
        <f t="shared" si="16"/>
        <v>84.882000000000005</v>
      </c>
      <c r="AJ31" s="88">
        <v>0</v>
      </c>
      <c r="AK31" s="156">
        <v>84.882000000000005</v>
      </c>
      <c r="AL31" s="87">
        <f t="shared" si="17"/>
        <v>185.691</v>
      </c>
      <c r="AM31" s="88">
        <v>0</v>
      </c>
      <c r="AN31" s="156">
        <v>185.691</v>
      </c>
      <c r="AO31" s="87">
        <f t="shared" si="18"/>
        <v>270.57299999999998</v>
      </c>
      <c r="AP31" s="87">
        <v>0</v>
      </c>
      <c r="AQ31" s="88">
        <f t="shared" si="35"/>
        <v>270.57299999999998</v>
      </c>
      <c r="AR31" s="87">
        <f t="shared" si="19"/>
        <v>474.30700000000002</v>
      </c>
      <c r="AS31" s="87">
        <v>0</v>
      </c>
      <c r="AT31" s="88">
        <f t="shared" si="36"/>
        <v>474.30700000000002</v>
      </c>
      <c r="AU31" s="87">
        <f t="shared" si="20"/>
        <v>105.804</v>
      </c>
      <c r="AV31" s="88">
        <v>0</v>
      </c>
      <c r="AW31" s="157">
        <v>105.804</v>
      </c>
      <c r="AX31" s="87">
        <f t="shared" si="21"/>
        <v>0</v>
      </c>
      <c r="AY31" s="88">
        <v>0</v>
      </c>
      <c r="AZ31" s="156"/>
      <c r="BA31" s="87">
        <f t="shared" si="22"/>
        <v>0</v>
      </c>
      <c r="BB31" s="88">
        <v>0</v>
      </c>
      <c r="BC31" s="156"/>
      <c r="BD31" s="87">
        <f t="shared" si="23"/>
        <v>105.804</v>
      </c>
      <c r="BE31" s="87">
        <v>0</v>
      </c>
      <c r="BF31" s="88">
        <f t="shared" si="37"/>
        <v>105.804</v>
      </c>
      <c r="BG31" s="87">
        <f t="shared" si="24"/>
        <v>580.11099999999999</v>
      </c>
      <c r="BH31" s="87">
        <v>0</v>
      </c>
      <c r="BI31" s="88">
        <f t="shared" si="46"/>
        <v>580.11099999999999</v>
      </c>
      <c r="BJ31" s="87">
        <f t="shared" si="25"/>
        <v>333.97199999999998</v>
      </c>
      <c r="BK31" s="88">
        <v>0</v>
      </c>
      <c r="BL31" s="156">
        <v>333.97199999999998</v>
      </c>
      <c r="BM31" s="87">
        <f t="shared" si="26"/>
        <v>0</v>
      </c>
      <c r="BN31" s="88">
        <v>0</v>
      </c>
      <c r="BO31" s="156"/>
      <c r="BP31" s="87">
        <f t="shared" si="27"/>
        <v>0</v>
      </c>
      <c r="BQ31" s="88">
        <v>0</v>
      </c>
      <c r="BR31" s="156"/>
      <c r="BS31" s="87">
        <f t="shared" si="28"/>
        <v>333.97199999999998</v>
      </c>
      <c r="BT31" s="87">
        <v>0</v>
      </c>
      <c r="BU31" s="88">
        <f t="shared" si="38"/>
        <v>333.97199999999998</v>
      </c>
      <c r="BV31" s="87">
        <f t="shared" si="29"/>
        <v>914.08299999999997</v>
      </c>
      <c r="BW31" s="87">
        <v>0</v>
      </c>
      <c r="BX31" s="88">
        <f t="shared" si="39"/>
        <v>914.08299999999997</v>
      </c>
      <c r="BY31" s="90">
        <f t="shared" si="51"/>
        <v>0.86482269906145925</v>
      </c>
    </row>
    <row r="32" spans="2:77" ht="15.75" customHeight="1" x14ac:dyDescent="0.25">
      <c r="B32" s="825" t="s">
        <v>62</v>
      </c>
      <c r="C32" s="889" t="s">
        <v>63</v>
      </c>
      <c r="D32" s="153" t="s">
        <v>52</v>
      </c>
      <c r="E32" s="38">
        <f t="shared" si="0"/>
        <v>8.6999999999999994E-2</v>
      </c>
      <c r="F32" s="75">
        <f t="shared" si="1"/>
        <v>0.03</v>
      </c>
      <c r="G32" s="76">
        <f t="shared" si="47"/>
        <v>0.34482758620689657</v>
      </c>
      <c r="H32" s="75">
        <f t="shared" si="3"/>
        <v>0</v>
      </c>
      <c r="I32" s="78">
        <f t="shared" si="4"/>
        <v>0</v>
      </c>
      <c r="J32" s="76">
        <f t="shared" si="48"/>
        <v>0</v>
      </c>
      <c r="K32" s="78">
        <f t="shared" si="6"/>
        <v>1.7999999999999999E-2</v>
      </c>
      <c r="L32" s="78">
        <f t="shared" si="7"/>
        <v>1.7999999999999999E-2</v>
      </c>
      <c r="M32" s="76">
        <f t="shared" si="49"/>
        <v>0.20689655172413793</v>
      </c>
      <c r="N32" s="79">
        <f t="shared" si="9"/>
        <v>1.2E-2</v>
      </c>
      <c r="O32" s="78">
        <f t="shared" si="32"/>
        <v>0.03</v>
      </c>
      <c r="P32" s="76">
        <f t="shared" si="50"/>
        <v>0.34482758620689657</v>
      </c>
      <c r="Q32" s="91">
        <f t="shared" si="10"/>
        <v>8.6999999999999994E-2</v>
      </c>
      <c r="R32" s="92">
        <v>0</v>
      </c>
      <c r="S32" s="628">
        <v>8.6999999999999994E-2</v>
      </c>
      <c r="T32" s="93">
        <f t="shared" si="11"/>
        <v>0</v>
      </c>
      <c r="U32" s="94">
        <v>0</v>
      </c>
      <c r="V32" s="156"/>
      <c r="W32" s="93">
        <f t="shared" si="12"/>
        <v>0</v>
      </c>
      <c r="X32" s="94">
        <v>0</v>
      </c>
      <c r="Y32" s="156"/>
      <c r="Z32" s="93">
        <f t="shared" si="13"/>
        <v>0.03</v>
      </c>
      <c r="AA32" s="94">
        <v>0</v>
      </c>
      <c r="AB32" s="156">
        <v>0.03</v>
      </c>
      <c r="AC32" s="87">
        <f t="shared" si="14"/>
        <v>0.03</v>
      </c>
      <c r="AD32" s="158"/>
      <c r="AE32" s="88">
        <f t="shared" si="34"/>
        <v>0.03</v>
      </c>
      <c r="AF32" s="87">
        <f t="shared" si="15"/>
        <v>0</v>
      </c>
      <c r="AG32" s="120"/>
      <c r="AH32" s="156"/>
      <c r="AI32" s="87">
        <f t="shared" si="16"/>
        <v>0</v>
      </c>
      <c r="AJ32" s="120"/>
      <c r="AK32" s="156">
        <v>0</v>
      </c>
      <c r="AL32" s="87">
        <f t="shared" si="17"/>
        <v>0</v>
      </c>
      <c r="AM32" s="120"/>
      <c r="AN32" s="156">
        <v>0</v>
      </c>
      <c r="AO32" s="87">
        <f t="shared" si="18"/>
        <v>0</v>
      </c>
      <c r="AP32" s="158"/>
      <c r="AQ32" s="88">
        <f t="shared" si="35"/>
        <v>0</v>
      </c>
      <c r="AR32" s="158"/>
      <c r="AS32" s="87">
        <v>0</v>
      </c>
      <c r="AT32" s="88">
        <f t="shared" si="36"/>
        <v>0.03</v>
      </c>
      <c r="AU32" s="87">
        <f t="shared" si="20"/>
        <v>0</v>
      </c>
      <c r="AV32" s="88">
        <v>0</v>
      </c>
      <c r="AW32" s="157">
        <v>0</v>
      </c>
      <c r="AX32" s="87">
        <f t="shared" si="21"/>
        <v>1.7999999999999999E-2</v>
      </c>
      <c r="AY32" s="88">
        <v>0</v>
      </c>
      <c r="AZ32" s="156">
        <v>1.7999999999999999E-2</v>
      </c>
      <c r="BA32" s="87">
        <f t="shared" si="22"/>
        <v>0</v>
      </c>
      <c r="BB32" s="88">
        <v>0</v>
      </c>
      <c r="BC32" s="156"/>
      <c r="BD32" s="87">
        <f t="shared" si="23"/>
        <v>1.7999999999999999E-2</v>
      </c>
      <c r="BE32" s="87">
        <v>0</v>
      </c>
      <c r="BF32" s="88">
        <f t="shared" si="37"/>
        <v>1.7999999999999999E-2</v>
      </c>
      <c r="BG32" s="87">
        <f t="shared" si="24"/>
        <v>1.7999999999999999E-2</v>
      </c>
      <c r="BH32" s="87">
        <v>0</v>
      </c>
      <c r="BI32" s="88">
        <f t="shared" si="46"/>
        <v>1.7999999999999999E-2</v>
      </c>
      <c r="BJ32" s="87">
        <f t="shared" si="25"/>
        <v>1.2E-2</v>
      </c>
      <c r="BK32" s="88">
        <v>0</v>
      </c>
      <c r="BL32" s="156">
        <v>1.2E-2</v>
      </c>
      <c r="BM32" s="87">
        <f t="shared" si="26"/>
        <v>0</v>
      </c>
      <c r="BN32" s="88">
        <v>0</v>
      </c>
      <c r="BO32" s="156"/>
      <c r="BP32" s="87">
        <f t="shared" si="27"/>
        <v>0</v>
      </c>
      <c r="BQ32" s="88">
        <v>0</v>
      </c>
      <c r="BR32" s="156"/>
      <c r="BS32" s="87">
        <f t="shared" si="28"/>
        <v>1.2E-2</v>
      </c>
      <c r="BT32" s="87">
        <v>0</v>
      </c>
      <c r="BU32" s="88">
        <f t="shared" si="38"/>
        <v>1.2E-2</v>
      </c>
      <c r="BV32" s="87">
        <f t="shared" si="29"/>
        <v>0.03</v>
      </c>
      <c r="BW32" s="87">
        <v>0</v>
      </c>
      <c r="BX32" s="88">
        <f t="shared" si="39"/>
        <v>0.03</v>
      </c>
      <c r="BY32" s="90">
        <f t="shared" si="51"/>
        <v>0.34482758620689657</v>
      </c>
    </row>
    <row r="33" spans="2:81" ht="18" customHeight="1" thickBot="1" x14ac:dyDescent="0.3">
      <c r="B33" s="829"/>
      <c r="C33" s="893"/>
      <c r="D33" s="159" t="s">
        <v>32</v>
      </c>
      <c r="E33" s="160">
        <f t="shared" si="0"/>
        <v>115.24</v>
      </c>
      <c r="F33" s="161">
        <f t="shared" si="1"/>
        <v>38.036000000000001</v>
      </c>
      <c r="G33" s="108">
        <f t="shared" si="47"/>
        <v>0.33005900728913573</v>
      </c>
      <c r="H33" s="161">
        <f t="shared" si="3"/>
        <v>0</v>
      </c>
      <c r="I33" s="110">
        <f t="shared" si="4"/>
        <v>38.036000000000001</v>
      </c>
      <c r="J33" s="108">
        <f t="shared" si="48"/>
        <v>0.33005900728913573</v>
      </c>
      <c r="K33" s="110">
        <f t="shared" si="6"/>
        <v>25.113</v>
      </c>
      <c r="L33" s="110">
        <f t="shared" si="7"/>
        <v>63.149000000000001</v>
      </c>
      <c r="M33" s="108">
        <f t="shared" si="49"/>
        <v>0.54797813259284978</v>
      </c>
      <c r="N33" s="111">
        <f t="shared" si="9"/>
        <v>18.577480000000001</v>
      </c>
      <c r="O33" s="110">
        <f t="shared" si="32"/>
        <v>81.726480000000009</v>
      </c>
      <c r="P33" s="108">
        <f t="shared" si="50"/>
        <v>0.70918500520652561</v>
      </c>
      <c r="Q33" s="162">
        <f t="shared" si="10"/>
        <v>115.24</v>
      </c>
      <c r="R33" s="163">
        <v>0</v>
      </c>
      <c r="S33" s="629">
        <v>115.24</v>
      </c>
      <c r="T33" s="164">
        <f t="shared" si="11"/>
        <v>0</v>
      </c>
      <c r="U33" s="165">
        <v>0</v>
      </c>
      <c r="V33" s="166"/>
      <c r="W33" s="164">
        <f t="shared" si="12"/>
        <v>0</v>
      </c>
      <c r="X33" s="165">
        <v>0</v>
      </c>
      <c r="Y33" s="166"/>
      <c r="Z33" s="164">
        <f t="shared" si="13"/>
        <v>38.036000000000001</v>
      </c>
      <c r="AA33" s="165">
        <v>0</v>
      </c>
      <c r="AB33" s="156">
        <v>38.036000000000001</v>
      </c>
      <c r="AC33" s="158">
        <f t="shared" si="14"/>
        <v>38.036000000000001</v>
      </c>
      <c r="AD33" s="158">
        <v>0</v>
      </c>
      <c r="AE33" s="119">
        <f>T33+W33+Z33</f>
        <v>38.036000000000001</v>
      </c>
      <c r="AF33" s="158">
        <f t="shared" si="15"/>
        <v>0</v>
      </c>
      <c r="AG33" s="120">
        <v>0</v>
      </c>
      <c r="AH33" s="156"/>
      <c r="AI33" s="158">
        <f t="shared" si="16"/>
        <v>0</v>
      </c>
      <c r="AJ33" s="120">
        <v>0</v>
      </c>
      <c r="AK33" s="156">
        <v>0</v>
      </c>
      <c r="AL33" s="158">
        <f t="shared" si="17"/>
        <v>0</v>
      </c>
      <c r="AM33" s="120">
        <v>0</v>
      </c>
      <c r="AN33" s="156">
        <v>0</v>
      </c>
      <c r="AO33" s="158">
        <f t="shared" si="18"/>
        <v>0</v>
      </c>
      <c r="AP33" s="158">
        <v>0</v>
      </c>
      <c r="AQ33" s="119">
        <f t="shared" si="35"/>
        <v>0</v>
      </c>
      <c r="AR33" s="158">
        <f t="shared" ref="AR33:AR96" si="52">AS33+AT33</f>
        <v>38.036000000000001</v>
      </c>
      <c r="AS33" s="158">
        <v>0</v>
      </c>
      <c r="AT33" s="120">
        <f t="shared" si="36"/>
        <v>38.036000000000001</v>
      </c>
      <c r="AU33" s="158">
        <f t="shared" si="20"/>
        <v>0</v>
      </c>
      <c r="AV33" s="120">
        <v>0</v>
      </c>
      <c r="AW33" s="167">
        <v>0</v>
      </c>
      <c r="AX33" s="158">
        <f t="shared" si="21"/>
        <v>25.113</v>
      </c>
      <c r="AY33" s="120">
        <v>0</v>
      </c>
      <c r="AZ33" s="156">
        <v>25.113</v>
      </c>
      <c r="BA33" s="158">
        <f t="shared" si="22"/>
        <v>0</v>
      </c>
      <c r="BB33" s="120">
        <v>0</v>
      </c>
      <c r="BC33" s="156"/>
      <c r="BD33" s="158">
        <f t="shared" si="23"/>
        <v>25.113</v>
      </c>
      <c r="BE33" s="158">
        <v>0</v>
      </c>
      <c r="BF33" s="119">
        <f t="shared" si="37"/>
        <v>25.113</v>
      </c>
      <c r="BG33" s="158">
        <f t="shared" si="24"/>
        <v>63.149000000000001</v>
      </c>
      <c r="BH33" s="158">
        <v>0</v>
      </c>
      <c r="BI33" s="119">
        <f t="shared" si="46"/>
        <v>63.149000000000001</v>
      </c>
      <c r="BJ33" s="158">
        <f t="shared" si="25"/>
        <v>18.577480000000001</v>
      </c>
      <c r="BK33" s="120">
        <v>0</v>
      </c>
      <c r="BL33" s="156">
        <v>18.577480000000001</v>
      </c>
      <c r="BM33" s="158">
        <f t="shared" si="26"/>
        <v>0</v>
      </c>
      <c r="BN33" s="120">
        <v>0</v>
      </c>
      <c r="BO33" s="156"/>
      <c r="BP33" s="158">
        <f t="shared" si="27"/>
        <v>0</v>
      </c>
      <c r="BQ33" s="120">
        <v>0</v>
      </c>
      <c r="BR33" s="156"/>
      <c r="BS33" s="158">
        <f t="shared" si="28"/>
        <v>18.577480000000001</v>
      </c>
      <c r="BT33" s="158">
        <v>0</v>
      </c>
      <c r="BU33" s="119">
        <f t="shared" si="38"/>
        <v>18.577480000000001</v>
      </c>
      <c r="BV33" s="158">
        <f t="shared" si="29"/>
        <v>81.726480000000009</v>
      </c>
      <c r="BW33" s="158">
        <v>0</v>
      </c>
      <c r="BX33" s="120">
        <f t="shared" si="39"/>
        <v>81.726480000000009</v>
      </c>
      <c r="BY33" s="122">
        <f t="shared" si="51"/>
        <v>0.70918500520652561</v>
      </c>
    </row>
    <row r="34" spans="2:81" ht="23.25" customHeight="1" x14ac:dyDescent="0.25">
      <c r="B34" s="796" t="s">
        <v>64</v>
      </c>
      <c r="C34" s="901" t="s">
        <v>65</v>
      </c>
      <c r="D34" s="168" t="s">
        <v>34</v>
      </c>
      <c r="E34" s="169">
        <f t="shared" si="0"/>
        <v>51</v>
      </c>
      <c r="F34" s="125">
        <f t="shared" si="1"/>
        <v>0</v>
      </c>
      <c r="G34" s="126">
        <f t="shared" si="47"/>
        <v>0</v>
      </c>
      <c r="H34" s="127">
        <f t="shared" si="3"/>
        <v>0</v>
      </c>
      <c r="I34" s="127">
        <f t="shared" si="4"/>
        <v>38</v>
      </c>
      <c r="J34" s="126">
        <f t="shared" si="48"/>
        <v>0.74509803921568629</v>
      </c>
      <c r="K34" s="127">
        <f t="shared" si="6"/>
        <v>0</v>
      </c>
      <c r="L34" s="127">
        <f t="shared" si="7"/>
        <v>69</v>
      </c>
      <c r="M34" s="126">
        <f t="shared" si="49"/>
        <v>1.3529411764705883</v>
      </c>
      <c r="N34" s="127">
        <f t="shared" si="9"/>
        <v>34</v>
      </c>
      <c r="O34" s="61">
        <v>89</v>
      </c>
      <c r="P34" s="170">
        <f>O34/E34</f>
        <v>1.7450980392156863</v>
      </c>
      <c r="Q34" s="129">
        <f t="shared" si="10"/>
        <v>51</v>
      </c>
      <c r="R34" s="130">
        <v>0</v>
      </c>
      <c r="S34" s="653">
        <v>51</v>
      </c>
      <c r="T34" s="131">
        <f t="shared" si="11"/>
        <v>3</v>
      </c>
      <c r="U34" s="132">
        <v>0</v>
      </c>
      <c r="V34" s="48">
        <v>3</v>
      </c>
      <c r="W34" s="131">
        <f t="shared" si="12"/>
        <v>3</v>
      </c>
      <c r="X34" s="132">
        <v>0</v>
      </c>
      <c r="Y34" s="48">
        <v>3</v>
      </c>
      <c r="Z34" s="131">
        <f t="shared" si="13"/>
        <v>0</v>
      </c>
      <c r="AA34" s="132">
        <v>0</v>
      </c>
      <c r="AB34" s="48">
        <v>0</v>
      </c>
      <c r="AC34" s="172">
        <f t="shared" si="14"/>
        <v>0</v>
      </c>
      <c r="AD34" s="172">
        <v>0</v>
      </c>
      <c r="AE34" s="173">
        <v>0</v>
      </c>
      <c r="AF34" s="174">
        <f t="shared" si="15"/>
        <v>7</v>
      </c>
      <c r="AG34" s="172">
        <v>0</v>
      </c>
      <c r="AH34" s="48">
        <v>7</v>
      </c>
      <c r="AI34" s="174">
        <f t="shared" si="16"/>
        <v>12</v>
      </c>
      <c r="AJ34" s="172">
        <v>0</v>
      </c>
      <c r="AK34" s="48">
        <v>12</v>
      </c>
      <c r="AL34" s="174">
        <f t="shared" si="17"/>
        <v>20</v>
      </c>
      <c r="AM34" s="172">
        <v>0</v>
      </c>
      <c r="AN34" s="48">
        <v>20</v>
      </c>
      <c r="AO34" s="174">
        <f>AP34+AQ34</f>
        <v>0</v>
      </c>
      <c r="AP34" s="172">
        <v>0</v>
      </c>
      <c r="AQ34" s="173">
        <v>0</v>
      </c>
      <c r="AR34" s="174">
        <f t="shared" si="52"/>
        <v>38</v>
      </c>
      <c r="AS34" s="175">
        <v>0</v>
      </c>
      <c r="AT34" s="172">
        <v>38</v>
      </c>
      <c r="AU34" s="174">
        <f t="shared" si="20"/>
        <v>30</v>
      </c>
      <c r="AV34" s="172">
        <v>0</v>
      </c>
      <c r="AW34" s="171">
        <v>30</v>
      </c>
      <c r="AX34" s="174">
        <f t="shared" si="21"/>
        <v>13</v>
      </c>
      <c r="AY34" s="172">
        <v>0</v>
      </c>
      <c r="AZ34" s="48">
        <v>13</v>
      </c>
      <c r="BA34" s="174">
        <f t="shared" si="22"/>
        <v>23</v>
      </c>
      <c r="BB34" s="172">
        <v>0</v>
      </c>
      <c r="BC34" s="48">
        <v>23</v>
      </c>
      <c r="BD34" s="174">
        <f t="shared" si="23"/>
        <v>0</v>
      </c>
      <c r="BE34" s="172">
        <v>0</v>
      </c>
      <c r="BF34" s="173">
        <v>0</v>
      </c>
      <c r="BG34" s="174">
        <f t="shared" si="24"/>
        <v>69</v>
      </c>
      <c r="BH34" s="175">
        <v>0</v>
      </c>
      <c r="BI34" s="172">
        <v>69</v>
      </c>
      <c r="BJ34" s="174">
        <f t="shared" si="25"/>
        <v>18</v>
      </c>
      <c r="BK34" s="172">
        <v>0</v>
      </c>
      <c r="BL34" s="655">
        <v>18</v>
      </c>
      <c r="BM34" s="174">
        <f t="shared" si="26"/>
        <v>14</v>
      </c>
      <c r="BN34" s="172">
        <v>0</v>
      </c>
      <c r="BO34" s="655">
        <v>14</v>
      </c>
      <c r="BP34" s="174">
        <f t="shared" si="27"/>
        <v>7</v>
      </c>
      <c r="BQ34" s="172">
        <v>0</v>
      </c>
      <c r="BR34" s="48">
        <v>7</v>
      </c>
      <c r="BS34" s="176">
        <f t="shared" si="28"/>
        <v>34</v>
      </c>
      <c r="BT34" s="135">
        <v>0</v>
      </c>
      <c r="BU34" s="136">
        <v>34</v>
      </c>
      <c r="BV34" s="176">
        <f t="shared" si="29"/>
        <v>89</v>
      </c>
      <c r="BW34" s="135">
        <v>0</v>
      </c>
      <c r="BX34" s="137">
        <v>89</v>
      </c>
      <c r="BY34" s="177">
        <f t="shared" si="51"/>
        <v>1.7450980392156863</v>
      </c>
    </row>
    <row r="35" spans="2:81" ht="17.25" customHeight="1" thickBot="1" x14ac:dyDescent="0.3">
      <c r="B35" s="807"/>
      <c r="C35" s="902"/>
      <c r="D35" s="56" t="s">
        <v>32</v>
      </c>
      <c r="E35" s="178">
        <f t="shared" si="0"/>
        <v>12974.609999999999</v>
      </c>
      <c r="F35" s="58">
        <f t="shared" si="1"/>
        <v>43.646999999999998</v>
      </c>
      <c r="G35" s="59">
        <f t="shared" si="47"/>
        <v>3.3640317512433904E-3</v>
      </c>
      <c r="H35" s="61">
        <f t="shared" si="3"/>
        <v>1638.1647600000001</v>
      </c>
      <c r="I35" s="61">
        <f t="shared" si="4"/>
        <v>1681.81176</v>
      </c>
      <c r="J35" s="59">
        <f t="shared" si="48"/>
        <v>0.12962329965987418</v>
      </c>
      <c r="K35" s="61">
        <f t="shared" si="6"/>
        <v>9660.3320581481476</v>
      </c>
      <c r="L35" s="61">
        <f t="shared" si="7"/>
        <v>11342.143818148148</v>
      </c>
      <c r="M35" s="59">
        <f t="shared" si="49"/>
        <v>0.87417994206748018</v>
      </c>
      <c r="N35" s="61">
        <f t="shared" si="9"/>
        <v>4040.9389999999999</v>
      </c>
      <c r="O35" s="61">
        <f t="shared" si="32"/>
        <v>15383.082818148147</v>
      </c>
      <c r="P35" s="179">
        <f t="shared" si="50"/>
        <v>1.1856296889192159</v>
      </c>
      <c r="Q35" s="139">
        <f t="shared" si="10"/>
        <v>12974.609999999999</v>
      </c>
      <c r="R35" s="140">
        <v>0</v>
      </c>
      <c r="S35" s="651">
        <f>S37+S39+S41+S43</f>
        <v>12974.609999999999</v>
      </c>
      <c r="T35" s="142">
        <f t="shared" si="11"/>
        <v>24.686</v>
      </c>
      <c r="U35" s="143">
        <v>0</v>
      </c>
      <c r="V35" s="656">
        <f>V37+V39+V41+V43</f>
        <v>24.686</v>
      </c>
      <c r="W35" s="142">
        <f t="shared" si="12"/>
        <v>18.960999999999999</v>
      </c>
      <c r="X35" s="143">
        <v>0</v>
      </c>
      <c r="Y35" s="656">
        <f>Y37+Y39+Y41+Y43</f>
        <v>18.960999999999999</v>
      </c>
      <c r="Z35" s="142">
        <f t="shared" si="13"/>
        <v>0</v>
      </c>
      <c r="AA35" s="143">
        <v>0</v>
      </c>
      <c r="AB35" s="656">
        <f>AB37+AB39+AB41+AB43</f>
        <v>0</v>
      </c>
      <c r="AC35" s="181">
        <f t="shared" si="14"/>
        <v>43.646999999999998</v>
      </c>
      <c r="AD35" s="181">
        <v>0</v>
      </c>
      <c r="AE35" s="181">
        <f>AE37+AE39+AE41+AE43</f>
        <v>43.646999999999998</v>
      </c>
      <c r="AF35" s="182">
        <f t="shared" si="15"/>
        <v>173.72900000000001</v>
      </c>
      <c r="AG35" s="183">
        <v>0</v>
      </c>
      <c r="AH35" s="656">
        <f>AH37+AH39+AH41+AH43</f>
        <v>173.72900000000001</v>
      </c>
      <c r="AI35" s="182">
        <f t="shared" si="16"/>
        <v>333.91382999999996</v>
      </c>
      <c r="AJ35" s="181">
        <v>0</v>
      </c>
      <c r="AK35" s="146">
        <f>AK37+AK39+AK41+AK43</f>
        <v>333.91382999999996</v>
      </c>
      <c r="AL35" s="182">
        <f t="shared" si="17"/>
        <v>1130.5219300000001</v>
      </c>
      <c r="AM35" s="181">
        <v>0</v>
      </c>
      <c r="AN35" s="146">
        <f>AN37+AN39+AN41+AN43</f>
        <v>1130.5219300000001</v>
      </c>
      <c r="AO35" s="182">
        <f t="shared" si="18"/>
        <v>1638.1647600000001</v>
      </c>
      <c r="AP35" s="181">
        <v>0</v>
      </c>
      <c r="AQ35" s="181">
        <f>AQ37+AQ39+AQ41+AQ43</f>
        <v>1638.1647600000001</v>
      </c>
      <c r="AR35" s="182">
        <f t="shared" si="52"/>
        <v>1681.81176</v>
      </c>
      <c r="AS35" s="183">
        <v>0</v>
      </c>
      <c r="AT35" s="181">
        <f>AT37+AT39+AT41+AT43</f>
        <v>1681.81176</v>
      </c>
      <c r="AU35" s="182">
        <f t="shared" si="20"/>
        <v>4589.4204081481475</v>
      </c>
      <c r="AV35" s="181">
        <v>0</v>
      </c>
      <c r="AW35" s="184">
        <v>4589.4204081481475</v>
      </c>
      <c r="AX35" s="182">
        <f t="shared" si="21"/>
        <v>3545.1136499999998</v>
      </c>
      <c r="AY35" s="181">
        <v>0</v>
      </c>
      <c r="AZ35" s="146">
        <v>3545.1136499999998</v>
      </c>
      <c r="BA35" s="182">
        <f t="shared" si="22"/>
        <v>1525.7979999999998</v>
      </c>
      <c r="BB35" s="181">
        <v>0</v>
      </c>
      <c r="BC35" s="146">
        <f>BC37+BC39+BC41+BC43</f>
        <v>1525.7979999999998</v>
      </c>
      <c r="BD35" s="182">
        <f t="shared" si="23"/>
        <v>9660.3320581481476</v>
      </c>
      <c r="BE35" s="181">
        <v>0</v>
      </c>
      <c r="BF35" s="181">
        <f>BF37+BF39+BF41+BF43</f>
        <v>9660.3320581481476</v>
      </c>
      <c r="BG35" s="182">
        <f t="shared" si="24"/>
        <v>11342.143818148148</v>
      </c>
      <c r="BH35" s="183">
        <v>0</v>
      </c>
      <c r="BI35" s="181">
        <f>BI37+BI39+BI41+BI43</f>
        <v>11342.143818148148</v>
      </c>
      <c r="BJ35" s="182">
        <f t="shared" si="25"/>
        <v>280.49899999999997</v>
      </c>
      <c r="BK35" s="181">
        <v>0</v>
      </c>
      <c r="BL35" s="658">
        <f>BL37+BL39+BL41+BL43</f>
        <v>280.49899999999997</v>
      </c>
      <c r="BM35" s="182">
        <f t="shared" si="26"/>
        <v>430.928</v>
      </c>
      <c r="BN35" s="181">
        <v>0</v>
      </c>
      <c r="BO35" s="658">
        <f>BO37+BO39+BO41+BO43</f>
        <v>430.928</v>
      </c>
      <c r="BP35" s="182">
        <f t="shared" si="27"/>
        <v>3329.5119999999997</v>
      </c>
      <c r="BQ35" s="181">
        <v>0</v>
      </c>
      <c r="BR35" s="146">
        <f>BR37+BR39+BR41+BR43</f>
        <v>3329.5119999999997</v>
      </c>
      <c r="BS35" s="185">
        <f t="shared" si="28"/>
        <v>4040.9389999999999</v>
      </c>
      <c r="BT35" s="144">
        <v>0</v>
      </c>
      <c r="BU35" s="145">
        <f>BU37+BU39+BU41+BU43</f>
        <v>4040.9389999999999</v>
      </c>
      <c r="BV35" s="185">
        <f t="shared" si="29"/>
        <v>15383.082818148147</v>
      </c>
      <c r="BW35" s="144">
        <v>0</v>
      </c>
      <c r="BX35" s="145">
        <f>BX37+BX39+BX41+BX43</f>
        <v>15383.082818148147</v>
      </c>
      <c r="BY35" s="72">
        <f t="shared" si="51"/>
        <v>1.1856296889192159</v>
      </c>
    </row>
    <row r="36" spans="2:81" ht="15" customHeight="1" x14ac:dyDescent="0.25">
      <c r="B36" s="825" t="s">
        <v>66</v>
      </c>
      <c r="C36" s="894" t="s">
        <v>67</v>
      </c>
      <c r="D36" s="74" t="s">
        <v>36</v>
      </c>
      <c r="E36" s="186">
        <f t="shared" si="0"/>
        <v>10.243</v>
      </c>
      <c r="F36" s="75">
        <f t="shared" si="1"/>
        <v>1.4999999999999999E-2</v>
      </c>
      <c r="G36" s="76">
        <f t="shared" si="47"/>
        <v>1.4644147222493409E-3</v>
      </c>
      <c r="H36" s="78">
        <f t="shared" si="3"/>
        <v>0.877</v>
      </c>
      <c r="I36" s="78">
        <f t="shared" si="4"/>
        <v>0.89200000000000002</v>
      </c>
      <c r="J36" s="76">
        <f t="shared" si="48"/>
        <v>8.7083862149760813E-2</v>
      </c>
      <c r="K36" s="78">
        <f t="shared" si="6"/>
        <v>5.4195999999999982</v>
      </c>
      <c r="L36" s="78">
        <f t="shared" si="7"/>
        <v>6.3115999999999985</v>
      </c>
      <c r="M36" s="76">
        <f t="shared" si="49"/>
        <v>0.6161866640632625</v>
      </c>
      <c r="N36" s="78">
        <f t="shared" si="9"/>
        <v>2.6749999999999998</v>
      </c>
      <c r="O36" s="78">
        <f t="shared" si="32"/>
        <v>8.9865999999999993</v>
      </c>
      <c r="P36" s="76">
        <f t="shared" si="50"/>
        <v>0.87734062286439507</v>
      </c>
      <c r="Q36" s="80">
        <f t="shared" si="10"/>
        <v>10.243</v>
      </c>
      <c r="R36" s="81">
        <v>0</v>
      </c>
      <c r="S36" s="624">
        <v>10.243</v>
      </c>
      <c r="T36" s="82">
        <f t="shared" si="11"/>
        <v>3.0000000000000001E-3</v>
      </c>
      <c r="U36" s="83">
        <v>0</v>
      </c>
      <c r="V36" s="84">
        <v>3.0000000000000001E-3</v>
      </c>
      <c r="W36" s="82">
        <f t="shared" si="12"/>
        <v>1.2E-2</v>
      </c>
      <c r="X36" s="83">
        <v>0</v>
      </c>
      <c r="Y36" s="84">
        <v>1.2E-2</v>
      </c>
      <c r="Z36" s="82">
        <f t="shared" si="13"/>
        <v>0</v>
      </c>
      <c r="AA36" s="83">
        <v>0</v>
      </c>
      <c r="AB36" s="84">
        <v>0</v>
      </c>
      <c r="AC36" s="187">
        <f t="shared" si="14"/>
        <v>1.4999999999999999E-2</v>
      </c>
      <c r="AD36" s="188"/>
      <c r="AE36" s="187">
        <f t="shared" ref="AE36:AE76" si="53">T36+W36+Z36</f>
        <v>1.4999999999999999E-2</v>
      </c>
      <c r="AF36" s="188">
        <f t="shared" si="15"/>
        <v>2E-3</v>
      </c>
      <c r="AG36" s="187">
        <v>0</v>
      </c>
      <c r="AH36" s="84">
        <v>2E-3</v>
      </c>
      <c r="AI36" s="188">
        <f t="shared" si="16"/>
        <v>2.1999999999999999E-2</v>
      </c>
      <c r="AJ36" s="187">
        <v>0</v>
      </c>
      <c r="AK36" s="48">
        <v>2.1999999999999999E-2</v>
      </c>
      <c r="AL36" s="188">
        <f t="shared" si="17"/>
        <v>0.85299999999999998</v>
      </c>
      <c r="AM36" s="187">
        <v>0</v>
      </c>
      <c r="AN36" s="48">
        <v>0.85299999999999998</v>
      </c>
      <c r="AO36" s="188">
        <f t="shared" si="18"/>
        <v>0.877</v>
      </c>
      <c r="AP36" s="188"/>
      <c r="AQ36" s="187">
        <f t="shared" ref="AQ36:AQ76" si="54">AF36+AI36+AL36</f>
        <v>0.877</v>
      </c>
      <c r="AR36" s="188">
        <f t="shared" si="52"/>
        <v>0.89200000000000002</v>
      </c>
      <c r="AS36" s="188"/>
      <c r="AT36" s="187">
        <f t="shared" ref="AT36:AT76" si="55">AC36+AO36</f>
        <v>0.89200000000000002</v>
      </c>
      <c r="AU36" s="188">
        <f t="shared" si="20"/>
        <v>2.998699999999999</v>
      </c>
      <c r="AV36" s="187">
        <v>0</v>
      </c>
      <c r="AW36" s="85">
        <v>2.998699999999999</v>
      </c>
      <c r="AX36" s="188">
        <f t="shared" si="21"/>
        <v>2.0698999999999996</v>
      </c>
      <c r="AY36" s="187">
        <v>0</v>
      </c>
      <c r="AZ36" s="48">
        <v>2.0698999999999996</v>
      </c>
      <c r="BA36" s="188">
        <f t="shared" si="22"/>
        <v>0.35099999999999998</v>
      </c>
      <c r="BB36" s="187">
        <v>0</v>
      </c>
      <c r="BC36" s="48">
        <v>0.35099999999999998</v>
      </c>
      <c r="BD36" s="188">
        <f t="shared" si="23"/>
        <v>5.4195999999999982</v>
      </c>
      <c r="BE36" s="188"/>
      <c r="BF36" s="187">
        <f t="shared" ref="BF36:BF76" si="56">AU36+AX36+BA36</f>
        <v>5.4195999999999982</v>
      </c>
      <c r="BG36" s="188">
        <f t="shared" si="24"/>
        <v>6.3115999999999985</v>
      </c>
      <c r="BH36" s="188"/>
      <c r="BI36" s="189">
        <f t="shared" ref="BI36:BI76" si="57">AR36+BD36</f>
        <v>6.3115999999999985</v>
      </c>
      <c r="BJ36" s="188">
        <f t="shared" si="25"/>
        <v>9.6000000000000002E-2</v>
      </c>
      <c r="BK36" s="187">
        <v>0</v>
      </c>
      <c r="BL36" s="84">
        <v>9.6000000000000002E-2</v>
      </c>
      <c r="BM36" s="188">
        <f t="shared" si="26"/>
        <v>0.52300000000000002</v>
      </c>
      <c r="BN36" s="187">
        <v>0</v>
      </c>
      <c r="BO36" s="84">
        <v>0.52300000000000002</v>
      </c>
      <c r="BP36" s="188">
        <f t="shared" si="27"/>
        <v>2.056</v>
      </c>
      <c r="BQ36" s="187">
        <v>0</v>
      </c>
      <c r="BR36" s="48">
        <v>2.056</v>
      </c>
      <c r="BS36" s="151">
        <f t="shared" si="28"/>
        <v>2.6749999999999998</v>
      </c>
      <c r="BT36" s="151"/>
      <c r="BU36" s="152">
        <f t="shared" ref="BU36:BU76" si="58">BJ36+BM36+BP36</f>
        <v>2.6749999999999998</v>
      </c>
      <c r="BV36" s="151">
        <f t="shared" si="29"/>
        <v>8.9865999999999993</v>
      </c>
      <c r="BW36" s="151"/>
      <c r="BX36" s="88">
        <f t="shared" ref="BX36:BX76" si="59">BG36+BS36</f>
        <v>8.9865999999999993</v>
      </c>
      <c r="BY36" s="90">
        <f t="shared" si="51"/>
        <v>0.87734062286439507</v>
      </c>
      <c r="CA36" s="4">
        <f>E36+E38</f>
        <v>10.548</v>
      </c>
      <c r="CB36" s="4">
        <f>O36+O38</f>
        <v>9.1975999999999996</v>
      </c>
      <c r="CC36" s="758">
        <f>CB36/CA36</f>
        <v>0.87197572999620776</v>
      </c>
    </row>
    <row r="37" spans="2:81" ht="15" customHeight="1" x14ac:dyDescent="0.25">
      <c r="B37" s="826"/>
      <c r="C37" s="895"/>
      <c r="D37" s="74" t="s">
        <v>32</v>
      </c>
      <c r="E37" s="186">
        <f t="shared" si="0"/>
        <v>9942.6579999999994</v>
      </c>
      <c r="F37" s="75">
        <f t="shared" si="1"/>
        <v>32.930999999999997</v>
      </c>
      <c r="G37" s="76">
        <f t="shared" si="47"/>
        <v>3.3120921990880104E-3</v>
      </c>
      <c r="H37" s="78">
        <f t="shared" si="3"/>
        <v>619.78993000000003</v>
      </c>
      <c r="I37" s="78">
        <f t="shared" si="4"/>
        <v>652.72093000000007</v>
      </c>
      <c r="J37" s="76">
        <f t="shared" si="48"/>
        <v>6.5648534828413097E-2</v>
      </c>
      <c r="K37" s="78">
        <f t="shared" si="6"/>
        <v>7691.3506081481473</v>
      </c>
      <c r="L37" s="78">
        <f t="shared" si="7"/>
        <v>8344.0715381481477</v>
      </c>
      <c r="M37" s="76">
        <f t="shared" si="49"/>
        <v>0.83921940573115839</v>
      </c>
      <c r="N37" s="78">
        <f t="shared" si="9"/>
        <v>3395.1669999999999</v>
      </c>
      <c r="O37" s="78">
        <f t="shared" si="32"/>
        <v>11739.238538148147</v>
      </c>
      <c r="P37" s="76">
        <f t="shared" si="50"/>
        <v>1.1806941904416453</v>
      </c>
      <c r="Q37" s="91">
        <f t="shared" si="10"/>
        <v>9942.6579999999994</v>
      </c>
      <c r="R37" s="92">
        <v>0</v>
      </c>
      <c r="S37" s="625">
        <v>9942.6579999999994</v>
      </c>
      <c r="T37" s="93">
        <f t="shared" si="11"/>
        <v>13.97</v>
      </c>
      <c r="U37" s="94">
        <v>0</v>
      </c>
      <c r="V37" s="95">
        <v>13.97</v>
      </c>
      <c r="W37" s="93">
        <f t="shared" si="12"/>
        <v>18.960999999999999</v>
      </c>
      <c r="X37" s="94">
        <v>0</v>
      </c>
      <c r="Y37" s="95">
        <v>18.960999999999999</v>
      </c>
      <c r="Z37" s="93">
        <f t="shared" si="13"/>
        <v>0</v>
      </c>
      <c r="AA37" s="94">
        <v>0</v>
      </c>
      <c r="AB37" s="95">
        <v>0</v>
      </c>
      <c r="AC37" s="189">
        <f t="shared" si="14"/>
        <v>32.930999999999997</v>
      </c>
      <c r="AD37" s="190"/>
      <c r="AE37" s="189">
        <f t="shared" si="53"/>
        <v>32.930999999999997</v>
      </c>
      <c r="AF37" s="190">
        <f t="shared" si="15"/>
        <v>3.11</v>
      </c>
      <c r="AG37" s="189">
        <v>0</v>
      </c>
      <c r="AH37" s="95">
        <v>3.11</v>
      </c>
      <c r="AI37" s="190">
        <f t="shared" si="16"/>
        <v>49.827449999999999</v>
      </c>
      <c r="AJ37" s="189">
        <v>0</v>
      </c>
      <c r="AK37" s="95">
        <v>49.827449999999999</v>
      </c>
      <c r="AL37" s="190">
        <f t="shared" si="17"/>
        <v>566.85248000000001</v>
      </c>
      <c r="AM37" s="189">
        <v>0</v>
      </c>
      <c r="AN37" s="95">
        <v>566.85248000000001</v>
      </c>
      <c r="AO37" s="190">
        <f t="shared" si="18"/>
        <v>619.78993000000003</v>
      </c>
      <c r="AP37" s="190"/>
      <c r="AQ37" s="189">
        <f t="shared" si="54"/>
        <v>619.78993000000003</v>
      </c>
      <c r="AR37" s="190">
        <f t="shared" si="52"/>
        <v>652.72093000000007</v>
      </c>
      <c r="AS37" s="190"/>
      <c r="AT37" s="189">
        <f t="shared" si="55"/>
        <v>652.72093000000007</v>
      </c>
      <c r="AU37" s="190">
        <f t="shared" si="20"/>
        <v>4025.2974081481475</v>
      </c>
      <c r="AV37" s="189">
        <v>0</v>
      </c>
      <c r="AW37" s="96">
        <v>4025.2974081481475</v>
      </c>
      <c r="AX37" s="190">
        <f t="shared" si="21"/>
        <v>3365.0722000000001</v>
      </c>
      <c r="AY37" s="189">
        <v>0</v>
      </c>
      <c r="AZ37" s="95">
        <v>3365.0722000000001</v>
      </c>
      <c r="BA37" s="190">
        <f t="shared" si="22"/>
        <v>300.98099999999999</v>
      </c>
      <c r="BB37" s="189">
        <v>0</v>
      </c>
      <c r="BC37" s="95">
        <v>300.98099999999999</v>
      </c>
      <c r="BD37" s="190">
        <f t="shared" si="23"/>
        <v>7691.3506081481473</v>
      </c>
      <c r="BE37" s="190"/>
      <c r="BF37" s="189">
        <f t="shared" si="56"/>
        <v>7691.3506081481473</v>
      </c>
      <c r="BG37" s="190">
        <f t="shared" si="24"/>
        <v>8344.0715381481477</v>
      </c>
      <c r="BH37" s="190"/>
      <c r="BI37" s="189">
        <f t="shared" si="57"/>
        <v>8344.0715381481477</v>
      </c>
      <c r="BJ37" s="190">
        <f t="shared" si="25"/>
        <v>98.040999999999997</v>
      </c>
      <c r="BK37" s="189">
        <v>0</v>
      </c>
      <c r="BL37" s="95">
        <v>98.040999999999997</v>
      </c>
      <c r="BM37" s="190">
        <f t="shared" si="26"/>
        <v>178.26499999999999</v>
      </c>
      <c r="BN37" s="189">
        <v>0</v>
      </c>
      <c r="BO37" s="95">
        <v>178.26499999999999</v>
      </c>
      <c r="BP37" s="190">
        <f t="shared" si="27"/>
        <v>3118.8609999999999</v>
      </c>
      <c r="BQ37" s="189">
        <v>0</v>
      </c>
      <c r="BR37" s="95">
        <v>3118.8609999999999</v>
      </c>
      <c r="BS37" s="87">
        <f t="shared" si="28"/>
        <v>3395.1669999999999</v>
      </c>
      <c r="BT37" s="87"/>
      <c r="BU37" s="88">
        <f t="shared" si="58"/>
        <v>3395.1669999999999</v>
      </c>
      <c r="BV37" s="87">
        <f t="shared" si="29"/>
        <v>11739.238538148147</v>
      </c>
      <c r="BW37" s="87"/>
      <c r="BX37" s="88">
        <f t="shared" si="59"/>
        <v>11739.238538148147</v>
      </c>
      <c r="BY37" s="90">
        <f t="shared" si="51"/>
        <v>1.1806941904416453</v>
      </c>
      <c r="CA37" s="4">
        <f>E37+E39</f>
        <v>10275.987999999999</v>
      </c>
      <c r="CB37" s="4">
        <f>O37+O39</f>
        <v>12096.744368148147</v>
      </c>
      <c r="CC37" s="758">
        <f>CB37/CA37</f>
        <v>1.1771855288414261</v>
      </c>
    </row>
    <row r="38" spans="2:81" ht="23.25" customHeight="1" x14ac:dyDescent="0.25">
      <c r="B38" s="825" t="s">
        <v>68</v>
      </c>
      <c r="C38" s="903" t="s">
        <v>69</v>
      </c>
      <c r="D38" s="74" t="s">
        <v>36</v>
      </c>
      <c r="E38" s="186">
        <f t="shared" si="0"/>
        <v>0.30499999999999999</v>
      </c>
      <c r="F38" s="75">
        <f t="shared" si="1"/>
        <v>5.0000000000000001E-3</v>
      </c>
      <c r="G38" s="76">
        <f t="shared" si="47"/>
        <v>1.6393442622950821E-2</v>
      </c>
      <c r="H38" s="78">
        <f t="shared" si="3"/>
        <v>4.5999999999999999E-2</v>
      </c>
      <c r="I38" s="78">
        <f t="shared" si="4"/>
        <v>5.0999999999999997E-2</v>
      </c>
      <c r="J38" s="76">
        <f t="shared" si="48"/>
        <v>0.16721311475409836</v>
      </c>
      <c r="K38" s="78">
        <f t="shared" si="6"/>
        <v>6.5000000000000002E-2</v>
      </c>
      <c r="L38" s="78">
        <f t="shared" si="7"/>
        <v>0.11599999999999999</v>
      </c>
      <c r="M38" s="76">
        <f t="shared" si="49"/>
        <v>0.38032786885245901</v>
      </c>
      <c r="N38" s="78">
        <f t="shared" si="9"/>
        <v>9.5000000000000001E-2</v>
      </c>
      <c r="O38" s="78">
        <f t="shared" si="32"/>
        <v>0.21099999999999999</v>
      </c>
      <c r="P38" s="76">
        <f t="shared" si="50"/>
        <v>0.69180327868852454</v>
      </c>
      <c r="Q38" s="91">
        <f t="shared" si="10"/>
        <v>0.30499999999999999</v>
      </c>
      <c r="R38" s="92">
        <v>0</v>
      </c>
      <c r="S38" s="625">
        <v>0.30499999999999999</v>
      </c>
      <c r="T38" s="93">
        <f t="shared" si="11"/>
        <v>5.0000000000000001E-3</v>
      </c>
      <c r="U38" s="94">
        <v>0</v>
      </c>
      <c r="V38" s="95">
        <v>5.0000000000000001E-3</v>
      </c>
      <c r="W38" s="93">
        <f t="shared" si="12"/>
        <v>0</v>
      </c>
      <c r="X38" s="94">
        <v>0</v>
      </c>
      <c r="Y38" s="95"/>
      <c r="Z38" s="93">
        <f t="shared" si="13"/>
        <v>0</v>
      </c>
      <c r="AA38" s="94">
        <v>0</v>
      </c>
      <c r="AB38" s="95"/>
      <c r="AC38" s="189">
        <f t="shared" si="14"/>
        <v>5.0000000000000001E-3</v>
      </c>
      <c r="AD38" s="190"/>
      <c r="AE38" s="189">
        <f t="shared" si="53"/>
        <v>5.0000000000000001E-3</v>
      </c>
      <c r="AF38" s="190">
        <f t="shared" si="15"/>
        <v>0</v>
      </c>
      <c r="AG38" s="189">
        <v>0</v>
      </c>
      <c r="AH38" s="95"/>
      <c r="AI38" s="190">
        <f t="shared" si="16"/>
        <v>3.2000000000000001E-2</v>
      </c>
      <c r="AJ38" s="189">
        <v>0</v>
      </c>
      <c r="AK38" s="95">
        <v>3.2000000000000001E-2</v>
      </c>
      <c r="AL38" s="190">
        <f t="shared" si="17"/>
        <v>1.4E-2</v>
      </c>
      <c r="AM38" s="189">
        <v>0</v>
      </c>
      <c r="AN38" s="95">
        <v>1.4E-2</v>
      </c>
      <c r="AO38" s="190">
        <f t="shared" si="18"/>
        <v>4.5999999999999999E-2</v>
      </c>
      <c r="AP38" s="190"/>
      <c r="AQ38" s="189">
        <f t="shared" si="54"/>
        <v>4.5999999999999999E-2</v>
      </c>
      <c r="AR38" s="190">
        <f t="shared" si="52"/>
        <v>5.0999999999999997E-2</v>
      </c>
      <c r="AS38" s="190"/>
      <c r="AT38" s="189">
        <f t="shared" si="55"/>
        <v>5.0999999999999997E-2</v>
      </c>
      <c r="AU38" s="190">
        <f t="shared" si="20"/>
        <v>2.8000000000000001E-2</v>
      </c>
      <c r="AV38" s="189">
        <v>0</v>
      </c>
      <c r="AW38" s="96">
        <v>2.8000000000000001E-2</v>
      </c>
      <c r="AX38" s="190">
        <f t="shared" si="21"/>
        <v>1.2E-2</v>
      </c>
      <c r="AY38" s="189">
        <v>0</v>
      </c>
      <c r="AZ38" s="95">
        <v>1.2E-2</v>
      </c>
      <c r="BA38" s="190">
        <f t="shared" si="22"/>
        <v>2.5000000000000001E-2</v>
      </c>
      <c r="BB38" s="189">
        <v>0</v>
      </c>
      <c r="BC38" s="95">
        <v>2.5000000000000001E-2</v>
      </c>
      <c r="BD38" s="190">
        <f t="shared" si="23"/>
        <v>6.5000000000000002E-2</v>
      </c>
      <c r="BE38" s="190"/>
      <c r="BF38" s="189">
        <f t="shared" si="56"/>
        <v>6.5000000000000002E-2</v>
      </c>
      <c r="BG38" s="190">
        <f t="shared" si="24"/>
        <v>0.11599999999999999</v>
      </c>
      <c r="BH38" s="190"/>
      <c r="BI38" s="189">
        <f t="shared" si="57"/>
        <v>0.11599999999999999</v>
      </c>
      <c r="BJ38" s="190">
        <f t="shared" si="25"/>
        <v>3.7999999999999999E-2</v>
      </c>
      <c r="BK38" s="189">
        <v>0</v>
      </c>
      <c r="BL38" s="95">
        <v>3.7999999999999999E-2</v>
      </c>
      <c r="BM38" s="190">
        <f t="shared" si="26"/>
        <v>5.7000000000000002E-2</v>
      </c>
      <c r="BN38" s="189">
        <v>0</v>
      </c>
      <c r="BO38" s="95">
        <v>5.7000000000000002E-2</v>
      </c>
      <c r="BP38" s="190">
        <f t="shared" si="27"/>
        <v>0</v>
      </c>
      <c r="BQ38" s="189">
        <v>0</v>
      </c>
      <c r="BR38" s="95"/>
      <c r="BS38" s="87">
        <f t="shared" si="28"/>
        <v>9.5000000000000001E-2</v>
      </c>
      <c r="BT38" s="87"/>
      <c r="BU38" s="88">
        <f t="shared" si="58"/>
        <v>9.5000000000000001E-2</v>
      </c>
      <c r="BV38" s="87">
        <f t="shared" si="29"/>
        <v>0.21099999999999999</v>
      </c>
      <c r="BW38" s="87"/>
      <c r="BX38" s="88">
        <f t="shared" si="59"/>
        <v>0.21099999999999999</v>
      </c>
      <c r="BY38" s="90">
        <f t="shared" si="51"/>
        <v>0.69180327868852454</v>
      </c>
    </row>
    <row r="39" spans="2:81" ht="23.25" customHeight="1" x14ac:dyDescent="0.25">
      <c r="B39" s="826"/>
      <c r="C39" s="904"/>
      <c r="D39" s="74" t="s">
        <v>32</v>
      </c>
      <c r="E39" s="186">
        <f t="shared" si="0"/>
        <v>333.33</v>
      </c>
      <c r="F39" s="75">
        <f t="shared" si="1"/>
        <v>10.715999999999999</v>
      </c>
      <c r="G39" s="76">
        <f t="shared" si="47"/>
        <v>3.214832148321483E-2</v>
      </c>
      <c r="H39" s="78">
        <f t="shared" si="3"/>
        <v>66.417379999999994</v>
      </c>
      <c r="I39" s="78">
        <f t="shared" si="4"/>
        <v>77.133379999999988</v>
      </c>
      <c r="J39" s="76">
        <f t="shared" si="48"/>
        <v>0.23140245402454021</v>
      </c>
      <c r="K39" s="78">
        <f t="shared" si="6"/>
        <v>135.61745000000002</v>
      </c>
      <c r="L39" s="78">
        <f t="shared" si="7"/>
        <v>212.75083000000001</v>
      </c>
      <c r="M39" s="76">
        <f t="shared" si="49"/>
        <v>0.63825887258872593</v>
      </c>
      <c r="N39" s="78">
        <f t="shared" si="9"/>
        <v>144.755</v>
      </c>
      <c r="O39" s="78">
        <f t="shared" si="32"/>
        <v>357.50583</v>
      </c>
      <c r="P39" s="76">
        <f t="shared" si="50"/>
        <v>1.0725282152821529</v>
      </c>
      <c r="Q39" s="91">
        <f t="shared" si="10"/>
        <v>333.33</v>
      </c>
      <c r="R39" s="92">
        <v>0</v>
      </c>
      <c r="S39" s="625">
        <v>333.33</v>
      </c>
      <c r="T39" s="93">
        <f t="shared" si="11"/>
        <v>10.715999999999999</v>
      </c>
      <c r="U39" s="94">
        <v>0</v>
      </c>
      <c r="V39" s="95">
        <v>10.715999999999999</v>
      </c>
      <c r="W39" s="93">
        <f t="shared" si="12"/>
        <v>0</v>
      </c>
      <c r="X39" s="94">
        <v>0</v>
      </c>
      <c r="Y39" s="95"/>
      <c r="Z39" s="93">
        <f t="shared" si="13"/>
        <v>0</v>
      </c>
      <c r="AA39" s="94">
        <v>0</v>
      </c>
      <c r="AB39" s="95"/>
      <c r="AC39" s="189">
        <f t="shared" si="14"/>
        <v>10.715999999999999</v>
      </c>
      <c r="AD39" s="190"/>
      <c r="AE39" s="189">
        <f t="shared" si="53"/>
        <v>10.715999999999999</v>
      </c>
      <c r="AF39" s="190">
        <f t="shared" si="15"/>
        <v>0</v>
      </c>
      <c r="AG39" s="189">
        <v>0</v>
      </c>
      <c r="AH39" s="95"/>
      <c r="AI39" s="190">
        <f t="shared" si="16"/>
        <v>40.193379999999998</v>
      </c>
      <c r="AJ39" s="189">
        <v>0</v>
      </c>
      <c r="AK39" s="95">
        <v>40.193379999999998</v>
      </c>
      <c r="AL39" s="190">
        <f t="shared" si="17"/>
        <v>26.224</v>
      </c>
      <c r="AM39" s="189">
        <v>0</v>
      </c>
      <c r="AN39" s="95">
        <v>26.224</v>
      </c>
      <c r="AO39" s="190">
        <f t="shared" si="18"/>
        <v>66.417379999999994</v>
      </c>
      <c r="AP39" s="190"/>
      <c r="AQ39" s="189">
        <f t="shared" si="54"/>
        <v>66.417379999999994</v>
      </c>
      <c r="AR39" s="190">
        <f t="shared" si="52"/>
        <v>77.133379999999988</v>
      </c>
      <c r="AS39" s="190"/>
      <c r="AT39" s="189">
        <f t="shared" si="55"/>
        <v>77.133379999999988</v>
      </c>
      <c r="AU39" s="190">
        <f t="shared" si="20"/>
        <v>39.71</v>
      </c>
      <c r="AV39" s="189">
        <v>0</v>
      </c>
      <c r="AW39" s="96">
        <v>39.71</v>
      </c>
      <c r="AX39" s="190">
        <f t="shared" si="21"/>
        <v>28.846450000000001</v>
      </c>
      <c r="AY39" s="189">
        <v>0</v>
      </c>
      <c r="AZ39" s="95">
        <v>28.846450000000001</v>
      </c>
      <c r="BA39" s="190">
        <f t="shared" si="22"/>
        <v>67.061000000000007</v>
      </c>
      <c r="BB39" s="189">
        <v>0</v>
      </c>
      <c r="BC39" s="95">
        <v>67.061000000000007</v>
      </c>
      <c r="BD39" s="190">
        <f t="shared" si="23"/>
        <v>135.61745000000002</v>
      </c>
      <c r="BE39" s="190"/>
      <c r="BF39" s="189">
        <f t="shared" si="56"/>
        <v>135.61745000000002</v>
      </c>
      <c r="BG39" s="190">
        <f t="shared" si="24"/>
        <v>212.75083000000001</v>
      </c>
      <c r="BH39" s="190"/>
      <c r="BI39" s="189">
        <f t="shared" si="57"/>
        <v>212.75083000000001</v>
      </c>
      <c r="BJ39" s="190">
        <f t="shared" si="25"/>
        <v>52.771999999999998</v>
      </c>
      <c r="BK39" s="189">
        <v>0</v>
      </c>
      <c r="BL39" s="95">
        <v>52.771999999999998</v>
      </c>
      <c r="BM39" s="190">
        <f t="shared" si="26"/>
        <v>91.983000000000004</v>
      </c>
      <c r="BN39" s="189">
        <v>0</v>
      </c>
      <c r="BO39" s="95">
        <v>91.983000000000004</v>
      </c>
      <c r="BP39" s="190">
        <f t="shared" si="27"/>
        <v>0</v>
      </c>
      <c r="BQ39" s="189">
        <v>0</v>
      </c>
      <c r="BR39" s="95"/>
      <c r="BS39" s="87">
        <f t="shared" si="28"/>
        <v>144.755</v>
      </c>
      <c r="BT39" s="87"/>
      <c r="BU39" s="88">
        <f t="shared" si="58"/>
        <v>144.755</v>
      </c>
      <c r="BV39" s="87">
        <f t="shared" si="29"/>
        <v>357.50583</v>
      </c>
      <c r="BW39" s="87"/>
      <c r="BX39" s="88">
        <f t="shared" si="59"/>
        <v>357.50583</v>
      </c>
      <c r="BY39" s="90">
        <f t="shared" si="51"/>
        <v>1.0725282152821529</v>
      </c>
      <c r="CA39" s="1">
        <f>BL39/BL38</f>
        <v>1388.7368421052631</v>
      </c>
    </row>
    <row r="40" spans="2:81" ht="19.2" customHeight="1" x14ac:dyDescent="0.25">
      <c r="B40" s="825" t="s">
        <v>70</v>
      </c>
      <c r="C40" s="894" t="s">
        <v>71</v>
      </c>
      <c r="D40" s="74" t="s">
        <v>52</v>
      </c>
      <c r="E40" s="186">
        <f t="shared" si="0"/>
        <v>5.5309999999999997</v>
      </c>
      <c r="F40" s="75">
        <f t="shared" si="1"/>
        <v>0</v>
      </c>
      <c r="G40" s="76">
        <f t="shared" si="47"/>
        <v>0</v>
      </c>
      <c r="H40" s="78">
        <f t="shared" si="3"/>
        <v>1.925</v>
      </c>
      <c r="I40" s="78">
        <f t="shared" si="4"/>
        <v>1.925</v>
      </c>
      <c r="J40" s="76">
        <f t="shared" si="48"/>
        <v>0.34803832941601881</v>
      </c>
      <c r="K40" s="78">
        <f t="shared" si="6"/>
        <v>3.37</v>
      </c>
      <c r="L40" s="78">
        <f t="shared" si="7"/>
        <v>5.2949999999999999</v>
      </c>
      <c r="M40" s="76">
        <f t="shared" si="49"/>
        <v>0.95733140480925694</v>
      </c>
      <c r="N40" s="78">
        <f t="shared" si="9"/>
        <v>0.88300000000000001</v>
      </c>
      <c r="O40" s="78">
        <f t="shared" si="32"/>
        <v>6.1779999999999999</v>
      </c>
      <c r="P40" s="76">
        <f t="shared" si="50"/>
        <v>1.1169770385102151</v>
      </c>
      <c r="Q40" s="91">
        <f t="shared" si="10"/>
        <v>5.5309999999999997</v>
      </c>
      <c r="R40" s="92">
        <v>0</v>
      </c>
      <c r="S40" s="625">
        <v>5.5309999999999997</v>
      </c>
      <c r="T40" s="93">
        <f t="shared" si="11"/>
        <v>0</v>
      </c>
      <c r="U40" s="94">
        <v>0</v>
      </c>
      <c r="V40" s="95">
        <v>0</v>
      </c>
      <c r="W40" s="93">
        <f t="shared" si="12"/>
        <v>0</v>
      </c>
      <c r="X40" s="94">
        <v>0</v>
      </c>
      <c r="Y40" s="95"/>
      <c r="Z40" s="93">
        <f t="shared" si="13"/>
        <v>0</v>
      </c>
      <c r="AA40" s="94">
        <v>0</v>
      </c>
      <c r="AB40" s="95"/>
      <c r="AC40" s="189">
        <f t="shared" si="14"/>
        <v>0</v>
      </c>
      <c r="AD40" s="190">
        <v>0</v>
      </c>
      <c r="AE40" s="189">
        <f t="shared" si="53"/>
        <v>0</v>
      </c>
      <c r="AF40" s="190">
        <f t="shared" si="15"/>
        <v>0.42399999999999999</v>
      </c>
      <c r="AG40" s="189">
        <v>0</v>
      </c>
      <c r="AH40" s="95">
        <v>0.42399999999999999</v>
      </c>
      <c r="AI40" s="190">
        <f t="shared" si="16"/>
        <v>0.60799999999999998</v>
      </c>
      <c r="AJ40" s="189">
        <v>0</v>
      </c>
      <c r="AK40" s="95">
        <v>0.60799999999999998</v>
      </c>
      <c r="AL40" s="190">
        <f t="shared" si="17"/>
        <v>0.89300000000000002</v>
      </c>
      <c r="AM40" s="189">
        <v>0</v>
      </c>
      <c r="AN40" s="95">
        <v>0.89300000000000002</v>
      </c>
      <c r="AO40" s="190">
        <f t="shared" si="18"/>
        <v>1.925</v>
      </c>
      <c r="AP40" s="190">
        <v>0</v>
      </c>
      <c r="AQ40" s="189">
        <f t="shared" si="54"/>
        <v>1.925</v>
      </c>
      <c r="AR40" s="190">
        <f t="shared" si="52"/>
        <v>1.925</v>
      </c>
      <c r="AS40" s="190">
        <v>0</v>
      </c>
      <c r="AT40" s="189">
        <f t="shared" si="55"/>
        <v>1.925</v>
      </c>
      <c r="AU40" s="190">
        <f t="shared" si="20"/>
        <v>1.0229999999999999</v>
      </c>
      <c r="AV40" s="189">
        <v>0</v>
      </c>
      <c r="AW40" s="96">
        <v>1.0229999999999999</v>
      </c>
      <c r="AX40" s="190">
        <f t="shared" si="21"/>
        <v>0.223</v>
      </c>
      <c r="AY40" s="189">
        <v>0</v>
      </c>
      <c r="AZ40" s="95">
        <v>0.223</v>
      </c>
      <c r="BA40" s="190">
        <f t="shared" si="22"/>
        <v>2.1240000000000001</v>
      </c>
      <c r="BB40" s="189">
        <v>0</v>
      </c>
      <c r="BC40" s="95">
        <v>2.1240000000000001</v>
      </c>
      <c r="BD40" s="190">
        <f t="shared" si="23"/>
        <v>3.37</v>
      </c>
      <c r="BE40" s="190">
        <v>0</v>
      </c>
      <c r="BF40" s="189">
        <f t="shared" si="56"/>
        <v>3.37</v>
      </c>
      <c r="BG40" s="190">
        <f t="shared" si="24"/>
        <v>5.2949999999999999</v>
      </c>
      <c r="BH40" s="190">
        <v>0</v>
      </c>
      <c r="BI40" s="189">
        <f t="shared" si="57"/>
        <v>5.2949999999999999</v>
      </c>
      <c r="BJ40" s="190">
        <f t="shared" si="25"/>
        <v>0.20899999999999999</v>
      </c>
      <c r="BK40" s="189">
        <v>0</v>
      </c>
      <c r="BL40" s="95">
        <v>0.20899999999999999</v>
      </c>
      <c r="BM40" s="190">
        <f t="shared" si="26"/>
        <v>0</v>
      </c>
      <c r="BN40" s="189">
        <v>0</v>
      </c>
      <c r="BO40" s="95">
        <v>0</v>
      </c>
      <c r="BP40" s="190">
        <f t="shared" si="27"/>
        <v>0.67400000000000004</v>
      </c>
      <c r="BQ40" s="189">
        <v>0</v>
      </c>
      <c r="BR40" s="95">
        <v>0.67400000000000004</v>
      </c>
      <c r="BS40" s="87">
        <f t="shared" si="28"/>
        <v>0.88300000000000001</v>
      </c>
      <c r="BT40" s="87">
        <v>0</v>
      </c>
      <c r="BU40" s="88">
        <f t="shared" si="58"/>
        <v>0.88300000000000001</v>
      </c>
      <c r="BV40" s="87">
        <f t="shared" si="29"/>
        <v>6.1779999999999999</v>
      </c>
      <c r="BW40" s="87">
        <v>0</v>
      </c>
      <c r="BX40" s="88">
        <f t="shared" si="59"/>
        <v>6.1779999999999999</v>
      </c>
      <c r="BY40" s="90">
        <f t="shared" si="51"/>
        <v>1.1169770385102151</v>
      </c>
    </row>
    <row r="41" spans="2:81" ht="19.2" customHeight="1" x14ac:dyDescent="0.25">
      <c r="B41" s="826"/>
      <c r="C41" s="895"/>
      <c r="D41" s="74" t="s">
        <v>32</v>
      </c>
      <c r="E41" s="186">
        <f t="shared" si="0"/>
        <v>2599.7220000000002</v>
      </c>
      <c r="F41" s="75">
        <f t="shared" si="1"/>
        <v>0</v>
      </c>
      <c r="G41" s="76">
        <f t="shared" si="47"/>
        <v>0</v>
      </c>
      <c r="H41" s="78">
        <f t="shared" si="3"/>
        <v>937.08245000000011</v>
      </c>
      <c r="I41" s="78">
        <f t="shared" si="4"/>
        <v>937.08245000000011</v>
      </c>
      <c r="J41" s="76">
        <f t="shared" si="48"/>
        <v>0.36045486786664116</v>
      </c>
      <c r="K41" s="78">
        <f t="shared" si="6"/>
        <v>1559.6769999999999</v>
      </c>
      <c r="L41" s="78">
        <f t="shared" si="7"/>
        <v>2496.75945</v>
      </c>
      <c r="M41" s="76">
        <f t="shared" si="49"/>
        <v>0.96039478451926774</v>
      </c>
      <c r="N41" s="78">
        <f t="shared" si="9"/>
        <v>334.01</v>
      </c>
      <c r="O41" s="78">
        <f t="shared" si="32"/>
        <v>2830.7694499999998</v>
      </c>
      <c r="P41" s="76">
        <f t="shared" si="50"/>
        <v>1.0888739065176967</v>
      </c>
      <c r="Q41" s="91">
        <f t="shared" si="10"/>
        <v>2599.7220000000002</v>
      </c>
      <c r="R41" s="92">
        <v>0</v>
      </c>
      <c r="S41" s="625">
        <v>2599.7220000000002</v>
      </c>
      <c r="T41" s="93">
        <f t="shared" si="11"/>
        <v>0</v>
      </c>
      <c r="U41" s="94">
        <v>0</v>
      </c>
      <c r="V41" s="95">
        <v>0</v>
      </c>
      <c r="W41" s="93">
        <f t="shared" si="12"/>
        <v>0</v>
      </c>
      <c r="X41" s="94">
        <v>0</v>
      </c>
      <c r="Y41" s="95"/>
      <c r="Z41" s="93">
        <f t="shared" si="13"/>
        <v>0</v>
      </c>
      <c r="AA41" s="94">
        <v>0</v>
      </c>
      <c r="AB41" s="95"/>
      <c r="AC41" s="189">
        <f t="shared" si="14"/>
        <v>0</v>
      </c>
      <c r="AD41" s="190">
        <v>0</v>
      </c>
      <c r="AE41" s="189">
        <f t="shared" si="53"/>
        <v>0</v>
      </c>
      <c r="AF41" s="190">
        <f t="shared" si="15"/>
        <v>170.619</v>
      </c>
      <c r="AG41" s="189">
        <v>0</v>
      </c>
      <c r="AH41" s="95">
        <v>170.619</v>
      </c>
      <c r="AI41" s="190">
        <f t="shared" si="16"/>
        <v>243.893</v>
      </c>
      <c r="AJ41" s="189">
        <v>0</v>
      </c>
      <c r="AK41" s="95">
        <v>243.893</v>
      </c>
      <c r="AL41" s="190">
        <f t="shared" si="17"/>
        <v>522.57045000000005</v>
      </c>
      <c r="AM41" s="189">
        <v>0</v>
      </c>
      <c r="AN41" s="95">
        <v>522.57045000000005</v>
      </c>
      <c r="AO41" s="190">
        <f t="shared" si="18"/>
        <v>937.08245000000011</v>
      </c>
      <c r="AP41" s="190">
        <v>0</v>
      </c>
      <c r="AQ41" s="189">
        <f t="shared" si="54"/>
        <v>937.08245000000011</v>
      </c>
      <c r="AR41" s="190">
        <f t="shared" si="52"/>
        <v>937.08245000000011</v>
      </c>
      <c r="AS41" s="190">
        <v>0</v>
      </c>
      <c r="AT41" s="189">
        <f t="shared" si="55"/>
        <v>937.08245000000011</v>
      </c>
      <c r="AU41" s="190">
        <f t="shared" si="20"/>
        <v>519.58199999999999</v>
      </c>
      <c r="AV41" s="189">
        <v>0</v>
      </c>
      <c r="AW41" s="96">
        <v>519.58199999999999</v>
      </c>
      <c r="AX41" s="190">
        <f t="shared" si="21"/>
        <v>138.74700000000001</v>
      </c>
      <c r="AY41" s="189">
        <v>0</v>
      </c>
      <c r="AZ41" s="95">
        <v>138.74700000000001</v>
      </c>
      <c r="BA41" s="190">
        <f t="shared" si="22"/>
        <v>901.34799999999996</v>
      </c>
      <c r="BB41" s="189">
        <v>0</v>
      </c>
      <c r="BC41" s="95">
        <v>901.34799999999996</v>
      </c>
      <c r="BD41" s="190">
        <f t="shared" si="23"/>
        <v>1559.6769999999999</v>
      </c>
      <c r="BE41" s="190">
        <v>0</v>
      </c>
      <c r="BF41" s="189">
        <f t="shared" si="56"/>
        <v>1559.6769999999999</v>
      </c>
      <c r="BG41" s="190">
        <f t="shared" si="24"/>
        <v>2496.75945</v>
      </c>
      <c r="BH41" s="190">
        <v>0</v>
      </c>
      <c r="BI41" s="189">
        <f t="shared" si="57"/>
        <v>2496.75945</v>
      </c>
      <c r="BJ41" s="190">
        <f t="shared" si="25"/>
        <v>123.35899999999999</v>
      </c>
      <c r="BK41" s="189">
        <v>0</v>
      </c>
      <c r="BL41" s="95">
        <v>123.35899999999999</v>
      </c>
      <c r="BM41" s="190">
        <f t="shared" si="26"/>
        <v>0</v>
      </c>
      <c r="BN41" s="189">
        <v>0</v>
      </c>
      <c r="BO41" s="95">
        <v>0</v>
      </c>
      <c r="BP41" s="190">
        <f t="shared" si="27"/>
        <v>210.65100000000001</v>
      </c>
      <c r="BQ41" s="189">
        <v>0</v>
      </c>
      <c r="BR41" s="95">
        <v>210.65100000000001</v>
      </c>
      <c r="BS41" s="87">
        <f t="shared" si="28"/>
        <v>334.01</v>
      </c>
      <c r="BT41" s="87">
        <v>0</v>
      </c>
      <c r="BU41" s="88">
        <f t="shared" si="58"/>
        <v>334.01</v>
      </c>
      <c r="BV41" s="87">
        <f t="shared" si="29"/>
        <v>2830.7694499999998</v>
      </c>
      <c r="BW41" s="87">
        <v>0</v>
      </c>
      <c r="BX41" s="88">
        <f t="shared" si="59"/>
        <v>2830.7694499999998</v>
      </c>
      <c r="BY41" s="191">
        <f t="shared" si="51"/>
        <v>1.0888739065176967</v>
      </c>
    </row>
    <row r="42" spans="2:81" ht="19.2" customHeight="1" x14ac:dyDescent="0.25">
      <c r="B42" s="825" t="s">
        <v>72</v>
      </c>
      <c r="C42" s="896" t="s">
        <v>73</v>
      </c>
      <c r="D42" s="74" t="s">
        <v>57</v>
      </c>
      <c r="E42" s="186">
        <f t="shared" si="0"/>
        <v>8</v>
      </c>
      <c r="F42" s="75">
        <f t="shared" si="1"/>
        <v>0</v>
      </c>
      <c r="G42" s="76">
        <f t="shared" si="47"/>
        <v>0</v>
      </c>
      <c r="H42" s="78">
        <f t="shared" si="3"/>
        <v>1</v>
      </c>
      <c r="I42" s="78">
        <f t="shared" si="4"/>
        <v>1</v>
      </c>
      <c r="J42" s="76">
        <f t="shared" si="48"/>
        <v>0.125</v>
      </c>
      <c r="K42" s="78">
        <f t="shared" si="6"/>
        <v>6</v>
      </c>
      <c r="L42" s="78">
        <f t="shared" si="7"/>
        <v>7</v>
      </c>
      <c r="M42" s="76">
        <f t="shared" si="49"/>
        <v>0.875</v>
      </c>
      <c r="N42" s="78">
        <f t="shared" si="9"/>
        <v>2</v>
      </c>
      <c r="O42" s="78">
        <f t="shared" si="32"/>
        <v>9</v>
      </c>
      <c r="P42" s="76">
        <f t="shared" si="50"/>
        <v>1.125</v>
      </c>
      <c r="Q42" s="91">
        <f t="shared" si="10"/>
        <v>8</v>
      </c>
      <c r="R42" s="92">
        <v>0</v>
      </c>
      <c r="S42" s="630">
        <v>8</v>
      </c>
      <c r="T42" s="93">
        <f t="shared" si="11"/>
        <v>0</v>
      </c>
      <c r="U42" s="94">
        <v>0</v>
      </c>
      <c r="V42" s="192"/>
      <c r="W42" s="93">
        <f t="shared" si="12"/>
        <v>0</v>
      </c>
      <c r="X42" s="94">
        <v>0</v>
      </c>
      <c r="Y42" s="192"/>
      <c r="Z42" s="93">
        <f t="shared" si="13"/>
        <v>0</v>
      </c>
      <c r="AA42" s="94">
        <v>0</v>
      </c>
      <c r="AB42" s="192"/>
      <c r="AC42" s="189">
        <f t="shared" si="14"/>
        <v>0</v>
      </c>
      <c r="AD42" s="190"/>
      <c r="AE42" s="189">
        <f t="shared" si="53"/>
        <v>0</v>
      </c>
      <c r="AF42" s="190">
        <f t="shared" si="15"/>
        <v>0</v>
      </c>
      <c r="AG42" s="189">
        <v>0</v>
      </c>
      <c r="AH42" s="192"/>
      <c r="AI42" s="190">
        <f t="shared" si="16"/>
        <v>0</v>
      </c>
      <c r="AJ42" s="189">
        <v>0</v>
      </c>
      <c r="AK42" s="192">
        <v>0</v>
      </c>
      <c r="AL42" s="190">
        <f t="shared" si="17"/>
        <v>1</v>
      </c>
      <c r="AM42" s="189">
        <v>0</v>
      </c>
      <c r="AN42" s="192">
        <v>1</v>
      </c>
      <c r="AO42" s="190">
        <f t="shared" si="18"/>
        <v>1</v>
      </c>
      <c r="AP42" s="190"/>
      <c r="AQ42" s="189">
        <f t="shared" si="54"/>
        <v>1</v>
      </c>
      <c r="AR42" s="190">
        <f t="shared" si="52"/>
        <v>1</v>
      </c>
      <c r="AS42" s="190"/>
      <c r="AT42" s="189">
        <f t="shared" si="55"/>
        <v>1</v>
      </c>
      <c r="AU42" s="190">
        <f t="shared" si="20"/>
        <v>1</v>
      </c>
      <c r="AV42" s="189">
        <v>0</v>
      </c>
      <c r="AW42" s="97">
        <v>1</v>
      </c>
      <c r="AX42" s="190">
        <f t="shared" si="21"/>
        <v>2</v>
      </c>
      <c r="AY42" s="189">
        <v>0</v>
      </c>
      <c r="AZ42" s="192">
        <v>2</v>
      </c>
      <c r="BA42" s="190">
        <f t="shared" si="22"/>
        <v>3</v>
      </c>
      <c r="BB42" s="189">
        <v>0</v>
      </c>
      <c r="BC42" s="192">
        <v>3</v>
      </c>
      <c r="BD42" s="190">
        <f t="shared" si="23"/>
        <v>6</v>
      </c>
      <c r="BE42" s="190"/>
      <c r="BF42" s="189">
        <f t="shared" si="56"/>
        <v>6</v>
      </c>
      <c r="BG42" s="190">
        <f t="shared" si="24"/>
        <v>7</v>
      </c>
      <c r="BH42" s="190"/>
      <c r="BI42" s="189">
        <f t="shared" si="57"/>
        <v>7</v>
      </c>
      <c r="BJ42" s="190">
        <f t="shared" si="25"/>
        <v>1</v>
      </c>
      <c r="BK42" s="189">
        <v>0</v>
      </c>
      <c r="BL42" s="192">
        <v>1</v>
      </c>
      <c r="BM42" s="190">
        <f t="shared" si="26"/>
        <v>1</v>
      </c>
      <c r="BN42" s="189">
        <v>0</v>
      </c>
      <c r="BO42" s="192">
        <v>1</v>
      </c>
      <c r="BP42" s="190">
        <f t="shared" si="27"/>
        <v>0</v>
      </c>
      <c r="BQ42" s="189">
        <v>0</v>
      </c>
      <c r="BR42" s="192"/>
      <c r="BS42" s="87">
        <f t="shared" si="28"/>
        <v>2</v>
      </c>
      <c r="BT42" s="87"/>
      <c r="BU42" s="88">
        <f t="shared" si="58"/>
        <v>2</v>
      </c>
      <c r="BV42" s="87">
        <f t="shared" si="29"/>
        <v>9</v>
      </c>
      <c r="BW42" s="87"/>
      <c r="BX42" s="88">
        <f t="shared" si="59"/>
        <v>9</v>
      </c>
      <c r="BY42" s="193">
        <f t="shared" si="51"/>
        <v>1.125</v>
      </c>
    </row>
    <row r="43" spans="2:81" ht="19.2" customHeight="1" thickBot="1" x14ac:dyDescent="0.3">
      <c r="B43" s="829"/>
      <c r="C43" s="897"/>
      <c r="D43" s="617" t="s">
        <v>32</v>
      </c>
      <c r="E43" s="186">
        <f t="shared" si="0"/>
        <v>98.9</v>
      </c>
      <c r="F43" s="75">
        <f t="shared" si="1"/>
        <v>0</v>
      </c>
      <c r="G43" s="76">
        <f t="shared" si="47"/>
        <v>0</v>
      </c>
      <c r="H43" s="78">
        <f t="shared" si="3"/>
        <v>14.875</v>
      </c>
      <c r="I43" s="78">
        <f t="shared" si="4"/>
        <v>14.875</v>
      </c>
      <c r="J43" s="76">
        <f t="shared" si="48"/>
        <v>0.15040444893832153</v>
      </c>
      <c r="K43" s="78">
        <f t="shared" si="6"/>
        <v>273.68700000000001</v>
      </c>
      <c r="L43" s="78">
        <f t="shared" si="7"/>
        <v>288.56200000000001</v>
      </c>
      <c r="M43" s="76">
        <f t="shared" si="49"/>
        <v>2.9177148634984831</v>
      </c>
      <c r="N43" s="78">
        <f t="shared" si="9"/>
        <v>167.00700000000001</v>
      </c>
      <c r="O43" s="78">
        <f t="shared" si="32"/>
        <v>455.56900000000002</v>
      </c>
      <c r="P43" s="76">
        <f t="shared" si="50"/>
        <v>4.6063599595551059</v>
      </c>
      <c r="Q43" s="162">
        <f t="shared" si="10"/>
        <v>98.9</v>
      </c>
      <c r="R43" s="163">
        <v>0</v>
      </c>
      <c r="S43" s="631">
        <v>98.9</v>
      </c>
      <c r="T43" s="164">
        <f t="shared" si="11"/>
        <v>0</v>
      </c>
      <c r="U43" s="165">
        <v>0</v>
      </c>
      <c r="V43" s="195"/>
      <c r="W43" s="164">
        <f t="shared" si="12"/>
        <v>0</v>
      </c>
      <c r="X43" s="165">
        <v>0</v>
      </c>
      <c r="Y43" s="195"/>
      <c r="Z43" s="164">
        <f t="shared" si="13"/>
        <v>0</v>
      </c>
      <c r="AA43" s="165">
        <v>0</v>
      </c>
      <c r="AB43" s="195"/>
      <c r="AC43" s="197">
        <f t="shared" si="14"/>
        <v>0</v>
      </c>
      <c r="AD43" s="198"/>
      <c r="AE43" s="199">
        <f t="shared" si="53"/>
        <v>0</v>
      </c>
      <c r="AF43" s="198">
        <f t="shared" si="15"/>
        <v>0</v>
      </c>
      <c r="AG43" s="197"/>
      <c r="AH43" s="195"/>
      <c r="AI43" s="198">
        <f t="shared" si="16"/>
        <v>0</v>
      </c>
      <c r="AJ43" s="197"/>
      <c r="AK43" s="195">
        <v>0</v>
      </c>
      <c r="AL43" s="198">
        <f t="shared" si="17"/>
        <v>14.875</v>
      </c>
      <c r="AM43" s="197"/>
      <c r="AN43" s="195">
        <v>14.875</v>
      </c>
      <c r="AO43" s="198">
        <f t="shared" si="18"/>
        <v>14.875</v>
      </c>
      <c r="AP43" s="198"/>
      <c r="AQ43" s="189">
        <f t="shared" si="54"/>
        <v>14.875</v>
      </c>
      <c r="AR43" s="198">
        <f t="shared" si="52"/>
        <v>14.875</v>
      </c>
      <c r="AS43" s="198"/>
      <c r="AT43" s="199">
        <f t="shared" si="55"/>
        <v>14.875</v>
      </c>
      <c r="AU43" s="198">
        <f t="shared" si="20"/>
        <v>4.8310000000000004</v>
      </c>
      <c r="AV43" s="197"/>
      <c r="AW43" s="196">
        <v>4.8310000000000004</v>
      </c>
      <c r="AX43" s="198">
        <f t="shared" si="21"/>
        <v>12.448</v>
      </c>
      <c r="AY43" s="197"/>
      <c r="AZ43" s="195">
        <v>12.448</v>
      </c>
      <c r="BA43" s="198">
        <f t="shared" si="22"/>
        <v>256.40800000000002</v>
      </c>
      <c r="BB43" s="197"/>
      <c r="BC43" s="195">
        <v>256.40800000000002</v>
      </c>
      <c r="BD43" s="198">
        <f t="shared" si="23"/>
        <v>273.68700000000001</v>
      </c>
      <c r="BE43" s="198"/>
      <c r="BF43" s="199">
        <f t="shared" si="56"/>
        <v>273.68700000000001</v>
      </c>
      <c r="BG43" s="198">
        <f t="shared" si="24"/>
        <v>288.56200000000001</v>
      </c>
      <c r="BH43" s="198"/>
      <c r="BI43" s="197">
        <f t="shared" si="57"/>
        <v>288.56200000000001</v>
      </c>
      <c r="BJ43" s="198">
        <f t="shared" si="25"/>
        <v>6.327</v>
      </c>
      <c r="BK43" s="197"/>
      <c r="BL43" s="195">
        <v>6.327</v>
      </c>
      <c r="BM43" s="198">
        <f t="shared" si="26"/>
        <v>160.68</v>
      </c>
      <c r="BN43" s="197"/>
      <c r="BO43" s="195">
        <v>160.68</v>
      </c>
      <c r="BP43" s="198">
        <f t="shared" si="27"/>
        <v>0</v>
      </c>
      <c r="BQ43" s="197"/>
      <c r="BR43" s="195"/>
      <c r="BS43" s="200">
        <f t="shared" si="28"/>
        <v>167.00700000000001</v>
      </c>
      <c r="BT43" s="200"/>
      <c r="BU43" s="120">
        <f t="shared" si="58"/>
        <v>167.00700000000001</v>
      </c>
      <c r="BV43" s="200">
        <f t="shared" si="29"/>
        <v>455.56900000000002</v>
      </c>
      <c r="BW43" s="200"/>
      <c r="BX43" s="120">
        <f t="shared" si="59"/>
        <v>455.56900000000002</v>
      </c>
      <c r="BY43" s="122">
        <f t="shared" si="51"/>
        <v>4.6063599595551059</v>
      </c>
    </row>
    <row r="44" spans="2:81" ht="18.600000000000001" customHeight="1" x14ac:dyDescent="0.25">
      <c r="B44" s="796" t="s">
        <v>74</v>
      </c>
      <c r="C44" s="898" t="s">
        <v>75</v>
      </c>
      <c r="D44" s="616" t="s">
        <v>36</v>
      </c>
      <c r="E44" s="202">
        <f t="shared" si="0"/>
        <v>5.9939999999999998</v>
      </c>
      <c r="F44" s="39">
        <f t="shared" si="1"/>
        <v>0.23499999999999999</v>
      </c>
      <c r="G44" s="40">
        <f t="shared" si="47"/>
        <v>3.920587253920587E-2</v>
      </c>
      <c r="H44" s="42">
        <f t="shared" si="3"/>
        <v>0.64800000000000002</v>
      </c>
      <c r="I44" s="42">
        <f t="shared" si="4"/>
        <v>0.88300000000000001</v>
      </c>
      <c r="J44" s="40">
        <f t="shared" si="48"/>
        <v>0.14731398064731399</v>
      </c>
      <c r="K44" s="42">
        <f t="shared" si="6"/>
        <v>3.6930000000000001</v>
      </c>
      <c r="L44" s="42">
        <f t="shared" si="7"/>
        <v>4.5760000000000005</v>
      </c>
      <c r="M44" s="40">
        <f t="shared" si="49"/>
        <v>0.76343009676343021</v>
      </c>
      <c r="N44" s="42">
        <f t="shared" si="9"/>
        <v>1.6060000000000001</v>
      </c>
      <c r="O44" s="42">
        <f t="shared" si="32"/>
        <v>6.1820000000000004</v>
      </c>
      <c r="P44" s="40">
        <f t="shared" si="50"/>
        <v>1.0313646980313649</v>
      </c>
      <c r="Q44" s="203">
        <f t="shared" si="10"/>
        <v>5.9939999999999998</v>
      </c>
      <c r="R44" s="45">
        <v>0</v>
      </c>
      <c r="S44" s="622">
        <v>5.9939999999999998</v>
      </c>
      <c r="T44" s="204">
        <f t="shared" si="11"/>
        <v>0</v>
      </c>
      <c r="U44" s="47">
        <v>0</v>
      </c>
      <c r="V44" s="48"/>
      <c r="W44" s="204">
        <f t="shared" si="12"/>
        <v>0</v>
      </c>
      <c r="X44" s="47">
        <v>0</v>
      </c>
      <c r="Y44" s="48"/>
      <c r="Z44" s="204">
        <f t="shared" si="13"/>
        <v>0.23499999999999999</v>
      </c>
      <c r="AA44" s="47">
        <v>0</v>
      </c>
      <c r="AB44" s="48">
        <v>0.23499999999999999</v>
      </c>
      <c r="AC44" s="205">
        <f t="shared" si="14"/>
        <v>0.23499999999999999</v>
      </c>
      <c r="AD44" s="206">
        <v>0</v>
      </c>
      <c r="AE44" s="207">
        <f t="shared" si="53"/>
        <v>0.23499999999999999</v>
      </c>
      <c r="AF44" s="205">
        <f t="shared" si="15"/>
        <v>0</v>
      </c>
      <c r="AG44" s="208">
        <v>0</v>
      </c>
      <c r="AH44" s="48"/>
      <c r="AI44" s="205">
        <f t="shared" si="16"/>
        <v>0</v>
      </c>
      <c r="AJ44" s="208">
        <v>0</v>
      </c>
      <c r="AK44" s="48">
        <v>0</v>
      </c>
      <c r="AL44" s="205">
        <f t="shared" si="17"/>
        <v>0.64800000000000002</v>
      </c>
      <c r="AM44" s="208">
        <v>0</v>
      </c>
      <c r="AN44" s="48">
        <v>0.64800000000000002</v>
      </c>
      <c r="AO44" s="205">
        <f t="shared" si="18"/>
        <v>0.64800000000000002</v>
      </c>
      <c r="AP44" s="206">
        <v>0</v>
      </c>
      <c r="AQ44" s="207">
        <f t="shared" si="54"/>
        <v>0.64800000000000002</v>
      </c>
      <c r="AR44" s="205">
        <f t="shared" si="52"/>
        <v>0.88300000000000001</v>
      </c>
      <c r="AS44" s="206">
        <v>0</v>
      </c>
      <c r="AT44" s="207">
        <f t="shared" si="55"/>
        <v>0.88300000000000001</v>
      </c>
      <c r="AU44" s="205">
        <f t="shared" si="20"/>
        <v>0</v>
      </c>
      <c r="AV44" s="208">
        <v>0</v>
      </c>
      <c r="AW44" s="49">
        <v>0</v>
      </c>
      <c r="AX44" s="205">
        <f t="shared" si="21"/>
        <v>1.298</v>
      </c>
      <c r="AY44" s="208">
        <v>0</v>
      </c>
      <c r="AZ44" s="48">
        <v>1.298</v>
      </c>
      <c r="BA44" s="205">
        <f t="shared" si="22"/>
        <v>2.395</v>
      </c>
      <c r="BB44" s="208">
        <v>0</v>
      </c>
      <c r="BC44" s="48">
        <v>2.395</v>
      </c>
      <c r="BD44" s="205">
        <f t="shared" si="23"/>
        <v>3.6930000000000001</v>
      </c>
      <c r="BE44" s="206">
        <v>0</v>
      </c>
      <c r="BF44" s="207">
        <f t="shared" si="56"/>
        <v>3.6930000000000001</v>
      </c>
      <c r="BG44" s="205">
        <f t="shared" si="24"/>
        <v>4.5760000000000005</v>
      </c>
      <c r="BH44" s="206">
        <v>0</v>
      </c>
      <c r="BI44" s="207">
        <f t="shared" si="57"/>
        <v>4.5760000000000005</v>
      </c>
      <c r="BJ44" s="205">
        <f t="shared" si="25"/>
        <v>0.45400000000000001</v>
      </c>
      <c r="BK44" s="208">
        <v>0</v>
      </c>
      <c r="BL44" s="48">
        <v>0.45400000000000001</v>
      </c>
      <c r="BM44" s="205">
        <f t="shared" si="26"/>
        <v>0.13400000000000001</v>
      </c>
      <c r="BN44" s="208">
        <v>0</v>
      </c>
      <c r="BO44" s="48">
        <v>0.13400000000000001</v>
      </c>
      <c r="BP44" s="205">
        <f t="shared" si="27"/>
        <v>1.018</v>
      </c>
      <c r="BQ44" s="208">
        <v>0</v>
      </c>
      <c r="BR44" s="48">
        <v>1.018</v>
      </c>
      <c r="BS44" s="209">
        <f t="shared" si="28"/>
        <v>1.6060000000000001</v>
      </c>
      <c r="BT44" s="210">
        <v>0</v>
      </c>
      <c r="BU44" s="51">
        <f t="shared" si="58"/>
        <v>1.6060000000000001</v>
      </c>
      <c r="BV44" s="209">
        <f t="shared" si="29"/>
        <v>6.1820000000000004</v>
      </c>
      <c r="BW44" s="210">
        <v>0</v>
      </c>
      <c r="BX44" s="51">
        <f t="shared" si="59"/>
        <v>6.1820000000000004</v>
      </c>
      <c r="BY44" s="54">
        <f t="shared" si="51"/>
        <v>1.0313646980313649</v>
      </c>
    </row>
    <row r="45" spans="2:81" ht="19.2" customHeight="1" x14ac:dyDescent="0.25">
      <c r="B45" s="832"/>
      <c r="C45" s="899"/>
      <c r="D45" s="74" t="s">
        <v>76</v>
      </c>
      <c r="E45" s="186">
        <f t="shared" si="0"/>
        <v>48</v>
      </c>
      <c r="F45" s="75">
        <f t="shared" si="1"/>
        <v>3</v>
      </c>
      <c r="G45" s="76">
        <f t="shared" si="47"/>
        <v>6.25E-2</v>
      </c>
      <c r="H45" s="78">
        <f t="shared" si="3"/>
        <v>5</v>
      </c>
      <c r="I45" s="78">
        <f t="shared" si="4"/>
        <v>8</v>
      </c>
      <c r="J45" s="76">
        <f t="shared" si="48"/>
        <v>0.16666666666666666</v>
      </c>
      <c r="K45" s="78">
        <f t="shared" si="6"/>
        <v>20</v>
      </c>
      <c r="L45" s="78">
        <f t="shared" si="7"/>
        <v>28</v>
      </c>
      <c r="M45" s="76">
        <f t="shared" si="49"/>
        <v>0.58333333333333337</v>
      </c>
      <c r="N45" s="78">
        <f t="shared" si="9"/>
        <v>22</v>
      </c>
      <c r="O45" s="78">
        <f t="shared" si="32"/>
        <v>50</v>
      </c>
      <c r="P45" s="76">
        <f t="shared" si="50"/>
        <v>1.0416666666666667</v>
      </c>
      <c r="Q45" s="211">
        <f t="shared" si="10"/>
        <v>48</v>
      </c>
      <c r="R45" s="92">
        <v>0</v>
      </c>
      <c r="S45" s="625">
        <v>48</v>
      </c>
      <c r="T45" s="212">
        <f t="shared" si="11"/>
        <v>0</v>
      </c>
      <c r="U45" s="94">
        <v>0</v>
      </c>
      <c r="V45" s="95"/>
      <c r="W45" s="212">
        <f t="shared" si="12"/>
        <v>0</v>
      </c>
      <c r="X45" s="94">
        <v>0</v>
      </c>
      <c r="Y45" s="95"/>
      <c r="Z45" s="212">
        <f t="shared" si="13"/>
        <v>3</v>
      </c>
      <c r="AA45" s="94">
        <v>0</v>
      </c>
      <c r="AB45" s="95">
        <v>3</v>
      </c>
      <c r="AC45" s="213">
        <f t="shared" si="14"/>
        <v>3</v>
      </c>
      <c r="AD45" s="190">
        <v>0</v>
      </c>
      <c r="AE45" s="189">
        <f t="shared" si="53"/>
        <v>3</v>
      </c>
      <c r="AF45" s="213">
        <f t="shared" si="15"/>
        <v>0</v>
      </c>
      <c r="AG45" s="189">
        <v>0</v>
      </c>
      <c r="AH45" s="95"/>
      <c r="AI45" s="213">
        <f t="shared" si="16"/>
        <v>0</v>
      </c>
      <c r="AJ45" s="189">
        <v>0</v>
      </c>
      <c r="AK45" s="95">
        <v>0</v>
      </c>
      <c r="AL45" s="213">
        <f t="shared" si="17"/>
        <v>5</v>
      </c>
      <c r="AM45" s="189">
        <v>0</v>
      </c>
      <c r="AN45" s="95">
        <v>5</v>
      </c>
      <c r="AO45" s="213">
        <f>AP45+AQ45</f>
        <v>5</v>
      </c>
      <c r="AP45" s="190">
        <v>0</v>
      </c>
      <c r="AQ45" s="189">
        <f t="shared" si="54"/>
        <v>5</v>
      </c>
      <c r="AR45" s="213">
        <f t="shared" si="52"/>
        <v>8</v>
      </c>
      <c r="AS45" s="190">
        <v>0</v>
      </c>
      <c r="AT45" s="189">
        <f t="shared" si="55"/>
        <v>8</v>
      </c>
      <c r="AU45" s="213">
        <f t="shared" si="20"/>
        <v>0</v>
      </c>
      <c r="AV45" s="189">
        <v>0</v>
      </c>
      <c r="AW45" s="96">
        <v>0</v>
      </c>
      <c r="AX45" s="213">
        <f t="shared" si="21"/>
        <v>7</v>
      </c>
      <c r="AY45" s="189">
        <v>0</v>
      </c>
      <c r="AZ45" s="95">
        <v>7</v>
      </c>
      <c r="BA45" s="213">
        <f t="shared" si="22"/>
        <v>13</v>
      </c>
      <c r="BB45" s="189">
        <v>0</v>
      </c>
      <c r="BC45" s="95">
        <v>13</v>
      </c>
      <c r="BD45" s="213">
        <f t="shared" si="23"/>
        <v>20</v>
      </c>
      <c r="BE45" s="190">
        <v>0</v>
      </c>
      <c r="BF45" s="189">
        <f t="shared" si="56"/>
        <v>20</v>
      </c>
      <c r="BG45" s="213">
        <f t="shared" si="24"/>
        <v>28</v>
      </c>
      <c r="BH45" s="190">
        <v>0</v>
      </c>
      <c r="BI45" s="189">
        <f t="shared" si="57"/>
        <v>28</v>
      </c>
      <c r="BJ45" s="213">
        <f t="shared" si="25"/>
        <v>6</v>
      </c>
      <c r="BK45" s="189">
        <v>0</v>
      </c>
      <c r="BL45" s="95">
        <v>6</v>
      </c>
      <c r="BM45" s="213">
        <f t="shared" si="26"/>
        <v>2</v>
      </c>
      <c r="BN45" s="189">
        <v>0</v>
      </c>
      <c r="BO45" s="95">
        <v>2</v>
      </c>
      <c r="BP45" s="213">
        <f t="shared" si="27"/>
        <v>14</v>
      </c>
      <c r="BQ45" s="189">
        <v>0</v>
      </c>
      <c r="BR45" s="95">
        <v>14</v>
      </c>
      <c r="BS45" s="86">
        <f t="shared" si="28"/>
        <v>22</v>
      </c>
      <c r="BT45" s="87">
        <v>0</v>
      </c>
      <c r="BU45" s="88">
        <f t="shared" si="58"/>
        <v>22</v>
      </c>
      <c r="BV45" s="86">
        <f t="shared" si="29"/>
        <v>50</v>
      </c>
      <c r="BW45" s="87">
        <v>0</v>
      </c>
      <c r="BX45" s="88">
        <f t="shared" si="59"/>
        <v>50</v>
      </c>
      <c r="BY45" s="90">
        <f t="shared" si="51"/>
        <v>1.0416666666666667</v>
      </c>
    </row>
    <row r="46" spans="2:81" ht="19.2" customHeight="1" thickBot="1" x14ac:dyDescent="0.3">
      <c r="B46" s="797"/>
      <c r="C46" s="900"/>
      <c r="D46" s="617" t="s">
        <v>32</v>
      </c>
      <c r="E46" s="214">
        <f t="shared" si="0"/>
        <v>8610.58</v>
      </c>
      <c r="F46" s="161">
        <f t="shared" si="1"/>
        <v>318.33499999999998</v>
      </c>
      <c r="G46" s="108">
        <f t="shared" si="47"/>
        <v>3.6970215711369034E-2</v>
      </c>
      <c r="H46" s="110">
        <f t="shared" si="3"/>
        <v>918.19500000000005</v>
      </c>
      <c r="I46" s="110">
        <f t="shared" si="4"/>
        <v>1236.53</v>
      </c>
      <c r="J46" s="108">
        <f t="shared" si="48"/>
        <v>0.14360588949873296</v>
      </c>
      <c r="K46" s="110">
        <f t="shared" si="6"/>
        <v>4696.0119999999997</v>
      </c>
      <c r="L46" s="110">
        <f t="shared" si="7"/>
        <v>5932.5419999999995</v>
      </c>
      <c r="M46" s="108">
        <f t="shared" si="49"/>
        <v>0.68898285597485875</v>
      </c>
      <c r="N46" s="110">
        <f t="shared" si="9"/>
        <v>2265.1319999999996</v>
      </c>
      <c r="O46" s="110">
        <f t="shared" si="32"/>
        <v>8197.6739999999991</v>
      </c>
      <c r="P46" s="108">
        <f t="shared" si="50"/>
        <v>0.95204666816869465</v>
      </c>
      <c r="Q46" s="215">
        <f t="shared" si="10"/>
        <v>8610.58</v>
      </c>
      <c r="R46" s="163">
        <v>0</v>
      </c>
      <c r="S46" s="626">
        <v>8610.58</v>
      </c>
      <c r="T46" s="216">
        <f t="shared" si="11"/>
        <v>0</v>
      </c>
      <c r="U46" s="165">
        <v>0</v>
      </c>
      <c r="V46" s="99"/>
      <c r="W46" s="216">
        <f t="shared" si="12"/>
        <v>0</v>
      </c>
      <c r="X46" s="165">
        <v>0</v>
      </c>
      <c r="Y46" s="99"/>
      <c r="Z46" s="216">
        <f t="shared" si="13"/>
        <v>318.33499999999998</v>
      </c>
      <c r="AA46" s="165">
        <v>0</v>
      </c>
      <c r="AB46" s="99">
        <v>318.33499999999998</v>
      </c>
      <c r="AC46" s="217">
        <f t="shared" si="14"/>
        <v>318.33499999999998</v>
      </c>
      <c r="AD46" s="218">
        <v>0</v>
      </c>
      <c r="AE46" s="199">
        <f t="shared" si="53"/>
        <v>318.33499999999998</v>
      </c>
      <c r="AF46" s="217">
        <f t="shared" si="15"/>
        <v>0</v>
      </c>
      <c r="AG46" s="219">
        <v>0</v>
      </c>
      <c r="AH46" s="99"/>
      <c r="AI46" s="217">
        <f t="shared" si="16"/>
        <v>0</v>
      </c>
      <c r="AJ46" s="219">
        <v>0</v>
      </c>
      <c r="AK46" s="99"/>
      <c r="AL46" s="217">
        <f t="shared" si="17"/>
        <v>918.19500000000005</v>
      </c>
      <c r="AM46" s="219">
        <v>0</v>
      </c>
      <c r="AN46" s="99">
        <v>918.19500000000005</v>
      </c>
      <c r="AO46" s="217">
        <f t="shared" si="18"/>
        <v>918.19500000000005</v>
      </c>
      <c r="AP46" s="218">
        <v>0</v>
      </c>
      <c r="AQ46" s="199">
        <f t="shared" si="54"/>
        <v>918.19500000000005</v>
      </c>
      <c r="AR46" s="217">
        <f t="shared" si="52"/>
        <v>1236.53</v>
      </c>
      <c r="AS46" s="218">
        <v>0</v>
      </c>
      <c r="AT46" s="199">
        <f t="shared" si="55"/>
        <v>1236.53</v>
      </c>
      <c r="AU46" s="217">
        <f t="shared" si="20"/>
        <v>0</v>
      </c>
      <c r="AV46" s="219">
        <v>0</v>
      </c>
      <c r="AW46" s="100">
        <v>0</v>
      </c>
      <c r="AX46" s="217">
        <f t="shared" si="21"/>
        <v>1646.019</v>
      </c>
      <c r="AY46" s="219">
        <v>0</v>
      </c>
      <c r="AZ46" s="99">
        <v>1646.019</v>
      </c>
      <c r="BA46" s="217">
        <f t="shared" si="22"/>
        <v>3049.9929999999999</v>
      </c>
      <c r="BB46" s="219">
        <v>0</v>
      </c>
      <c r="BC46" s="99">
        <v>3049.9929999999999</v>
      </c>
      <c r="BD46" s="217">
        <f t="shared" si="23"/>
        <v>4696.0119999999997</v>
      </c>
      <c r="BE46" s="218">
        <v>0</v>
      </c>
      <c r="BF46" s="199">
        <f t="shared" si="56"/>
        <v>4696.0119999999997</v>
      </c>
      <c r="BG46" s="217">
        <f t="shared" si="24"/>
        <v>5932.5419999999995</v>
      </c>
      <c r="BH46" s="218">
        <v>0</v>
      </c>
      <c r="BI46" s="199">
        <f t="shared" si="57"/>
        <v>5932.5419999999995</v>
      </c>
      <c r="BJ46" s="217">
        <f t="shared" si="25"/>
        <v>671.68899999999996</v>
      </c>
      <c r="BK46" s="219">
        <v>0</v>
      </c>
      <c r="BL46" s="99">
        <v>671.68899999999996</v>
      </c>
      <c r="BM46" s="217">
        <f t="shared" si="26"/>
        <v>209.333</v>
      </c>
      <c r="BN46" s="219">
        <v>0</v>
      </c>
      <c r="BO46" s="99">
        <v>209.333</v>
      </c>
      <c r="BP46" s="217">
        <f t="shared" si="27"/>
        <v>1384.11</v>
      </c>
      <c r="BQ46" s="219">
        <v>0</v>
      </c>
      <c r="BR46" s="99">
        <v>1384.11</v>
      </c>
      <c r="BS46" s="220">
        <f t="shared" si="28"/>
        <v>2265.1319999999996</v>
      </c>
      <c r="BT46" s="221">
        <v>0</v>
      </c>
      <c r="BU46" s="120">
        <f t="shared" si="58"/>
        <v>2265.1319999999996</v>
      </c>
      <c r="BV46" s="220">
        <f t="shared" si="29"/>
        <v>8197.6739999999991</v>
      </c>
      <c r="BW46" s="221">
        <v>0</v>
      </c>
      <c r="BX46" s="119">
        <f t="shared" si="59"/>
        <v>8197.6739999999991</v>
      </c>
      <c r="BY46" s="122">
        <f t="shared" si="51"/>
        <v>0.95204666816869465</v>
      </c>
    </row>
    <row r="47" spans="2:81" ht="27.6" customHeight="1" x14ac:dyDescent="0.25">
      <c r="B47" s="796" t="s">
        <v>77</v>
      </c>
      <c r="C47" s="909" t="s">
        <v>78</v>
      </c>
      <c r="D47" s="616" t="s">
        <v>36</v>
      </c>
      <c r="E47" s="202">
        <f t="shared" si="0"/>
        <v>0</v>
      </c>
      <c r="F47" s="39">
        <f t="shared" si="1"/>
        <v>0</v>
      </c>
      <c r="G47" s="40"/>
      <c r="H47" s="42">
        <f t="shared" si="3"/>
        <v>0</v>
      </c>
      <c r="I47" s="42">
        <f t="shared" si="4"/>
        <v>0</v>
      </c>
      <c r="J47" s="40">
        <v>0</v>
      </c>
      <c r="K47" s="42">
        <f t="shared" si="6"/>
        <v>0.13500000000000001</v>
      </c>
      <c r="L47" s="42">
        <f t="shared" si="7"/>
        <v>0.13500000000000001</v>
      </c>
      <c r="M47" s="40"/>
      <c r="N47" s="42">
        <f t="shared" si="9"/>
        <v>3.6999999999999998E-2</v>
      </c>
      <c r="O47" s="42">
        <f t="shared" si="32"/>
        <v>0.17200000000000001</v>
      </c>
      <c r="P47" s="40"/>
      <c r="Q47" s="44">
        <f t="shared" si="10"/>
        <v>0</v>
      </c>
      <c r="R47" s="45">
        <v>0</v>
      </c>
      <c r="S47" s="622"/>
      <c r="T47" s="46">
        <f t="shared" si="11"/>
        <v>0</v>
      </c>
      <c r="U47" s="47">
        <v>0</v>
      </c>
      <c r="V47" s="48">
        <v>0</v>
      </c>
      <c r="W47" s="46">
        <f t="shared" si="12"/>
        <v>0</v>
      </c>
      <c r="X47" s="47">
        <v>0</v>
      </c>
      <c r="Y47" s="48">
        <v>0</v>
      </c>
      <c r="Z47" s="46">
        <f t="shared" si="13"/>
        <v>0</v>
      </c>
      <c r="AA47" s="47">
        <v>0</v>
      </c>
      <c r="AB47" s="48">
        <v>0</v>
      </c>
      <c r="AC47" s="222">
        <f t="shared" si="14"/>
        <v>0</v>
      </c>
      <c r="AD47" s="223">
        <v>0</v>
      </c>
      <c r="AE47" s="207">
        <f t="shared" si="53"/>
        <v>0</v>
      </c>
      <c r="AF47" s="222">
        <f t="shared" si="15"/>
        <v>0</v>
      </c>
      <c r="AG47" s="207">
        <v>0</v>
      </c>
      <c r="AH47" s="48">
        <v>0</v>
      </c>
      <c r="AI47" s="222">
        <f t="shared" si="16"/>
        <v>0</v>
      </c>
      <c r="AJ47" s="207">
        <v>0</v>
      </c>
      <c r="AK47" s="48">
        <v>0</v>
      </c>
      <c r="AL47" s="222">
        <f t="shared" si="17"/>
        <v>0</v>
      </c>
      <c r="AM47" s="207">
        <v>0</v>
      </c>
      <c r="AN47" s="48">
        <v>0</v>
      </c>
      <c r="AO47" s="222">
        <f t="shared" si="18"/>
        <v>0</v>
      </c>
      <c r="AP47" s="223">
        <v>0</v>
      </c>
      <c r="AQ47" s="207">
        <f t="shared" si="54"/>
        <v>0</v>
      </c>
      <c r="AR47" s="222">
        <f t="shared" si="52"/>
        <v>0</v>
      </c>
      <c r="AS47" s="223">
        <v>0</v>
      </c>
      <c r="AT47" s="207">
        <f t="shared" si="55"/>
        <v>0</v>
      </c>
      <c r="AU47" s="222">
        <f t="shared" si="20"/>
        <v>0</v>
      </c>
      <c r="AV47" s="207">
        <v>0</v>
      </c>
      <c r="AW47" s="49">
        <v>0</v>
      </c>
      <c r="AX47" s="222">
        <f t="shared" si="21"/>
        <v>0</v>
      </c>
      <c r="AY47" s="207">
        <v>0</v>
      </c>
      <c r="AZ47" s="48">
        <v>0</v>
      </c>
      <c r="BA47" s="222">
        <f t="shared" si="22"/>
        <v>0.13500000000000001</v>
      </c>
      <c r="BB47" s="207">
        <v>0</v>
      </c>
      <c r="BC47" s="48">
        <v>0.13500000000000001</v>
      </c>
      <c r="BD47" s="222">
        <f t="shared" si="23"/>
        <v>0.13500000000000001</v>
      </c>
      <c r="BE47" s="223">
        <v>0</v>
      </c>
      <c r="BF47" s="207">
        <f t="shared" si="56"/>
        <v>0.13500000000000001</v>
      </c>
      <c r="BG47" s="222">
        <f t="shared" si="24"/>
        <v>0.13500000000000001</v>
      </c>
      <c r="BH47" s="223">
        <v>0</v>
      </c>
      <c r="BI47" s="207">
        <f t="shared" si="57"/>
        <v>0.13500000000000001</v>
      </c>
      <c r="BJ47" s="222">
        <f t="shared" si="25"/>
        <v>0</v>
      </c>
      <c r="BK47" s="207">
        <v>0</v>
      </c>
      <c r="BL47" s="48"/>
      <c r="BM47" s="222">
        <f t="shared" si="26"/>
        <v>3.6999999999999998E-2</v>
      </c>
      <c r="BN47" s="207">
        <v>0</v>
      </c>
      <c r="BO47" s="48">
        <v>3.6999999999999998E-2</v>
      </c>
      <c r="BP47" s="222">
        <f t="shared" si="27"/>
        <v>0</v>
      </c>
      <c r="BQ47" s="207">
        <v>0</v>
      </c>
      <c r="BR47" s="48"/>
      <c r="BS47" s="224">
        <f t="shared" si="28"/>
        <v>3.6999999999999998E-2</v>
      </c>
      <c r="BT47" s="225">
        <v>0</v>
      </c>
      <c r="BU47" s="51">
        <f t="shared" si="58"/>
        <v>3.6999999999999998E-2</v>
      </c>
      <c r="BV47" s="224">
        <f t="shared" si="29"/>
        <v>0.17200000000000001</v>
      </c>
      <c r="BW47" s="225">
        <v>0</v>
      </c>
      <c r="BX47" s="51">
        <f t="shared" si="59"/>
        <v>0.17200000000000001</v>
      </c>
      <c r="BY47" s="193"/>
    </row>
    <row r="48" spans="2:81" ht="25.8" customHeight="1" thickBot="1" x14ac:dyDescent="0.3">
      <c r="B48" s="797"/>
      <c r="C48" s="910"/>
      <c r="D48" s="617" t="s">
        <v>32</v>
      </c>
      <c r="E48" s="214">
        <f t="shared" si="0"/>
        <v>0</v>
      </c>
      <c r="F48" s="161">
        <f t="shared" si="1"/>
        <v>0</v>
      </c>
      <c r="G48" s="108"/>
      <c r="H48" s="110">
        <f t="shared" si="3"/>
        <v>0</v>
      </c>
      <c r="I48" s="110">
        <f t="shared" si="4"/>
        <v>0</v>
      </c>
      <c r="J48" s="108">
        <v>0</v>
      </c>
      <c r="K48" s="110">
        <f t="shared" si="6"/>
        <v>174.86099999999999</v>
      </c>
      <c r="L48" s="110">
        <f t="shared" si="7"/>
        <v>174.86099999999999</v>
      </c>
      <c r="M48" s="108"/>
      <c r="N48" s="110">
        <f t="shared" si="9"/>
        <v>10.502000000000001</v>
      </c>
      <c r="O48" s="110">
        <f t="shared" si="32"/>
        <v>185.363</v>
      </c>
      <c r="P48" s="108"/>
      <c r="Q48" s="162">
        <f t="shared" si="10"/>
        <v>0</v>
      </c>
      <c r="R48" s="163">
        <v>0</v>
      </c>
      <c r="S48" s="626">
        <f>S47*748.57</f>
        <v>0</v>
      </c>
      <c r="T48" s="164">
        <f t="shared" si="11"/>
        <v>0</v>
      </c>
      <c r="U48" s="165">
        <v>0</v>
      </c>
      <c r="V48" s="99">
        <v>0</v>
      </c>
      <c r="W48" s="164">
        <f t="shared" si="12"/>
        <v>0</v>
      </c>
      <c r="X48" s="165">
        <v>0</v>
      </c>
      <c r="Y48" s="99">
        <v>0</v>
      </c>
      <c r="Z48" s="164">
        <f t="shared" si="13"/>
        <v>0</v>
      </c>
      <c r="AA48" s="165">
        <v>0</v>
      </c>
      <c r="AB48" s="99">
        <v>0</v>
      </c>
      <c r="AC48" s="226">
        <f t="shared" si="14"/>
        <v>0</v>
      </c>
      <c r="AD48" s="198">
        <v>0</v>
      </c>
      <c r="AE48" s="199">
        <f t="shared" si="53"/>
        <v>0</v>
      </c>
      <c r="AF48" s="226">
        <f t="shared" si="15"/>
        <v>0</v>
      </c>
      <c r="AG48" s="197">
        <v>0</v>
      </c>
      <c r="AH48" s="99">
        <v>0</v>
      </c>
      <c r="AI48" s="226">
        <f t="shared" si="16"/>
        <v>0</v>
      </c>
      <c r="AJ48" s="197">
        <v>0</v>
      </c>
      <c r="AK48" s="99">
        <v>0</v>
      </c>
      <c r="AL48" s="226">
        <f t="shared" si="17"/>
        <v>0</v>
      </c>
      <c r="AM48" s="197">
        <v>0</v>
      </c>
      <c r="AN48" s="99">
        <v>0</v>
      </c>
      <c r="AO48" s="226">
        <f t="shared" si="18"/>
        <v>0</v>
      </c>
      <c r="AP48" s="198">
        <v>0</v>
      </c>
      <c r="AQ48" s="199">
        <f t="shared" si="54"/>
        <v>0</v>
      </c>
      <c r="AR48" s="226">
        <f t="shared" si="52"/>
        <v>0</v>
      </c>
      <c r="AS48" s="198">
        <v>0</v>
      </c>
      <c r="AT48" s="197">
        <f t="shared" si="55"/>
        <v>0</v>
      </c>
      <c r="AU48" s="226">
        <f t="shared" si="20"/>
        <v>0</v>
      </c>
      <c r="AV48" s="197">
        <v>0</v>
      </c>
      <c r="AW48" s="100">
        <v>0</v>
      </c>
      <c r="AX48" s="226">
        <f t="shared" si="21"/>
        <v>0</v>
      </c>
      <c r="AY48" s="197">
        <v>0</v>
      </c>
      <c r="AZ48" s="99">
        <v>0</v>
      </c>
      <c r="BA48" s="226">
        <f t="shared" si="22"/>
        <v>174.86099999999999</v>
      </c>
      <c r="BB48" s="197">
        <v>0</v>
      </c>
      <c r="BC48" s="99">
        <v>174.86099999999999</v>
      </c>
      <c r="BD48" s="226">
        <f t="shared" si="23"/>
        <v>174.86099999999999</v>
      </c>
      <c r="BE48" s="198">
        <v>0</v>
      </c>
      <c r="BF48" s="199">
        <f t="shared" si="56"/>
        <v>174.86099999999999</v>
      </c>
      <c r="BG48" s="226">
        <f t="shared" si="24"/>
        <v>174.86099999999999</v>
      </c>
      <c r="BH48" s="198">
        <v>0</v>
      </c>
      <c r="BI48" s="197">
        <f t="shared" si="57"/>
        <v>174.86099999999999</v>
      </c>
      <c r="BJ48" s="226">
        <f t="shared" si="25"/>
        <v>0</v>
      </c>
      <c r="BK48" s="197">
        <v>0</v>
      </c>
      <c r="BL48" s="99"/>
      <c r="BM48" s="226">
        <f t="shared" si="26"/>
        <v>10.502000000000001</v>
      </c>
      <c r="BN48" s="197">
        <v>0</v>
      </c>
      <c r="BO48" s="99">
        <v>10.502000000000001</v>
      </c>
      <c r="BP48" s="226">
        <f t="shared" si="27"/>
        <v>0</v>
      </c>
      <c r="BQ48" s="197">
        <v>0</v>
      </c>
      <c r="BR48" s="99"/>
      <c r="BS48" s="227">
        <f t="shared" si="28"/>
        <v>10.502000000000001</v>
      </c>
      <c r="BT48" s="200">
        <v>0</v>
      </c>
      <c r="BU48" s="120">
        <f t="shared" si="58"/>
        <v>10.502000000000001</v>
      </c>
      <c r="BV48" s="227">
        <f t="shared" si="29"/>
        <v>185.363</v>
      </c>
      <c r="BW48" s="200">
        <v>0</v>
      </c>
      <c r="BX48" s="152">
        <f t="shared" si="59"/>
        <v>185.363</v>
      </c>
      <c r="BY48" s="228"/>
    </row>
    <row r="49" spans="2:77" ht="20.25" customHeight="1" x14ac:dyDescent="0.25">
      <c r="B49" s="796" t="s">
        <v>79</v>
      </c>
      <c r="C49" s="909" t="s">
        <v>80</v>
      </c>
      <c r="D49" s="618" t="s">
        <v>36</v>
      </c>
      <c r="E49" s="202">
        <f t="shared" si="0"/>
        <v>4.8000000000000001E-2</v>
      </c>
      <c r="F49" s="39">
        <f t="shared" si="1"/>
        <v>0.106</v>
      </c>
      <c r="G49" s="40">
        <f t="shared" si="47"/>
        <v>2.208333333333333</v>
      </c>
      <c r="H49" s="42">
        <f t="shared" si="3"/>
        <v>2.6000000000000002E-2</v>
      </c>
      <c r="I49" s="42">
        <f t="shared" si="4"/>
        <v>0.13200000000000001</v>
      </c>
      <c r="J49" s="40">
        <f t="shared" si="48"/>
        <v>2.75</v>
      </c>
      <c r="K49" s="42">
        <f t="shared" si="6"/>
        <v>1.7000000000000001E-2</v>
      </c>
      <c r="L49" s="42">
        <f t="shared" si="7"/>
        <v>0.14900000000000002</v>
      </c>
      <c r="M49" s="40">
        <f t="shared" si="49"/>
        <v>3.104166666666667</v>
      </c>
      <c r="N49" s="42">
        <f t="shared" si="9"/>
        <v>1.7999999999999999E-2</v>
      </c>
      <c r="O49" s="42">
        <f t="shared" si="32"/>
        <v>0.16700000000000001</v>
      </c>
      <c r="P49" s="40">
        <f t="shared" si="50"/>
        <v>3.479166666666667</v>
      </c>
      <c r="Q49" s="80">
        <f t="shared" si="10"/>
        <v>4.8000000000000001E-2</v>
      </c>
      <c r="R49" s="81">
        <v>0</v>
      </c>
      <c r="S49" s="624">
        <v>4.8000000000000001E-2</v>
      </c>
      <c r="T49" s="82">
        <f t="shared" si="11"/>
        <v>1E-3</v>
      </c>
      <c r="U49" s="83">
        <v>0</v>
      </c>
      <c r="V49" s="84">
        <v>1E-3</v>
      </c>
      <c r="W49" s="82">
        <f t="shared" si="12"/>
        <v>0.105</v>
      </c>
      <c r="X49" s="83">
        <v>0</v>
      </c>
      <c r="Y49" s="84">
        <v>0.105</v>
      </c>
      <c r="Z49" s="82">
        <f t="shared" si="13"/>
        <v>0</v>
      </c>
      <c r="AA49" s="83">
        <v>0</v>
      </c>
      <c r="AB49" s="84">
        <v>0</v>
      </c>
      <c r="AC49" s="222">
        <f t="shared" si="14"/>
        <v>0.106</v>
      </c>
      <c r="AD49" s="223">
        <v>0</v>
      </c>
      <c r="AE49" s="207">
        <f t="shared" si="53"/>
        <v>0.106</v>
      </c>
      <c r="AF49" s="222">
        <f t="shared" si="15"/>
        <v>8.9999999999999993E-3</v>
      </c>
      <c r="AG49" s="207">
        <v>0</v>
      </c>
      <c r="AH49" s="84">
        <v>8.9999999999999993E-3</v>
      </c>
      <c r="AI49" s="222">
        <f t="shared" si="16"/>
        <v>3.0000000000000001E-3</v>
      </c>
      <c r="AJ49" s="207">
        <v>0</v>
      </c>
      <c r="AK49" s="84">
        <v>3.0000000000000001E-3</v>
      </c>
      <c r="AL49" s="222">
        <f t="shared" si="17"/>
        <v>1.4E-2</v>
      </c>
      <c r="AM49" s="207">
        <v>0</v>
      </c>
      <c r="AN49" s="84">
        <v>1.4E-2</v>
      </c>
      <c r="AO49" s="222">
        <f t="shared" si="18"/>
        <v>2.6000000000000002E-2</v>
      </c>
      <c r="AP49" s="223">
        <v>0</v>
      </c>
      <c r="AQ49" s="207">
        <f t="shared" si="54"/>
        <v>2.6000000000000002E-2</v>
      </c>
      <c r="AR49" s="222">
        <f t="shared" si="52"/>
        <v>0.13200000000000001</v>
      </c>
      <c r="AS49" s="223">
        <v>0</v>
      </c>
      <c r="AT49" s="207">
        <f t="shared" si="55"/>
        <v>0.13200000000000001</v>
      </c>
      <c r="AU49" s="222">
        <f t="shared" si="20"/>
        <v>0</v>
      </c>
      <c r="AV49" s="207">
        <v>0</v>
      </c>
      <c r="AW49" s="85">
        <v>0</v>
      </c>
      <c r="AX49" s="222">
        <f t="shared" si="21"/>
        <v>1.0999999999999999E-2</v>
      </c>
      <c r="AY49" s="207">
        <v>0</v>
      </c>
      <c r="AZ49" s="84">
        <v>1.0999999999999999E-2</v>
      </c>
      <c r="BA49" s="222">
        <f t="shared" si="22"/>
        <v>6.0000000000000001E-3</v>
      </c>
      <c r="BB49" s="207">
        <v>0</v>
      </c>
      <c r="BC49" s="84">
        <v>6.0000000000000001E-3</v>
      </c>
      <c r="BD49" s="222">
        <f t="shared" si="23"/>
        <v>1.7000000000000001E-2</v>
      </c>
      <c r="BE49" s="223">
        <v>0</v>
      </c>
      <c r="BF49" s="207">
        <f t="shared" si="56"/>
        <v>1.7000000000000001E-2</v>
      </c>
      <c r="BG49" s="222">
        <f t="shared" si="24"/>
        <v>0.14900000000000002</v>
      </c>
      <c r="BH49" s="223">
        <v>0</v>
      </c>
      <c r="BI49" s="187">
        <f t="shared" si="57"/>
        <v>0.14900000000000002</v>
      </c>
      <c r="BJ49" s="222">
        <f t="shared" si="25"/>
        <v>7.0000000000000001E-3</v>
      </c>
      <c r="BK49" s="207">
        <v>0</v>
      </c>
      <c r="BL49" s="84">
        <v>7.0000000000000001E-3</v>
      </c>
      <c r="BM49" s="222">
        <f t="shared" si="26"/>
        <v>1.0999999999999999E-2</v>
      </c>
      <c r="BN49" s="207">
        <v>0</v>
      </c>
      <c r="BO49" s="84">
        <v>1.0999999999999999E-2</v>
      </c>
      <c r="BP49" s="222">
        <f t="shared" si="27"/>
        <v>0</v>
      </c>
      <c r="BQ49" s="207">
        <v>0</v>
      </c>
      <c r="BR49" s="84"/>
      <c r="BS49" s="224">
        <f t="shared" si="28"/>
        <v>1.7999999999999999E-2</v>
      </c>
      <c r="BT49" s="225">
        <v>0</v>
      </c>
      <c r="BU49" s="51">
        <f t="shared" si="58"/>
        <v>1.7999999999999999E-2</v>
      </c>
      <c r="BV49" s="224">
        <f t="shared" si="29"/>
        <v>0.16700000000000001</v>
      </c>
      <c r="BW49" s="225">
        <v>0</v>
      </c>
      <c r="BX49" s="51">
        <f t="shared" si="59"/>
        <v>0.16700000000000001</v>
      </c>
      <c r="BY49" s="54">
        <f>BV49/Q49</f>
        <v>3.479166666666667</v>
      </c>
    </row>
    <row r="50" spans="2:77" ht="23.4" customHeight="1" thickBot="1" x14ac:dyDescent="0.3">
      <c r="B50" s="797"/>
      <c r="C50" s="910"/>
      <c r="D50" s="617" t="s">
        <v>32</v>
      </c>
      <c r="E50" s="214">
        <f t="shared" si="0"/>
        <v>54.143999999999998</v>
      </c>
      <c r="F50" s="161">
        <f t="shared" si="1"/>
        <v>163.506</v>
      </c>
      <c r="G50" s="108">
        <f t="shared" si="47"/>
        <v>3.0198359929078014</v>
      </c>
      <c r="H50" s="110">
        <f t="shared" si="3"/>
        <v>30.718</v>
      </c>
      <c r="I50" s="110">
        <f t="shared" si="4"/>
        <v>194.22399999999999</v>
      </c>
      <c r="J50" s="108">
        <f t="shared" si="48"/>
        <v>3.5871749408983451</v>
      </c>
      <c r="K50" s="110">
        <f t="shared" si="6"/>
        <v>26.808</v>
      </c>
      <c r="L50" s="110">
        <f t="shared" si="7"/>
        <v>221.03199999999998</v>
      </c>
      <c r="M50" s="108">
        <f t="shared" si="49"/>
        <v>4.0822990543735225</v>
      </c>
      <c r="N50" s="110">
        <f t="shared" si="9"/>
        <v>12.281000000000001</v>
      </c>
      <c r="O50" s="110">
        <f t="shared" si="32"/>
        <v>233.31299999999999</v>
      </c>
      <c r="P50" s="108">
        <f t="shared" si="50"/>
        <v>4.3091201241134751</v>
      </c>
      <c r="Q50" s="230">
        <f t="shared" si="10"/>
        <v>54.143999999999998</v>
      </c>
      <c r="R50" s="231">
        <v>0</v>
      </c>
      <c r="S50" s="632">
        <f>S49*1128</f>
        <v>54.143999999999998</v>
      </c>
      <c r="T50" s="232">
        <f t="shared" si="11"/>
        <v>1.194</v>
      </c>
      <c r="U50" s="233">
        <v>0</v>
      </c>
      <c r="V50" s="234">
        <v>1.194</v>
      </c>
      <c r="W50" s="232">
        <f t="shared" si="12"/>
        <v>162.31200000000001</v>
      </c>
      <c r="X50" s="233">
        <v>0</v>
      </c>
      <c r="Y50" s="234">
        <v>162.31200000000001</v>
      </c>
      <c r="Z50" s="232">
        <f t="shared" si="13"/>
        <v>0</v>
      </c>
      <c r="AA50" s="233">
        <v>0</v>
      </c>
      <c r="AB50" s="234">
        <v>0</v>
      </c>
      <c r="AC50" s="226">
        <f t="shared" si="14"/>
        <v>163.506</v>
      </c>
      <c r="AD50" s="198">
        <v>0</v>
      </c>
      <c r="AE50" s="197">
        <f t="shared" si="53"/>
        <v>163.506</v>
      </c>
      <c r="AF50" s="226">
        <f t="shared" si="15"/>
        <v>19.276</v>
      </c>
      <c r="AG50" s="197">
        <v>0</v>
      </c>
      <c r="AH50" s="234">
        <v>19.276</v>
      </c>
      <c r="AI50" s="226">
        <f t="shared" si="16"/>
        <v>7.1870000000000003</v>
      </c>
      <c r="AJ50" s="197">
        <v>0</v>
      </c>
      <c r="AK50" s="234">
        <v>7.1870000000000003</v>
      </c>
      <c r="AL50" s="226">
        <f t="shared" si="17"/>
        <v>4.2549999999999999</v>
      </c>
      <c r="AM50" s="197">
        <v>0</v>
      </c>
      <c r="AN50" s="234">
        <v>4.2549999999999999</v>
      </c>
      <c r="AO50" s="226">
        <f t="shared" si="18"/>
        <v>30.718</v>
      </c>
      <c r="AP50" s="198">
        <v>0</v>
      </c>
      <c r="AQ50" s="197">
        <f t="shared" si="54"/>
        <v>30.718</v>
      </c>
      <c r="AR50" s="226">
        <f t="shared" si="52"/>
        <v>194.22399999999999</v>
      </c>
      <c r="AS50" s="198">
        <v>0</v>
      </c>
      <c r="AT50" s="199">
        <f t="shared" si="55"/>
        <v>194.22399999999999</v>
      </c>
      <c r="AU50" s="226">
        <f t="shared" si="20"/>
        <v>0</v>
      </c>
      <c r="AV50" s="197">
        <v>0</v>
      </c>
      <c r="AW50" s="235">
        <v>0</v>
      </c>
      <c r="AX50" s="226">
        <f t="shared" si="21"/>
        <v>17.95</v>
      </c>
      <c r="AY50" s="197">
        <v>0</v>
      </c>
      <c r="AZ50" s="234">
        <v>17.95</v>
      </c>
      <c r="BA50" s="226">
        <f t="shared" si="22"/>
        <v>8.8580000000000005</v>
      </c>
      <c r="BB50" s="197">
        <v>0</v>
      </c>
      <c r="BC50" s="234">
        <v>8.8580000000000005</v>
      </c>
      <c r="BD50" s="226">
        <f t="shared" si="23"/>
        <v>26.808</v>
      </c>
      <c r="BE50" s="198">
        <v>0</v>
      </c>
      <c r="BF50" s="197">
        <f t="shared" si="56"/>
        <v>26.808</v>
      </c>
      <c r="BG50" s="226">
        <f t="shared" si="24"/>
        <v>221.03199999999998</v>
      </c>
      <c r="BH50" s="198">
        <v>0</v>
      </c>
      <c r="BI50" s="199">
        <f t="shared" si="57"/>
        <v>221.03199999999998</v>
      </c>
      <c r="BJ50" s="226">
        <f t="shared" si="25"/>
        <v>3.0739999999999998</v>
      </c>
      <c r="BK50" s="197">
        <v>0</v>
      </c>
      <c r="BL50" s="234">
        <v>3.0739999999999998</v>
      </c>
      <c r="BM50" s="226">
        <f t="shared" si="26"/>
        <v>9.2070000000000007</v>
      </c>
      <c r="BN50" s="197">
        <v>0</v>
      </c>
      <c r="BO50" s="234">
        <v>9.2070000000000007</v>
      </c>
      <c r="BP50" s="226">
        <f t="shared" si="27"/>
        <v>0</v>
      </c>
      <c r="BQ50" s="197">
        <v>0</v>
      </c>
      <c r="BR50" s="234"/>
      <c r="BS50" s="227">
        <f t="shared" si="28"/>
        <v>12.281000000000001</v>
      </c>
      <c r="BT50" s="200">
        <v>0</v>
      </c>
      <c r="BU50" s="119">
        <f t="shared" si="58"/>
        <v>12.281000000000001</v>
      </c>
      <c r="BV50" s="227">
        <f t="shared" si="29"/>
        <v>233.31299999999999</v>
      </c>
      <c r="BW50" s="200">
        <v>0</v>
      </c>
      <c r="BX50" s="152">
        <f t="shared" si="59"/>
        <v>233.31299999999999</v>
      </c>
      <c r="BY50" s="122">
        <f>BV50/Q50</f>
        <v>4.3091201241134751</v>
      </c>
    </row>
    <row r="51" spans="2:77" ht="17.25" customHeight="1" x14ac:dyDescent="0.25">
      <c r="B51" s="821" t="s">
        <v>81</v>
      </c>
      <c r="C51" s="898" t="s">
        <v>82</v>
      </c>
      <c r="D51" s="618" t="s">
        <v>57</v>
      </c>
      <c r="E51" s="202">
        <f t="shared" si="0"/>
        <v>112</v>
      </c>
      <c r="F51" s="39">
        <f t="shared" si="1"/>
        <v>18</v>
      </c>
      <c r="G51" s="236">
        <f t="shared" si="47"/>
        <v>0.16071428571428573</v>
      </c>
      <c r="H51" s="237">
        <f t="shared" si="3"/>
        <v>1</v>
      </c>
      <c r="I51" s="237">
        <f t="shared" si="4"/>
        <v>19</v>
      </c>
      <c r="J51" s="236">
        <f t="shared" si="48"/>
        <v>0.16964285714285715</v>
      </c>
      <c r="K51" s="237">
        <f t="shared" si="6"/>
        <v>2</v>
      </c>
      <c r="L51" s="237">
        <f t="shared" si="7"/>
        <v>21</v>
      </c>
      <c r="M51" s="236">
        <f t="shared" si="49"/>
        <v>0.1875</v>
      </c>
      <c r="N51" s="237">
        <f t="shared" si="9"/>
        <v>4</v>
      </c>
      <c r="O51" s="237">
        <f t="shared" si="32"/>
        <v>25</v>
      </c>
      <c r="P51" s="236">
        <f t="shared" si="50"/>
        <v>0.22321428571428573</v>
      </c>
      <c r="Q51" s="44">
        <f t="shared" si="10"/>
        <v>112</v>
      </c>
      <c r="R51" s="45">
        <v>0</v>
      </c>
      <c r="S51" s="622">
        <v>112</v>
      </c>
      <c r="T51" s="46">
        <f t="shared" si="11"/>
        <v>13</v>
      </c>
      <c r="U51" s="47">
        <v>0</v>
      </c>
      <c r="V51" s="48">
        <v>13</v>
      </c>
      <c r="W51" s="46">
        <f t="shared" si="12"/>
        <v>0</v>
      </c>
      <c r="X51" s="47">
        <v>0</v>
      </c>
      <c r="Y51" s="48"/>
      <c r="Z51" s="46">
        <f t="shared" si="13"/>
        <v>5</v>
      </c>
      <c r="AA51" s="47">
        <v>0</v>
      </c>
      <c r="AB51" s="48">
        <v>5</v>
      </c>
      <c r="AC51" s="222">
        <f t="shared" si="14"/>
        <v>18</v>
      </c>
      <c r="AD51" s="223">
        <v>0</v>
      </c>
      <c r="AE51" s="207">
        <f t="shared" si="53"/>
        <v>18</v>
      </c>
      <c r="AF51" s="222">
        <f t="shared" si="15"/>
        <v>0</v>
      </c>
      <c r="AG51" s="207">
        <v>0</v>
      </c>
      <c r="AH51" s="48"/>
      <c r="AI51" s="222">
        <f t="shared" si="16"/>
        <v>0</v>
      </c>
      <c r="AJ51" s="207">
        <v>0</v>
      </c>
      <c r="AK51" s="48">
        <v>0</v>
      </c>
      <c r="AL51" s="222">
        <f t="shared" si="17"/>
        <v>1</v>
      </c>
      <c r="AM51" s="207">
        <v>0</v>
      </c>
      <c r="AN51" s="48">
        <v>1</v>
      </c>
      <c r="AO51" s="222">
        <f t="shared" si="18"/>
        <v>1</v>
      </c>
      <c r="AP51" s="223">
        <v>0</v>
      </c>
      <c r="AQ51" s="207">
        <f t="shared" si="54"/>
        <v>1</v>
      </c>
      <c r="AR51" s="222">
        <f t="shared" si="52"/>
        <v>19</v>
      </c>
      <c r="AS51" s="223">
        <v>0</v>
      </c>
      <c r="AT51" s="207">
        <f t="shared" si="55"/>
        <v>19</v>
      </c>
      <c r="AU51" s="222">
        <f t="shared" si="20"/>
        <v>0</v>
      </c>
      <c r="AV51" s="207">
        <v>0</v>
      </c>
      <c r="AW51" s="49">
        <v>0</v>
      </c>
      <c r="AX51" s="222">
        <f t="shared" si="21"/>
        <v>2</v>
      </c>
      <c r="AY51" s="207">
        <v>0</v>
      </c>
      <c r="AZ51" s="48">
        <v>2</v>
      </c>
      <c r="BA51" s="222">
        <f t="shared" si="22"/>
        <v>0</v>
      </c>
      <c r="BB51" s="207">
        <v>0</v>
      </c>
      <c r="BC51" s="48"/>
      <c r="BD51" s="222">
        <f t="shared" si="23"/>
        <v>2</v>
      </c>
      <c r="BE51" s="223">
        <v>0</v>
      </c>
      <c r="BF51" s="207">
        <f t="shared" si="56"/>
        <v>2</v>
      </c>
      <c r="BG51" s="222">
        <f t="shared" si="24"/>
        <v>21</v>
      </c>
      <c r="BH51" s="223">
        <v>0</v>
      </c>
      <c r="BI51" s="207">
        <f t="shared" si="57"/>
        <v>21</v>
      </c>
      <c r="BJ51" s="222">
        <f t="shared" si="25"/>
        <v>4</v>
      </c>
      <c r="BK51" s="207">
        <v>0</v>
      </c>
      <c r="BL51" s="48">
        <v>4</v>
      </c>
      <c r="BM51" s="222">
        <f t="shared" si="26"/>
        <v>0</v>
      </c>
      <c r="BN51" s="207">
        <v>0</v>
      </c>
      <c r="BO51" s="48">
        <v>0</v>
      </c>
      <c r="BP51" s="222">
        <f t="shared" si="27"/>
        <v>0</v>
      </c>
      <c r="BQ51" s="207">
        <v>0</v>
      </c>
      <c r="BR51" s="48"/>
      <c r="BS51" s="224">
        <f t="shared" si="28"/>
        <v>4</v>
      </c>
      <c r="BT51" s="225">
        <v>0</v>
      </c>
      <c r="BU51" s="51">
        <f t="shared" si="58"/>
        <v>4</v>
      </c>
      <c r="BV51" s="224">
        <f t="shared" si="29"/>
        <v>25</v>
      </c>
      <c r="BW51" s="225">
        <v>0</v>
      </c>
      <c r="BX51" s="51">
        <f t="shared" si="59"/>
        <v>25</v>
      </c>
      <c r="BY51" s="193">
        <f>BV51/Q51</f>
        <v>0.22321428571428573</v>
      </c>
    </row>
    <row r="52" spans="2:77" ht="17.25" customHeight="1" thickBot="1" x14ac:dyDescent="0.3">
      <c r="B52" s="822"/>
      <c r="C52" s="900"/>
      <c r="D52" s="619" t="s">
        <v>32</v>
      </c>
      <c r="E52" s="214">
        <f t="shared" si="0"/>
        <v>150.08000000000001</v>
      </c>
      <c r="F52" s="161">
        <f t="shared" si="1"/>
        <v>31.097999999999999</v>
      </c>
      <c r="G52" s="76">
        <f t="shared" si="47"/>
        <v>0.20720948827292107</v>
      </c>
      <c r="H52" s="239">
        <f t="shared" si="3"/>
        <v>1.4359999999999999</v>
      </c>
      <c r="I52" s="239">
        <f t="shared" si="4"/>
        <v>32.533999999999999</v>
      </c>
      <c r="J52" s="76">
        <f t="shared" si="48"/>
        <v>0.21677771855010658</v>
      </c>
      <c r="K52" s="239">
        <f t="shared" si="6"/>
        <v>2.3039999999999998</v>
      </c>
      <c r="L52" s="239">
        <f t="shared" si="7"/>
        <v>34.838000000000001</v>
      </c>
      <c r="M52" s="76">
        <f t="shared" si="49"/>
        <v>0.23212953091684432</v>
      </c>
      <c r="N52" s="239">
        <f t="shared" si="9"/>
        <v>2.806</v>
      </c>
      <c r="O52" s="239">
        <f t="shared" si="32"/>
        <v>37.643999999999998</v>
      </c>
      <c r="P52" s="76">
        <f t="shared" si="50"/>
        <v>0.25082622601279314</v>
      </c>
      <c r="Q52" s="162">
        <f t="shared" si="10"/>
        <v>150.08000000000001</v>
      </c>
      <c r="R52" s="163">
        <v>0</v>
      </c>
      <c r="S52" s="626">
        <f>S51*1.34</f>
        <v>150.08000000000001</v>
      </c>
      <c r="T52" s="164">
        <f t="shared" si="11"/>
        <v>26.864000000000001</v>
      </c>
      <c r="U52" s="165">
        <v>0</v>
      </c>
      <c r="V52" s="99">
        <v>26.864000000000001</v>
      </c>
      <c r="W52" s="164">
        <f t="shared" si="12"/>
        <v>0</v>
      </c>
      <c r="X52" s="165">
        <v>0</v>
      </c>
      <c r="Y52" s="99"/>
      <c r="Z52" s="164">
        <f t="shared" si="13"/>
        <v>4.234</v>
      </c>
      <c r="AA52" s="165">
        <v>0</v>
      </c>
      <c r="AB52" s="99">
        <v>4.234</v>
      </c>
      <c r="AC52" s="226">
        <f t="shared" si="14"/>
        <v>31.097999999999999</v>
      </c>
      <c r="AD52" s="198">
        <v>0</v>
      </c>
      <c r="AE52" s="197">
        <f t="shared" si="53"/>
        <v>31.097999999999999</v>
      </c>
      <c r="AF52" s="226">
        <f t="shared" si="15"/>
        <v>0</v>
      </c>
      <c r="AG52" s="197">
        <v>0</v>
      </c>
      <c r="AH52" s="99"/>
      <c r="AI52" s="226">
        <f t="shared" si="16"/>
        <v>0</v>
      </c>
      <c r="AJ52" s="197">
        <v>0</v>
      </c>
      <c r="AK52" s="99">
        <v>0</v>
      </c>
      <c r="AL52" s="226">
        <f t="shared" si="17"/>
        <v>1.4359999999999999</v>
      </c>
      <c r="AM52" s="197">
        <v>0</v>
      </c>
      <c r="AN52" s="99">
        <v>1.4359999999999999</v>
      </c>
      <c r="AO52" s="226">
        <f t="shared" si="18"/>
        <v>1.4359999999999999</v>
      </c>
      <c r="AP52" s="198">
        <v>0</v>
      </c>
      <c r="AQ52" s="197">
        <f t="shared" si="54"/>
        <v>1.4359999999999999</v>
      </c>
      <c r="AR52" s="226">
        <f t="shared" si="52"/>
        <v>32.533999999999999</v>
      </c>
      <c r="AS52" s="198">
        <v>0</v>
      </c>
      <c r="AT52" s="197">
        <f t="shared" si="55"/>
        <v>32.533999999999999</v>
      </c>
      <c r="AU52" s="226">
        <f t="shared" si="20"/>
        <v>0</v>
      </c>
      <c r="AV52" s="197">
        <v>0</v>
      </c>
      <c r="AW52" s="100">
        <v>0</v>
      </c>
      <c r="AX52" s="226">
        <f t="shared" si="21"/>
        <v>2.3039999999999998</v>
      </c>
      <c r="AY52" s="197">
        <v>0</v>
      </c>
      <c r="AZ52" s="99">
        <v>2.3039999999999998</v>
      </c>
      <c r="BA52" s="226">
        <f t="shared" si="22"/>
        <v>0</v>
      </c>
      <c r="BB52" s="197">
        <v>0</v>
      </c>
      <c r="BC52" s="99"/>
      <c r="BD52" s="226">
        <f t="shared" si="23"/>
        <v>2.3039999999999998</v>
      </c>
      <c r="BE52" s="198">
        <v>0</v>
      </c>
      <c r="BF52" s="197">
        <f t="shared" si="56"/>
        <v>2.3039999999999998</v>
      </c>
      <c r="BG52" s="226">
        <f t="shared" si="24"/>
        <v>34.838000000000001</v>
      </c>
      <c r="BH52" s="198">
        <v>0</v>
      </c>
      <c r="BI52" s="197">
        <f t="shared" si="57"/>
        <v>34.838000000000001</v>
      </c>
      <c r="BJ52" s="226">
        <f t="shared" si="25"/>
        <v>2.806</v>
      </c>
      <c r="BK52" s="197">
        <v>0</v>
      </c>
      <c r="BL52" s="99">
        <v>2.806</v>
      </c>
      <c r="BM52" s="226">
        <f t="shared" si="26"/>
        <v>0</v>
      </c>
      <c r="BN52" s="197">
        <v>0</v>
      </c>
      <c r="BO52" s="99">
        <v>0</v>
      </c>
      <c r="BP52" s="226">
        <f t="shared" si="27"/>
        <v>0</v>
      </c>
      <c r="BQ52" s="197">
        <v>0</v>
      </c>
      <c r="BR52" s="99"/>
      <c r="BS52" s="227">
        <f t="shared" si="28"/>
        <v>2.806</v>
      </c>
      <c r="BT52" s="200">
        <v>0</v>
      </c>
      <c r="BU52" s="119">
        <f t="shared" si="58"/>
        <v>2.806</v>
      </c>
      <c r="BV52" s="227">
        <f t="shared" si="29"/>
        <v>37.643999999999998</v>
      </c>
      <c r="BW52" s="200">
        <v>0</v>
      </c>
      <c r="BX52" s="152">
        <f t="shared" si="59"/>
        <v>37.643999999999998</v>
      </c>
      <c r="BY52" s="228">
        <f>BV52/Q52</f>
        <v>0.25082622601279314</v>
      </c>
    </row>
    <row r="53" spans="2:77" ht="17.25" customHeight="1" x14ac:dyDescent="0.25">
      <c r="B53" s="796" t="s">
        <v>83</v>
      </c>
      <c r="C53" s="905" t="s">
        <v>84</v>
      </c>
      <c r="D53" s="616" t="s">
        <v>57</v>
      </c>
      <c r="E53" s="202">
        <f t="shared" si="0"/>
        <v>0</v>
      </c>
      <c r="F53" s="39">
        <f t="shared" si="1"/>
        <v>0</v>
      </c>
      <c r="G53" s="40"/>
      <c r="H53" s="42">
        <f t="shared" si="3"/>
        <v>0</v>
      </c>
      <c r="I53" s="42">
        <f t="shared" si="4"/>
        <v>0</v>
      </c>
      <c r="J53" s="40"/>
      <c r="K53" s="42">
        <f t="shared" si="6"/>
        <v>0</v>
      </c>
      <c r="L53" s="42">
        <f t="shared" si="7"/>
        <v>0</v>
      </c>
      <c r="M53" s="40"/>
      <c r="N53" s="42">
        <f t="shared" si="9"/>
        <v>0</v>
      </c>
      <c r="O53" s="42">
        <f t="shared" si="32"/>
        <v>0</v>
      </c>
      <c r="P53" s="40"/>
      <c r="Q53" s="80">
        <f t="shared" si="10"/>
        <v>0</v>
      </c>
      <c r="R53" s="81">
        <v>0</v>
      </c>
      <c r="S53" s="624"/>
      <c r="T53" s="82">
        <f t="shared" si="11"/>
        <v>0</v>
      </c>
      <c r="U53" s="83">
        <v>0</v>
      </c>
      <c r="V53" s="84">
        <v>0</v>
      </c>
      <c r="W53" s="82">
        <f t="shared" si="12"/>
        <v>0</v>
      </c>
      <c r="X53" s="83">
        <v>0</v>
      </c>
      <c r="Y53" s="84">
        <v>0</v>
      </c>
      <c r="Z53" s="82">
        <f t="shared" si="13"/>
        <v>0</v>
      </c>
      <c r="AA53" s="83">
        <v>0</v>
      </c>
      <c r="AB53" s="84">
        <v>0</v>
      </c>
      <c r="AC53" s="222">
        <f t="shared" si="14"/>
        <v>0</v>
      </c>
      <c r="AD53" s="223">
        <v>0</v>
      </c>
      <c r="AE53" s="187">
        <f t="shared" si="53"/>
        <v>0</v>
      </c>
      <c r="AF53" s="222">
        <f t="shared" si="15"/>
        <v>0</v>
      </c>
      <c r="AG53" s="207">
        <v>0</v>
      </c>
      <c r="AH53" s="84">
        <v>0</v>
      </c>
      <c r="AI53" s="222">
        <f t="shared" si="16"/>
        <v>0</v>
      </c>
      <c r="AJ53" s="207">
        <v>0</v>
      </c>
      <c r="AK53" s="84">
        <v>0</v>
      </c>
      <c r="AL53" s="222">
        <f t="shared" si="17"/>
        <v>0</v>
      </c>
      <c r="AM53" s="207">
        <v>0</v>
      </c>
      <c r="AN53" s="84">
        <v>0</v>
      </c>
      <c r="AO53" s="222">
        <f t="shared" si="18"/>
        <v>0</v>
      </c>
      <c r="AP53" s="223">
        <v>0</v>
      </c>
      <c r="AQ53" s="187">
        <f t="shared" si="54"/>
        <v>0</v>
      </c>
      <c r="AR53" s="222">
        <f t="shared" si="52"/>
        <v>0</v>
      </c>
      <c r="AS53" s="223">
        <v>0</v>
      </c>
      <c r="AT53" s="187">
        <f t="shared" si="55"/>
        <v>0</v>
      </c>
      <c r="AU53" s="222">
        <f t="shared" si="20"/>
        <v>0</v>
      </c>
      <c r="AV53" s="207">
        <v>0</v>
      </c>
      <c r="AW53" s="85">
        <v>0</v>
      </c>
      <c r="AX53" s="222">
        <f t="shared" si="21"/>
        <v>0</v>
      </c>
      <c r="AY53" s="207">
        <v>0</v>
      </c>
      <c r="AZ53" s="84">
        <v>0</v>
      </c>
      <c r="BA53" s="222">
        <f t="shared" si="22"/>
        <v>0</v>
      </c>
      <c r="BB53" s="207">
        <v>0</v>
      </c>
      <c r="BC53" s="84">
        <v>0</v>
      </c>
      <c r="BD53" s="222">
        <f t="shared" si="23"/>
        <v>0</v>
      </c>
      <c r="BE53" s="223">
        <v>0</v>
      </c>
      <c r="BF53" s="187">
        <f t="shared" si="56"/>
        <v>0</v>
      </c>
      <c r="BG53" s="222">
        <f t="shared" si="24"/>
        <v>0</v>
      </c>
      <c r="BH53" s="223">
        <v>0</v>
      </c>
      <c r="BI53" s="187">
        <f t="shared" si="57"/>
        <v>0</v>
      </c>
      <c r="BJ53" s="222">
        <f t="shared" si="25"/>
        <v>0</v>
      </c>
      <c r="BK53" s="207">
        <v>0</v>
      </c>
      <c r="BL53" s="84">
        <v>0</v>
      </c>
      <c r="BM53" s="222">
        <f t="shared" si="26"/>
        <v>0</v>
      </c>
      <c r="BN53" s="207">
        <v>0</v>
      </c>
      <c r="BO53" s="84">
        <v>0</v>
      </c>
      <c r="BP53" s="222">
        <f t="shared" si="27"/>
        <v>0</v>
      </c>
      <c r="BQ53" s="207">
        <v>0</v>
      </c>
      <c r="BR53" s="84"/>
      <c r="BS53" s="224">
        <f t="shared" si="28"/>
        <v>0</v>
      </c>
      <c r="BT53" s="225">
        <v>0</v>
      </c>
      <c r="BU53" s="152">
        <f t="shared" si="58"/>
        <v>0</v>
      </c>
      <c r="BV53" s="224">
        <f t="shared" si="29"/>
        <v>0</v>
      </c>
      <c r="BW53" s="225">
        <v>0</v>
      </c>
      <c r="BX53" s="51">
        <f t="shared" si="59"/>
        <v>0</v>
      </c>
      <c r="BY53" s="54"/>
    </row>
    <row r="54" spans="2:77" ht="17.25" customHeight="1" thickBot="1" x14ac:dyDescent="0.3">
      <c r="B54" s="797"/>
      <c r="C54" s="906"/>
      <c r="D54" s="617" t="s">
        <v>32</v>
      </c>
      <c r="E54" s="214">
        <f t="shared" si="0"/>
        <v>0</v>
      </c>
      <c r="F54" s="161">
        <f t="shared" si="1"/>
        <v>0</v>
      </c>
      <c r="G54" s="108"/>
      <c r="H54" s="110">
        <f t="shared" si="3"/>
        <v>0</v>
      </c>
      <c r="I54" s="110">
        <f t="shared" si="4"/>
        <v>0</v>
      </c>
      <c r="J54" s="108"/>
      <c r="K54" s="110">
        <f t="shared" si="6"/>
        <v>0</v>
      </c>
      <c r="L54" s="110">
        <f t="shared" si="7"/>
        <v>0</v>
      </c>
      <c r="M54" s="108"/>
      <c r="N54" s="110">
        <f t="shared" si="9"/>
        <v>0</v>
      </c>
      <c r="O54" s="110">
        <f t="shared" si="32"/>
        <v>0</v>
      </c>
      <c r="P54" s="108"/>
      <c r="Q54" s="230">
        <f t="shared" si="10"/>
        <v>0</v>
      </c>
      <c r="R54" s="231">
        <v>0</v>
      </c>
      <c r="S54" s="632"/>
      <c r="T54" s="232">
        <f t="shared" si="11"/>
        <v>0</v>
      </c>
      <c r="U54" s="233">
        <v>0</v>
      </c>
      <c r="V54" s="234">
        <v>0</v>
      </c>
      <c r="W54" s="232">
        <f t="shared" si="12"/>
        <v>0</v>
      </c>
      <c r="X54" s="233">
        <v>0</v>
      </c>
      <c r="Y54" s="234">
        <v>0</v>
      </c>
      <c r="Z54" s="232">
        <f t="shared" si="13"/>
        <v>0</v>
      </c>
      <c r="AA54" s="233">
        <v>0</v>
      </c>
      <c r="AB54" s="234">
        <v>0</v>
      </c>
      <c r="AC54" s="226">
        <f t="shared" si="14"/>
        <v>0</v>
      </c>
      <c r="AD54" s="198">
        <v>0</v>
      </c>
      <c r="AE54" s="199">
        <f t="shared" si="53"/>
        <v>0</v>
      </c>
      <c r="AF54" s="226">
        <f t="shared" si="15"/>
        <v>0</v>
      </c>
      <c r="AG54" s="197">
        <v>0</v>
      </c>
      <c r="AH54" s="234">
        <v>0</v>
      </c>
      <c r="AI54" s="226">
        <f t="shared" si="16"/>
        <v>0</v>
      </c>
      <c r="AJ54" s="197">
        <v>0</v>
      </c>
      <c r="AK54" s="234">
        <v>0</v>
      </c>
      <c r="AL54" s="226">
        <f t="shared" si="17"/>
        <v>0</v>
      </c>
      <c r="AM54" s="197">
        <v>0</v>
      </c>
      <c r="AN54" s="234">
        <v>0</v>
      </c>
      <c r="AO54" s="226">
        <f t="shared" si="18"/>
        <v>0</v>
      </c>
      <c r="AP54" s="198">
        <v>0</v>
      </c>
      <c r="AQ54" s="199">
        <f t="shared" si="54"/>
        <v>0</v>
      </c>
      <c r="AR54" s="226">
        <f t="shared" si="52"/>
        <v>0</v>
      </c>
      <c r="AS54" s="198">
        <v>0</v>
      </c>
      <c r="AT54" s="199">
        <f t="shared" si="55"/>
        <v>0</v>
      </c>
      <c r="AU54" s="226">
        <f t="shared" si="20"/>
        <v>0</v>
      </c>
      <c r="AV54" s="197">
        <v>0</v>
      </c>
      <c r="AW54" s="235">
        <v>0</v>
      </c>
      <c r="AX54" s="226">
        <f t="shared" si="21"/>
        <v>0</v>
      </c>
      <c r="AY54" s="197">
        <v>0</v>
      </c>
      <c r="AZ54" s="234">
        <v>0</v>
      </c>
      <c r="BA54" s="226">
        <f t="shared" si="22"/>
        <v>0</v>
      </c>
      <c r="BB54" s="197">
        <v>0</v>
      </c>
      <c r="BC54" s="234">
        <v>0</v>
      </c>
      <c r="BD54" s="226">
        <f t="shared" si="23"/>
        <v>0</v>
      </c>
      <c r="BE54" s="198">
        <v>0</v>
      </c>
      <c r="BF54" s="199">
        <f t="shared" si="56"/>
        <v>0</v>
      </c>
      <c r="BG54" s="226">
        <f t="shared" si="24"/>
        <v>0</v>
      </c>
      <c r="BH54" s="198">
        <v>0</v>
      </c>
      <c r="BI54" s="199">
        <f t="shared" si="57"/>
        <v>0</v>
      </c>
      <c r="BJ54" s="226">
        <f t="shared" si="25"/>
        <v>0</v>
      </c>
      <c r="BK54" s="197">
        <v>0</v>
      </c>
      <c r="BL54" s="234"/>
      <c r="BM54" s="226">
        <f t="shared" si="26"/>
        <v>0</v>
      </c>
      <c r="BN54" s="197">
        <v>0</v>
      </c>
      <c r="BO54" s="234">
        <v>0</v>
      </c>
      <c r="BP54" s="226">
        <f t="shared" si="27"/>
        <v>0</v>
      </c>
      <c r="BQ54" s="197">
        <v>0</v>
      </c>
      <c r="BR54" s="234"/>
      <c r="BS54" s="227">
        <f t="shared" si="28"/>
        <v>0</v>
      </c>
      <c r="BT54" s="200">
        <v>0</v>
      </c>
      <c r="BU54" s="119">
        <f t="shared" si="58"/>
        <v>0</v>
      </c>
      <c r="BV54" s="227">
        <f t="shared" si="29"/>
        <v>0</v>
      </c>
      <c r="BW54" s="200">
        <v>0</v>
      </c>
      <c r="BX54" s="152">
        <f t="shared" si="59"/>
        <v>0</v>
      </c>
      <c r="BY54" s="122"/>
    </row>
    <row r="55" spans="2:77" ht="19.5" customHeight="1" x14ac:dyDescent="0.25">
      <c r="B55" s="796" t="s">
        <v>85</v>
      </c>
      <c r="C55" s="907" t="s">
        <v>86</v>
      </c>
      <c r="D55" s="618" t="s">
        <v>52</v>
      </c>
      <c r="E55" s="202">
        <f t="shared" si="0"/>
        <v>0.05</v>
      </c>
      <c r="F55" s="39">
        <f t="shared" si="1"/>
        <v>7.9000000000000001E-2</v>
      </c>
      <c r="G55" s="40">
        <f t="shared" ref="G55:G64" si="60">F55/E55</f>
        <v>1.5799999999999998</v>
      </c>
      <c r="H55" s="42">
        <f t="shared" si="3"/>
        <v>3.0000000000000001E-3</v>
      </c>
      <c r="I55" s="42">
        <f t="shared" si="4"/>
        <v>8.2000000000000003E-2</v>
      </c>
      <c r="J55" s="40">
        <f t="shared" ref="J55:J64" si="61">I55/E55</f>
        <v>1.64</v>
      </c>
      <c r="K55" s="42">
        <f t="shared" si="6"/>
        <v>1.4999999999999999E-2</v>
      </c>
      <c r="L55" s="42">
        <f t="shared" si="7"/>
        <v>9.7000000000000003E-2</v>
      </c>
      <c r="M55" s="40">
        <f t="shared" ref="M55:M64" si="62">L55/E55</f>
        <v>1.94</v>
      </c>
      <c r="N55" s="42">
        <f t="shared" si="9"/>
        <v>8.9999999999999993E-3</v>
      </c>
      <c r="O55" s="42">
        <f t="shared" si="32"/>
        <v>0.106</v>
      </c>
      <c r="P55" s="40">
        <f t="shared" ref="P55:P64" si="63">O55/E55</f>
        <v>2.1199999999999997</v>
      </c>
      <c r="Q55" s="44">
        <f t="shared" si="10"/>
        <v>0.05</v>
      </c>
      <c r="R55" s="45">
        <v>0</v>
      </c>
      <c r="S55" s="622">
        <v>0.05</v>
      </c>
      <c r="T55" s="46">
        <f t="shared" si="11"/>
        <v>7.9000000000000001E-2</v>
      </c>
      <c r="U55" s="47">
        <v>0</v>
      </c>
      <c r="V55" s="48">
        <v>7.9000000000000001E-2</v>
      </c>
      <c r="W55" s="46">
        <f t="shared" si="12"/>
        <v>0</v>
      </c>
      <c r="X55" s="47">
        <v>0</v>
      </c>
      <c r="Y55" s="48"/>
      <c r="Z55" s="46">
        <f t="shared" si="13"/>
        <v>0</v>
      </c>
      <c r="AA55" s="47">
        <v>0</v>
      </c>
      <c r="AB55" s="48"/>
      <c r="AC55" s="222">
        <f t="shared" si="14"/>
        <v>7.9000000000000001E-2</v>
      </c>
      <c r="AD55" s="223">
        <v>0</v>
      </c>
      <c r="AE55" s="207">
        <f t="shared" si="53"/>
        <v>7.9000000000000001E-2</v>
      </c>
      <c r="AF55" s="222">
        <f t="shared" si="15"/>
        <v>0</v>
      </c>
      <c r="AG55" s="207">
        <v>0</v>
      </c>
      <c r="AH55" s="48"/>
      <c r="AI55" s="222">
        <f t="shared" si="16"/>
        <v>2E-3</v>
      </c>
      <c r="AJ55" s="207">
        <v>0</v>
      </c>
      <c r="AK55" s="48">
        <v>2E-3</v>
      </c>
      <c r="AL55" s="222">
        <f t="shared" si="17"/>
        <v>1E-3</v>
      </c>
      <c r="AM55" s="207">
        <v>0</v>
      </c>
      <c r="AN55" s="48">
        <v>1E-3</v>
      </c>
      <c r="AO55" s="222">
        <f t="shared" si="18"/>
        <v>3.0000000000000001E-3</v>
      </c>
      <c r="AP55" s="223">
        <v>0</v>
      </c>
      <c r="AQ55" s="207">
        <f t="shared" si="54"/>
        <v>3.0000000000000001E-3</v>
      </c>
      <c r="AR55" s="222">
        <f t="shared" si="52"/>
        <v>8.2000000000000003E-2</v>
      </c>
      <c r="AS55" s="223">
        <v>0</v>
      </c>
      <c r="AT55" s="207">
        <f t="shared" si="55"/>
        <v>8.2000000000000003E-2</v>
      </c>
      <c r="AU55" s="222">
        <f t="shared" si="20"/>
        <v>2E-3</v>
      </c>
      <c r="AV55" s="207">
        <v>0</v>
      </c>
      <c r="AW55" s="49">
        <v>2E-3</v>
      </c>
      <c r="AX55" s="222">
        <f t="shared" si="21"/>
        <v>1.0999999999999999E-2</v>
      </c>
      <c r="AY55" s="207">
        <v>0</v>
      </c>
      <c r="AZ55" s="48">
        <v>1.0999999999999999E-2</v>
      </c>
      <c r="BA55" s="222">
        <f t="shared" si="22"/>
        <v>2E-3</v>
      </c>
      <c r="BB55" s="207">
        <v>0</v>
      </c>
      <c r="BC55" s="48">
        <v>2E-3</v>
      </c>
      <c r="BD55" s="222">
        <f t="shared" si="23"/>
        <v>1.4999999999999999E-2</v>
      </c>
      <c r="BE55" s="223">
        <v>0</v>
      </c>
      <c r="BF55" s="207">
        <f t="shared" si="56"/>
        <v>1.4999999999999999E-2</v>
      </c>
      <c r="BG55" s="222">
        <f t="shared" si="24"/>
        <v>9.7000000000000003E-2</v>
      </c>
      <c r="BH55" s="223">
        <v>0</v>
      </c>
      <c r="BI55" s="207">
        <f t="shared" si="57"/>
        <v>9.7000000000000003E-2</v>
      </c>
      <c r="BJ55" s="222">
        <f t="shared" si="25"/>
        <v>0</v>
      </c>
      <c r="BK55" s="207">
        <v>0</v>
      </c>
      <c r="BL55" s="48"/>
      <c r="BM55" s="222">
        <f t="shared" si="26"/>
        <v>8.9999999999999993E-3</v>
      </c>
      <c r="BN55" s="207">
        <v>0</v>
      </c>
      <c r="BO55" s="48">
        <v>8.9999999999999993E-3</v>
      </c>
      <c r="BP55" s="222">
        <f t="shared" si="27"/>
        <v>0</v>
      </c>
      <c r="BQ55" s="207">
        <v>0</v>
      </c>
      <c r="BR55" s="48"/>
      <c r="BS55" s="224">
        <f t="shared" si="28"/>
        <v>8.9999999999999993E-3</v>
      </c>
      <c r="BT55" s="225">
        <v>0</v>
      </c>
      <c r="BU55" s="51">
        <f t="shared" si="58"/>
        <v>8.9999999999999993E-3</v>
      </c>
      <c r="BV55" s="224">
        <f t="shared" si="29"/>
        <v>0.106</v>
      </c>
      <c r="BW55" s="225">
        <v>0</v>
      </c>
      <c r="BX55" s="51">
        <f t="shared" si="59"/>
        <v>0.106</v>
      </c>
      <c r="BY55" s="193">
        <f t="shared" ref="BY55:BY64" si="64">BV55/Q55</f>
        <v>2.1199999999999997</v>
      </c>
    </row>
    <row r="56" spans="2:77" ht="19.5" customHeight="1" thickBot="1" x14ac:dyDescent="0.3">
      <c r="B56" s="797"/>
      <c r="C56" s="908"/>
      <c r="D56" s="619" t="s">
        <v>32</v>
      </c>
      <c r="E56" s="214">
        <f t="shared" si="0"/>
        <v>47.2</v>
      </c>
      <c r="F56" s="161">
        <f t="shared" si="1"/>
        <v>14.052</v>
      </c>
      <c r="G56" s="108">
        <f t="shared" si="60"/>
        <v>0.29771186440677966</v>
      </c>
      <c r="H56" s="110">
        <f t="shared" si="3"/>
        <v>3.6260000000000003</v>
      </c>
      <c r="I56" s="110">
        <f t="shared" si="4"/>
        <v>17.678000000000001</v>
      </c>
      <c r="J56" s="108">
        <f t="shared" si="61"/>
        <v>0.37453389830508477</v>
      </c>
      <c r="K56" s="110">
        <f t="shared" si="6"/>
        <v>24.93</v>
      </c>
      <c r="L56" s="110">
        <f t="shared" si="7"/>
        <v>42.608000000000004</v>
      </c>
      <c r="M56" s="108">
        <f t="shared" si="62"/>
        <v>0.90271186440677964</v>
      </c>
      <c r="N56" s="110">
        <f t="shared" si="9"/>
        <v>11.092000000000001</v>
      </c>
      <c r="O56" s="110">
        <f t="shared" si="32"/>
        <v>53.7</v>
      </c>
      <c r="P56" s="108">
        <f t="shared" si="63"/>
        <v>1.1377118644067796</v>
      </c>
      <c r="Q56" s="162">
        <f t="shared" si="10"/>
        <v>47.2</v>
      </c>
      <c r="R56" s="163">
        <v>0</v>
      </c>
      <c r="S56" s="626">
        <f>S55*944</f>
        <v>47.2</v>
      </c>
      <c r="T56" s="164">
        <f t="shared" si="11"/>
        <v>14.052</v>
      </c>
      <c r="U56" s="165">
        <v>0</v>
      </c>
      <c r="V56" s="99">
        <v>14.052</v>
      </c>
      <c r="W56" s="164">
        <f t="shared" si="12"/>
        <v>0</v>
      </c>
      <c r="X56" s="165">
        <v>0</v>
      </c>
      <c r="Y56" s="99"/>
      <c r="Z56" s="164">
        <f t="shared" si="13"/>
        <v>0</v>
      </c>
      <c r="AA56" s="165">
        <v>0</v>
      </c>
      <c r="AB56" s="99"/>
      <c r="AC56" s="226">
        <f t="shared" si="14"/>
        <v>14.052</v>
      </c>
      <c r="AD56" s="198">
        <v>0</v>
      </c>
      <c r="AE56" s="197">
        <f t="shared" si="53"/>
        <v>14.052</v>
      </c>
      <c r="AF56" s="226">
        <f t="shared" si="15"/>
        <v>0</v>
      </c>
      <c r="AG56" s="197">
        <v>0</v>
      </c>
      <c r="AH56" s="99"/>
      <c r="AI56" s="226">
        <f t="shared" si="16"/>
        <v>2.266</v>
      </c>
      <c r="AJ56" s="197">
        <v>0</v>
      </c>
      <c r="AK56" s="99">
        <v>2.266</v>
      </c>
      <c r="AL56" s="226">
        <f t="shared" si="17"/>
        <v>1.36</v>
      </c>
      <c r="AM56" s="197">
        <v>0</v>
      </c>
      <c r="AN56" s="99">
        <v>1.36</v>
      </c>
      <c r="AO56" s="226">
        <f t="shared" si="18"/>
        <v>3.6260000000000003</v>
      </c>
      <c r="AP56" s="198">
        <v>0</v>
      </c>
      <c r="AQ56" s="197">
        <f t="shared" si="54"/>
        <v>3.6260000000000003</v>
      </c>
      <c r="AR56" s="226">
        <f t="shared" si="52"/>
        <v>17.678000000000001</v>
      </c>
      <c r="AS56" s="198">
        <v>0</v>
      </c>
      <c r="AT56" s="197">
        <f t="shared" si="55"/>
        <v>17.678000000000001</v>
      </c>
      <c r="AU56" s="226">
        <f t="shared" si="20"/>
        <v>3.8820000000000001</v>
      </c>
      <c r="AV56" s="197">
        <v>0</v>
      </c>
      <c r="AW56" s="100">
        <v>3.8820000000000001</v>
      </c>
      <c r="AX56" s="226">
        <f t="shared" si="21"/>
        <v>14.976000000000001</v>
      </c>
      <c r="AY56" s="197">
        <v>0</v>
      </c>
      <c r="AZ56" s="99">
        <v>14.976000000000001</v>
      </c>
      <c r="BA56" s="226">
        <f t="shared" si="22"/>
        <v>6.0720000000000001</v>
      </c>
      <c r="BB56" s="197">
        <v>0</v>
      </c>
      <c r="BC56" s="99">
        <v>6.0720000000000001</v>
      </c>
      <c r="BD56" s="226">
        <f t="shared" si="23"/>
        <v>24.93</v>
      </c>
      <c r="BE56" s="198">
        <v>0</v>
      </c>
      <c r="BF56" s="197">
        <f t="shared" si="56"/>
        <v>24.93</v>
      </c>
      <c r="BG56" s="226">
        <f t="shared" si="24"/>
        <v>42.608000000000004</v>
      </c>
      <c r="BH56" s="198">
        <v>0</v>
      </c>
      <c r="BI56" s="197">
        <f t="shared" si="57"/>
        <v>42.608000000000004</v>
      </c>
      <c r="BJ56" s="226">
        <f t="shared" si="25"/>
        <v>0</v>
      </c>
      <c r="BK56" s="197">
        <v>0</v>
      </c>
      <c r="BL56" s="99"/>
      <c r="BM56" s="226">
        <f t="shared" si="26"/>
        <v>11.092000000000001</v>
      </c>
      <c r="BN56" s="197">
        <v>0</v>
      </c>
      <c r="BO56" s="99">
        <v>11.092000000000001</v>
      </c>
      <c r="BP56" s="226">
        <f t="shared" si="27"/>
        <v>0</v>
      </c>
      <c r="BQ56" s="197">
        <v>0</v>
      </c>
      <c r="BR56" s="99"/>
      <c r="BS56" s="227">
        <f t="shared" si="28"/>
        <v>11.092000000000001</v>
      </c>
      <c r="BT56" s="200">
        <v>0</v>
      </c>
      <c r="BU56" s="119">
        <f t="shared" si="58"/>
        <v>11.092000000000001</v>
      </c>
      <c r="BV56" s="227">
        <f t="shared" si="29"/>
        <v>53.7</v>
      </c>
      <c r="BW56" s="200">
        <v>0</v>
      </c>
      <c r="BX56" s="152">
        <f t="shared" si="59"/>
        <v>53.7</v>
      </c>
      <c r="BY56" s="228">
        <f t="shared" si="64"/>
        <v>1.1377118644067796</v>
      </c>
    </row>
    <row r="57" spans="2:77" ht="19.5" customHeight="1" x14ac:dyDescent="0.25">
      <c r="B57" s="796" t="s">
        <v>87</v>
      </c>
      <c r="C57" s="907" t="s">
        <v>88</v>
      </c>
      <c r="D57" s="616" t="s">
        <v>57</v>
      </c>
      <c r="E57" s="202">
        <f t="shared" si="0"/>
        <v>100</v>
      </c>
      <c r="F57" s="240">
        <f t="shared" si="1"/>
        <v>58</v>
      </c>
      <c r="G57" s="40">
        <f t="shared" si="60"/>
        <v>0.57999999999999996</v>
      </c>
      <c r="H57" s="42">
        <f t="shared" si="3"/>
        <v>36</v>
      </c>
      <c r="I57" s="42">
        <f t="shared" si="4"/>
        <v>94</v>
      </c>
      <c r="J57" s="40">
        <f t="shared" si="61"/>
        <v>0.94</v>
      </c>
      <c r="K57" s="42">
        <f t="shared" si="6"/>
        <v>32</v>
      </c>
      <c r="L57" s="42">
        <f t="shared" si="7"/>
        <v>126</v>
      </c>
      <c r="M57" s="40">
        <f t="shared" si="62"/>
        <v>1.26</v>
      </c>
      <c r="N57" s="42">
        <f t="shared" si="9"/>
        <v>20</v>
      </c>
      <c r="O57" s="42">
        <f t="shared" si="32"/>
        <v>146</v>
      </c>
      <c r="P57" s="40">
        <f t="shared" si="63"/>
        <v>1.46</v>
      </c>
      <c r="Q57" s="44">
        <f t="shared" si="10"/>
        <v>100</v>
      </c>
      <c r="R57" s="45">
        <v>0</v>
      </c>
      <c r="S57" s="622">
        <v>100</v>
      </c>
      <c r="T57" s="46">
        <f t="shared" si="11"/>
        <v>20</v>
      </c>
      <c r="U57" s="47">
        <v>0</v>
      </c>
      <c r="V57" s="84">
        <v>20</v>
      </c>
      <c r="W57" s="46">
        <f t="shared" si="12"/>
        <v>25</v>
      </c>
      <c r="X57" s="47">
        <v>0</v>
      </c>
      <c r="Y57" s="84">
        <v>25</v>
      </c>
      <c r="Z57" s="46">
        <f t="shared" si="13"/>
        <v>13</v>
      </c>
      <c r="AA57" s="47">
        <v>0</v>
      </c>
      <c r="AB57" s="84">
        <v>13</v>
      </c>
      <c r="AC57" s="222">
        <f t="shared" si="14"/>
        <v>58</v>
      </c>
      <c r="AD57" s="223">
        <v>0</v>
      </c>
      <c r="AE57" s="187">
        <f t="shared" si="53"/>
        <v>58</v>
      </c>
      <c r="AF57" s="222">
        <f t="shared" si="15"/>
        <v>7</v>
      </c>
      <c r="AG57" s="207">
        <v>0</v>
      </c>
      <c r="AH57" s="84">
        <v>7</v>
      </c>
      <c r="AI57" s="222">
        <f t="shared" si="16"/>
        <v>3</v>
      </c>
      <c r="AJ57" s="207">
        <v>0</v>
      </c>
      <c r="AK57" s="84">
        <v>3</v>
      </c>
      <c r="AL57" s="222">
        <f t="shared" si="17"/>
        <v>26</v>
      </c>
      <c r="AM57" s="207">
        <v>0</v>
      </c>
      <c r="AN57" s="84">
        <v>26</v>
      </c>
      <c r="AO57" s="222">
        <f t="shared" si="18"/>
        <v>36</v>
      </c>
      <c r="AP57" s="223">
        <v>0</v>
      </c>
      <c r="AQ57" s="187">
        <f t="shared" si="54"/>
        <v>36</v>
      </c>
      <c r="AR57" s="222">
        <f t="shared" si="52"/>
        <v>94</v>
      </c>
      <c r="AS57" s="223">
        <v>0</v>
      </c>
      <c r="AT57" s="187">
        <f t="shared" si="55"/>
        <v>94</v>
      </c>
      <c r="AU57" s="222">
        <f t="shared" si="20"/>
        <v>14</v>
      </c>
      <c r="AV57" s="207">
        <v>0</v>
      </c>
      <c r="AW57" s="85">
        <v>14</v>
      </c>
      <c r="AX57" s="222">
        <f t="shared" si="21"/>
        <v>6</v>
      </c>
      <c r="AY57" s="207">
        <v>0</v>
      </c>
      <c r="AZ57" s="84">
        <v>6</v>
      </c>
      <c r="BA57" s="222">
        <f t="shared" si="22"/>
        <v>12</v>
      </c>
      <c r="BB57" s="207">
        <v>0</v>
      </c>
      <c r="BC57" s="84">
        <v>12</v>
      </c>
      <c r="BD57" s="222">
        <f t="shared" si="23"/>
        <v>32</v>
      </c>
      <c r="BE57" s="223">
        <v>0</v>
      </c>
      <c r="BF57" s="187">
        <f t="shared" si="56"/>
        <v>32</v>
      </c>
      <c r="BG57" s="222">
        <f t="shared" si="24"/>
        <v>126</v>
      </c>
      <c r="BH57" s="223">
        <v>0</v>
      </c>
      <c r="BI57" s="187">
        <f t="shared" si="57"/>
        <v>126</v>
      </c>
      <c r="BJ57" s="222">
        <f t="shared" si="25"/>
        <v>15</v>
      </c>
      <c r="BK57" s="207">
        <v>0</v>
      </c>
      <c r="BL57" s="84">
        <v>15</v>
      </c>
      <c r="BM57" s="222">
        <f t="shared" si="26"/>
        <v>5</v>
      </c>
      <c r="BN57" s="207">
        <v>0</v>
      </c>
      <c r="BO57" s="84">
        <v>5</v>
      </c>
      <c r="BP57" s="222">
        <f t="shared" si="27"/>
        <v>0</v>
      </c>
      <c r="BQ57" s="207">
        <v>0</v>
      </c>
      <c r="BR57" s="84"/>
      <c r="BS57" s="224">
        <f t="shared" si="28"/>
        <v>20</v>
      </c>
      <c r="BT57" s="225">
        <v>0</v>
      </c>
      <c r="BU57" s="152">
        <f t="shared" si="58"/>
        <v>20</v>
      </c>
      <c r="BV57" s="224">
        <f t="shared" si="29"/>
        <v>146</v>
      </c>
      <c r="BW57" s="225">
        <v>0</v>
      </c>
      <c r="BX57" s="51">
        <f t="shared" si="59"/>
        <v>146</v>
      </c>
      <c r="BY57" s="54">
        <f t="shared" si="64"/>
        <v>1.46</v>
      </c>
    </row>
    <row r="58" spans="2:77" ht="19.2" customHeight="1" thickBot="1" x14ac:dyDescent="0.3">
      <c r="B58" s="797"/>
      <c r="C58" s="908"/>
      <c r="D58" s="617" t="s">
        <v>32</v>
      </c>
      <c r="E58" s="214">
        <f t="shared" si="0"/>
        <v>206.8</v>
      </c>
      <c r="F58" s="161">
        <f t="shared" si="1"/>
        <v>274.27499999999998</v>
      </c>
      <c r="G58" s="108">
        <f t="shared" si="60"/>
        <v>1.3262814313346227</v>
      </c>
      <c r="H58" s="110">
        <f t="shared" si="3"/>
        <v>102.56699999999999</v>
      </c>
      <c r="I58" s="110">
        <f t="shared" si="4"/>
        <v>376.84199999999998</v>
      </c>
      <c r="J58" s="108">
        <f t="shared" si="61"/>
        <v>1.8222533849129592</v>
      </c>
      <c r="K58" s="110">
        <f t="shared" si="6"/>
        <v>130.37899999999999</v>
      </c>
      <c r="L58" s="110">
        <f t="shared" si="7"/>
        <v>507.221</v>
      </c>
      <c r="M58" s="108">
        <f t="shared" si="62"/>
        <v>2.4527127659574468</v>
      </c>
      <c r="N58" s="110">
        <f t="shared" si="9"/>
        <v>45.716000000000001</v>
      </c>
      <c r="O58" s="110">
        <f t="shared" si="32"/>
        <v>552.93700000000001</v>
      </c>
      <c r="P58" s="108">
        <f t="shared" si="63"/>
        <v>2.6737765957446809</v>
      </c>
      <c r="Q58" s="162">
        <f t="shared" si="10"/>
        <v>206.8</v>
      </c>
      <c r="R58" s="163">
        <v>0</v>
      </c>
      <c r="S58" s="626">
        <f>S57*2.068</f>
        <v>206.8</v>
      </c>
      <c r="T58" s="164">
        <f t="shared" si="11"/>
        <v>104.947</v>
      </c>
      <c r="U58" s="165">
        <v>0</v>
      </c>
      <c r="V58" s="234">
        <v>104.947</v>
      </c>
      <c r="W58" s="164">
        <f t="shared" si="12"/>
        <v>122.251</v>
      </c>
      <c r="X58" s="165">
        <v>0</v>
      </c>
      <c r="Y58" s="234">
        <v>122.251</v>
      </c>
      <c r="Z58" s="164">
        <f t="shared" si="13"/>
        <v>47.076999999999998</v>
      </c>
      <c r="AA58" s="165">
        <v>0</v>
      </c>
      <c r="AB58" s="234">
        <v>47.076999999999998</v>
      </c>
      <c r="AC58" s="226">
        <f t="shared" si="14"/>
        <v>274.27499999999998</v>
      </c>
      <c r="AD58" s="198">
        <v>0</v>
      </c>
      <c r="AE58" s="199">
        <f t="shared" si="53"/>
        <v>274.27499999999998</v>
      </c>
      <c r="AF58" s="226">
        <f t="shared" si="15"/>
        <v>27.068999999999999</v>
      </c>
      <c r="AG58" s="197">
        <v>0</v>
      </c>
      <c r="AH58" s="234">
        <v>27.068999999999999</v>
      </c>
      <c r="AI58" s="226">
        <f t="shared" si="16"/>
        <v>13.308</v>
      </c>
      <c r="AJ58" s="197">
        <v>0</v>
      </c>
      <c r="AK58" s="234">
        <v>13.308</v>
      </c>
      <c r="AL58" s="226">
        <f t="shared" si="17"/>
        <v>62.19</v>
      </c>
      <c r="AM58" s="197">
        <v>0</v>
      </c>
      <c r="AN58" s="234">
        <v>62.19</v>
      </c>
      <c r="AO58" s="226">
        <f t="shared" si="18"/>
        <v>102.56699999999999</v>
      </c>
      <c r="AP58" s="198">
        <v>0</v>
      </c>
      <c r="AQ58" s="199">
        <f t="shared" si="54"/>
        <v>102.56699999999999</v>
      </c>
      <c r="AR58" s="226">
        <f t="shared" si="52"/>
        <v>376.84199999999998</v>
      </c>
      <c r="AS58" s="198">
        <v>0</v>
      </c>
      <c r="AT58" s="199">
        <f t="shared" si="55"/>
        <v>376.84199999999998</v>
      </c>
      <c r="AU58" s="226">
        <f t="shared" si="20"/>
        <v>41.784999999999997</v>
      </c>
      <c r="AV58" s="197">
        <v>0</v>
      </c>
      <c r="AW58" s="235">
        <v>41.784999999999997</v>
      </c>
      <c r="AX58" s="226">
        <f t="shared" si="21"/>
        <v>18.359000000000002</v>
      </c>
      <c r="AY58" s="197">
        <v>0</v>
      </c>
      <c r="AZ58" s="234">
        <v>18.359000000000002</v>
      </c>
      <c r="BA58" s="226">
        <f t="shared" si="22"/>
        <v>70.234999999999999</v>
      </c>
      <c r="BB58" s="197">
        <v>0</v>
      </c>
      <c r="BC58" s="234">
        <v>70.234999999999999</v>
      </c>
      <c r="BD58" s="226">
        <f t="shared" si="23"/>
        <v>130.37899999999999</v>
      </c>
      <c r="BE58" s="198">
        <v>0</v>
      </c>
      <c r="BF58" s="199">
        <f t="shared" si="56"/>
        <v>130.37899999999999</v>
      </c>
      <c r="BG58" s="226">
        <f t="shared" si="24"/>
        <v>507.221</v>
      </c>
      <c r="BH58" s="198">
        <v>0</v>
      </c>
      <c r="BI58" s="199">
        <f t="shared" si="57"/>
        <v>507.221</v>
      </c>
      <c r="BJ58" s="226">
        <f t="shared" si="25"/>
        <v>37.67</v>
      </c>
      <c r="BK58" s="197">
        <v>0</v>
      </c>
      <c r="BL58" s="234">
        <v>37.67</v>
      </c>
      <c r="BM58" s="226">
        <f t="shared" si="26"/>
        <v>8.0459999999999994</v>
      </c>
      <c r="BN58" s="197">
        <v>0</v>
      </c>
      <c r="BO58" s="234">
        <v>8.0459999999999994</v>
      </c>
      <c r="BP58" s="226">
        <f t="shared" si="27"/>
        <v>0</v>
      </c>
      <c r="BQ58" s="197">
        <v>0</v>
      </c>
      <c r="BR58" s="234"/>
      <c r="BS58" s="227">
        <f t="shared" si="28"/>
        <v>45.716000000000001</v>
      </c>
      <c r="BT58" s="200">
        <v>0</v>
      </c>
      <c r="BU58" s="120">
        <f t="shared" si="58"/>
        <v>45.716000000000001</v>
      </c>
      <c r="BV58" s="227">
        <f t="shared" si="29"/>
        <v>552.93700000000001</v>
      </c>
      <c r="BW58" s="200">
        <v>0</v>
      </c>
      <c r="BX58" s="152">
        <f t="shared" si="59"/>
        <v>552.93700000000001</v>
      </c>
      <c r="BY58" s="122">
        <f t="shared" si="64"/>
        <v>2.6737765957446809</v>
      </c>
    </row>
    <row r="59" spans="2:77" ht="15.75" customHeight="1" x14ac:dyDescent="0.25">
      <c r="B59" s="796" t="s">
        <v>89</v>
      </c>
      <c r="C59" s="911" t="s">
        <v>90</v>
      </c>
      <c r="D59" s="616" t="s">
        <v>57</v>
      </c>
      <c r="E59" s="202">
        <f t="shared" si="0"/>
        <v>34</v>
      </c>
      <c r="F59" s="39">
        <f t="shared" si="1"/>
        <v>0</v>
      </c>
      <c r="G59" s="40">
        <f t="shared" si="60"/>
        <v>0</v>
      </c>
      <c r="H59" s="42">
        <f t="shared" si="3"/>
        <v>0</v>
      </c>
      <c r="I59" s="42">
        <f t="shared" si="4"/>
        <v>0</v>
      </c>
      <c r="J59" s="40">
        <f t="shared" si="61"/>
        <v>0</v>
      </c>
      <c r="K59" s="42">
        <f t="shared" si="6"/>
        <v>0</v>
      </c>
      <c r="L59" s="42">
        <f t="shared" si="7"/>
        <v>0</v>
      </c>
      <c r="M59" s="40">
        <f t="shared" si="62"/>
        <v>0</v>
      </c>
      <c r="N59" s="42">
        <f t="shared" si="9"/>
        <v>2</v>
      </c>
      <c r="O59" s="42">
        <f t="shared" si="32"/>
        <v>2</v>
      </c>
      <c r="P59" s="40">
        <f t="shared" si="63"/>
        <v>5.8823529411764705E-2</v>
      </c>
      <c r="Q59" s="44">
        <f t="shared" si="10"/>
        <v>34</v>
      </c>
      <c r="R59" s="45">
        <v>0</v>
      </c>
      <c r="S59" s="622">
        <v>34</v>
      </c>
      <c r="T59" s="46">
        <f t="shared" si="11"/>
        <v>0</v>
      </c>
      <c r="U59" s="47">
        <v>0</v>
      </c>
      <c r="V59" s="48"/>
      <c r="W59" s="46">
        <f t="shared" si="12"/>
        <v>0</v>
      </c>
      <c r="X59" s="47">
        <v>0</v>
      </c>
      <c r="Y59" s="48"/>
      <c r="Z59" s="46">
        <f t="shared" si="13"/>
        <v>0</v>
      </c>
      <c r="AA59" s="47">
        <v>0</v>
      </c>
      <c r="AB59" s="48"/>
      <c r="AC59" s="222">
        <f t="shared" si="14"/>
        <v>0</v>
      </c>
      <c r="AD59" s="223">
        <v>0</v>
      </c>
      <c r="AE59" s="207">
        <f t="shared" si="53"/>
        <v>0</v>
      </c>
      <c r="AF59" s="222">
        <f t="shared" si="15"/>
        <v>0</v>
      </c>
      <c r="AG59" s="207">
        <v>0</v>
      </c>
      <c r="AH59" s="48"/>
      <c r="AI59" s="222">
        <f t="shared" si="16"/>
        <v>0</v>
      </c>
      <c r="AJ59" s="207">
        <v>0</v>
      </c>
      <c r="AK59" s="48">
        <v>0</v>
      </c>
      <c r="AL59" s="222">
        <f t="shared" si="17"/>
        <v>0</v>
      </c>
      <c r="AM59" s="207">
        <v>0</v>
      </c>
      <c r="AN59" s="48">
        <v>0</v>
      </c>
      <c r="AO59" s="222">
        <f t="shared" si="18"/>
        <v>0</v>
      </c>
      <c r="AP59" s="223">
        <v>0</v>
      </c>
      <c r="AQ59" s="207">
        <f t="shared" si="54"/>
        <v>0</v>
      </c>
      <c r="AR59" s="222">
        <f t="shared" si="52"/>
        <v>0</v>
      </c>
      <c r="AS59" s="223">
        <v>0</v>
      </c>
      <c r="AT59" s="207">
        <f t="shared" si="55"/>
        <v>0</v>
      </c>
      <c r="AU59" s="222">
        <f t="shared" si="20"/>
        <v>0</v>
      </c>
      <c r="AV59" s="207">
        <v>0</v>
      </c>
      <c r="AW59" s="49">
        <v>0</v>
      </c>
      <c r="AX59" s="222">
        <f t="shared" si="21"/>
        <v>0</v>
      </c>
      <c r="AY59" s="207">
        <v>0</v>
      </c>
      <c r="AZ59" s="48">
        <v>0</v>
      </c>
      <c r="BA59" s="222">
        <f t="shared" si="22"/>
        <v>0</v>
      </c>
      <c r="BB59" s="207">
        <v>0</v>
      </c>
      <c r="BC59" s="48">
        <v>0</v>
      </c>
      <c r="BD59" s="222">
        <f t="shared" si="23"/>
        <v>0</v>
      </c>
      <c r="BE59" s="223">
        <v>0</v>
      </c>
      <c r="BF59" s="207">
        <f t="shared" si="56"/>
        <v>0</v>
      </c>
      <c r="BG59" s="222">
        <f t="shared" si="24"/>
        <v>0</v>
      </c>
      <c r="BH59" s="223">
        <v>0</v>
      </c>
      <c r="BI59" s="207">
        <f t="shared" si="57"/>
        <v>0</v>
      </c>
      <c r="BJ59" s="222">
        <f t="shared" si="25"/>
        <v>2</v>
      </c>
      <c r="BK59" s="207">
        <v>0</v>
      </c>
      <c r="BL59" s="48">
        <v>2</v>
      </c>
      <c r="BM59" s="222">
        <f t="shared" si="26"/>
        <v>0</v>
      </c>
      <c r="BN59" s="207">
        <v>0</v>
      </c>
      <c r="BO59" s="48">
        <v>0</v>
      </c>
      <c r="BP59" s="222">
        <f t="shared" si="27"/>
        <v>0</v>
      </c>
      <c r="BQ59" s="207">
        <v>0</v>
      </c>
      <c r="BR59" s="48"/>
      <c r="BS59" s="224">
        <f t="shared" si="28"/>
        <v>2</v>
      </c>
      <c r="BT59" s="225">
        <v>0</v>
      </c>
      <c r="BU59" s="51">
        <f t="shared" si="58"/>
        <v>2</v>
      </c>
      <c r="BV59" s="224">
        <f t="shared" si="29"/>
        <v>2</v>
      </c>
      <c r="BW59" s="225">
        <v>0</v>
      </c>
      <c r="BX59" s="51">
        <f t="shared" si="59"/>
        <v>2</v>
      </c>
      <c r="BY59" s="193">
        <f t="shared" si="64"/>
        <v>5.8823529411764705E-2</v>
      </c>
    </row>
    <row r="60" spans="2:77" ht="15.75" customHeight="1" thickBot="1" x14ac:dyDescent="0.3">
      <c r="B60" s="797"/>
      <c r="C60" s="912"/>
      <c r="D60" s="617" t="s">
        <v>32</v>
      </c>
      <c r="E60" s="214">
        <f t="shared" si="0"/>
        <v>654.16</v>
      </c>
      <c r="F60" s="161">
        <f t="shared" si="1"/>
        <v>0</v>
      </c>
      <c r="G60" s="108">
        <f t="shared" si="60"/>
        <v>0</v>
      </c>
      <c r="H60" s="110">
        <f t="shared" si="3"/>
        <v>0</v>
      </c>
      <c r="I60" s="110">
        <f t="shared" si="4"/>
        <v>0</v>
      </c>
      <c r="J60" s="108">
        <f t="shared" si="61"/>
        <v>0</v>
      </c>
      <c r="K60" s="110">
        <f t="shared" si="6"/>
        <v>0</v>
      </c>
      <c r="L60" s="110">
        <f t="shared" si="7"/>
        <v>0</v>
      </c>
      <c r="M60" s="108">
        <f t="shared" si="62"/>
        <v>0</v>
      </c>
      <c r="N60" s="110">
        <f t="shared" si="9"/>
        <v>133.97300000000001</v>
      </c>
      <c r="O60" s="110">
        <f t="shared" si="32"/>
        <v>133.97300000000001</v>
      </c>
      <c r="P60" s="108">
        <f t="shared" si="63"/>
        <v>0.20480157759569528</v>
      </c>
      <c r="Q60" s="162">
        <f t="shared" si="10"/>
        <v>654.16</v>
      </c>
      <c r="R60" s="163">
        <v>0</v>
      </c>
      <c r="S60" s="626">
        <f>S59*19.24</f>
        <v>654.16</v>
      </c>
      <c r="T60" s="164">
        <f t="shared" si="11"/>
        <v>0</v>
      </c>
      <c r="U60" s="165">
        <v>0</v>
      </c>
      <c r="V60" s="99"/>
      <c r="W60" s="164">
        <f t="shared" si="12"/>
        <v>0</v>
      </c>
      <c r="X60" s="165">
        <v>0</v>
      </c>
      <c r="Y60" s="99"/>
      <c r="Z60" s="164">
        <f t="shared" si="13"/>
        <v>0</v>
      </c>
      <c r="AA60" s="165">
        <v>0</v>
      </c>
      <c r="AB60" s="99"/>
      <c r="AC60" s="226">
        <f t="shared" si="14"/>
        <v>0</v>
      </c>
      <c r="AD60" s="198">
        <v>0</v>
      </c>
      <c r="AE60" s="197">
        <f t="shared" si="53"/>
        <v>0</v>
      </c>
      <c r="AF60" s="226">
        <f t="shared" si="15"/>
        <v>0</v>
      </c>
      <c r="AG60" s="197">
        <v>0</v>
      </c>
      <c r="AH60" s="99"/>
      <c r="AI60" s="226">
        <f t="shared" si="16"/>
        <v>0</v>
      </c>
      <c r="AJ60" s="197">
        <v>0</v>
      </c>
      <c r="AK60" s="99">
        <v>0</v>
      </c>
      <c r="AL60" s="226">
        <f t="shared" si="17"/>
        <v>0</v>
      </c>
      <c r="AM60" s="197">
        <v>0</v>
      </c>
      <c r="AN60" s="99">
        <v>0</v>
      </c>
      <c r="AO60" s="226">
        <f t="shared" si="18"/>
        <v>0</v>
      </c>
      <c r="AP60" s="198">
        <v>0</v>
      </c>
      <c r="AQ60" s="197">
        <f t="shared" si="54"/>
        <v>0</v>
      </c>
      <c r="AR60" s="226">
        <f t="shared" si="52"/>
        <v>0</v>
      </c>
      <c r="AS60" s="198">
        <v>0</v>
      </c>
      <c r="AT60" s="197">
        <f t="shared" si="55"/>
        <v>0</v>
      </c>
      <c r="AU60" s="226">
        <f t="shared" si="20"/>
        <v>0</v>
      </c>
      <c r="AV60" s="197">
        <v>0</v>
      </c>
      <c r="AW60" s="100">
        <v>0</v>
      </c>
      <c r="AX60" s="226">
        <f t="shared" si="21"/>
        <v>0</v>
      </c>
      <c r="AY60" s="197">
        <v>0</v>
      </c>
      <c r="AZ60" s="99">
        <v>0</v>
      </c>
      <c r="BA60" s="226">
        <f t="shared" si="22"/>
        <v>0</v>
      </c>
      <c r="BB60" s="197">
        <v>0</v>
      </c>
      <c r="BC60" s="99">
        <v>0</v>
      </c>
      <c r="BD60" s="226">
        <f t="shared" si="23"/>
        <v>0</v>
      </c>
      <c r="BE60" s="198">
        <v>0</v>
      </c>
      <c r="BF60" s="197">
        <f t="shared" si="56"/>
        <v>0</v>
      </c>
      <c r="BG60" s="226">
        <f t="shared" si="24"/>
        <v>0</v>
      </c>
      <c r="BH60" s="198">
        <v>0</v>
      </c>
      <c r="BI60" s="197">
        <f t="shared" si="57"/>
        <v>0</v>
      </c>
      <c r="BJ60" s="226">
        <f t="shared" si="25"/>
        <v>133.97300000000001</v>
      </c>
      <c r="BK60" s="197">
        <v>0</v>
      </c>
      <c r="BL60" s="99">
        <v>133.97300000000001</v>
      </c>
      <c r="BM60" s="226">
        <f t="shared" si="26"/>
        <v>0</v>
      </c>
      <c r="BN60" s="197">
        <v>0</v>
      </c>
      <c r="BO60" s="99">
        <v>0</v>
      </c>
      <c r="BP60" s="226">
        <f t="shared" si="27"/>
        <v>0</v>
      </c>
      <c r="BQ60" s="197">
        <v>0</v>
      </c>
      <c r="BR60" s="99"/>
      <c r="BS60" s="227">
        <f t="shared" si="28"/>
        <v>133.97300000000001</v>
      </c>
      <c r="BT60" s="200">
        <v>0</v>
      </c>
      <c r="BU60" s="119">
        <f t="shared" si="58"/>
        <v>133.97300000000001</v>
      </c>
      <c r="BV60" s="227">
        <f t="shared" si="29"/>
        <v>133.97300000000001</v>
      </c>
      <c r="BW60" s="200">
        <v>0</v>
      </c>
      <c r="BX60" s="241">
        <f t="shared" si="59"/>
        <v>133.97300000000001</v>
      </c>
      <c r="BY60" s="228">
        <f t="shared" si="64"/>
        <v>0.20480157759569528</v>
      </c>
    </row>
    <row r="61" spans="2:77" ht="15.75" customHeight="1" x14ac:dyDescent="0.25">
      <c r="B61" s="796" t="s">
        <v>91</v>
      </c>
      <c r="C61" s="907" t="s">
        <v>92</v>
      </c>
      <c r="D61" s="616" t="s">
        <v>57</v>
      </c>
      <c r="E61" s="202">
        <f t="shared" si="0"/>
        <v>723</v>
      </c>
      <c r="F61" s="39">
        <f t="shared" si="1"/>
        <v>226</v>
      </c>
      <c r="G61" s="40">
        <f t="shared" si="60"/>
        <v>0.31258644536652835</v>
      </c>
      <c r="H61" s="42">
        <f t="shared" si="3"/>
        <v>181</v>
      </c>
      <c r="I61" s="42">
        <f t="shared" si="4"/>
        <v>407</v>
      </c>
      <c r="J61" s="40">
        <f t="shared" si="61"/>
        <v>0.56293222683264177</v>
      </c>
      <c r="K61" s="42">
        <f t="shared" si="6"/>
        <v>218</v>
      </c>
      <c r="L61" s="42">
        <f t="shared" si="7"/>
        <v>625</v>
      </c>
      <c r="M61" s="40">
        <f t="shared" si="62"/>
        <v>0.86445366528354084</v>
      </c>
      <c r="N61" s="42">
        <f t="shared" si="9"/>
        <v>142</v>
      </c>
      <c r="O61" s="42">
        <f t="shared" si="32"/>
        <v>767</v>
      </c>
      <c r="P61" s="40">
        <f t="shared" si="63"/>
        <v>1.0608575380359613</v>
      </c>
      <c r="Q61" s="80">
        <f t="shared" si="10"/>
        <v>723</v>
      </c>
      <c r="R61" s="81">
        <v>0</v>
      </c>
      <c r="S61" s="624">
        <v>723</v>
      </c>
      <c r="T61" s="82">
        <f t="shared" si="11"/>
        <v>41</v>
      </c>
      <c r="U61" s="83">
        <v>0</v>
      </c>
      <c r="V61" s="84">
        <v>41</v>
      </c>
      <c r="W61" s="82">
        <f t="shared" si="12"/>
        <v>83</v>
      </c>
      <c r="X61" s="83">
        <v>0</v>
      </c>
      <c r="Y61" s="84">
        <v>83</v>
      </c>
      <c r="Z61" s="82">
        <f t="shared" si="13"/>
        <v>102</v>
      </c>
      <c r="AA61" s="83">
        <v>0</v>
      </c>
      <c r="AB61" s="84">
        <v>102</v>
      </c>
      <c r="AC61" s="223">
        <f t="shared" si="14"/>
        <v>226</v>
      </c>
      <c r="AD61" s="223">
        <v>0</v>
      </c>
      <c r="AE61" s="207">
        <f t="shared" si="53"/>
        <v>226</v>
      </c>
      <c r="AF61" s="223">
        <f t="shared" si="15"/>
        <v>24</v>
      </c>
      <c r="AG61" s="207">
        <v>0</v>
      </c>
      <c r="AH61" s="84">
        <v>24</v>
      </c>
      <c r="AI61" s="223">
        <f t="shared" si="16"/>
        <v>33</v>
      </c>
      <c r="AJ61" s="207">
        <v>0</v>
      </c>
      <c r="AK61" s="84">
        <v>33</v>
      </c>
      <c r="AL61" s="223">
        <f t="shared" si="17"/>
        <v>124</v>
      </c>
      <c r="AM61" s="207">
        <v>0</v>
      </c>
      <c r="AN61" s="84">
        <v>124</v>
      </c>
      <c r="AO61" s="223">
        <f t="shared" si="18"/>
        <v>181</v>
      </c>
      <c r="AP61" s="223">
        <v>0</v>
      </c>
      <c r="AQ61" s="207">
        <f t="shared" si="54"/>
        <v>181</v>
      </c>
      <c r="AR61" s="223">
        <f t="shared" si="52"/>
        <v>407</v>
      </c>
      <c r="AS61" s="223">
        <v>0</v>
      </c>
      <c r="AT61" s="207">
        <f t="shared" si="55"/>
        <v>407</v>
      </c>
      <c r="AU61" s="223">
        <f t="shared" si="20"/>
        <v>44</v>
      </c>
      <c r="AV61" s="207">
        <v>0</v>
      </c>
      <c r="AW61" s="85">
        <v>44</v>
      </c>
      <c r="AX61" s="223">
        <f t="shared" si="21"/>
        <v>94</v>
      </c>
      <c r="AY61" s="207">
        <v>0</v>
      </c>
      <c r="AZ61" s="84">
        <v>94</v>
      </c>
      <c r="BA61" s="223">
        <f t="shared" si="22"/>
        <v>80</v>
      </c>
      <c r="BB61" s="207">
        <v>0</v>
      </c>
      <c r="BC61" s="84">
        <v>80</v>
      </c>
      <c r="BD61" s="223">
        <f t="shared" si="23"/>
        <v>218</v>
      </c>
      <c r="BE61" s="223">
        <v>0</v>
      </c>
      <c r="BF61" s="207">
        <f t="shared" si="56"/>
        <v>218</v>
      </c>
      <c r="BG61" s="223">
        <f t="shared" si="24"/>
        <v>625</v>
      </c>
      <c r="BH61" s="223">
        <v>0</v>
      </c>
      <c r="BI61" s="207">
        <f t="shared" si="57"/>
        <v>625</v>
      </c>
      <c r="BJ61" s="223">
        <f t="shared" si="25"/>
        <v>31</v>
      </c>
      <c r="BK61" s="207">
        <v>0</v>
      </c>
      <c r="BL61" s="84">
        <v>31</v>
      </c>
      <c r="BM61" s="223">
        <f t="shared" si="26"/>
        <v>111</v>
      </c>
      <c r="BN61" s="207">
        <v>0</v>
      </c>
      <c r="BO61" s="84">
        <v>111</v>
      </c>
      <c r="BP61" s="223">
        <f t="shared" si="27"/>
        <v>0</v>
      </c>
      <c r="BQ61" s="207">
        <v>0</v>
      </c>
      <c r="BR61" s="84"/>
      <c r="BS61" s="225">
        <f t="shared" si="28"/>
        <v>142</v>
      </c>
      <c r="BT61" s="225">
        <v>0</v>
      </c>
      <c r="BU61" s="51">
        <f t="shared" si="58"/>
        <v>142</v>
      </c>
      <c r="BV61" s="225">
        <f t="shared" si="29"/>
        <v>767</v>
      </c>
      <c r="BW61" s="225">
        <v>0</v>
      </c>
      <c r="BX61" s="51">
        <f t="shared" si="59"/>
        <v>767</v>
      </c>
      <c r="BY61" s="54">
        <f t="shared" si="64"/>
        <v>1.0608575380359613</v>
      </c>
    </row>
    <row r="62" spans="2:77" ht="15.75" customHeight="1" thickBot="1" x14ac:dyDescent="0.3">
      <c r="B62" s="797"/>
      <c r="C62" s="908"/>
      <c r="D62" s="617" t="s">
        <v>32</v>
      </c>
      <c r="E62" s="214">
        <f t="shared" si="0"/>
        <v>672.39</v>
      </c>
      <c r="F62" s="161">
        <f t="shared" si="1"/>
        <v>244.29400000000001</v>
      </c>
      <c r="G62" s="108">
        <f t="shared" si="60"/>
        <v>0.36332188164606855</v>
      </c>
      <c r="H62" s="110">
        <f t="shared" si="3"/>
        <v>373.70400000000001</v>
      </c>
      <c r="I62" s="110">
        <f t="shared" si="4"/>
        <v>617.99800000000005</v>
      </c>
      <c r="J62" s="108">
        <f t="shared" si="61"/>
        <v>0.91910647094692077</v>
      </c>
      <c r="K62" s="110">
        <f t="shared" si="6"/>
        <v>140.97399999999999</v>
      </c>
      <c r="L62" s="110">
        <f t="shared" si="7"/>
        <v>758.97199999999998</v>
      </c>
      <c r="M62" s="108">
        <f t="shared" si="62"/>
        <v>1.1287675307485239</v>
      </c>
      <c r="N62" s="110">
        <f t="shared" si="9"/>
        <v>643.62199999999996</v>
      </c>
      <c r="O62" s="110">
        <f t="shared" si="32"/>
        <v>1402.5940000000001</v>
      </c>
      <c r="P62" s="108">
        <f t="shared" si="63"/>
        <v>2.0859828373414242</v>
      </c>
      <c r="Q62" s="230">
        <f t="shared" si="10"/>
        <v>672.39</v>
      </c>
      <c r="R62" s="231">
        <v>0</v>
      </c>
      <c r="S62" s="632">
        <f>S61*0.93</f>
        <v>672.39</v>
      </c>
      <c r="T62" s="232">
        <f t="shared" si="11"/>
        <v>58.578000000000003</v>
      </c>
      <c r="U62" s="233">
        <v>0</v>
      </c>
      <c r="V62" s="234">
        <v>58.578000000000003</v>
      </c>
      <c r="W62" s="232">
        <f t="shared" si="12"/>
        <v>51.732999999999997</v>
      </c>
      <c r="X62" s="233">
        <v>0</v>
      </c>
      <c r="Y62" s="234">
        <v>51.732999999999997</v>
      </c>
      <c r="Z62" s="232">
        <f t="shared" si="13"/>
        <v>133.983</v>
      </c>
      <c r="AA62" s="233">
        <v>0</v>
      </c>
      <c r="AB62" s="234">
        <v>133.983</v>
      </c>
      <c r="AC62" s="198">
        <f t="shared" si="14"/>
        <v>244.29400000000001</v>
      </c>
      <c r="AD62" s="198">
        <v>0</v>
      </c>
      <c r="AE62" s="197">
        <f t="shared" si="53"/>
        <v>244.29400000000001</v>
      </c>
      <c r="AF62" s="198">
        <f t="shared" si="15"/>
        <v>22.782</v>
      </c>
      <c r="AG62" s="197">
        <v>0</v>
      </c>
      <c r="AH62" s="234">
        <v>22.782</v>
      </c>
      <c r="AI62" s="198">
        <f t="shared" si="16"/>
        <v>27.785</v>
      </c>
      <c r="AJ62" s="197">
        <v>0</v>
      </c>
      <c r="AK62" s="234">
        <v>27.785</v>
      </c>
      <c r="AL62" s="198">
        <f t="shared" si="17"/>
        <v>323.137</v>
      </c>
      <c r="AM62" s="197">
        <v>0</v>
      </c>
      <c r="AN62" s="234">
        <v>323.137</v>
      </c>
      <c r="AO62" s="198">
        <f t="shared" si="18"/>
        <v>373.70400000000001</v>
      </c>
      <c r="AP62" s="198">
        <v>0</v>
      </c>
      <c r="AQ62" s="197">
        <f t="shared" si="54"/>
        <v>373.70400000000001</v>
      </c>
      <c r="AR62" s="198">
        <f t="shared" si="52"/>
        <v>617.99800000000005</v>
      </c>
      <c r="AS62" s="198">
        <v>0</v>
      </c>
      <c r="AT62" s="197">
        <f t="shared" si="55"/>
        <v>617.99800000000005</v>
      </c>
      <c r="AU62" s="198">
        <f t="shared" si="20"/>
        <v>51.817999999999998</v>
      </c>
      <c r="AV62" s="197">
        <v>0</v>
      </c>
      <c r="AW62" s="235">
        <v>51.817999999999998</v>
      </c>
      <c r="AX62" s="198">
        <f t="shared" si="21"/>
        <v>47.808999999999997</v>
      </c>
      <c r="AY62" s="197">
        <v>0</v>
      </c>
      <c r="AZ62" s="234">
        <v>47.808999999999997</v>
      </c>
      <c r="BA62" s="198">
        <f t="shared" si="22"/>
        <v>41.347000000000001</v>
      </c>
      <c r="BB62" s="197">
        <v>0</v>
      </c>
      <c r="BC62" s="234">
        <v>41.347000000000001</v>
      </c>
      <c r="BD62" s="198">
        <f t="shared" si="23"/>
        <v>140.97399999999999</v>
      </c>
      <c r="BE62" s="198">
        <v>0</v>
      </c>
      <c r="BF62" s="197">
        <f t="shared" si="56"/>
        <v>140.97399999999999</v>
      </c>
      <c r="BG62" s="198">
        <f t="shared" si="24"/>
        <v>758.97199999999998</v>
      </c>
      <c r="BH62" s="198">
        <v>0</v>
      </c>
      <c r="BI62" s="197">
        <f t="shared" si="57"/>
        <v>758.97199999999998</v>
      </c>
      <c r="BJ62" s="198">
        <f t="shared" si="25"/>
        <v>55.247</v>
      </c>
      <c r="BK62" s="197">
        <v>0</v>
      </c>
      <c r="BL62" s="234">
        <v>55.247</v>
      </c>
      <c r="BM62" s="198">
        <f t="shared" si="26"/>
        <v>588.375</v>
      </c>
      <c r="BN62" s="197">
        <v>0</v>
      </c>
      <c r="BO62" s="234">
        <v>588.375</v>
      </c>
      <c r="BP62" s="198">
        <f t="shared" si="27"/>
        <v>0</v>
      </c>
      <c r="BQ62" s="197">
        <v>0</v>
      </c>
      <c r="BR62" s="234"/>
      <c r="BS62" s="200">
        <f t="shared" si="28"/>
        <v>643.62199999999996</v>
      </c>
      <c r="BT62" s="200">
        <v>0</v>
      </c>
      <c r="BU62" s="119">
        <f t="shared" si="58"/>
        <v>643.62199999999996</v>
      </c>
      <c r="BV62" s="200">
        <f t="shared" si="29"/>
        <v>1402.5940000000001</v>
      </c>
      <c r="BW62" s="200">
        <v>0</v>
      </c>
      <c r="BX62" s="241">
        <f t="shared" si="59"/>
        <v>1402.5940000000001</v>
      </c>
      <c r="BY62" s="122">
        <f t="shared" si="64"/>
        <v>2.0859828373414242</v>
      </c>
    </row>
    <row r="63" spans="2:77" ht="16.2" customHeight="1" x14ac:dyDescent="0.25">
      <c r="B63" s="796" t="s">
        <v>93</v>
      </c>
      <c r="C63" s="817" t="s">
        <v>94</v>
      </c>
      <c r="D63" s="616" t="s">
        <v>57</v>
      </c>
      <c r="E63" s="202">
        <f t="shared" si="0"/>
        <v>10</v>
      </c>
      <c r="F63" s="39">
        <f t="shared" si="1"/>
        <v>0</v>
      </c>
      <c r="G63" s="40">
        <f t="shared" si="60"/>
        <v>0</v>
      </c>
      <c r="H63" s="42">
        <f t="shared" si="3"/>
        <v>2</v>
      </c>
      <c r="I63" s="42">
        <f t="shared" si="4"/>
        <v>2</v>
      </c>
      <c r="J63" s="236">
        <f t="shared" si="61"/>
        <v>0.2</v>
      </c>
      <c r="K63" s="42">
        <f t="shared" si="6"/>
        <v>3</v>
      </c>
      <c r="L63" s="42">
        <f t="shared" si="7"/>
        <v>5</v>
      </c>
      <c r="M63" s="40">
        <f t="shared" si="62"/>
        <v>0.5</v>
      </c>
      <c r="N63" s="42">
        <f t="shared" si="9"/>
        <v>0</v>
      </c>
      <c r="O63" s="42">
        <f t="shared" si="32"/>
        <v>5</v>
      </c>
      <c r="P63" s="236">
        <f t="shared" si="63"/>
        <v>0.5</v>
      </c>
      <c r="Q63" s="44">
        <f t="shared" si="10"/>
        <v>10</v>
      </c>
      <c r="R63" s="45">
        <v>0</v>
      </c>
      <c r="S63" s="622">
        <v>10</v>
      </c>
      <c r="T63" s="46">
        <f t="shared" si="11"/>
        <v>0</v>
      </c>
      <c r="U63" s="47">
        <v>0</v>
      </c>
      <c r="V63" s="48"/>
      <c r="W63" s="46">
        <f t="shared" si="12"/>
        <v>0</v>
      </c>
      <c r="X63" s="47">
        <v>0</v>
      </c>
      <c r="Y63" s="48"/>
      <c r="Z63" s="46">
        <f t="shared" si="13"/>
        <v>0</v>
      </c>
      <c r="AA63" s="47">
        <v>0</v>
      </c>
      <c r="AB63" s="48"/>
      <c r="AC63" s="222">
        <f t="shared" si="14"/>
        <v>0</v>
      </c>
      <c r="AD63" s="223">
        <v>0</v>
      </c>
      <c r="AE63" s="207">
        <f t="shared" si="53"/>
        <v>0</v>
      </c>
      <c r="AF63" s="222">
        <f t="shared" si="15"/>
        <v>2</v>
      </c>
      <c r="AG63" s="207">
        <v>0</v>
      </c>
      <c r="AH63" s="48">
        <v>2</v>
      </c>
      <c r="AI63" s="222">
        <f t="shared" si="16"/>
        <v>0</v>
      </c>
      <c r="AJ63" s="207">
        <v>0</v>
      </c>
      <c r="AK63" s="48">
        <v>0</v>
      </c>
      <c r="AL63" s="222">
        <f t="shared" si="17"/>
        <v>0</v>
      </c>
      <c r="AM63" s="207">
        <v>0</v>
      </c>
      <c r="AN63" s="48">
        <v>0</v>
      </c>
      <c r="AO63" s="222">
        <f t="shared" si="18"/>
        <v>2</v>
      </c>
      <c r="AP63" s="223">
        <v>0</v>
      </c>
      <c r="AQ63" s="207">
        <f t="shared" si="54"/>
        <v>2</v>
      </c>
      <c r="AR63" s="222">
        <f t="shared" si="52"/>
        <v>2</v>
      </c>
      <c r="AS63" s="223">
        <v>0</v>
      </c>
      <c r="AT63" s="207">
        <f t="shared" si="55"/>
        <v>2</v>
      </c>
      <c r="AU63" s="222">
        <f t="shared" si="20"/>
        <v>0</v>
      </c>
      <c r="AV63" s="207">
        <v>0</v>
      </c>
      <c r="AW63" s="49">
        <v>0</v>
      </c>
      <c r="AX63" s="222">
        <f t="shared" si="21"/>
        <v>0</v>
      </c>
      <c r="AY63" s="207">
        <v>0</v>
      </c>
      <c r="AZ63" s="48">
        <v>0</v>
      </c>
      <c r="BA63" s="222">
        <f t="shared" si="22"/>
        <v>3</v>
      </c>
      <c r="BB63" s="207">
        <v>0</v>
      </c>
      <c r="BC63" s="48">
        <v>3</v>
      </c>
      <c r="BD63" s="222">
        <f t="shared" si="23"/>
        <v>3</v>
      </c>
      <c r="BE63" s="223">
        <v>0</v>
      </c>
      <c r="BF63" s="207">
        <f t="shared" si="56"/>
        <v>3</v>
      </c>
      <c r="BG63" s="222">
        <f t="shared" si="24"/>
        <v>5</v>
      </c>
      <c r="BH63" s="223">
        <v>0</v>
      </c>
      <c r="BI63" s="207">
        <f t="shared" si="57"/>
        <v>5</v>
      </c>
      <c r="BJ63" s="222">
        <f t="shared" si="25"/>
        <v>0</v>
      </c>
      <c r="BK63" s="207">
        <v>0</v>
      </c>
      <c r="BL63" s="48">
        <v>0</v>
      </c>
      <c r="BM63" s="222">
        <f t="shared" si="26"/>
        <v>0</v>
      </c>
      <c r="BN63" s="207">
        <v>0</v>
      </c>
      <c r="BO63" s="48">
        <v>0</v>
      </c>
      <c r="BP63" s="222">
        <f t="shared" si="27"/>
        <v>0</v>
      </c>
      <c r="BQ63" s="207">
        <v>0</v>
      </c>
      <c r="BR63" s="48"/>
      <c r="BS63" s="224">
        <f t="shared" si="28"/>
        <v>0</v>
      </c>
      <c r="BT63" s="225">
        <v>0</v>
      </c>
      <c r="BU63" s="51">
        <f t="shared" si="58"/>
        <v>0</v>
      </c>
      <c r="BV63" s="224">
        <f t="shared" si="29"/>
        <v>5</v>
      </c>
      <c r="BW63" s="225">
        <v>0</v>
      </c>
      <c r="BX63" s="51">
        <f t="shared" si="59"/>
        <v>5</v>
      </c>
      <c r="BY63" s="193">
        <f t="shared" si="64"/>
        <v>0.5</v>
      </c>
    </row>
    <row r="64" spans="2:77" ht="16.2" customHeight="1" thickBot="1" x14ac:dyDescent="0.3">
      <c r="B64" s="797"/>
      <c r="C64" s="818"/>
      <c r="D64" s="617" t="s">
        <v>32</v>
      </c>
      <c r="E64" s="214">
        <f t="shared" si="0"/>
        <v>14</v>
      </c>
      <c r="F64" s="161">
        <f t="shared" si="1"/>
        <v>0</v>
      </c>
      <c r="G64" s="108">
        <f t="shared" si="60"/>
        <v>0</v>
      </c>
      <c r="H64" s="110">
        <f t="shared" si="3"/>
        <v>3.0819999999999999</v>
      </c>
      <c r="I64" s="110">
        <f t="shared" si="4"/>
        <v>3.0819999999999999</v>
      </c>
      <c r="J64" s="76">
        <f t="shared" si="61"/>
        <v>0.22014285714285714</v>
      </c>
      <c r="K64" s="110">
        <f t="shared" si="6"/>
        <v>5.4459999999999997</v>
      </c>
      <c r="L64" s="110">
        <f t="shared" si="7"/>
        <v>8.5279999999999987</v>
      </c>
      <c r="M64" s="108">
        <f t="shared" si="62"/>
        <v>0.6091428571428571</v>
      </c>
      <c r="N64" s="110">
        <f t="shared" si="9"/>
        <v>0</v>
      </c>
      <c r="O64" s="110">
        <f t="shared" si="32"/>
        <v>8.5279999999999987</v>
      </c>
      <c r="P64" s="76">
        <f t="shared" si="63"/>
        <v>0.6091428571428571</v>
      </c>
      <c r="Q64" s="162">
        <f t="shared" si="10"/>
        <v>14</v>
      </c>
      <c r="R64" s="163">
        <v>0</v>
      </c>
      <c r="S64" s="626">
        <f>S63*1.4</f>
        <v>14</v>
      </c>
      <c r="T64" s="164">
        <f t="shared" si="11"/>
        <v>0</v>
      </c>
      <c r="U64" s="165">
        <v>0</v>
      </c>
      <c r="V64" s="99">
        <v>0</v>
      </c>
      <c r="W64" s="164">
        <f t="shared" si="12"/>
        <v>0</v>
      </c>
      <c r="X64" s="165">
        <v>0</v>
      </c>
      <c r="Y64" s="99">
        <v>0</v>
      </c>
      <c r="Z64" s="164">
        <f t="shared" si="13"/>
        <v>0</v>
      </c>
      <c r="AA64" s="165">
        <v>0</v>
      </c>
      <c r="AB64" s="99">
        <v>0</v>
      </c>
      <c r="AC64" s="226">
        <f t="shared" si="14"/>
        <v>0</v>
      </c>
      <c r="AD64" s="198">
        <v>0</v>
      </c>
      <c r="AE64" s="197">
        <f t="shared" si="53"/>
        <v>0</v>
      </c>
      <c r="AF64" s="226">
        <f t="shared" si="15"/>
        <v>3.0819999999999999</v>
      </c>
      <c r="AG64" s="197">
        <v>0</v>
      </c>
      <c r="AH64" s="99">
        <v>3.0819999999999999</v>
      </c>
      <c r="AI64" s="226">
        <f t="shared" si="16"/>
        <v>0</v>
      </c>
      <c r="AJ64" s="197">
        <v>0</v>
      </c>
      <c r="AK64" s="99">
        <v>0</v>
      </c>
      <c r="AL64" s="226">
        <f t="shared" si="17"/>
        <v>0</v>
      </c>
      <c r="AM64" s="197">
        <v>0</v>
      </c>
      <c r="AN64" s="99">
        <v>0</v>
      </c>
      <c r="AO64" s="226">
        <f t="shared" si="18"/>
        <v>3.0819999999999999</v>
      </c>
      <c r="AP64" s="198">
        <v>0</v>
      </c>
      <c r="AQ64" s="197">
        <f t="shared" si="54"/>
        <v>3.0819999999999999</v>
      </c>
      <c r="AR64" s="226">
        <f t="shared" si="52"/>
        <v>3.0819999999999999</v>
      </c>
      <c r="AS64" s="198">
        <v>0</v>
      </c>
      <c r="AT64" s="197">
        <f t="shared" si="55"/>
        <v>3.0819999999999999</v>
      </c>
      <c r="AU64" s="226">
        <f t="shared" si="20"/>
        <v>0</v>
      </c>
      <c r="AV64" s="197">
        <v>0</v>
      </c>
      <c r="AW64" s="100">
        <v>0</v>
      </c>
      <c r="AX64" s="226">
        <f t="shared" si="21"/>
        <v>0</v>
      </c>
      <c r="AY64" s="197">
        <v>0</v>
      </c>
      <c r="AZ64" s="99">
        <v>0</v>
      </c>
      <c r="BA64" s="226">
        <f t="shared" si="22"/>
        <v>5.4459999999999997</v>
      </c>
      <c r="BB64" s="197">
        <v>0</v>
      </c>
      <c r="BC64" s="99">
        <v>5.4459999999999997</v>
      </c>
      <c r="BD64" s="226">
        <f t="shared" si="23"/>
        <v>5.4459999999999997</v>
      </c>
      <c r="BE64" s="198">
        <v>0</v>
      </c>
      <c r="BF64" s="197">
        <f t="shared" si="56"/>
        <v>5.4459999999999997</v>
      </c>
      <c r="BG64" s="226">
        <f t="shared" si="24"/>
        <v>8.5279999999999987</v>
      </c>
      <c r="BH64" s="198">
        <v>0</v>
      </c>
      <c r="BI64" s="197">
        <f t="shared" si="57"/>
        <v>8.5279999999999987</v>
      </c>
      <c r="BJ64" s="226">
        <f t="shared" si="25"/>
        <v>0</v>
      </c>
      <c r="BK64" s="197">
        <v>0</v>
      </c>
      <c r="BL64" s="99">
        <v>0</v>
      </c>
      <c r="BM64" s="226">
        <f t="shared" si="26"/>
        <v>0</v>
      </c>
      <c r="BN64" s="197">
        <v>0</v>
      </c>
      <c r="BO64" s="99">
        <v>0</v>
      </c>
      <c r="BP64" s="226">
        <f t="shared" si="27"/>
        <v>0</v>
      </c>
      <c r="BQ64" s="197">
        <v>0</v>
      </c>
      <c r="BR64" s="99"/>
      <c r="BS64" s="227">
        <f t="shared" si="28"/>
        <v>0</v>
      </c>
      <c r="BT64" s="200">
        <v>0</v>
      </c>
      <c r="BU64" s="119">
        <f t="shared" si="58"/>
        <v>0</v>
      </c>
      <c r="BV64" s="227">
        <f t="shared" si="29"/>
        <v>8.5279999999999987</v>
      </c>
      <c r="BW64" s="200">
        <v>0</v>
      </c>
      <c r="BX64" s="152">
        <f t="shared" si="59"/>
        <v>8.5279999999999987</v>
      </c>
      <c r="BY64" s="228">
        <f t="shared" si="64"/>
        <v>0.6091428571428571</v>
      </c>
    </row>
    <row r="65" spans="2:80" ht="16.2" customHeight="1" x14ac:dyDescent="0.25">
      <c r="B65" s="796" t="s">
        <v>95</v>
      </c>
      <c r="C65" s="794" t="s">
        <v>96</v>
      </c>
      <c r="D65" s="618" t="s">
        <v>57</v>
      </c>
      <c r="E65" s="202">
        <f t="shared" si="0"/>
        <v>0</v>
      </c>
      <c r="F65" s="39">
        <f t="shared" si="1"/>
        <v>0</v>
      </c>
      <c r="G65" s="236"/>
      <c r="H65" s="237">
        <f t="shared" si="3"/>
        <v>0</v>
      </c>
      <c r="I65" s="237">
        <f t="shared" si="4"/>
        <v>0</v>
      </c>
      <c r="J65" s="40"/>
      <c r="K65" s="237">
        <f t="shared" si="6"/>
        <v>0</v>
      </c>
      <c r="L65" s="237">
        <f t="shared" si="7"/>
        <v>0</v>
      </c>
      <c r="M65" s="236"/>
      <c r="N65" s="237">
        <f t="shared" si="9"/>
        <v>0</v>
      </c>
      <c r="O65" s="237">
        <f t="shared" si="32"/>
        <v>0</v>
      </c>
      <c r="P65" s="40"/>
      <c r="Q65" s="44">
        <f t="shared" si="10"/>
        <v>0</v>
      </c>
      <c r="R65" s="45">
        <v>0</v>
      </c>
      <c r="S65" s="622"/>
      <c r="T65" s="46">
        <f t="shared" si="11"/>
        <v>0</v>
      </c>
      <c r="U65" s="47">
        <v>0</v>
      </c>
      <c r="V65" s="48">
        <v>0</v>
      </c>
      <c r="W65" s="46">
        <f t="shared" si="12"/>
        <v>0</v>
      </c>
      <c r="X65" s="47">
        <v>0</v>
      </c>
      <c r="Y65" s="48">
        <v>0</v>
      </c>
      <c r="Z65" s="46">
        <f t="shared" si="13"/>
        <v>0</v>
      </c>
      <c r="AA65" s="47">
        <v>0</v>
      </c>
      <c r="AB65" s="48">
        <v>0</v>
      </c>
      <c r="AC65" s="222">
        <f t="shared" si="14"/>
        <v>0</v>
      </c>
      <c r="AD65" s="223">
        <v>0</v>
      </c>
      <c r="AE65" s="187">
        <f t="shared" si="53"/>
        <v>0</v>
      </c>
      <c r="AF65" s="222">
        <f t="shared" si="15"/>
        <v>0</v>
      </c>
      <c r="AG65" s="207">
        <v>0</v>
      </c>
      <c r="AH65" s="48">
        <v>0</v>
      </c>
      <c r="AI65" s="222">
        <f t="shared" si="16"/>
        <v>0</v>
      </c>
      <c r="AJ65" s="207">
        <v>0</v>
      </c>
      <c r="AK65" s="48">
        <v>0</v>
      </c>
      <c r="AL65" s="222">
        <f t="shared" si="17"/>
        <v>0</v>
      </c>
      <c r="AM65" s="207">
        <v>0</v>
      </c>
      <c r="AN65" s="48">
        <v>0</v>
      </c>
      <c r="AO65" s="222">
        <f t="shared" si="18"/>
        <v>0</v>
      </c>
      <c r="AP65" s="223">
        <v>0</v>
      </c>
      <c r="AQ65" s="187">
        <f t="shared" si="54"/>
        <v>0</v>
      </c>
      <c r="AR65" s="222">
        <f t="shared" si="52"/>
        <v>0</v>
      </c>
      <c r="AS65" s="223">
        <v>0</v>
      </c>
      <c r="AT65" s="187">
        <f t="shared" si="55"/>
        <v>0</v>
      </c>
      <c r="AU65" s="222">
        <f t="shared" si="20"/>
        <v>0</v>
      </c>
      <c r="AV65" s="207">
        <v>0</v>
      </c>
      <c r="AW65" s="49">
        <v>0</v>
      </c>
      <c r="AX65" s="222">
        <f t="shared" si="21"/>
        <v>0</v>
      </c>
      <c r="AY65" s="207">
        <v>0</v>
      </c>
      <c r="AZ65" s="48">
        <v>0</v>
      </c>
      <c r="BA65" s="222">
        <f t="shared" si="22"/>
        <v>0</v>
      </c>
      <c r="BB65" s="207">
        <v>0</v>
      </c>
      <c r="BC65" s="48">
        <v>0</v>
      </c>
      <c r="BD65" s="222">
        <f t="shared" si="23"/>
        <v>0</v>
      </c>
      <c r="BE65" s="223">
        <v>0</v>
      </c>
      <c r="BF65" s="187">
        <f t="shared" si="56"/>
        <v>0</v>
      </c>
      <c r="BG65" s="222">
        <f t="shared" si="24"/>
        <v>0</v>
      </c>
      <c r="BH65" s="223">
        <v>0</v>
      </c>
      <c r="BI65" s="187">
        <f t="shared" si="57"/>
        <v>0</v>
      </c>
      <c r="BJ65" s="222">
        <f t="shared" si="25"/>
        <v>0</v>
      </c>
      <c r="BK65" s="207">
        <v>0</v>
      </c>
      <c r="BL65" s="48">
        <v>0</v>
      </c>
      <c r="BM65" s="222">
        <f t="shared" si="26"/>
        <v>0</v>
      </c>
      <c r="BN65" s="207">
        <v>0</v>
      </c>
      <c r="BO65" s="48">
        <v>0</v>
      </c>
      <c r="BP65" s="222">
        <f t="shared" si="27"/>
        <v>0</v>
      </c>
      <c r="BQ65" s="207">
        <v>0</v>
      </c>
      <c r="BR65" s="48"/>
      <c r="BS65" s="224">
        <f t="shared" si="28"/>
        <v>0</v>
      </c>
      <c r="BT65" s="225">
        <v>0</v>
      </c>
      <c r="BU65" s="152">
        <f t="shared" si="58"/>
        <v>0</v>
      </c>
      <c r="BV65" s="224">
        <f t="shared" si="29"/>
        <v>0</v>
      </c>
      <c r="BW65" s="225">
        <v>0</v>
      </c>
      <c r="BX65" s="51">
        <f t="shared" si="59"/>
        <v>0</v>
      </c>
      <c r="BY65" s="54"/>
    </row>
    <row r="66" spans="2:80" ht="16.2" customHeight="1" thickBot="1" x14ac:dyDescent="0.3">
      <c r="B66" s="797"/>
      <c r="C66" s="795"/>
      <c r="D66" s="619" t="s">
        <v>32</v>
      </c>
      <c r="E66" s="214">
        <f t="shared" si="0"/>
        <v>0</v>
      </c>
      <c r="F66" s="161">
        <f t="shared" si="1"/>
        <v>0</v>
      </c>
      <c r="G66" s="76"/>
      <c r="H66" s="239">
        <f t="shared" si="3"/>
        <v>0</v>
      </c>
      <c r="I66" s="239">
        <f t="shared" si="4"/>
        <v>0</v>
      </c>
      <c r="J66" s="108"/>
      <c r="K66" s="239">
        <f t="shared" si="6"/>
        <v>0</v>
      </c>
      <c r="L66" s="239">
        <f t="shared" si="7"/>
        <v>0</v>
      </c>
      <c r="M66" s="76"/>
      <c r="N66" s="239">
        <f t="shared" si="9"/>
        <v>0</v>
      </c>
      <c r="O66" s="239">
        <f t="shared" si="32"/>
        <v>0</v>
      </c>
      <c r="P66" s="108"/>
      <c r="Q66" s="162">
        <f t="shared" si="10"/>
        <v>0</v>
      </c>
      <c r="R66" s="163">
        <v>0</v>
      </c>
      <c r="S66" s="626">
        <v>0</v>
      </c>
      <c r="T66" s="164">
        <f t="shared" si="11"/>
        <v>0</v>
      </c>
      <c r="U66" s="165">
        <v>0</v>
      </c>
      <c r="V66" s="99">
        <v>0</v>
      </c>
      <c r="W66" s="164">
        <f t="shared" si="12"/>
        <v>0</v>
      </c>
      <c r="X66" s="165">
        <v>0</v>
      </c>
      <c r="Y66" s="99">
        <v>0</v>
      </c>
      <c r="Z66" s="164">
        <f t="shared" si="13"/>
        <v>0</v>
      </c>
      <c r="AA66" s="165">
        <v>0</v>
      </c>
      <c r="AB66" s="99">
        <v>0</v>
      </c>
      <c r="AC66" s="226">
        <f t="shared" si="14"/>
        <v>0</v>
      </c>
      <c r="AD66" s="198">
        <v>0</v>
      </c>
      <c r="AE66" s="199">
        <f t="shared" si="53"/>
        <v>0</v>
      </c>
      <c r="AF66" s="226">
        <f t="shared" si="15"/>
        <v>0</v>
      </c>
      <c r="AG66" s="197">
        <v>0</v>
      </c>
      <c r="AH66" s="99">
        <v>0</v>
      </c>
      <c r="AI66" s="226">
        <f t="shared" si="16"/>
        <v>0</v>
      </c>
      <c r="AJ66" s="197">
        <v>0</v>
      </c>
      <c r="AK66" s="99">
        <v>0</v>
      </c>
      <c r="AL66" s="226">
        <f t="shared" si="17"/>
        <v>0</v>
      </c>
      <c r="AM66" s="197">
        <v>0</v>
      </c>
      <c r="AN66" s="99">
        <v>0</v>
      </c>
      <c r="AO66" s="226">
        <f t="shared" si="18"/>
        <v>0</v>
      </c>
      <c r="AP66" s="198">
        <v>0</v>
      </c>
      <c r="AQ66" s="199">
        <f t="shared" si="54"/>
        <v>0</v>
      </c>
      <c r="AR66" s="226">
        <f t="shared" si="52"/>
        <v>0</v>
      </c>
      <c r="AS66" s="198">
        <v>0</v>
      </c>
      <c r="AT66" s="199">
        <f t="shared" si="55"/>
        <v>0</v>
      </c>
      <c r="AU66" s="226">
        <f t="shared" si="20"/>
        <v>0</v>
      </c>
      <c r="AV66" s="197">
        <v>0</v>
      </c>
      <c r="AW66" s="100">
        <v>0</v>
      </c>
      <c r="AX66" s="226">
        <f t="shared" si="21"/>
        <v>0</v>
      </c>
      <c r="AY66" s="197">
        <v>0</v>
      </c>
      <c r="AZ66" s="99">
        <v>0</v>
      </c>
      <c r="BA66" s="226">
        <f t="shared" si="22"/>
        <v>0</v>
      </c>
      <c r="BB66" s="197">
        <v>0</v>
      </c>
      <c r="BC66" s="99">
        <v>0</v>
      </c>
      <c r="BD66" s="226">
        <f t="shared" si="23"/>
        <v>0</v>
      </c>
      <c r="BE66" s="198">
        <v>0</v>
      </c>
      <c r="BF66" s="199">
        <f t="shared" si="56"/>
        <v>0</v>
      </c>
      <c r="BG66" s="226">
        <f t="shared" si="24"/>
        <v>0</v>
      </c>
      <c r="BH66" s="198">
        <v>0</v>
      </c>
      <c r="BI66" s="199">
        <f t="shared" si="57"/>
        <v>0</v>
      </c>
      <c r="BJ66" s="226">
        <f t="shared" si="25"/>
        <v>0</v>
      </c>
      <c r="BK66" s="197">
        <v>0</v>
      </c>
      <c r="BL66" s="99">
        <v>0</v>
      </c>
      <c r="BM66" s="226">
        <f t="shared" si="26"/>
        <v>0</v>
      </c>
      <c r="BN66" s="197">
        <v>0</v>
      </c>
      <c r="BO66" s="99">
        <v>0</v>
      </c>
      <c r="BP66" s="226">
        <f t="shared" si="27"/>
        <v>0</v>
      </c>
      <c r="BQ66" s="197">
        <v>0</v>
      </c>
      <c r="BR66" s="99"/>
      <c r="BS66" s="227">
        <f t="shared" si="28"/>
        <v>0</v>
      </c>
      <c r="BT66" s="200">
        <v>0</v>
      </c>
      <c r="BU66" s="120">
        <f t="shared" si="58"/>
        <v>0</v>
      </c>
      <c r="BV66" s="227">
        <f t="shared" si="29"/>
        <v>0</v>
      </c>
      <c r="BW66" s="200">
        <v>0</v>
      </c>
      <c r="BX66" s="152">
        <f t="shared" si="59"/>
        <v>0</v>
      </c>
      <c r="BY66" s="122"/>
    </row>
    <row r="67" spans="2:80" ht="17.25" customHeight="1" x14ac:dyDescent="0.25">
      <c r="B67" s="796" t="s">
        <v>97</v>
      </c>
      <c r="C67" s="800" t="s">
        <v>98</v>
      </c>
      <c r="D67" s="616" t="s">
        <v>99</v>
      </c>
      <c r="E67" s="186">
        <f t="shared" si="0"/>
        <v>0</v>
      </c>
      <c r="F67" s="240">
        <f t="shared" si="1"/>
        <v>0</v>
      </c>
      <c r="G67" s="40"/>
      <c r="H67" s="42">
        <f t="shared" si="3"/>
        <v>0</v>
      </c>
      <c r="I67" s="42">
        <f t="shared" si="4"/>
        <v>0</v>
      </c>
      <c r="J67" s="40"/>
      <c r="K67" s="42">
        <f t="shared" si="6"/>
        <v>0</v>
      </c>
      <c r="L67" s="42">
        <f t="shared" si="7"/>
        <v>0</v>
      </c>
      <c r="M67" s="40"/>
      <c r="N67" s="42">
        <f t="shared" si="9"/>
        <v>0</v>
      </c>
      <c r="O67" s="42">
        <f t="shared" si="32"/>
        <v>0</v>
      </c>
      <c r="P67" s="236"/>
      <c r="Q67" s="80">
        <f t="shared" si="10"/>
        <v>0</v>
      </c>
      <c r="R67" s="81">
        <v>0</v>
      </c>
      <c r="S67" s="624"/>
      <c r="T67" s="82">
        <f t="shared" si="11"/>
        <v>0</v>
      </c>
      <c r="U67" s="83">
        <v>0</v>
      </c>
      <c r="V67" s="84">
        <v>0</v>
      </c>
      <c r="W67" s="82">
        <f t="shared" si="12"/>
        <v>0</v>
      </c>
      <c r="X67" s="83">
        <v>0</v>
      </c>
      <c r="Y67" s="84">
        <v>0</v>
      </c>
      <c r="Z67" s="82">
        <f t="shared" si="13"/>
        <v>0</v>
      </c>
      <c r="AA67" s="83">
        <v>0</v>
      </c>
      <c r="AB67" s="84">
        <v>0</v>
      </c>
      <c r="AC67" s="222">
        <f t="shared" si="14"/>
        <v>0</v>
      </c>
      <c r="AD67" s="223">
        <v>0</v>
      </c>
      <c r="AE67" s="207">
        <f t="shared" si="53"/>
        <v>0</v>
      </c>
      <c r="AF67" s="222">
        <f t="shared" si="15"/>
        <v>0</v>
      </c>
      <c r="AG67" s="207">
        <v>0</v>
      </c>
      <c r="AH67" s="84">
        <v>0</v>
      </c>
      <c r="AI67" s="222">
        <f t="shared" si="16"/>
        <v>0</v>
      </c>
      <c r="AJ67" s="207">
        <v>0</v>
      </c>
      <c r="AK67" s="84">
        <v>0</v>
      </c>
      <c r="AL67" s="222">
        <f t="shared" si="17"/>
        <v>0</v>
      </c>
      <c r="AM67" s="207">
        <v>0</v>
      </c>
      <c r="AN67" s="84">
        <v>0</v>
      </c>
      <c r="AO67" s="222">
        <f t="shared" si="18"/>
        <v>0</v>
      </c>
      <c r="AP67" s="223">
        <v>0</v>
      </c>
      <c r="AQ67" s="207">
        <f t="shared" si="54"/>
        <v>0</v>
      </c>
      <c r="AR67" s="222">
        <f t="shared" si="52"/>
        <v>0</v>
      </c>
      <c r="AS67" s="223">
        <v>0</v>
      </c>
      <c r="AT67" s="207">
        <f t="shared" si="55"/>
        <v>0</v>
      </c>
      <c r="AU67" s="222">
        <f t="shared" si="20"/>
        <v>0</v>
      </c>
      <c r="AV67" s="207">
        <v>0</v>
      </c>
      <c r="AW67" s="85">
        <v>0</v>
      </c>
      <c r="AX67" s="222">
        <f t="shared" si="21"/>
        <v>0</v>
      </c>
      <c r="AY67" s="207">
        <v>0</v>
      </c>
      <c r="AZ67" s="84"/>
      <c r="BA67" s="222">
        <f t="shared" si="22"/>
        <v>0</v>
      </c>
      <c r="BB67" s="207">
        <v>0</v>
      </c>
      <c r="BC67" s="84"/>
      <c r="BD67" s="222">
        <f t="shared" si="23"/>
        <v>0</v>
      </c>
      <c r="BE67" s="223">
        <v>0</v>
      </c>
      <c r="BF67" s="207">
        <f t="shared" si="56"/>
        <v>0</v>
      </c>
      <c r="BG67" s="222">
        <f t="shared" si="24"/>
        <v>0</v>
      </c>
      <c r="BH67" s="223">
        <v>0</v>
      </c>
      <c r="BI67" s="207">
        <f t="shared" si="57"/>
        <v>0</v>
      </c>
      <c r="BJ67" s="222">
        <f t="shared" si="25"/>
        <v>0</v>
      </c>
      <c r="BK67" s="207">
        <v>0</v>
      </c>
      <c r="BL67" s="84">
        <v>0</v>
      </c>
      <c r="BM67" s="222">
        <f t="shared" si="26"/>
        <v>0</v>
      </c>
      <c r="BN67" s="207">
        <v>0</v>
      </c>
      <c r="BO67" s="84">
        <v>0</v>
      </c>
      <c r="BP67" s="222">
        <f t="shared" si="27"/>
        <v>0</v>
      </c>
      <c r="BQ67" s="207">
        <v>0</v>
      </c>
      <c r="BR67" s="84"/>
      <c r="BS67" s="224">
        <f t="shared" si="28"/>
        <v>0</v>
      </c>
      <c r="BT67" s="225">
        <v>0</v>
      </c>
      <c r="BU67" s="51">
        <f t="shared" si="58"/>
        <v>0</v>
      </c>
      <c r="BV67" s="224">
        <f t="shared" si="29"/>
        <v>0</v>
      </c>
      <c r="BW67" s="225">
        <v>0</v>
      </c>
      <c r="BX67" s="51">
        <f t="shared" si="59"/>
        <v>0</v>
      </c>
      <c r="BY67" s="193"/>
    </row>
    <row r="68" spans="2:80" ht="16.95" customHeight="1" thickBot="1" x14ac:dyDescent="0.3">
      <c r="B68" s="797"/>
      <c r="C68" s="801"/>
      <c r="D68" s="617" t="s">
        <v>32</v>
      </c>
      <c r="E68" s="214">
        <f t="shared" si="0"/>
        <v>0</v>
      </c>
      <c r="F68" s="161">
        <f t="shared" si="1"/>
        <v>0</v>
      </c>
      <c r="G68" s="108"/>
      <c r="H68" s="110">
        <f t="shared" si="3"/>
        <v>0</v>
      </c>
      <c r="I68" s="110">
        <f t="shared" si="4"/>
        <v>0</v>
      </c>
      <c r="J68" s="108"/>
      <c r="K68" s="110">
        <f t="shared" si="6"/>
        <v>0</v>
      </c>
      <c r="L68" s="110">
        <f t="shared" si="7"/>
        <v>0</v>
      </c>
      <c r="M68" s="108"/>
      <c r="N68" s="110">
        <f t="shared" si="9"/>
        <v>0</v>
      </c>
      <c r="O68" s="110">
        <f t="shared" si="32"/>
        <v>0</v>
      </c>
      <c r="P68" s="76"/>
      <c r="Q68" s="230">
        <f t="shared" si="10"/>
        <v>0</v>
      </c>
      <c r="R68" s="231">
        <v>0</v>
      </c>
      <c r="S68" s="632">
        <v>0</v>
      </c>
      <c r="T68" s="232">
        <f t="shared" si="11"/>
        <v>0</v>
      </c>
      <c r="U68" s="233">
        <v>0</v>
      </c>
      <c r="V68" s="234">
        <v>0</v>
      </c>
      <c r="W68" s="232">
        <f t="shared" si="12"/>
        <v>0</v>
      </c>
      <c r="X68" s="233">
        <v>0</v>
      </c>
      <c r="Y68" s="234">
        <v>0</v>
      </c>
      <c r="Z68" s="232">
        <f t="shared" si="13"/>
        <v>0</v>
      </c>
      <c r="AA68" s="233">
        <v>0</v>
      </c>
      <c r="AB68" s="234">
        <v>0</v>
      </c>
      <c r="AC68" s="226">
        <f t="shared" si="14"/>
        <v>0</v>
      </c>
      <c r="AD68" s="198">
        <v>0</v>
      </c>
      <c r="AE68" s="197">
        <f t="shared" si="53"/>
        <v>0</v>
      </c>
      <c r="AF68" s="226">
        <f t="shared" si="15"/>
        <v>0</v>
      </c>
      <c r="AG68" s="197">
        <v>0</v>
      </c>
      <c r="AH68" s="234">
        <v>0</v>
      </c>
      <c r="AI68" s="226">
        <f t="shared" si="16"/>
        <v>0</v>
      </c>
      <c r="AJ68" s="197">
        <v>0</v>
      </c>
      <c r="AK68" s="234">
        <v>0</v>
      </c>
      <c r="AL68" s="226">
        <f t="shared" si="17"/>
        <v>0</v>
      </c>
      <c r="AM68" s="197">
        <v>0</v>
      </c>
      <c r="AN68" s="234">
        <v>0</v>
      </c>
      <c r="AO68" s="226">
        <f t="shared" si="18"/>
        <v>0</v>
      </c>
      <c r="AP68" s="198">
        <v>0</v>
      </c>
      <c r="AQ68" s="197">
        <f t="shared" si="54"/>
        <v>0</v>
      </c>
      <c r="AR68" s="226">
        <f t="shared" si="52"/>
        <v>0</v>
      </c>
      <c r="AS68" s="198">
        <v>0</v>
      </c>
      <c r="AT68" s="197">
        <f t="shared" si="55"/>
        <v>0</v>
      </c>
      <c r="AU68" s="226">
        <f t="shared" si="20"/>
        <v>0</v>
      </c>
      <c r="AV68" s="197">
        <v>0</v>
      </c>
      <c r="AW68" s="235">
        <v>0</v>
      </c>
      <c r="AX68" s="226">
        <f t="shared" si="21"/>
        <v>0</v>
      </c>
      <c r="AY68" s="197">
        <v>0</v>
      </c>
      <c r="AZ68" s="234"/>
      <c r="BA68" s="226">
        <f t="shared" si="22"/>
        <v>0</v>
      </c>
      <c r="BB68" s="197">
        <v>0</v>
      </c>
      <c r="BC68" s="234"/>
      <c r="BD68" s="226">
        <f t="shared" si="23"/>
        <v>0</v>
      </c>
      <c r="BE68" s="198">
        <v>0</v>
      </c>
      <c r="BF68" s="197">
        <f t="shared" si="56"/>
        <v>0</v>
      </c>
      <c r="BG68" s="226">
        <f t="shared" si="24"/>
        <v>0</v>
      </c>
      <c r="BH68" s="198">
        <v>0</v>
      </c>
      <c r="BI68" s="197">
        <f t="shared" si="57"/>
        <v>0</v>
      </c>
      <c r="BJ68" s="226">
        <f t="shared" si="25"/>
        <v>0</v>
      </c>
      <c r="BK68" s="197">
        <v>0</v>
      </c>
      <c r="BL68" s="234">
        <v>0</v>
      </c>
      <c r="BM68" s="226">
        <f t="shared" si="26"/>
        <v>0</v>
      </c>
      <c r="BN68" s="197">
        <v>0</v>
      </c>
      <c r="BO68" s="234">
        <v>0</v>
      </c>
      <c r="BP68" s="226">
        <f t="shared" si="27"/>
        <v>0</v>
      </c>
      <c r="BQ68" s="197">
        <v>0</v>
      </c>
      <c r="BR68" s="234"/>
      <c r="BS68" s="227">
        <f t="shared" si="28"/>
        <v>0</v>
      </c>
      <c r="BT68" s="200">
        <v>0</v>
      </c>
      <c r="BU68" s="119">
        <f t="shared" si="58"/>
        <v>0</v>
      </c>
      <c r="BV68" s="227">
        <f t="shared" si="29"/>
        <v>0</v>
      </c>
      <c r="BW68" s="200">
        <v>0</v>
      </c>
      <c r="BX68" s="152">
        <f t="shared" si="59"/>
        <v>0</v>
      </c>
      <c r="BY68" s="228"/>
    </row>
    <row r="69" spans="2:80" ht="20.25" customHeight="1" x14ac:dyDescent="0.25">
      <c r="B69" s="796" t="s">
        <v>100</v>
      </c>
      <c r="C69" s="794" t="s">
        <v>101</v>
      </c>
      <c r="D69" s="616" t="s">
        <v>57</v>
      </c>
      <c r="E69" s="202">
        <f t="shared" si="0"/>
        <v>96</v>
      </c>
      <c r="F69" s="39">
        <f t="shared" si="1"/>
        <v>1</v>
      </c>
      <c r="G69" s="236">
        <f>F69/E69</f>
        <v>1.0416666666666666E-2</v>
      </c>
      <c r="H69" s="237">
        <f t="shared" si="3"/>
        <v>10</v>
      </c>
      <c r="I69" s="237">
        <f t="shared" si="4"/>
        <v>11</v>
      </c>
      <c r="J69" s="236">
        <f>I69/E69</f>
        <v>0.11458333333333333</v>
      </c>
      <c r="K69" s="237">
        <f t="shared" si="6"/>
        <v>23</v>
      </c>
      <c r="L69" s="237">
        <f t="shared" si="7"/>
        <v>34</v>
      </c>
      <c r="M69" s="236">
        <f>L69/E69</f>
        <v>0.35416666666666669</v>
      </c>
      <c r="N69" s="237">
        <f t="shared" si="9"/>
        <v>16</v>
      </c>
      <c r="O69" s="237">
        <f t="shared" si="32"/>
        <v>50</v>
      </c>
      <c r="P69" s="40">
        <f>O69/E69</f>
        <v>0.52083333333333337</v>
      </c>
      <c r="Q69" s="44">
        <f t="shared" si="10"/>
        <v>96</v>
      </c>
      <c r="R69" s="45">
        <v>0</v>
      </c>
      <c r="S69" s="622">
        <v>96</v>
      </c>
      <c r="T69" s="46">
        <f t="shared" si="11"/>
        <v>0</v>
      </c>
      <c r="U69" s="47">
        <v>0</v>
      </c>
      <c r="V69" s="48"/>
      <c r="W69" s="46">
        <f t="shared" si="12"/>
        <v>0</v>
      </c>
      <c r="X69" s="47">
        <v>0</v>
      </c>
      <c r="Y69" s="48"/>
      <c r="Z69" s="46">
        <f t="shared" si="13"/>
        <v>1</v>
      </c>
      <c r="AA69" s="47">
        <v>0</v>
      </c>
      <c r="AB69" s="48">
        <v>1</v>
      </c>
      <c r="AC69" s="222">
        <f t="shared" si="14"/>
        <v>1</v>
      </c>
      <c r="AD69" s="223">
        <v>0</v>
      </c>
      <c r="AE69" s="187">
        <f t="shared" si="53"/>
        <v>1</v>
      </c>
      <c r="AF69" s="222">
        <f t="shared" si="15"/>
        <v>4</v>
      </c>
      <c r="AG69" s="207">
        <v>0</v>
      </c>
      <c r="AH69" s="48">
        <v>4</v>
      </c>
      <c r="AI69" s="222">
        <f t="shared" si="16"/>
        <v>0</v>
      </c>
      <c r="AJ69" s="207">
        <v>0</v>
      </c>
      <c r="AK69" s="48">
        <v>0</v>
      </c>
      <c r="AL69" s="222">
        <f t="shared" si="17"/>
        <v>6</v>
      </c>
      <c r="AM69" s="207">
        <v>0</v>
      </c>
      <c r="AN69" s="48">
        <v>6</v>
      </c>
      <c r="AO69" s="222">
        <f t="shared" si="18"/>
        <v>10</v>
      </c>
      <c r="AP69" s="223">
        <v>0</v>
      </c>
      <c r="AQ69" s="187">
        <f t="shared" si="54"/>
        <v>10</v>
      </c>
      <c r="AR69" s="222">
        <f t="shared" si="52"/>
        <v>11</v>
      </c>
      <c r="AS69" s="223">
        <v>0</v>
      </c>
      <c r="AT69" s="187">
        <f t="shared" si="55"/>
        <v>11</v>
      </c>
      <c r="AU69" s="222">
        <f t="shared" si="20"/>
        <v>1</v>
      </c>
      <c r="AV69" s="207">
        <v>0</v>
      </c>
      <c r="AW69" s="49">
        <v>1</v>
      </c>
      <c r="AX69" s="222">
        <f t="shared" si="21"/>
        <v>5</v>
      </c>
      <c r="AY69" s="207">
        <v>0</v>
      </c>
      <c r="AZ69" s="48">
        <v>5</v>
      </c>
      <c r="BA69" s="222">
        <f t="shared" si="22"/>
        <v>17</v>
      </c>
      <c r="BB69" s="207">
        <v>0</v>
      </c>
      <c r="BC69" s="48">
        <v>17</v>
      </c>
      <c r="BD69" s="222">
        <f t="shared" si="23"/>
        <v>23</v>
      </c>
      <c r="BE69" s="223">
        <v>0</v>
      </c>
      <c r="BF69" s="187">
        <f t="shared" si="56"/>
        <v>23</v>
      </c>
      <c r="BG69" s="222">
        <f t="shared" si="24"/>
        <v>34</v>
      </c>
      <c r="BH69" s="223">
        <v>0</v>
      </c>
      <c r="BI69" s="187">
        <f t="shared" si="57"/>
        <v>34</v>
      </c>
      <c r="BJ69" s="222">
        <f t="shared" si="25"/>
        <v>11</v>
      </c>
      <c r="BK69" s="207">
        <v>0</v>
      </c>
      <c r="BL69" s="48">
        <v>11</v>
      </c>
      <c r="BM69" s="222">
        <f t="shared" si="26"/>
        <v>5</v>
      </c>
      <c r="BN69" s="207">
        <v>0</v>
      </c>
      <c r="BO69" s="48">
        <v>5</v>
      </c>
      <c r="BP69" s="222">
        <f t="shared" si="27"/>
        <v>0</v>
      </c>
      <c r="BQ69" s="207">
        <v>0</v>
      </c>
      <c r="BR69" s="48"/>
      <c r="BS69" s="224">
        <f t="shared" si="28"/>
        <v>16</v>
      </c>
      <c r="BT69" s="225">
        <v>0</v>
      </c>
      <c r="BU69" s="152">
        <f t="shared" si="58"/>
        <v>16</v>
      </c>
      <c r="BV69" s="224">
        <f t="shared" si="29"/>
        <v>50</v>
      </c>
      <c r="BW69" s="225">
        <v>0</v>
      </c>
      <c r="BX69" s="51">
        <f t="shared" si="59"/>
        <v>50</v>
      </c>
      <c r="BY69" s="54">
        <f>BV69/Q69</f>
        <v>0.52083333333333337</v>
      </c>
    </row>
    <row r="70" spans="2:80" ht="20.25" customHeight="1" thickBot="1" x14ac:dyDescent="0.3">
      <c r="B70" s="797"/>
      <c r="C70" s="795"/>
      <c r="D70" s="617" t="s">
        <v>32</v>
      </c>
      <c r="E70" s="214">
        <f t="shared" si="0"/>
        <v>480</v>
      </c>
      <c r="F70" s="161">
        <f t="shared" si="1"/>
        <v>5.7060000000000004</v>
      </c>
      <c r="G70" s="76">
        <f>F70/E70</f>
        <v>1.18875E-2</v>
      </c>
      <c r="H70" s="239">
        <f t="shared" si="3"/>
        <v>207.899</v>
      </c>
      <c r="I70" s="239">
        <f t="shared" si="4"/>
        <v>213.60499999999999</v>
      </c>
      <c r="J70" s="76">
        <f>I70/E70</f>
        <v>0.44501041666666663</v>
      </c>
      <c r="K70" s="239">
        <f t="shared" si="6"/>
        <v>283.27300000000002</v>
      </c>
      <c r="L70" s="239">
        <f t="shared" si="7"/>
        <v>496.87800000000004</v>
      </c>
      <c r="M70" s="76">
        <f>L70/E70</f>
        <v>1.0351625</v>
      </c>
      <c r="N70" s="239">
        <f t="shared" si="9"/>
        <v>188.12799999999999</v>
      </c>
      <c r="O70" s="239">
        <f t="shared" si="32"/>
        <v>685.00600000000009</v>
      </c>
      <c r="P70" s="108">
        <f>O70/E70</f>
        <v>1.4270958333333335</v>
      </c>
      <c r="Q70" s="162">
        <f t="shared" si="10"/>
        <v>480</v>
      </c>
      <c r="R70" s="163">
        <v>0</v>
      </c>
      <c r="S70" s="626">
        <f>S69*5</f>
        <v>480</v>
      </c>
      <c r="T70" s="164">
        <f t="shared" si="11"/>
        <v>0</v>
      </c>
      <c r="U70" s="165">
        <v>0</v>
      </c>
      <c r="V70" s="99"/>
      <c r="W70" s="164">
        <f t="shared" si="12"/>
        <v>0</v>
      </c>
      <c r="X70" s="165">
        <v>0</v>
      </c>
      <c r="Y70" s="99"/>
      <c r="Z70" s="164">
        <f t="shared" si="13"/>
        <v>5.7060000000000004</v>
      </c>
      <c r="AA70" s="165">
        <v>0</v>
      </c>
      <c r="AB70" s="99">
        <v>5.7060000000000004</v>
      </c>
      <c r="AC70" s="226">
        <f t="shared" si="14"/>
        <v>5.7060000000000004</v>
      </c>
      <c r="AD70" s="198">
        <v>0</v>
      </c>
      <c r="AE70" s="199">
        <f t="shared" si="53"/>
        <v>5.7060000000000004</v>
      </c>
      <c r="AF70" s="226">
        <f t="shared" si="15"/>
        <v>30.658999999999999</v>
      </c>
      <c r="AG70" s="197">
        <v>0</v>
      </c>
      <c r="AH70" s="99">
        <v>30.658999999999999</v>
      </c>
      <c r="AI70" s="226">
        <f t="shared" si="16"/>
        <v>0</v>
      </c>
      <c r="AJ70" s="197">
        <v>0</v>
      </c>
      <c r="AK70" s="99">
        <v>0</v>
      </c>
      <c r="AL70" s="226">
        <f t="shared" si="17"/>
        <v>177.24</v>
      </c>
      <c r="AM70" s="197">
        <v>0</v>
      </c>
      <c r="AN70" s="99">
        <v>177.24</v>
      </c>
      <c r="AO70" s="226">
        <f t="shared" si="18"/>
        <v>207.899</v>
      </c>
      <c r="AP70" s="198">
        <v>0</v>
      </c>
      <c r="AQ70" s="199">
        <f t="shared" si="54"/>
        <v>207.899</v>
      </c>
      <c r="AR70" s="226">
        <f t="shared" si="52"/>
        <v>213.60499999999999</v>
      </c>
      <c r="AS70" s="198">
        <v>0</v>
      </c>
      <c r="AT70" s="199">
        <f t="shared" si="55"/>
        <v>213.60499999999999</v>
      </c>
      <c r="AU70" s="226">
        <f t="shared" si="20"/>
        <v>1.7669999999999999</v>
      </c>
      <c r="AV70" s="197">
        <v>0</v>
      </c>
      <c r="AW70" s="100">
        <v>1.7669999999999999</v>
      </c>
      <c r="AX70" s="226">
        <f t="shared" si="21"/>
        <v>70.435000000000002</v>
      </c>
      <c r="AY70" s="197">
        <v>0</v>
      </c>
      <c r="AZ70" s="99">
        <v>70.435000000000002</v>
      </c>
      <c r="BA70" s="226">
        <f t="shared" si="22"/>
        <v>211.071</v>
      </c>
      <c r="BB70" s="197">
        <v>0</v>
      </c>
      <c r="BC70" s="99">
        <v>211.071</v>
      </c>
      <c r="BD70" s="226">
        <f t="shared" si="23"/>
        <v>283.27300000000002</v>
      </c>
      <c r="BE70" s="198">
        <v>0</v>
      </c>
      <c r="BF70" s="199">
        <f t="shared" si="56"/>
        <v>283.27300000000002</v>
      </c>
      <c r="BG70" s="226">
        <f t="shared" si="24"/>
        <v>496.87800000000004</v>
      </c>
      <c r="BH70" s="198">
        <v>0</v>
      </c>
      <c r="BI70" s="199">
        <f t="shared" si="57"/>
        <v>496.87800000000004</v>
      </c>
      <c r="BJ70" s="226">
        <f t="shared" si="25"/>
        <v>82.028000000000006</v>
      </c>
      <c r="BK70" s="197">
        <v>0</v>
      </c>
      <c r="BL70" s="99">
        <v>82.028000000000006</v>
      </c>
      <c r="BM70" s="226">
        <f t="shared" si="26"/>
        <v>106.1</v>
      </c>
      <c r="BN70" s="197">
        <v>0</v>
      </c>
      <c r="BO70" s="99">
        <v>106.1</v>
      </c>
      <c r="BP70" s="226">
        <f t="shared" si="27"/>
        <v>0</v>
      </c>
      <c r="BQ70" s="197">
        <v>0</v>
      </c>
      <c r="BR70" s="99"/>
      <c r="BS70" s="227">
        <f t="shared" si="28"/>
        <v>188.12799999999999</v>
      </c>
      <c r="BT70" s="200">
        <v>0</v>
      </c>
      <c r="BU70" s="120">
        <f t="shared" si="58"/>
        <v>188.12799999999999</v>
      </c>
      <c r="BV70" s="227">
        <f t="shared" si="29"/>
        <v>685.00600000000009</v>
      </c>
      <c r="BW70" s="200">
        <v>0</v>
      </c>
      <c r="BX70" s="152">
        <f t="shared" si="59"/>
        <v>685.00600000000009</v>
      </c>
      <c r="BY70" s="122">
        <f>BV70/Q70</f>
        <v>1.4270958333333335</v>
      </c>
    </row>
    <row r="71" spans="2:80" ht="17.25" customHeight="1" x14ac:dyDescent="0.25">
      <c r="B71" s="796" t="s">
        <v>102</v>
      </c>
      <c r="C71" s="800" t="s">
        <v>103</v>
      </c>
      <c r="D71" s="616" t="s">
        <v>104</v>
      </c>
      <c r="E71" s="186">
        <f t="shared" ref="E71:E103" si="65">Q71</f>
        <v>0</v>
      </c>
      <c r="F71" s="240">
        <f t="shared" ref="F71:F103" si="66">AC71</f>
        <v>0.1283</v>
      </c>
      <c r="G71" s="40"/>
      <c r="H71" s="42">
        <f t="shared" ref="H71:H103" si="67">AO71</f>
        <v>2E-3</v>
      </c>
      <c r="I71" s="42">
        <f t="shared" ref="I71:I103" si="68">AR71</f>
        <v>0.1303</v>
      </c>
      <c r="J71" s="40"/>
      <c r="K71" s="42">
        <f t="shared" ref="K71:K103" si="69">BD71</f>
        <v>0</v>
      </c>
      <c r="L71" s="42">
        <f t="shared" ref="L71:L103" si="70">BG71</f>
        <v>0.1303</v>
      </c>
      <c r="M71" s="40"/>
      <c r="N71" s="42">
        <f t="shared" ref="N71:N103" si="71">BS71</f>
        <v>0</v>
      </c>
      <c r="O71" s="42">
        <f t="shared" si="32"/>
        <v>0.1303</v>
      </c>
      <c r="P71" s="40"/>
      <c r="Q71" s="80">
        <f t="shared" ref="Q71:Q103" si="72">R71+S71</f>
        <v>0</v>
      </c>
      <c r="R71" s="81">
        <v>0</v>
      </c>
      <c r="S71" s="624"/>
      <c r="T71" s="82">
        <f t="shared" ref="T71:T103" si="73">U71+V71</f>
        <v>8.3000000000000001E-3</v>
      </c>
      <c r="U71" s="83">
        <v>0</v>
      </c>
      <c r="V71" s="48">
        <v>8.3000000000000001E-3</v>
      </c>
      <c r="W71" s="82">
        <f t="shared" ref="W71:W103" si="74">X71+Y71</f>
        <v>0.105</v>
      </c>
      <c r="X71" s="83">
        <v>0</v>
      </c>
      <c r="Y71" s="48">
        <v>0.105</v>
      </c>
      <c r="Z71" s="82">
        <f t="shared" ref="Z71:Z103" si="75">AA71+AB71</f>
        <v>1.4999999999999999E-2</v>
      </c>
      <c r="AA71" s="83">
        <v>0</v>
      </c>
      <c r="AB71" s="48">
        <v>1.4999999999999999E-2</v>
      </c>
      <c r="AC71" s="222">
        <f t="shared" ref="AC71:AC103" si="76">AD71+AE71</f>
        <v>0.1283</v>
      </c>
      <c r="AD71" s="223">
        <v>0</v>
      </c>
      <c r="AE71" s="207">
        <f t="shared" si="53"/>
        <v>0.1283</v>
      </c>
      <c r="AF71" s="222">
        <f t="shared" ref="AF71:AF103" si="77">AG71+AH71</f>
        <v>2E-3</v>
      </c>
      <c r="AG71" s="207">
        <v>0</v>
      </c>
      <c r="AH71" s="48">
        <v>2E-3</v>
      </c>
      <c r="AI71" s="222">
        <f t="shared" ref="AI71:AI103" si="78">AJ71+AK71</f>
        <v>0</v>
      </c>
      <c r="AJ71" s="207">
        <v>0</v>
      </c>
      <c r="AK71" s="48">
        <v>0</v>
      </c>
      <c r="AL71" s="222">
        <f t="shared" ref="AL71:AL103" si="79">AM71+AN71</f>
        <v>0</v>
      </c>
      <c r="AM71" s="207">
        <v>0</v>
      </c>
      <c r="AN71" s="48">
        <v>0</v>
      </c>
      <c r="AO71" s="222">
        <f t="shared" ref="AO71:AO103" si="80">AP71+AQ71</f>
        <v>2E-3</v>
      </c>
      <c r="AP71" s="223">
        <v>0</v>
      </c>
      <c r="AQ71" s="207">
        <f t="shared" si="54"/>
        <v>2E-3</v>
      </c>
      <c r="AR71" s="222">
        <f t="shared" si="52"/>
        <v>0.1303</v>
      </c>
      <c r="AS71" s="223">
        <v>0</v>
      </c>
      <c r="AT71" s="207">
        <f t="shared" si="55"/>
        <v>0.1303</v>
      </c>
      <c r="AU71" s="222">
        <f t="shared" ref="AU71:AU103" si="81">AV71+AW71</f>
        <v>0</v>
      </c>
      <c r="AV71" s="207">
        <v>0</v>
      </c>
      <c r="AW71" s="49">
        <v>0</v>
      </c>
      <c r="AX71" s="222">
        <f t="shared" ref="AX71:AX103" si="82">AY71+AZ71</f>
        <v>0</v>
      </c>
      <c r="AY71" s="207">
        <v>0</v>
      </c>
      <c r="AZ71" s="48">
        <v>0</v>
      </c>
      <c r="BA71" s="222">
        <f t="shared" ref="BA71:BA103" si="83">BB71+BC71</f>
        <v>0</v>
      </c>
      <c r="BB71" s="207">
        <v>0</v>
      </c>
      <c r="BC71" s="48">
        <v>0</v>
      </c>
      <c r="BD71" s="222">
        <f t="shared" ref="BD71:BD103" si="84">BE71+BF71</f>
        <v>0</v>
      </c>
      <c r="BE71" s="223">
        <v>0</v>
      </c>
      <c r="BF71" s="207">
        <f t="shared" si="56"/>
        <v>0</v>
      </c>
      <c r="BG71" s="222">
        <f t="shared" ref="BG71:BG103" si="85">BH71+BI71</f>
        <v>0.1303</v>
      </c>
      <c r="BH71" s="223">
        <v>0</v>
      </c>
      <c r="BI71" s="207">
        <f t="shared" si="57"/>
        <v>0.1303</v>
      </c>
      <c r="BJ71" s="222">
        <f t="shared" ref="BJ71:BJ103" si="86">BK71+BL71</f>
        <v>0</v>
      </c>
      <c r="BK71" s="207">
        <v>0</v>
      </c>
      <c r="BL71" s="48">
        <v>0</v>
      </c>
      <c r="BM71" s="222">
        <f t="shared" ref="BM71:BM103" si="87">BN71+BO71</f>
        <v>0</v>
      </c>
      <c r="BN71" s="207">
        <v>0</v>
      </c>
      <c r="BO71" s="48">
        <v>0</v>
      </c>
      <c r="BP71" s="222">
        <f t="shared" ref="BP71:BP103" si="88">BQ71+BR71</f>
        <v>0</v>
      </c>
      <c r="BQ71" s="207">
        <v>0</v>
      </c>
      <c r="BR71" s="48"/>
      <c r="BS71" s="224">
        <f t="shared" ref="BS71:BS103" si="89">BT71+BU71</f>
        <v>0</v>
      </c>
      <c r="BT71" s="225">
        <v>0</v>
      </c>
      <c r="BU71" s="51">
        <f t="shared" si="58"/>
        <v>0</v>
      </c>
      <c r="BV71" s="224">
        <f t="shared" ref="BV71:BV103" si="90">BW71+BX71</f>
        <v>0.1303</v>
      </c>
      <c r="BW71" s="225">
        <v>0</v>
      </c>
      <c r="BX71" s="51">
        <f t="shared" si="59"/>
        <v>0.1303</v>
      </c>
      <c r="BY71" s="193"/>
    </row>
    <row r="72" spans="2:80" ht="16.95" customHeight="1" thickBot="1" x14ac:dyDescent="0.3">
      <c r="B72" s="797"/>
      <c r="C72" s="801"/>
      <c r="D72" s="617" t="s">
        <v>32</v>
      </c>
      <c r="E72" s="214">
        <f t="shared" si="65"/>
        <v>0</v>
      </c>
      <c r="F72" s="161">
        <f t="shared" si="66"/>
        <v>235.012</v>
      </c>
      <c r="G72" s="108"/>
      <c r="H72" s="110">
        <f t="shared" si="67"/>
        <v>4.1029999999999998</v>
      </c>
      <c r="I72" s="110">
        <f t="shared" si="68"/>
        <v>239.11500000000001</v>
      </c>
      <c r="J72" s="108"/>
      <c r="K72" s="110">
        <f t="shared" si="69"/>
        <v>0</v>
      </c>
      <c r="L72" s="110">
        <f t="shared" si="70"/>
        <v>239.11500000000001</v>
      </c>
      <c r="M72" s="108"/>
      <c r="N72" s="110">
        <f t="shared" si="71"/>
        <v>0</v>
      </c>
      <c r="O72" s="110">
        <f t="shared" si="32"/>
        <v>239.11500000000001</v>
      </c>
      <c r="P72" s="108"/>
      <c r="Q72" s="230">
        <f t="shared" si="72"/>
        <v>0</v>
      </c>
      <c r="R72" s="231">
        <v>0</v>
      </c>
      <c r="S72" s="632">
        <f>S71*6.1745</f>
        <v>0</v>
      </c>
      <c r="T72" s="232">
        <f t="shared" si="73"/>
        <v>25.291</v>
      </c>
      <c r="U72" s="233">
        <v>0</v>
      </c>
      <c r="V72" s="99">
        <v>25.291</v>
      </c>
      <c r="W72" s="232">
        <f t="shared" si="74"/>
        <v>102.27</v>
      </c>
      <c r="X72" s="233">
        <v>0</v>
      </c>
      <c r="Y72" s="99">
        <v>102.27</v>
      </c>
      <c r="Z72" s="232">
        <f t="shared" si="75"/>
        <v>107.45099999999999</v>
      </c>
      <c r="AA72" s="233">
        <v>0</v>
      </c>
      <c r="AB72" s="99">
        <v>107.45099999999999</v>
      </c>
      <c r="AC72" s="198">
        <f t="shared" si="76"/>
        <v>235.012</v>
      </c>
      <c r="AD72" s="198">
        <v>0</v>
      </c>
      <c r="AE72" s="197">
        <f t="shared" si="53"/>
        <v>235.012</v>
      </c>
      <c r="AF72" s="198">
        <f t="shared" si="77"/>
        <v>4.1029999999999998</v>
      </c>
      <c r="AG72" s="197">
        <v>0</v>
      </c>
      <c r="AH72" s="99">
        <v>4.1029999999999998</v>
      </c>
      <c r="AI72" s="198">
        <f t="shared" si="78"/>
        <v>0</v>
      </c>
      <c r="AJ72" s="197">
        <v>0</v>
      </c>
      <c r="AK72" s="99">
        <v>0</v>
      </c>
      <c r="AL72" s="198">
        <f t="shared" si="79"/>
        <v>0</v>
      </c>
      <c r="AM72" s="197">
        <v>0</v>
      </c>
      <c r="AN72" s="99">
        <v>0</v>
      </c>
      <c r="AO72" s="198">
        <f t="shared" si="80"/>
        <v>4.1029999999999998</v>
      </c>
      <c r="AP72" s="198">
        <v>0</v>
      </c>
      <c r="AQ72" s="197">
        <f t="shared" si="54"/>
        <v>4.1029999999999998</v>
      </c>
      <c r="AR72" s="198">
        <f t="shared" si="52"/>
        <v>239.11500000000001</v>
      </c>
      <c r="AS72" s="198">
        <v>0</v>
      </c>
      <c r="AT72" s="197">
        <f t="shared" si="55"/>
        <v>239.11500000000001</v>
      </c>
      <c r="AU72" s="198">
        <f t="shared" si="81"/>
        <v>0</v>
      </c>
      <c r="AV72" s="197">
        <v>0</v>
      </c>
      <c r="AW72" s="100">
        <v>0</v>
      </c>
      <c r="AX72" s="198">
        <f t="shared" si="82"/>
        <v>0</v>
      </c>
      <c r="AY72" s="197">
        <v>0</v>
      </c>
      <c r="AZ72" s="99">
        <v>0</v>
      </c>
      <c r="BA72" s="198">
        <f t="shared" si="83"/>
        <v>0</v>
      </c>
      <c r="BB72" s="197">
        <v>0</v>
      </c>
      <c r="BC72" s="99">
        <v>0</v>
      </c>
      <c r="BD72" s="198">
        <f t="shared" si="84"/>
        <v>0</v>
      </c>
      <c r="BE72" s="198">
        <v>0</v>
      </c>
      <c r="BF72" s="197">
        <f t="shared" si="56"/>
        <v>0</v>
      </c>
      <c r="BG72" s="198">
        <f t="shared" si="85"/>
        <v>239.11500000000001</v>
      </c>
      <c r="BH72" s="198">
        <v>0</v>
      </c>
      <c r="BI72" s="197">
        <f t="shared" si="57"/>
        <v>239.11500000000001</v>
      </c>
      <c r="BJ72" s="198">
        <f t="shared" si="86"/>
        <v>0</v>
      </c>
      <c r="BK72" s="197">
        <v>0</v>
      </c>
      <c r="BL72" s="99">
        <v>0</v>
      </c>
      <c r="BM72" s="198">
        <f t="shared" si="87"/>
        <v>0</v>
      </c>
      <c r="BN72" s="197">
        <v>0</v>
      </c>
      <c r="BO72" s="99">
        <v>0</v>
      </c>
      <c r="BP72" s="198">
        <f t="shared" si="88"/>
        <v>0</v>
      </c>
      <c r="BQ72" s="197">
        <v>0</v>
      </c>
      <c r="BR72" s="99"/>
      <c r="BS72" s="200">
        <f t="shared" si="89"/>
        <v>0</v>
      </c>
      <c r="BT72" s="200">
        <v>0</v>
      </c>
      <c r="BU72" s="119">
        <f t="shared" si="58"/>
        <v>0</v>
      </c>
      <c r="BV72" s="200">
        <f t="shared" si="90"/>
        <v>239.11500000000001</v>
      </c>
      <c r="BW72" s="200">
        <v>0</v>
      </c>
      <c r="BX72" s="152">
        <f t="shared" si="59"/>
        <v>239.11500000000001</v>
      </c>
      <c r="BY72" s="228"/>
    </row>
    <row r="73" spans="2:80" ht="17.25" customHeight="1" x14ac:dyDescent="0.25">
      <c r="B73" s="796" t="s">
        <v>105</v>
      </c>
      <c r="C73" s="800" t="s">
        <v>106</v>
      </c>
      <c r="D73" s="618" t="s">
        <v>99</v>
      </c>
      <c r="E73" s="202">
        <f t="shared" si="65"/>
        <v>0.14499999999999999</v>
      </c>
      <c r="F73" s="42">
        <f t="shared" si="66"/>
        <v>0</v>
      </c>
      <c r="G73" s="40">
        <v>0</v>
      </c>
      <c r="H73" s="42">
        <f t="shared" si="67"/>
        <v>1.0999999999999999E-2</v>
      </c>
      <c r="I73" s="42">
        <f t="shared" si="68"/>
        <v>1.0999999999999999E-2</v>
      </c>
      <c r="J73" s="242">
        <v>0</v>
      </c>
      <c r="K73" s="42">
        <f t="shared" si="69"/>
        <v>0</v>
      </c>
      <c r="L73" s="42">
        <f t="shared" si="70"/>
        <v>1.0999999999999999E-2</v>
      </c>
      <c r="M73" s="242">
        <f t="shared" ref="M73:M98" si="91">L73/E73</f>
        <v>7.586206896551724E-2</v>
      </c>
      <c r="N73" s="42">
        <f t="shared" si="71"/>
        <v>0.20899999999999999</v>
      </c>
      <c r="O73" s="42">
        <f t="shared" ref="O73:O103" si="92">BV73</f>
        <v>0.22</v>
      </c>
      <c r="P73" s="242">
        <f t="shared" ref="P73:P98" si="93">O73/E73</f>
        <v>1.517241379310345</v>
      </c>
      <c r="Q73" s="44">
        <f t="shared" si="72"/>
        <v>0.14499999999999999</v>
      </c>
      <c r="R73" s="45">
        <v>0</v>
      </c>
      <c r="S73" s="622">
        <v>0.14499999999999999</v>
      </c>
      <c r="T73" s="46">
        <f t="shared" si="73"/>
        <v>0</v>
      </c>
      <c r="U73" s="47">
        <v>0</v>
      </c>
      <c r="V73" s="48"/>
      <c r="W73" s="46">
        <f t="shared" si="74"/>
        <v>0</v>
      </c>
      <c r="X73" s="47">
        <v>0</v>
      </c>
      <c r="Y73" s="48"/>
      <c r="Z73" s="46">
        <f t="shared" si="75"/>
        <v>0</v>
      </c>
      <c r="AA73" s="47">
        <v>0</v>
      </c>
      <c r="AB73" s="48"/>
      <c r="AC73" s="188">
        <f t="shared" si="76"/>
        <v>0</v>
      </c>
      <c r="AD73" s="188">
        <v>0</v>
      </c>
      <c r="AE73" s="187">
        <f t="shared" si="53"/>
        <v>0</v>
      </c>
      <c r="AF73" s="188">
        <f t="shared" si="77"/>
        <v>3.0000000000000001E-3</v>
      </c>
      <c r="AG73" s="187">
        <v>0</v>
      </c>
      <c r="AH73" s="48">
        <v>3.0000000000000001E-3</v>
      </c>
      <c r="AI73" s="188">
        <f t="shared" si="78"/>
        <v>0</v>
      </c>
      <c r="AJ73" s="187">
        <v>0</v>
      </c>
      <c r="AK73" s="48">
        <v>0</v>
      </c>
      <c r="AL73" s="188">
        <f t="shared" si="79"/>
        <v>8.0000000000000002E-3</v>
      </c>
      <c r="AM73" s="187">
        <v>0</v>
      </c>
      <c r="AN73" s="48">
        <v>8.0000000000000002E-3</v>
      </c>
      <c r="AO73" s="188">
        <f t="shared" si="80"/>
        <v>1.0999999999999999E-2</v>
      </c>
      <c r="AP73" s="188">
        <v>0</v>
      </c>
      <c r="AQ73" s="187">
        <f t="shared" si="54"/>
        <v>1.0999999999999999E-2</v>
      </c>
      <c r="AR73" s="188">
        <f t="shared" si="52"/>
        <v>1.0999999999999999E-2</v>
      </c>
      <c r="AS73" s="188">
        <v>0</v>
      </c>
      <c r="AT73" s="187">
        <f t="shared" si="55"/>
        <v>1.0999999999999999E-2</v>
      </c>
      <c r="AU73" s="188">
        <f t="shared" si="81"/>
        <v>0</v>
      </c>
      <c r="AV73" s="187">
        <v>0</v>
      </c>
      <c r="AW73" s="49">
        <v>0</v>
      </c>
      <c r="AX73" s="188">
        <f t="shared" si="82"/>
        <v>0</v>
      </c>
      <c r="AY73" s="187">
        <v>0</v>
      </c>
      <c r="AZ73" s="48">
        <v>0</v>
      </c>
      <c r="BA73" s="188">
        <f t="shared" si="83"/>
        <v>0</v>
      </c>
      <c r="BB73" s="187">
        <v>0</v>
      </c>
      <c r="BC73" s="48">
        <v>0</v>
      </c>
      <c r="BD73" s="188">
        <f t="shared" si="84"/>
        <v>0</v>
      </c>
      <c r="BE73" s="188">
        <v>0</v>
      </c>
      <c r="BF73" s="187">
        <f t="shared" si="56"/>
        <v>0</v>
      </c>
      <c r="BG73" s="188">
        <f t="shared" si="85"/>
        <v>1.0999999999999999E-2</v>
      </c>
      <c r="BH73" s="188">
        <v>0</v>
      </c>
      <c r="BI73" s="207">
        <f t="shared" si="57"/>
        <v>1.0999999999999999E-2</v>
      </c>
      <c r="BJ73" s="188">
        <f t="shared" si="86"/>
        <v>0.20899999999999999</v>
      </c>
      <c r="BK73" s="187">
        <v>0</v>
      </c>
      <c r="BL73" s="48">
        <v>0.20899999999999999</v>
      </c>
      <c r="BM73" s="188">
        <f t="shared" si="87"/>
        <v>0</v>
      </c>
      <c r="BN73" s="187">
        <v>0</v>
      </c>
      <c r="BO73" s="48">
        <v>0</v>
      </c>
      <c r="BP73" s="188">
        <f t="shared" si="88"/>
        <v>0</v>
      </c>
      <c r="BQ73" s="187">
        <v>0</v>
      </c>
      <c r="BR73" s="48"/>
      <c r="BS73" s="151">
        <f t="shared" si="89"/>
        <v>0.20899999999999999</v>
      </c>
      <c r="BT73" s="151">
        <v>0</v>
      </c>
      <c r="BU73" s="152">
        <f t="shared" si="58"/>
        <v>0.20899999999999999</v>
      </c>
      <c r="BV73" s="151">
        <f t="shared" si="90"/>
        <v>0.22</v>
      </c>
      <c r="BW73" s="151">
        <v>0</v>
      </c>
      <c r="BX73" s="51">
        <f t="shared" si="59"/>
        <v>0.22</v>
      </c>
      <c r="BY73" s="54">
        <v>0</v>
      </c>
    </row>
    <row r="74" spans="2:80" ht="16.95" customHeight="1" thickBot="1" x14ac:dyDescent="0.3">
      <c r="B74" s="797"/>
      <c r="C74" s="801"/>
      <c r="D74" s="617" t="s">
        <v>32</v>
      </c>
      <c r="E74" s="186">
        <f t="shared" si="65"/>
        <v>86.743205000000003</v>
      </c>
      <c r="F74" s="240">
        <f t="shared" si="66"/>
        <v>0</v>
      </c>
      <c r="G74" s="243">
        <v>0</v>
      </c>
      <c r="H74" s="244">
        <f t="shared" si="67"/>
        <v>14.457000000000001</v>
      </c>
      <c r="I74" s="244">
        <f t="shared" si="68"/>
        <v>14.457000000000001</v>
      </c>
      <c r="J74" s="243">
        <v>0</v>
      </c>
      <c r="K74" s="244">
        <f t="shared" si="69"/>
        <v>0</v>
      </c>
      <c r="L74" s="244">
        <f t="shared" si="70"/>
        <v>14.457000000000001</v>
      </c>
      <c r="M74" s="243">
        <f t="shared" si="91"/>
        <v>0.16666435140366326</v>
      </c>
      <c r="N74" s="244">
        <f t="shared" si="71"/>
        <v>286.95800000000003</v>
      </c>
      <c r="O74" s="244">
        <f t="shared" si="92"/>
        <v>301.41500000000002</v>
      </c>
      <c r="P74" s="236">
        <f t="shared" si="93"/>
        <v>3.4747966713934537</v>
      </c>
      <c r="Q74" s="162">
        <f t="shared" si="72"/>
        <v>86.743205000000003</v>
      </c>
      <c r="R74" s="163">
        <v>0</v>
      </c>
      <c r="S74" s="626">
        <f>S73*598.229</f>
        <v>86.743205000000003</v>
      </c>
      <c r="T74" s="164">
        <f t="shared" si="73"/>
        <v>0</v>
      </c>
      <c r="U74" s="165">
        <v>0</v>
      </c>
      <c r="V74" s="99"/>
      <c r="W74" s="164">
        <f t="shared" si="74"/>
        <v>0</v>
      </c>
      <c r="X74" s="165">
        <v>0</v>
      </c>
      <c r="Y74" s="99"/>
      <c r="Z74" s="164">
        <f t="shared" si="75"/>
        <v>0</v>
      </c>
      <c r="AA74" s="165">
        <v>0</v>
      </c>
      <c r="AB74" s="99"/>
      <c r="AC74" s="198">
        <f t="shared" si="76"/>
        <v>0</v>
      </c>
      <c r="AD74" s="198">
        <v>0</v>
      </c>
      <c r="AE74" s="197">
        <f t="shared" si="53"/>
        <v>0</v>
      </c>
      <c r="AF74" s="198">
        <f t="shared" si="77"/>
        <v>6.2960000000000003</v>
      </c>
      <c r="AG74" s="197">
        <v>0</v>
      </c>
      <c r="AH74" s="99">
        <v>6.2960000000000003</v>
      </c>
      <c r="AI74" s="198">
        <f t="shared" si="78"/>
        <v>0</v>
      </c>
      <c r="AJ74" s="197">
        <v>0</v>
      </c>
      <c r="AK74" s="99">
        <v>0</v>
      </c>
      <c r="AL74" s="198">
        <f t="shared" si="79"/>
        <v>8.1609999999999996</v>
      </c>
      <c r="AM74" s="197">
        <v>0</v>
      </c>
      <c r="AN74" s="99">
        <v>8.1609999999999996</v>
      </c>
      <c r="AO74" s="198">
        <f t="shared" si="80"/>
        <v>14.457000000000001</v>
      </c>
      <c r="AP74" s="198">
        <v>0</v>
      </c>
      <c r="AQ74" s="197">
        <f t="shared" si="54"/>
        <v>14.457000000000001</v>
      </c>
      <c r="AR74" s="198">
        <f t="shared" si="52"/>
        <v>14.457000000000001</v>
      </c>
      <c r="AS74" s="198">
        <v>0</v>
      </c>
      <c r="AT74" s="197">
        <f t="shared" si="55"/>
        <v>14.457000000000001</v>
      </c>
      <c r="AU74" s="198">
        <f t="shared" si="81"/>
        <v>0</v>
      </c>
      <c r="AV74" s="197">
        <v>0</v>
      </c>
      <c r="AW74" s="100">
        <v>0</v>
      </c>
      <c r="AX74" s="198">
        <f t="shared" si="82"/>
        <v>0</v>
      </c>
      <c r="AY74" s="197">
        <v>0</v>
      </c>
      <c r="AZ74" s="99">
        <v>0</v>
      </c>
      <c r="BA74" s="198">
        <f t="shared" si="83"/>
        <v>0</v>
      </c>
      <c r="BB74" s="197">
        <v>0</v>
      </c>
      <c r="BC74" s="99">
        <v>0</v>
      </c>
      <c r="BD74" s="198">
        <f t="shared" si="84"/>
        <v>0</v>
      </c>
      <c r="BE74" s="198">
        <v>0</v>
      </c>
      <c r="BF74" s="197">
        <f t="shared" si="56"/>
        <v>0</v>
      </c>
      <c r="BG74" s="198">
        <f t="shared" si="85"/>
        <v>14.457000000000001</v>
      </c>
      <c r="BH74" s="198">
        <v>0</v>
      </c>
      <c r="BI74" s="197">
        <f t="shared" si="57"/>
        <v>14.457000000000001</v>
      </c>
      <c r="BJ74" s="198">
        <f t="shared" si="86"/>
        <v>286.95800000000003</v>
      </c>
      <c r="BK74" s="197">
        <v>0</v>
      </c>
      <c r="BL74" s="99">
        <v>286.95800000000003</v>
      </c>
      <c r="BM74" s="198">
        <f t="shared" si="87"/>
        <v>0</v>
      </c>
      <c r="BN74" s="197">
        <v>0</v>
      </c>
      <c r="BO74" s="99">
        <v>0</v>
      </c>
      <c r="BP74" s="198">
        <f t="shared" si="88"/>
        <v>0</v>
      </c>
      <c r="BQ74" s="197">
        <v>0</v>
      </c>
      <c r="BR74" s="99"/>
      <c r="BS74" s="200">
        <f t="shared" si="89"/>
        <v>286.95800000000003</v>
      </c>
      <c r="BT74" s="200">
        <v>0</v>
      </c>
      <c r="BU74" s="119">
        <f t="shared" si="58"/>
        <v>286.95800000000003</v>
      </c>
      <c r="BV74" s="200">
        <f t="shared" si="90"/>
        <v>301.41500000000002</v>
      </c>
      <c r="BW74" s="200">
        <v>0</v>
      </c>
      <c r="BX74" s="241">
        <f t="shared" si="59"/>
        <v>301.41500000000002</v>
      </c>
      <c r="BY74" s="122">
        <v>0</v>
      </c>
    </row>
    <row r="75" spans="2:80" ht="17.25" customHeight="1" x14ac:dyDescent="0.25">
      <c r="B75" s="796" t="s">
        <v>107</v>
      </c>
      <c r="C75" s="814" t="s">
        <v>108</v>
      </c>
      <c r="D75" s="245" t="s">
        <v>57</v>
      </c>
      <c r="E75" s="202">
        <f t="shared" si="65"/>
        <v>181</v>
      </c>
      <c r="F75" s="42">
        <f t="shared" si="66"/>
        <v>223</v>
      </c>
      <c r="G75" s="246">
        <f t="shared" ref="G75:G98" si="94">F75/E75</f>
        <v>1.2320441988950277</v>
      </c>
      <c r="H75" s="237">
        <f t="shared" si="67"/>
        <v>43</v>
      </c>
      <c r="I75" s="237">
        <f t="shared" si="68"/>
        <v>266</v>
      </c>
      <c r="J75" s="247">
        <f t="shared" ref="J75:J98" si="95">I75/E75</f>
        <v>1.4696132596685083</v>
      </c>
      <c r="K75" s="237">
        <f t="shared" si="69"/>
        <v>31</v>
      </c>
      <c r="L75" s="237">
        <f t="shared" si="70"/>
        <v>297</v>
      </c>
      <c r="M75" s="247">
        <f t="shared" si="91"/>
        <v>1.6408839779005524</v>
      </c>
      <c r="N75" s="237">
        <f t="shared" si="71"/>
        <v>83</v>
      </c>
      <c r="O75" s="237">
        <f t="shared" si="92"/>
        <v>380</v>
      </c>
      <c r="P75" s="247">
        <f t="shared" si="93"/>
        <v>2.0994475138121547</v>
      </c>
      <c r="Q75" s="248">
        <f t="shared" si="72"/>
        <v>181</v>
      </c>
      <c r="R75" s="249">
        <v>0</v>
      </c>
      <c r="S75" s="624">
        <v>181</v>
      </c>
      <c r="T75" s="250">
        <f t="shared" si="73"/>
        <v>48</v>
      </c>
      <c r="U75" s="251">
        <v>0</v>
      </c>
      <c r="V75" s="84">
        <v>48</v>
      </c>
      <c r="W75" s="250">
        <f t="shared" si="74"/>
        <v>148</v>
      </c>
      <c r="X75" s="251">
        <v>0</v>
      </c>
      <c r="Y75" s="84">
        <v>148</v>
      </c>
      <c r="Z75" s="250">
        <f t="shared" si="75"/>
        <v>27</v>
      </c>
      <c r="AA75" s="251">
        <v>0</v>
      </c>
      <c r="AB75" s="84">
        <v>27</v>
      </c>
      <c r="AC75" s="253">
        <f t="shared" si="76"/>
        <v>223</v>
      </c>
      <c r="AD75" s="253">
        <v>0</v>
      </c>
      <c r="AE75" s="254">
        <f t="shared" si="53"/>
        <v>223</v>
      </c>
      <c r="AF75" s="253">
        <f t="shared" si="77"/>
        <v>6</v>
      </c>
      <c r="AG75" s="254">
        <v>0</v>
      </c>
      <c r="AH75" s="84">
        <v>6</v>
      </c>
      <c r="AI75" s="253">
        <f t="shared" si="78"/>
        <v>0</v>
      </c>
      <c r="AJ75" s="254">
        <v>0</v>
      </c>
      <c r="AK75" s="84">
        <v>0</v>
      </c>
      <c r="AL75" s="253">
        <f t="shared" si="79"/>
        <v>37</v>
      </c>
      <c r="AM75" s="254">
        <v>0</v>
      </c>
      <c r="AN75" s="84">
        <v>37</v>
      </c>
      <c r="AO75" s="253">
        <f t="shared" si="80"/>
        <v>43</v>
      </c>
      <c r="AP75" s="253">
        <v>0</v>
      </c>
      <c r="AQ75" s="254">
        <f t="shared" si="54"/>
        <v>43</v>
      </c>
      <c r="AR75" s="253">
        <f t="shared" si="52"/>
        <v>266</v>
      </c>
      <c r="AS75" s="253">
        <v>0</v>
      </c>
      <c r="AT75" s="254">
        <f t="shared" si="55"/>
        <v>266</v>
      </c>
      <c r="AU75" s="253">
        <f t="shared" si="81"/>
        <v>0</v>
      </c>
      <c r="AV75" s="254">
        <v>0</v>
      </c>
      <c r="AW75" s="252">
        <v>0</v>
      </c>
      <c r="AX75" s="253">
        <f t="shared" si="82"/>
        <v>8</v>
      </c>
      <c r="AY75" s="254">
        <v>0</v>
      </c>
      <c r="AZ75" s="84">
        <v>8</v>
      </c>
      <c r="BA75" s="253">
        <f t="shared" si="83"/>
        <v>23</v>
      </c>
      <c r="BB75" s="254"/>
      <c r="BC75" s="84">
        <v>23</v>
      </c>
      <c r="BD75" s="253">
        <f t="shared" si="84"/>
        <v>31</v>
      </c>
      <c r="BE75" s="253">
        <v>0</v>
      </c>
      <c r="BF75" s="254">
        <f t="shared" si="56"/>
        <v>31</v>
      </c>
      <c r="BG75" s="253">
        <f t="shared" si="85"/>
        <v>297</v>
      </c>
      <c r="BH75" s="253">
        <v>0</v>
      </c>
      <c r="BI75" s="254">
        <f t="shared" si="57"/>
        <v>297</v>
      </c>
      <c r="BJ75" s="253">
        <f t="shared" si="86"/>
        <v>28</v>
      </c>
      <c r="BK75" s="254"/>
      <c r="BL75" s="84">
        <v>28</v>
      </c>
      <c r="BM75" s="253">
        <f t="shared" si="87"/>
        <v>55</v>
      </c>
      <c r="BN75" s="254"/>
      <c r="BO75" s="84">
        <v>55</v>
      </c>
      <c r="BP75" s="253">
        <f t="shared" si="88"/>
        <v>0</v>
      </c>
      <c r="BQ75" s="254"/>
      <c r="BR75" s="84"/>
      <c r="BS75" s="253">
        <f t="shared" si="89"/>
        <v>83</v>
      </c>
      <c r="BT75" s="255"/>
      <c r="BU75" s="152">
        <f t="shared" si="58"/>
        <v>83</v>
      </c>
      <c r="BV75" s="255">
        <f t="shared" si="90"/>
        <v>380</v>
      </c>
      <c r="BW75" s="255">
        <v>0</v>
      </c>
      <c r="BX75" s="256">
        <f t="shared" si="59"/>
        <v>380</v>
      </c>
      <c r="BY75" s="257">
        <f t="shared" ref="BY75:BY98" si="96">BV75/Q75</f>
        <v>2.0994475138121547</v>
      </c>
    </row>
    <row r="76" spans="2:80" ht="17.25" customHeight="1" thickBot="1" x14ac:dyDescent="0.3">
      <c r="B76" s="797"/>
      <c r="C76" s="815"/>
      <c r="D76" s="159" t="s">
        <v>32</v>
      </c>
      <c r="E76" s="186">
        <f t="shared" si="65"/>
        <v>76.02</v>
      </c>
      <c r="F76" s="240">
        <f t="shared" si="66"/>
        <v>93.38000000000001</v>
      </c>
      <c r="G76" s="246">
        <f t="shared" si="94"/>
        <v>1.2283609576427257</v>
      </c>
      <c r="H76" s="237">
        <f t="shared" si="67"/>
        <v>24.024000000000001</v>
      </c>
      <c r="I76" s="237">
        <f t="shared" si="68"/>
        <v>117.40400000000001</v>
      </c>
      <c r="J76" s="246">
        <f t="shared" si="95"/>
        <v>1.5443830570902397</v>
      </c>
      <c r="K76" s="237">
        <f t="shared" si="69"/>
        <v>16.22</v>
      </c>
      <c r="L76" s="237">
        <f t="shared" si="70"/>
        <v>133.62400000000002</v>
      </c>
      <c r="M76" s="246">
        <f t="shared" si="91"/>
        <v>1.7577479610628786</v>
      </c>
      <c r="N76" s="237">
        <f t="shared" si="71"/>
        <v>32.936</v>
      </c>
      <c r="O76" s="237">
        <f t="shared" si="92"/>
        <v>166.56000000000003</v>
      </c>
      <c r="P76" s="246">
        <f t="shared" si="93"/>
        <v>2.1910023677979482</v>
      </c>
      <c r="Q76" s="258">
        <f t="shared" si="72"/>
        <v>76.02</v>
      </c>
      <c r="R76" s="259">
        <v>0</v>
      </c>
      <c r="S76" s="632">
        <f>S75*0.42</f>
        <v>76.02</v>
      </c>
      <c r="T76" s="260">
        <f t="shared" si="73"/>
        <v>18.245000000000001</v>
      </c>
      <c r="U76" s="261">
        <v>0</v>
      </c>
      <c r="V76" s="234">
        <v>18.245000000000001</v>
      </c>
      <c r="W76" s="260">
        <f t="shared" si="74"/>
        <v>66.295000000000002</v>
      </c>
      <c r="X76" s="261">
        <v>0</v>
      </c>
      <c r="Y76" s="234">
        <v>66.295000000000002</v>
      </c>
      <c r="Z76" s="260">
        <f t="shared" si="75"/>
        <v>8.84</v>
      </c>
      <c r="AA76" s="261">
        <v>0</v>
      </c>
      <c r="AB76" s="234">
        <v>8.84</v>
      </c>
      <c r="AC76" s="263">
        <f t="shared" si="76"/>
        <v>93.38000000000001</v>
      </c>
      <c r="AD76" s="263">
        <v>0</v>
      </c>
      <c r="AE76" s="264">
        <f t="shared" si="53"/>
        <v>93.38000000000001</v>
      </c>
      <c r="AF76" s="263">
        <f t="shared" si="77"/>
        <v>7.0720000000000001</v>
      </c>
      <c r="AG76" s="264">
        <v>0</v>
      </c>
      <c r="AH76" s="234">
        <v>7.0720000000000001</v>
      </c>
      <c r="AI76" s="263">
        <f t="shared" si="78"/>
        <v>0</v>
      </c>
      <c r="AJ76" s="264">
        <v>0</v>
      </c>
      <c r="AK76" s="234">
        <v>0</v>
      </c>
      <c r="AL76" s="263">
        <f t="shared" si="79"/>
        <v>16.952000000000002</v>
      </c>
      <c r="AM76" s="264">
        <v>0</v>
      </c>
      <c r="AN76" s="234">
        <v>16.952000000000002</v>
      </c>
      <c r="AO76" s="263">
        <f t="shared" si="80"/>
        <v>24.024000000000001</v>
      </c>
      <c r="AP76" s="263">
        <v>0</v>
      </c>
      <c r="AQ76" s="264">
        <f t="shared" si="54"/>
        <v>24.024000000000001</v>
      </c>
      <c r="AR76" s="263">
        <f t="shared" si="52"/>
        <v>117.40400000000001</v>
      </c>
      <c r="AS76" s="263">
        <v>0</v>
      </c>
      <c r="AT76" s="264">
        <f t="shared" si="55"/>
        <v>117.40400000000001</v>
      </c>
      <c r="AU76" s="263">
        <f t="shared" si="81"/>
        <v>0</v>
      </c>
      <c r="AV76" s="264">
        <v>0</v>
      </c>
      <c r="AW76" s="262">
        <v>0</v>
      </c>
      <c r="AX76" s="263">
        <f t="shared" si="82"/>
        <v>8.0649999999999995</v>
      </c>
      <c r="AY76" s="264">
        <v>0</v>
      </c>
      <c r="AZ76" s="234">
        <v>8.0649999999999995</v>
      </c>
      <c r="BA76" s="263">
        <f t="shared" si="83"/>
        <v>8.1549999999999994</v>
      </c>
      <c r="BB76" s="265"/>
      <c r="BC76" s="234">
        <v>8.1549999999999994</v>
      </c>
      <c r="BD76" s="263">
        <f t="shared" si="84"/>
        <v>16.22</v>
      </c>
      <c r="BE76" s="263">
        <v>0</v>
      </c>
      <c r="BF76" s="264">
        <f t="shared" si="56"/>
        <v>16.22</v>
      </c>
      <c r="BG76" s="263">
        <f t="shared" si="85"/>
        <v>133.62400000000002</v>
      </c>
      <c r="BH76" s="263">
        <v>0</v>
      </c>
      <c r="BI76" s="266">
        <f t="shared" si="57"/>
        <v>133.62400000000002</v>
      </c>
      <c r="BJ76" s="263">
        <f t="shared" si="86"/>
        <v>12.802</v>
      </c>
      <c r="BK76" s="265"/>
      <c r="BL76" s="234">
        <v>12.802</v>
      </c>
      <c r="BM76" s="263">
        <f t="shared" si="87"/>
        <v>20.134</v>
      </c>
      <c r="BN76" s="265"/>
      <c r="BO76" s="234">
        <v>20.134</v>
      </c>
      <c r="BP76" s="263">
        <f t="shared" si="88"/>
        <v>0</v>
      </c>
      <c r="BQ76" s="265"/>
      <c r="BR76" s="234"/>
      <c r="BS76" s="263">
        <f t="shared" si="89"/>
        <v>32.936</v>
      </c>
      <c r="BT76" s="267"/>
      <c r="BU76" s="119">
        <f t="shared" si="58"/>
        <v>32.936</v>
      </c>
      <c r="BV76" s="268">
        <f t="shared" si="90"/>
        <v>166.56000000000003</v>
      </c>
      <c r="BW76" s="268">
        <v>0</v>
      </c>
      <c r="BX76" s="269">
        <f t="shared" si="59"/>
        <v>166.56000000000003</v>
      </c>
      <c r="BY76" s="270">
        <f t="shared" si="96"/>
        <v>2.1910023677979482</v>
      </c>
    </row>
    <row r="77" spans="2:80" ht="22.2" customHeight="1" thickBot="1" x14ac:dyDescent="0.3">
      <c r="B77" s="271" t="s">
        <v>109</v>
      </c>
      <c r="C77" s="272" t="s">
        <v>110</v>
      </c>
      <c r="D77" s="273" t="s">
        <v>32</v>
      </c>
      <c r="E77" s="274">
        <f t="shared" si="65"/>
        <v>5455.2</v>
      </c>
      <c r="F77" s="275">
        <f t="shared" si="66"/>
        <v>2011.7469000000001</v>
      </c>
      <c r="G77" s="23">
        <f t="shared" si="94"/>
        <v>0.36877601187857462</v>
      </c>
      <c r="H77" s="276">
        <f t="shared" si="67"/>
        <v>1367.3134500000001</v>
      </c>
      <c r="I77" s="276">
        <f t="shared" si="68"/>
        <v>3379.0603500000002</v>
      </c>
      <c r="J77" s="23">
        <f t="shared" si="95"/>
        <v>0.61942006709194908</v>
      </c>
      <c r="K77" s="276">
        <f t="shared" si="69"/>
        <v>2119.20291</v>
      </c>
      <c r="L77" s="276">
        <f t="shared" si="70"/>
        <v>5498.2632599999997</v>
      </c>
      <c r="M77" s="23">
        <f t="shared" si="91"/>
        <v>1.0078939837219534</v>
      </c>
      <c r="N77" s="276">
        <f t="shared" si="71"/>
        <v>1277.3486999999993</v>
      </c>
      <c r="O77" s="276">
        <f t="shared" si="92"/>
        <v>6775.6119599999993</v>
      </c>
      <c r="P77" s="23">
        <f t="shared" si="93"/>
        <v>1.2420464804223492</v>
      </c>
      <c r="Q77" s="277">
        <f t="shared" si="72"/>
        <v>5455.2</v>
      </c>
      <c r="R77" s="278">
        <f>R79+R89+R91</f>
        <v>0</v>
      </c>
      <c r="S77" s="633">
        <f>S79+S89+S91</f>
        <v>5455.2</v>
      </c>
      <c r="T77" s="279">
        <f t="shared" si="73"/>
        <v>913.66600000000005</v>
      </c>
      <c r="U77" s="280">
        <f>U79+U89+U91</f>
        <v>0</v>
      </c>
      <c r="V77" s="281">
        <f>V79+V89+V91</f>
        <v>913.66600000000005</v>
      </c>
      <c r="W77" s="279">
        <f t="shared" si="74"/>
        <v>482.971</v>
      </c>
      <c r="X77" s="280">
        <f>X79+X89+X91</f>
        <v>0</v>
      </c>
      <c r="Y77" s="281">
        <f>Y79+Y89+Y91</f>
        <v>482.971</v>
      </c>
      <c r="Z77" s="279">
        <f t="shared" si="75"/>
        <v>615.10990000000004</v>
      </c>
      <c r="AA77" s="280">
        <f>AA79+AA89+AA91</f>
        <v>0</v>
      </c>
      <c r="AB77" s="281">
        <f>AB79+AB89+AB91</f>
        <v>615.10990000000004</v>
      </c>
      <c r="AC77" s="283">
        <f t="shared" si="76"/>
        <v>2011.7469000000001</v>
      </c>
      <c r="AD77" s="284">
        <f>AD79+AD89+AD91</f>
        <v>0</v>
      </c>
      <c r="AE77" s="285">
        <f>(AE79+AE89+AE91)</f>
        <v>2011.7469000000001</v>
      </c>
      <c r="AF77" s="283">
        <f t="shared" si="77"/>
        <v>348.96699999999998</v>
      </c>
      <c r="AG77" s="284">
        <f>AG79+AG89+AG91</f>
        <v>0</v>
      </c>
      <c r="AH77" s="281">
        <f>AH79+AH89+AH91</f>
        <v>348.96699999999998</v>
      </c>
      <c r="AI77" s="283">
        <f t="shared" si="78"/>
        <v>312.15645000000001</v>
      </c>
      <c r="AJ77" s="284">
        <f>AJ79+AJ89+AJ91</f>
        <v>0</v>
      </c>
      <c r="AK77" s="281">
        <f>AK79+AK89+AK91</f>
        <v>312.15645000000001</v>
      </c>
      <c r="AL77" s="283">
        <f t="shared" si="79"/>
        <v>706.19</v>
      </c>
      <c r="AM77" s="284">
        <f>AM79+AM89+AM91</f>
        <v>0</v>
      </c>
      <c r="AN77" s="281">
        <f>AN79+AN89+AN91</f>
        <v>706.19</v>
      </c>
      <c r="AO77" s="283">
        <f t="shared" si="80"/>
        <v>1367.3134500000001</v>
      </c>
      <c r="AP77" s="284">
        <f>AP79+AP89+AP91</f>
        <v>0</v>
      </c>
      <c r="AQ77" s="285">
        <f>(AQ79+AQ89+AQ91)</f>
        <v>1367.3134500000001</v>
      </c>
      <c r="AR77" s="283">
        <f t="shared" si="52"/>
        <v>3379.0603500000002</v>
      </c>
      <c r="AS77" s="284">
        <f>AS79+AS89+AS91</f>
        <v>0</v>
      </c>
      <c r="AT77" s="286">
        <f>(AT79+AT89+AT91)</f>
        <v>3379.0603500000002</v>
      </c>
      <c r="AU77" s="283">
        <f t="shared" si="81"/>
        <v>610.34400000000005</v>
      </c>
      <c r="AV77" s="284">
        <f>AV79+AV89+AV91</f>
        <v>0</v>
      </c>
      <c r="AW77" s="282">
        <v>610.34400000000005</v>
      </c>
      <c r="AX77" s="283">
        <f t="shared" si="82"/>
        <v>767.26634999999999</v>
      </c>
      <c r="AY77" s="284">
        <f>AY79+AY89+AY91</f>
        <v>0</v>
      </c>
      <c r="AZ77" s="281">
        <v>767.26634999999999</v>
      </c>
      <c r="BA77" s="283">
        <f t="shared" si="83"/>
        <v>741.59256000000005</v>
      </c>
      <c r="BB77" s="284">
        <f>BB79+BB89+BB91</f>
        <v>0</v>
      </c>
      <c r="BC77" s="281">
        <f>BC79+BC89+BC91</f>
        <v>741.59256000000005</v>
      </c>
      <c r="BD77" s="283">
        <f t="shared" si="84"/>
        <v>2119.20291</v>
      </c>
      <c r="BE77" s="284">
        <f>BE79+BE89+BE91</f>
        <v>0</v>
      </c>
      <c r="BF77" s="285">
        <f>(BF79+BF89+BF91)</f>
        <v>2119.20291</v>
      </c>
      <c r="BG77" s="283">
        <f t="shared" si="85"/>
        <v>5498.2632599999997</v>
      </c>
      <c r="BH77" s="283">
        <f>BH79+BH89+BH91</f>
        <v>0</v>
      </c>
      <c r="BI77" s="284">
        <f>(BI79+BI89+BI91)</f>
        <v>5498.2632599999997</v>
      </c>
      <c r="BJ77" s="283">
        <f t="shared" si="86"/>
        <v>661.10500000000002</v>
      </c>
      <c r="BK77" s="284">
        <f>BK79+BK89+BK91</f>
        <v>0</v>
      </c>
      <c r="BL77" s="281">
        <f>BL79+BL89+BL91</f>
        <v>661.10500000000002</v>
      </c>
      <c r="BM77" s="283">
        <f t="shared" si="87"/>
        <v>612.59220999999923</v>
      </c>
      <c r="BN77" s="284">
        <f>BN79+BN89+BN91</f>
        <v>0</v>
      </c>
      <c r="BO77" s="281">
        <f>BO79+BO89+BO91</f>
        <v>612.59220999999923</v>
      </c>
      <c r="BP77" s="283">
        <f t="shared" si="88"/>
        <v>3.6514899999999999</v>
      </c>
      <c r="BQ77" s="284">
        <f>BQ79+BQ89+BQ91</f>
        <v>0</v>
      </c>
      <c r="BR77" s="281">
        <f>BR79+BR89+BR91</f>
        <v>3.6514899999999999</v>
      </c>
      <c r="BS77" s="287">
        <f t="shared" si="89"/>
        <v>1277.3486999999993</v>
      </c>
      <c r="BT77" s="288">
        <f>BT79+BT89+BT91</f>
        <v>0</v>
      </c>
      <c r="BU77" s="289">
        <f>(BU79+BU89+BU91)</f>
        <v>1277.3486999999993</v>
      </c>
      <c r="BV77" s="287">
        <f t="shared" si="90"/>
        <v>6775.6119599999993</v>
      </c>
      <c r="BW77" s="288">
        <f>BW79+BW89+BW91</f>
        <v>0</v>
      </c>
      <c r="BX77" s="288">
        <f>(BX79+BX89+BX91)</f>
        <v>6775.6119599999993</v>
      </c>
      <c r="BY77" s="290">
        <f t="shared" si="96"/>
        <v>1.2420464804223492</v>
      </c>
    </row>
    <row r="78" spans="2:80" ht="18" customHeight="1" x14ac:dyDescent="0.25">
      <c r="B78" s="810" t="s">
        <v>111</v>
      </c>
      <c r="C78" s="812" t="s">
        <v>112</v>
      </c>
      <c r="D78" s="291" t="s">
        <v>52</v>
      </c>
      <c r="E78" s="178">
        <f t="shared" si="65"/>
        <v>2.0099999999999998</v>
      </c>
      <c r="F78" s="292">
        <f t="shared" si="66"/>
        <v>0.56800000000000006</v>
      </c>
      <c r="G78" s="126">
        <f t="shared" si="94"/>
        <v>0.28258706467661698</v>
      </c>
      <c r="H78" s="127">
        <f t="shared" si="67"/>
        <v>0.35899999999999999</v>
      </c>
      <c r="I78" s="127">
        <f t="shared" si="68"/>
        <v>0.92700000000000005</v>
      </c>
      <c r="J78" s="126">
        <f t="shared" si="95"/>
        <v>0.46119402985074637</v>
      </c>
      <c r="K78" s="127">
        <f t="shared" si="69"/>
        <v>0.53500000000000003</v>
      </c>
      <c r="L78" s="127">
        <f t="shared" si="70"/>
        <v>1.462</v>
      </c>
      <c r="M78" s="126">
        <f t="shared" si="91"/>
        <v>0.7273631840796021</v>
      </c>
      <c r="N78" s="127">
        <f t="shared" si="71"/>
        <v>0.40599999999999997</v>
      </c>
      <c r="O78" s="127">
        <f t="shared" si="92"/>
        <v>1.8680000000000003</v>
      </c>
      <c r="P78" s="126">
        <f t="shared" si="93"/>
        <v>0.929353233830846</v>
      </c>
      <c r="Q78" s="293">
        <f t="shared" si="72"/>
        <v>2.0099999999999998</v>
      </c>
      <c r="R78" s="294">
        <f>R80+R82+R84+R86</f>
        <v>0</v>
      </c>
      <c r="S78" s="634">
        <f>S80+S82+S84+S86</f>
        <v>2.0099999999999998</v>
      </c>
      <c r="T78" s="295">
        <f t="shared" si="73"/>
        <v>0.27500000000000002</v>
      </c>
      <c r="U78" s="296">
        <f>U80+U82+U84+U86</f>
        <v>0</v>
      </c>
      <c r="V78" s="297">
        <f>V80+V82+V84+V86</f>
        <v>0.27500000000000002</v>
      </c>
      <c r="W78" s="295">
        <f t="shared" si="74"/>
        <v>0.107</v>
      </c>
      <c r="X78" s="296">
        <f>X80+X82+X84+X86</f>
        <v>0</v>
      </c>
      <c r="Y78" s="297">
        <f>Y80+Y82+Y84+Y86</f>
        <v>0.107</v>
      </c>
      <c r="Z78" s="295">
        <f t="shared" si="75"/>
        <v>0.186</v>
      </c>
      <c r="AA78" s="296">
        <f>AA80+AA82+AA84+AA86</f>
        <v>0</v>
      </c>
      <c r="AB78" s="297">
        <f>AB80+AB82+AB84+AB86</f>
        <v>0.186</v>
      </c>
      <c r="AC78" s="175">
        <f t="shared" si="76"/>
        <v>0.56800000000000006</v>
      </c>
      <c r="AD78" s="299">
        <f>AD80+AD82+AD84+AD86</f>
        <v>0</v>
      </c>
      <c r="AE78" s="172">
        <f>AE80+AE82+AE84+AE86</f>
        <v>0.56800000000000006</v>
      </c>
      <c r="AF78" s="175">
        <f t="shared" si="77"/>
        <v>0.125</v>
      </c>
      <c r="AG78" s="300">
        <f>AG80+AG82+AG84+AG86</f>
        <v>0</v>
      </c>
      <c r="AH78" s="297">
        <f>AH80+AH82+AH84+AH86</f>
        <v>0.125</v>
      </c>
      <c r="AI78" s="175">
        <f t="shared" si="78"/>
        <v>0.104</v>
      </c>
      <c r="AJ78" s="300">
        <f>AJ80+AJ82+AJ84+AJ86</f>
        <v>0</v>
      </c>
      <c r="AK78" s="297">
        <f>AK80+AK82+AK84+AK86</f>
        <v>0.104</v>
      </c>
      <c r="AL78" s="175">
        <f t="shared" si="79"/>
        <v>0.13</v>
      </c>
      <c r="AM78" s="300">
        <f>AM80+AM82+AM84+AM86</f>
        <v>0</v>
      </c>
      <c r="AN78" s="297">
        <f>AN80+AN82+AN84+AN86</f>
        <v>0.13</v>
      </c>
      <c r="AO78" s="175">
        <f t="shared" si="80"/>
        <v>0.35899999999999999</v>
      </c>
      <c r="AP78" s="299">
        <f>AP80+AP82+AP84+AP86</f>
        <v>0</v>
      </c>
      <c r="AQ78" s="172">
        <f>AQ80+AQ82+AQ84+AQ86</f>
        <v>0.35899999999999999</v>
      </c>
      <c r="AR78" s="175">
        <f t="shared" si="52"/>
        <v>0.92700000000000005</v>
      </c>
      <c r="AS78" s="299">
        <f>AS80+AS82+AS84+AS86</f>
        <v>0</v>
      </c>
      <c r="AT78" s="172">
        <f>AT80+AT82+AT84+AT86</f>
        <v>0.92700000000000005</v>
      </c>
      <c r="AU78" s="175">
        <f t="shared" si="81"/>
        <v>7.5999999999999998E-2</v>
      </c>
      <c r="AV78" s="300">
        <f>AV80+AV82+AV84+AV86</f>
        <v>0</v>
      </c>
      <c r="AW78" s="298">
        <v>7.5999999999999998E-2</v>
      </c>
      <c r="AX78" s="175">
        <f t="shared" si="82"/>
        <v>0.17199999999999999</v>
      </c>
      <c r="AY78" s="300">
        <f>AY80+AY82+AY84+AY86</f>
        <v>0</v>
      </c>
      <c r="AZ78" s="297">
        <v>0.17199999999999999</v>
      </c>
      <c r="BA78" s="175">
        <f t="shared" si="83"/>
        <v>0.28700000000000003</v>
      </c>
      <c r="BB78" s="300">
        <f>BB80+BB82+BB84+BB86</f>
        <v>0</v>
      </c>
      <c r="BC78" s="297">
        <f>BC80+BC82+BC84+BC86</f>
        <v>0.28700000000000003</v>
      </c>
      <c r="BD78" s="175">
        <f t="shared" si="84"/>
        <v>0.53500000000000003</v>
      </c>
      <c r="BE78" s="299">
        <f>BE80+BE82+BE84+BE86</f>
        <v>0</v>
      </c>
      <c r="BF78" s="172">
        <f>BF80+BF82+BF84+BF86</f>
        <v>0.53500000000000003</v>
      </c>
      <c r="BG78" s="175">
        <f t="shared" si="85"/>
        <v>1.462</v>
      </c>
      <c r="BH78" s="299">
        <f>BH80+BH82+BH84+BH86</f>
        <v>0</v>
      </c>
      <c r="BI78" s="172">
        <f>BI80+BI82+BI84+BI86</f>
        <v>1.462</v>
      </c>
      <c r="BJ78" s="175">
        <f t="shared" si="86"/>
        <v>0.2</v>
      </c>
      <c r="BK78" s="300">
        <f>BK80+BK82+BK84+BK86</f>
        <v>0</v>
      </c>
      <c r="BL78" s="297">
        <f>BL80+BL82+BL84+BL86</f>
        <v>0.2</v>
      </c>
      <c r="BM78" s="175">
        <f t="shared" si="87"/>
        <v>0.20299999999999999</v>
      </c>
      <c r="BN78" s="300">
        <f>BN80+BN82+BN84+BN86</f>
        <v>0</v>
      </c>
      <c r="BO78" s="297">
        <f>BO80+BO82+BO84+BO86</f>
        <v>0.20299999999999999</v>
      </c>
      <c r="BP78" s="175">
        <f t="shared" si="88"/>
        <v>3.0000000000000001E-3</v>
      </c>
      <c r="BQ78" s="300">
        <f>BQ80+BQ82+BQ84+BQ86</f>
        <v>0</v>
      </c>
      <c r="BR78" s="297">
        <f>BR80+BR82+BR84+BR86</f>
        <v>3.0000000000000001E-3</v>
      </c>
      <c r="BS78" s="135">
        <f t="shared" si="89"/>
        <v>0.40599999999999997</v>
      </c>
      <c r="BT78" s="301">
        <f>BT80+BT82+BT84+BT86</f>
        <v>0</v>
      </c>
      <c r="BU78" s="137">
        <f>BU80+BU82+BU84+BU86</f>
        <v>0.40599999999999997</v>
      </c>
      <c r="BV78" s="135">
        <f t="shared" si="90"/>
        <v>1.8680000000000003</v>
      </c>
      <c r="BW78" s="301">
        <f>BW80+BW82+BW84+BW86</f>
        <v>0</v>
      </c>
      <c r="BX78" s="137">
        <f>BX80+BX82+BX84+BX86</f>
        <v>1.8680000000000003</v>
      </c>
      <c r="BY78" s="177">
        <f t="shared" si="96"/>
        <v>0.929353233830846</v>
      </c>
    </row>
    <row r="79" spans="2:80" ht="18" customHeight="1" x14ac:dyDescent="0.25">
      <c r="B79" s="811"/>
      <c r="C79" s="813"/>
      <c r="D79" s="56" t="s">
        <v>32</v>
      </c>
      <c r="E79" s="178">
        <f t="shared" si="65"/>
        <v>2730.2</v>
      </c>
      <c r="F79" s="58">
        <f t="shared" si="66"/>
        <v>854.38689999999997</v>
      </c>
      <c r="G79" s="59">
        <f t="shared" si="94"/>
        <v>0.31293930847556956</v>
      </c>
      <c r="H79" s="61">
        <f t="shared" si="67"/>
        <v>552.61545000000001</v>
      </c>
      <c r="I79" s="61">
        <f t="shared" si="68"/>
        <v>1407.00235</v>
      </c>
      <c r="J79" s="59">
        <f t="shared" si="95"/>
        <v>0.51534772177862431</v>
      </c>
      <c r="K79" s="61">
        <f t="shared" si="69"/>
        <v>797.51872000000003</v>
      </c>
      <c r="L79" s="61">
        <f t="shared" si="70"/>
        <v>2204.5210699999998</v>
      </c>
      <c r="M79" s="59">
        <f t="shared" si="91"/>
        <v>0.80745772104607716</v>
      </c>
      <c r="N79" s="61">
        <f t="shared" si="71"/>
        <v>590.77226999999993</v>
      </c>
      <c r="O79" s="61">
        <f t="shared" si="92"/>
        <v>2795.2933399999997</v>
      </c>
      <c r="P79" s="59">
        <f t="shared" si="93"/>
        <v>1.0238419676214197</v>
      </c>
      <c r="Q79" s="139">
        <f t="shared" si="72"/>
        <v>2730.2</v>
      </c>
      <c r="R79" s="302">
        <f>R81+R83+R85+R87</f>
        <v>0</v>
      </c>
      <c r="S79" s="635">
        <f>S81+S83+S85+S87</f>
        <v>2730.2</v>
      </c>
      <c r="T79" s="142">
        <f t="shared" si="73"/>
        <v>402.70100000000002</v>
      </c>
      <c r="U79" s="303">
        <f>U81+U83+U85+U87</f>
        <v>0</v>
      </c>
      <c r="V79" s="304">
        <f>V81+V83+V85+V87</f>
        <v>402.70100000000002</v>
      </c>
      <c r="W79" s="142">
        <f t="shared" si="74"/>
        <v>152.268</v>
      </c>
      <c r="X79" s="303">
        <f>X81+X83+X85+X87</f>
        <v>0</v>
      </c>
      <c r="Y79" s="304">
        <f>Y81+Y83+Y85+Y87</f>
        <v>152.268</v>
      </c>
      <c r="Z79" s="142">
        <f t="shared" si="75"/>
        <v>299.41790000000003</v>
      </c>
      <c r="AA79" s="303">
        <f>AA81+AA83+AA85+AA87</f>
        <v>0</v>
      </c>
      <c r="AB79" s="304">
        <f>AB81+AB83+AB85+AB87</f>
        <v>299.41790000000003</v>
      </c>
      <c r="AC79" s="183">
        <f t="shared" si="76"/>
        <v>854.38689999999997</v>
      </c>
      <c r="AD79" s="306">
        <f>AD81+AD83+AD85+AD87</f>
        <v>0</v>
      </c>
      <c r="AE79" s="307">
        <f>AE81+AE83+AE85+AE87</f>
        <v>854.38689999999997</v>
      </c>
      <c r="AF79" s="183">
        <f t="shared" si="77"/>
        <v>199.73700000000002</v>
      </c>
      <c r="AG79" s="308">
        <f>AG81+AG83+AG85+AG87</f>
        <v>0</v>
      </c>
      <c r="AH79" s="304">
        <f>AH81+AH83+AH85+AH87</f>
        <v>199.73700000000002</v>
      </c>
      <c r="AI79" s="183">
        <f t="shared" si="78"/>
        <v>158.36545000000001</v>
      </c>
      <c r="AJ79" s="308">
        <f>AJ81+AJ83+AJ85+AJ87</f>
        <v>0</v>
      </c>
      <c r="AK79" s="304">
        <f>AK81+AK83+AK85+AK87</f>
        <v>158.36545000000001</v>
      </c>
      <c r="AL79" s="183">
        <f t="shared" si="79"/>
        <v>194.51299999999998</v>
      </c>
      <c r="AM79" s="308">
        <f>AM81+AM83+AM85+AM87</f>
        <v>0</v>
      </c>
      <c r="AN79" s="304">
        <f>AN81+AN83+AN85+AN87</f>
        <v>194.51299999999998</v>
      </c>
      <c r="AO79" s="183">
        <f t="shared" si="80"/>
        <v>552.61545000000001</v>
      </c>
      <c r="AP79" s="306">
        <f>AP81+AP83+AP85+AP87</f>
        <v>0</v>
      </c>
      <c r="AQ79" s="307">
        <f>AQ81+AQ83+AQ85+AQ87</f>
        <v>552.61545000000001</v>
      </c>
      <c r="AR79" s="183">
        <f t="shared" si="52"/>
        <v>1407.00235</v>
      </c>
      <c r="AS79" s="306">
        <f>AS81+AS83+AS85+AS87</f>
        <v>0</v>
      </c>
      <c r="AT79" s="181">
        <f>AT81+AT83+AT85+AT87</f>
        <v>1407.00235</v>
      </c>
      <c r="AU79" s="183">
        <f t="shared" si="81"/>
        <v>113.672</v>
      </c>
      <c r="AV79" s="308">
        <f>AV81+AV83+AV85+AV87</f>
        <v>0</v>
      </c>
      <c r="AW79" s="305">
        <v>113.672</v>
      </c>
      <c r="AX79" s="183">
        <f t="shared" si="82"/>
        <v>258.52699999999999</v>
      </c>
      <c r="AY79" s="308">
        <f>AY81+AY83+AY85+AY87</f>
        <v>0</v>
      </c>
      <c r="AZ79" s="304">
        <v>258.52699999999999</v>
      </c>
      <c r="BA79" s="183">
        <f t="shared" si="83"/>
        <v>425.31971999999996</v>
      </c>
      <c r="BB79" s="308">
        <f>BB81+BB83+BB85+BB87</f>
        <v>0</v>
      </c>
      <c r="BC79" s="304">
        <f>BC81+BC83+BC85+BC87</f>
        <v>425.31971999999996</v>
      </c>
      <c r="BD79" s="183">
        <f t="shared" si="84"/>
        <v>797.51872000000003</v>
      </c>
      <c r="BE79" s="306">
        <f>BE81+BE83+BE85+BE87</f>
        <v>0</v>
      </c>
      <c r="BF79" s="307">
        <f>BF81+BF83+BF85+BF87</f>
        <v>797.51872000000003</v>
      </c>
      <c r="BG79" s="183">
        <f t="shared" si="85"/>
        <v>2204.5210699999998</v>
      </c>
      <c r="BH79" s="306">
        <f>BH81+BH83+BH85+BH87</f>
        <v>0</v>
      </c>
      <c r="BI79" s="181">
        <f>BI81+BI83+BI85+BI87</f>
        <v>2204.5210699999998</v>
      </c>
      <c r="BJ79" s="183">
        <f t="shared" si="86"/>
        <v>283.72299999999996</v>
      </c>
      <c r="BK79" s="308">
        <f>BK81+BK83+BK85+BK87</f>
        <v>0</v>
      </c>
      <c r="BL79" s="304">
        <f>BL81+BL83+BL85+BL87</f>
        <v>283.72299999999996</v>
      </c>
      <c r="BM79" s="183">
        <f t="shared" si="87"/>
        <v>303.3977799999999</v>
      </c>
      <c r="BN79" s="308">
        <f>BN81+BN83+BN85+BN87</f>
        <v>0</v>
      </c>
      <c r="BO79" s="304">
        <f>BO81+BO83+BO85+BO87</f>
        <v>303.3977799999999</v>
      </c>
      <c r="BP79" s="183">
        <f t="shared" si="88"/>
        <v>3.6514899999999999</v>
      </c>
      <c r="BQ79" s="308">
        <f>BQ81+BQ83+BQ85+BQ87</f>
        <v>0</v>
      </c>
      <c r="BR79" s="304">
        <f>BR81+BR83+BR85+BR87</f>
        <v>3.6514899999999999</v>
      </c>
      <c r="BS79" s="144">
        <f t="shared" si="89"/>
        <v>590.77226999999993</v>
      </c>
      <c r="BT79" s="309">
        <f>BT81+BT83+BT85+BT87</f>
        <v>0</v>
      </c>
      <c r="BU79" s="310">
        <f>BU81+BU83+BU85+BU87</f>
        <v>590.77226999999993</v>
      </c>
      <c r="BV79" s="144">
        <f t="shared" si="90"/>
        <v>2795.2933399999997</v>
      </c>
      <c r="BW79" s="309">
        <f>BW81+BW83+BW85+BW87</f>
        <v>0</v>
      </c>
      <c r="BX79" s="145">
        <f>BX81+BX83+BX85+BX87</f>
        <v>2795.2933399999997</v>
      </c>
      <c r="BY79" s="72">
        <f t="shared" si="96"/>
        <v>1.0238419676214197</v>
      </c>
    </row>
    <row r="80" spans="2:80" ht="18" customHeight="1" x14ac:dyDescent="0.25">
      <c r="B80" s="806" t="s">
        <v>113</v>
      </c>
      <c r="C80" s="808" t="s">
        <v>114</v>
      </c>
      <c r="D80" s="74" t="s">
        <v>115</v>
      </c>
      <c r="E80" s="186">
        <f t="shared" si="65"/>
        <v>0.26</v>
      </c>
      <c r="F80" s="75">
        <f t="shared" si="66"/>
        <v>6.8000000000000005E-2</v>
      </c>
      <c r="G80" s="76">
        <f t="shared" si="94"/>
        <v>0.26153846153846155</v>
      </c>
      <c r="H80" s="78">
        <f t="shared" si="67"/>
        <v>7.1000000000000008E-2</v>
      </c>
      <c r="I80" s="78">
        <f t="shared" si="68"/>
        <v>0.13900000000000001</v>
      </c>
      <c r="J80" s="76">
        <f t="shared" si="95"/>
        <v>0.5346153846153846</v>
      </c>
      <c r="K80" s="78">
        <f t="shared" si="69"/>
        <v>5.6999999999999995E-2</v>
      </c>
      <c r="L80" s="78">
        <f t="shared" si="70"/>
        <v>0.19600000000000001</v>
      </c>
      <c r="M80" s="76">
        <f t="shared" si="91"/>
        <v>0.75384615384615383</v>
      </c>
      <c r="N80" s="78">
        <f t="shared" si="71"/>
        <v>0.04</v>
      </c>
      <c r="O80" s="78">
        <f t="shared" si="92"/>
        <v>0.23600000000000002</v>
      </c>
      <c r="P80" s="76">
        <f t="shared" si="93"/>
        <v>0.90769230769230769</v>
      </c>
      <c r="Q80" s="91">
        <f t="shared" si="72"/>
        <v>0.26</v>
      </c>
      <c r="R80" s="311">
        <v>0</v>
      </c>
      <c r="S80" s="625">
        <v>0.26</v>
      </c>
      <c r="T80" s="93">
        <f t="shared" si="73"/>
        <v>1.2999999999999999E-2</v>
      </c>
      <c r="U80" s="312">
        <v>0</v>
      </c>
      <c r="V80" s="95">
        <v>1.2999999999999999E-2</v>
      </c>
      <c r="W80" s="93">
        <f t="shared" si="74"/>
        <v>1.4E-2</v>
      </c>
      <c r="X80" s="312">
        <v>0</v>
      </c>
      <c r="Y80" s="95">
        <v>1.4E-2</v>
      </c>
      <c r="Z80" s="93">
        <f t="shared" si="75"/>
        <v>4.1000000000000002E-2</v>
      </c>
      <c r="AA80" s="312">
        <v>0</v>
      </c>
      <c r="AB80" s="95">
        <v>4.1000000000000002E-2</v>
      </c>
      <c r="AC80" s="190">
        <f t="shared" si="76"/>
        <v>6.8000000000000005E-2</v>
      </c>
      <c r="AD80" s="313">
        <v>0</v>
      </c>
      <c r="AE80" s="189">
        <f t="shared" ref="AE80:AE91" si="97">T80+W80+Z80</f>
        <v>6.8000000000000005E-2</v>
      </c>
      <c r="AF80" s="190">
        <f t="shared" si="77"/>
        <v>2.7E-2</v>
      </c>
      <c r="AG80" s="314">
        <v>0</v>
      </c>
      <c r="AH80" s="95">
        <v>2.7E-2</v>
      </c>
      <c r="AI80" s="190">
        <f t="shared" si="78"/>
        <v>0.02</v>
      </c>
      <c r="AJ80" s="314">
        <v>0</v>
      </c>
      <c r="AK80" s="95">
        <v>0.02</v>
      </c>
      <c r="AL80" s="190">
        <f t="shared" si="79"/>
        <v>2.4E-2</v>
      </c>
      <c r="AM80" s="314">
        <v>0</v>
      </c>
      <c r="AN80" s="95">
        <v>2.4E-2</v>
      </c>
      <c r="AO80" s="190">
        <f t="shared" si="80"/>
        <v>7.1000000000000008E-2</v>
      </c>
      <c r="AP80" s="313">
        <v>0</v>
      </c>
      <c r="AQ80" s="189">
        <f t="shared" ref="AQ80:AQ91" si="98">AF80+AI80+AL80</f>
        <v>7.1000000000000008E-2</v>
      </c>
      <c r="AR80" s="190">
        <f t="shared" si="52"/>
        <v>0.13900000000000001</v>
      </c>
      <c r="AS80" s="313">
        <v>0</v>
      </c>
      <c r="AT80" s="189">
        <f t="shared" ref="AT80:AT91" si="99">AC80+AO80</f>
        <v>0.13900000000000001</v>
      </c>
      <c r="AU80" s="190">
        <f t="shared" si="81"/>
        <v>0.03</v>
      </c>
      <c r="AV80" s="314">
        <v>0</v>
      </c>
      <c r="AW80" s="96">
        <v>0.03</v>
      </c>
      <c r="AX80" s="190">
        <f t="shared" si="82"/>
        <v>1.4999999999999999E-2</v>
      </c>
      <c r="AY80" s="314">
        <v>0</v>
      </c>
      <c r="AZ80" s="95">
        <v>1.4999999999999999E-2</v>
      </c>
      <c r="BA80" s="190">
        <f t="shared" si="83"/>
        <v>1.2E-2</v>
      </c>
      <c r="BB80" s="314">
        <v>0</v>
      </c>
      <c r="BC80" s="95">
        <v>1.2E-2</v>
      </c>
      <c r="BD80" s="190">
        <f t="shared" si="84"/>
        <v>5.6999999999999995E-2</v>
      </c>
      <c r="BE80" s="313">
        <v>0</v>
      </c>
      <c r="BF80" s="189">
        <f t="shared" ref="BF80:BF91" si="100">AU80+AX80+BA80</f>
        <v>5.6999999999999995E-2</v>
      </c>
      <c r="BG80" s="190">
        <f t="shared" si="85"/>
        <v>0.19600000000000001</v>
      </c>
      <c r="BH80" s="313">
        <v>0</v>
      </c>
      <c r="BI80" s="189">
        <f t="shared" ref="BI80:BI91" si="101">AR80+BD80</f>
        <v>0.19600000000000001</v>
      </c>
      <c r="BJ80" s="190">
        <f t="shared" si="86"/>
        <v>1.0999999999999999E-2</v>
      </c>
      <c r="BK80" s="314">
        <v>0</v>
      </c>
      <c r="BL80" s="95">
        <v>1.0999999999999999E-2</v>
      </c>
      <c r="BM80" s="190">
        <f t="shared" si="87"/>
        <v>2.9000000000000001E-2</v>
      </c>
      <c r="BN80" s="314">
        <v>0</v>
      </c>
      <c r="BO80" s="95">
        <v>2.9000000000000001E-2</v>
      </c>
      <c r="BP80" s="190">
        <f t="shared" si="88"/>
        <v>0</v>
      </c>
      <c r="BQ80" s="314">
        <v>0</v>
      </c>
      <c r="BR80" s="95"/>
      <c r="BS80" s="87">
        <f t="shared" si="89"/>
        <v>0.04</v>
      </c>
      <c r="BT80" s="315">
        <v>0</v>
      </c>
      <c r="BU80" s="88">
        <f t="shared" ref="BU80:BU91" si="102">BJ80+BM80+BP80</f>
        <v>0.04</v>
      </c>
      <c r="BV80" s="87">
        <f t="shared" si="90"/>
        <v>0.23600000000000002</v>
      </c>
      <c r="BW80" s="315">
        <v>0</v>
      </c>
      <c r="BX80" s="88">
        <f t="shared" ref="BX80:BX91" si="103">BG80+BS80</f>
        <v>0.23600000000000002</v>
      </c>
      <c r="BY80" s="90">
        <f t="shared" si="96"/>
        <v>0.90769230769230769</v>
      </c>
      <c r="CA80" s="4">
        <f>E80+E82+E84+E86</f>
        <v>2.0099999999999998</v>
      </c>
      <c r="CB80" s="4">
        <f>O80+O82+O84+O86</f>
        <v>1.8680000000000003</v>
      </c>
    </row>
    <row r="81" spans="2:81" ht="18" customHeight="1" x14ac:dyDescent="0.25">
      <c r="B81" s="807"/>
      <c r="C81" s="809"/>
      <c r="D81" s="74" t="s">
        <v>32</v>
      </c>
      <c r="E81" s="186">
        <f t="shared" si="65"/>
        <v>578.5</v>
      </c>
      <c r="F81" s="75">
        <f t="shared" si="66"/>
        <v>127.59545</v>
      </c>
      <c r="G81" s="76">
        <f t="shared" si="94"/>
        <v>0.22056257562662057</v>
      </c>
      <c r="H81" s="78">
        <f t="shared" si="67"/>
        <v>103.807</v>
      </c>
      <c r="I81" s="78">
        <f t="shared" si="68"/>
        <v>231.40244999999999</v>
      </c>
      <c r="J81" s="76">
        <f t="shared" si="95"/>
        <v>0.40000423509075195</v>
      </c>
      <c r="K81" s="78">
        <f t="shared" si="69"/>
        <v>100.75627</v>
      </c>
      <c r="L81" s="78">
        <f t="shared" si="70"/>
        <v>332.15872000000002</v>
      </c>
      <c r="M81" s="76">
        <f t="shared" si="91"/>
        <v>0.57417237683664657</v>
      </c>
      <c r="N81" s="78">
        <f t="shared" si="71"/>
        <v>58.382269999999998</v>
      </c>
      <c r="O81" s="78">
        <f t="shared" si="92"/>
        <v>390.54099000000002</v>
      </c>
      <c r="P81" s="76">
        <f t="shared" si="93"/>
        <v>0.67509246326707006</v>
      </c>
      <c r="Q81" s="91">
        <f t="shared" si="72"/>
        <v>578.5</v>
      </c>
      <c r="R81" s="311">
        <v>0</v>
      </c>
      <c r="S81" s="625">
        <f>S80*2225</f>
        <v>578.5</v>
      </c>
      <c r="T81" s="93">
        <f t="shared" si="73"/>
        <v>35.89</v>
      </c>
      <c r="U81" s="312">
        <v>0</v>
      </c>
      <c r="V81" s="95">
        <v>35.89</v>
      </c>
      <c r="W81" s="93">
        <f t="shared" si="74"/>
        <v>23.666</v>
      </c>
      <c r="X81" s="312">
        <v>0</v>
      </c>
      <c r="Y81" s="95">
        <v>23.666</v>
      </c>
      <c r="Z81" s="93">
        <f t="shared" si="75"/>
        <v>68.039450000000002</v>
      </c>
      <c r="AA81" s="312">
        <v>0</v>
      </c>
      <c r="AB81" s="95">
        <v>68.039450000000002</v>
      </c>
      <c r="AC81" s="190">
        <f t="shared" si="76"/>
        <v>127.59545</v>
      </c>
      <c r="AD81" s="313">
        <v>0</v>
      </c>
      <c r="AE81" s="189">
        <f t="shared" si="97"/>
        <v>127.59545</v>
      </c>
      <c r="AF81" s="190">
        <f t="shared" si="77"/>
        <v>37.491</v>
      </c>
      <c r="AG81" s="314">
        <v>0</v>
      </c>
      <c r="AH81" s="95">
        <v>37.491</v>
      </c>
      <c r="AI81" s="190">
        <f t="shared" si="78"/>
        <v>30.138000000000002</v>
      </c>
      <c r="AJ81" s="314">
        <v>0</v>
      </c>
      <c r="AK81" s="95">
        <v>30.138000000000002</v>
      </c>
      <c r="AL81" s="190">
        <f t="shared" si="79"/>
        <v>36.177999999999997</v>
      </c>
      <c r="AM81" s="314">
        <v>0</v>
      </c>
      <c r="AN81" s="95">
        <v>36.177999999999997</v>
      </c>
      <c r="AO81" s="190">
        <f t="shared" si="80"/>
        <v>103.807</v>
      </c>
      <c r="AP81" s="313">
        <v>0</v>
      </c>
      <c r="AQ81" s="189">
        <f t="shared" si="98"/>
        <v>103.807</v>
      </c>
      <c r="AR81" s="190">
        <f t="shared" si="52"/>
        <v>231.40244999999999</v>
      </c>
      <c r="AS81" s="313">
        <v>0</v>
      </c>
      <c r="AT81" s="189">
        <f t="shared" si="99"/>
        <v>231.40244999999999</v>
      </c>
      <c r="AU81" s="190">
        <f t="shared" si="81"/>
        <v>48.4</v>
      </c>
      <c r="AV81" s="314">
        <v>0</v>
      </c>
      <c r="AW81" s="96">
        <v>48.4</v>
      </c>
      <c r="AX81" s="190">
        <f t="shared" si="82"/>
        <v>29.553999999999998</v>
      </c>
      <c r="AY81" s="314">
        <v>0</v>
      </c>
      <c r="AZ81" s="95">
        <v>29.553999999999998</v>
      </c>
      <c r="BA81" s="190">
        <f t="shared" si="83"/>
        <v>22.80227</v>
      </c>
      <c r="BB81" s="314">
        <v>0</v>
      </c>
      <c r="BC81" s="95">
        <v>22.80227</v>
      </c>
      <c r="BD81" s="190">
        <f t="shared" si="84"/>
        <v>100.75627</v>
      </c>
      <c r="BE81" s="313">
        <v>0</v>
      </c>
      <c r="BF81" s="189">
        <f t="shared" si="100"/>
        <v>100.75627</v>
      </c>
      <c r="BG81" s="190">
        <f t="shared" si="85"/>
        <v>332.15872000000002</v>
      </c>
      <c r="BH81" s="313">
        <v>0</v>
      </c>
      <c r="BI81" s="189">
        <f t="shared" si="101"/>
        <v>332.15872000000002</v>
      </c>
      <c r="BJ81" s="190">
        <f t="shared" si="86"/>
        <v>17.908000000000001</v>
      </c>
      <c r="BK81" s="314">
        <v>0</v>
      </c>
      <c r="BL81" s="95">
        <v>17.908000000000001</v>
      </c>
      <c r="BM81" s="190">
        <f t="shared" si="87"/>
        <v>40.474269999999997</v>
      </c>
      <c r="BN81" s="314">
        <v>0</v>
      </c>
      <c r="BO81" s="95">
        <v>40.474269999999997</v>
      </c>
      <c r="BP81" s="190">
        <f t="shared" si="88"/>
        <v>0</v>
      </c>
      <c r="BQ81" s="314">
        <v>0</v>
      </c>
      <c r="BR81" s="95"/>
      <c r="BS81" s="87">
        <f t="shared" si="89"/>
        <v>58.382269999999998</v>
      </c>
      <c r="BT81" s="315">
        <v>0</v>
      </c>
      <c r="BU81" s="88">
        <f t="shared" si="102"/>
        <v>58.382269999999998</v>
      </c>
      <c r="BV81" s="87">
        <f t="shared" si="90"/>
        <v>390.54099000000002</v>
      </c>
      <c r="BW81" s="315">
        <v>0</v>
      </c>
      <c r="BX81" s="88">
        <f t="shared" si="103"/>
        <v>390.54099000000002</v>
      </c>
      <c r="BY81" s="90">
        <f t="shared" si="96"/>
        <v>0.67509246326707006</v>
      </c>
    </row>
    <row r="82" spans="2:81" ht="18" customHeight="1" x14ac:dyDescent="0.25">
      <c r="B82" s="806" t="s">
        <v>116</v>
      </c>
      <c r="C82" s="808" t="s">
        <v>117</v>
      </c>
      <c r="D82" s="74" t="s">
        <v>52</v>
      </c>
      <c r="E82" s="186">
        <f t="shared" si="65"/>
        <v>0.3</v>
      </c>
      <c r="F82" s="75">
        <f t="shared" si="66"/>
        <v>7.3000000000000009E-2</v>
      </c>
      <c r="G82" s="76">
        <f t="shared" si="94"/>
        <v>0.24333333333333337</v>
      </c>
      <c r="H82" s="78">
        <f t="shared" si="67"/>
        <v>6.2E-2</v>
      </c>
      <c r="I82" s="78">
        <f t="shared" si="68"/>
        <v>0.13500000000000001</v>
      </c>
      <c r="J82" s="76">
        <f t="shared" si="95"/>
        <v>0.45000000000000007</v>
      </c>
      <c r="K82" s="78">
        <f t="shared" si="69"/>
        <v>0.16299999999999998</v>
      </c>
      <c r="L82" s="78">
        <f t="shared" si="70"/>
        <v>0.29799999999999999</v>
      </c>
      <c r="M82" s="76">
        <f t="shared" si="91"/>
        <v>0.99333333333333329</v>
      </c>
      <c r="N82" s="78">
        <f t="shared" si="71"/>
        <v>8.2000000000000003E-2</v>
      </c>
      <c r="O82" s="78">
        <f t="shared" si="92"/>
        <v>0.38</v>
      </c>
      <c r="P82" s="76">
        <f t="shared" si="93"/>
        <v>1.2666666666666668</v>
      </c>
      <c r="Q82" s="91">
        <f t="shared" si="72"/>
        <v>0.3</v>
      </c>
      <c r="R82" s="311">
        <v>0</v>
      </c>
      <c r="S82" s="625">
        <v>0.3</v>
      </c>
      <c r="T82" s="93">
        <f t="shared" si="73"/>
        <v>8.0000000000000002E-3</v>
      </c>
      <c r="U82" s="312">
        <v>0</v>
      </c>
      <c r="V82" s="95">
        <v>8.0000000000000002E-3</v>
      </c>
      <c r="W82" s="93">
        <f t="shared" si="74"/>
        <v>2.4E-2</v>
      </c>
      <c r="X82" s="312">
        <v>0</v>
      </c>
      <c r="Y82" s="95">
        <v>2.4E-2</v>
      </c>
      <c r="Z82" s="93">
        <f t="shared" si="75"/>
        <v>4.1000000000000002E-2</v>
      </c>
      <c r="AA82" s="312">
        <v>0</v>
      </c>
      <c r="AB82" s="95">
        <v>4.1000000000000002E-2</v>
      </c>
      <c r="AC82" s="190">
        <f t="shared" si="76"/>
        <v>7.3000000000000009E-2</v>
      </c>
      <c r="AD82" s="313">
        <v>0</v>
      </c>
      <c r="AE82" s="189">
        <f t="shared" si="97"/>
        <v>7.3000000000000009E-2</v>
      </c>
      <c r="AF82" s="190">
        <f t="shared" si="77"/>
        <v>2.1999999999999999E-2</v>
      </c>
      <c r="AG82" s="314">
        <v>0</v>
      </c>
      <c r="AH82" s="95">
        <v>2.1999999999999999E-2</v>
      </c>
      <c r="AI82" s="190">
        <f t="shared" si="78"/>
        <v>2.1999999999999999E-2</v>
      </c>
      <c r="AJ82" s="314">
        <v>0</v>
      </c>
      <c r="AK82" s="95">
        <v>2.1999999999999999E-2</v>
      </c>
      <c r="AL82" s="190">
        <f t="shared" si="79"/>
        <v>1.7999999999999999E-2</v>
      </c>
      <c r="AM82" s="314">
        <v>0</v>
      </c>
      <c r="AN82" s="95">
        <v>1.7999999999999999E-2</v>
      </c>
      <c r="AO82" s="190">
        <f t="shared" si="80"/>
        <v>6.2E-2</v>
      </c>
      <c r="AP82" s="313">
        <v>0</v>
      </c>
      <c r="AQ82" s="189">
        <f t="shared" si="98"/>
        <v>6.2E-2</v>
      </c>
      <c r="AR82" s="190">
        <f t="shared" si="52"/>
        <v>0.13500000000000001</v>
      </c>
      <c r="AS82" s="313">
        <v>0</v>
      </c>
      <c r="AT82" s="189">
        <f t="shared" si="99"/>
        <v>0.13500000000000001</v>
      </c>
      <c r="AU82" s="190">
        <f t="shared" si="81"/>
        <v>1.9E-2</v>
      </c>
      <c r="AV82" s="314">
        <v>0</v>
      </c>
      <c r="AW82" s="96">
        <v>1.9E-2</v>
      </c>
      <c r="AX82" s="190">
        <f t="shared" si="82"/>
        <v>7.0999999999999994E-2</v>
      </c>
      <c r="AY82" s="314">
        <v>0</v>
      </c>
      <c r="AZ82" s="95">
        <v>7.0999999999999994E-2</v>
      </c>
      <c r="BA82" s="190">
        <f t="shared" si="83"/>
        <v>7.2999999999999995E-2</v>
      </c>
      <c r="BB82" s="314">
        <v>0</v>
      </c>
      <c r="BC82" s="95">
        <v>7.2999999999999995E-2</v>
      </c>
      <c r="BD82" s="190">
        <f t="shared" si="84"/>
        <v>0.16299999999999998</v>
      </c>
      <c r="BE82" s="313">
        <v>0</v>
      </c>
      <c r="BF82" s="189">
        <f t="shared" si="100"/>
        <v>0.16299999999999998</v>
      </c>
      <c r="BG82" s="190">
        <f t="shared" si="85"/>
        <v>0.29799999999999999</v>
      </c>
      <c r="BH82" s="313">
        <v>0</v>
      </c>
      <c r="BI82" s="189">
        <f t="shared" si="101"/>
        <v>0.29799999999999999</v>
      </c>
      <c r="BJ82" s="190">
        <f t="shared" si="86"/>
        <v>3.3000000000000002E-2</v>
      </c>
      <c r="BK82" s="314">
        <v>0</v>
      </c>
      <c r="BL82" s="95">
        <v>3.3000000000000002E-2</v>
      </c>
      <c r="BM82" s="190">
        <f t="shared" si="87"/>
        <v>4.5999999999999999E-2</v>
      </c>
      <c r="BN82" s="314">
        <v>0</v>
      </c>
      <c r="BO82" s="95">
        <v>4.5999999999999999E-2</v>
      </c>
      <c r="BP82" s="190">
        <f t="shared" si="88"/>
        <v>3.0000000000000001E-3</v>
      </c>
      <c r="BQ82" s="314">
        <v>0</v>
      </c>
      <c r="BR82" s="95">
        <v>3.0000000000000001E-3</v>
      </c>
      <c r="BS82" s="87">
        <f t="shared" si="89"/>
        <v>8.2000000000000003E-2</v>
      </c>
      <c r="BT82" s="315">
        <v>0</v>
      </c>
      <c r="BU82" s="88">
        <f t="shared" si="102"/>
        <v>8.2000000000000003E-2</v>
      </c>
      <c r="BV82" s="87">
        <f t="shared" si="90"/>
        <v>0.38</v>
      </c>
      <c r="BW82" s="315">
        <v>0</v>
      </c>
      <c r="BX82" s="88">
        <f t="shared" si="103"/>
        <v>0.38</v>
      </c>
      <c r="BY82" s="90">
        <f t="shared" si="96"/>
        <v>1.2666666666666668</v>
      </c>
    </row>
    <row r="83" spans="2:81" ht="18" customHeight="1" x14ac:dyDescent="0.25">
      <c r="B83" s="807"/>
      <c r="C83" s="809"/>
      <c r="D83" s="74" t="s">
        <v>32</v>
      </c>
      <c r="E83" s="186">
        <f t="shared" si="65"/>
        <v>376.8</v>
      </c>
      <c r="F83" s="75">
        <f t="shared" si="66"/>
        <v>114.78800000000001</v>
      </c>
      <c r="G83" s="76">
        <f t="shared" si="94"/>
        <v>0.30463906581740979</v>
      </c>
      <c r="H83" s="78">
        <f t="shared" si="67"/>
        <v>83.629000000000005</v>
      </c>
      <c r="I83" s="78">
        <f t="shared" si="68"/>
        <v>198.41700000000003</v>
      </c>
      <c r="J83" s="76">
        <f t="shared" si="95"/>
        <v>0.52658439490445863</v>
      </c>
      <c r="K83" s="78">
        <f t="shared" si="69"/>
        <v>230.42545000000001</v>
      </c>
      <c r="L83" s="78">
        <f t="shared" si="70"/>
        <v>428.84245000000004</v>
      </c>
      <c r="M83" s="76">
        <f t="shared" si="91"/>
        <v>1.1381169055201699</v>
      </c>
      <c r="N83" s="78">
        <f t="shared" si="71"/>
        <v>118.01971999999986</v>
      </c>
      <c r="O83" s="78">
        <f t="shared" si="92"/>
        <v>546.86216999999988</v>
      </c>
      <c r="P83" s="76">
        <f t="shared" si="93"/>
        <v>1.451332722929936</v>
      </c>
      <c r="Q83" s="91">
        <f t="shared" si="72"/>
        <v>376.8</v>
      </c>
      <c r="R83" s="311">
        <v>0</v>
      </c>
      <c r="S83" s="625">
        <f>S82*1256</f>
        <v>376.8</v>
      </c>
      <c r="T83" s="93">
        <f t="shared" si="73"/>
        <v>9.65</v>
      </c>
      <c r="U83" s="312">
        <v>0</v>
      </c>
      <c r="V83" s="95">
        <v>9.65</v>
      </c>
      <c r="W83" s="93">
        <f t="shared" si="74"/>
        <v>29.027000000000001</v>
      </c>
      <c r="X83" s="312">
        <v>0</v>
      </c>
      <c r="Y83" s="95">
        <v>29.027000000000001</v>
      </c>
      <c r="Z83" s="93">
        <f t="shared" si="75"/>
        <v>76.111000000000004</v>
      </c>
      <c r="AA83" s="312">
        <v>0</v>
      </c>
      <c r="AB83" s="95">
        <v>76.111000000000004</v>
      </c>
      <c r="AC83" s="190">
        <f t="shared" si="76"/>
        <v>114.78800000000001</v>
      </c>
      <c r="AD83" s="313">
        <v>0</v>
      </c>
      <c r="AE83" s="189">
        <f t="shared" si="97"/>
        <v>114.78800000000001</v>
      </c>
      <c r="AF83" s="190">
        <f t="shared" si="77"/>
        <v>38.073</v>
      </c>
      <c r="AG83" s="314">
        <v>0</v>
      </c>
      <c r="AH83" s="95">
        <v>38.073</v>
      </c>
      <c r="AI83" s="190">
        <f t="shared" si="78"/>
        <v>24.315000000000001</v>
      </c>
      <c r="AJ83" s="314">
        <v>0</v>
      </c>
      <c r="AK83" s="95">
        <v>24.315000000000001</v>
      </c>
      <c r="AL83" s="190">
        <f t="shared" si="79"/>
        <v>21.241</v>
      </c>
      <c r="AM83" s="314">
        <v>0</v>
      </c>
      <c r="AN83" s="95">
        <v>21.241</v>
      </c>
      <c r="AO83" s="190">
        <f t="shared" si="80"/>
        <v>83.629000000000005</v>
      </c>
      <c r="AP83" s="313">
        <v>0</v>
      </c>
      <c r="AQ83" s="189">
        <f t="shared" si="98"/>
        <v>83.629000000000005</v>
      </c>
      <c r="AR83" s="190">
        <f t="shared" si="52"/>
        <v>198.41700000000003</v>
      </c>
      <c r="AS83" s="313">
        <v>0</v>
      </c>
      <c r="AT83" s="189">
        <f t="shared" si="99"/>
        <v>198.41700000000003</v>
      </c>
      <c r="AU83" s="190">
        <f t="shared" si="81"/>
        <v>24.562000000000001</v>
      </c>
      <c r="AV83" s="314">
        <v>0</v>
      </c>
      <c r="AW83" s="96">
        <v>24.562000000000001</v>
      </c>
      <c r="AX83" s="190">
        <f t="shared" si="82"/>
        <v>95.915999999999997</v>
      </c>
      <c r="AY83" s="314">
        <v>0</v>
      </c>
      <c r="AZ83" s="95">
        <v>95.915999999999997</v>
      </c>
      <c r="BA83" s="190">
        <f t="shared" si="83"/>
        <v>109.94745</v>
      </c>
      <c r="BB83" s="314">
        <v>0</v>
      </c>
      <c r="BC83" s="95">
        <v>109.94745</v>
      </c>
      <c r="BD83" s="190">
        <f t="shared" si="84"/>
        <v>230.42545000000001</v>
      </c>
      <c r="BE83" s="313">
        <v>0</v>
      </c>
      <c r="BF83" s="189">
        <f t="shared" si="100"/>
        <v>230.42545000000001</v>
      </c>
      <c r="BG83" s="190">
        <f t="shared" si="85"/>
        <v>428.84245000000004</v>
      </c>
      <c r="BH83" s="313">
        <v>0</v>
      </c>
      <c r="BI83" s="189">
        <f t="shared" si="101"/>
        <v>428.84245000000004</v>
      </c>
      <c r="BJ83" s="190">
        <f t="shared" si="86"/>
        <v>48.555999999999997</v>
      </c>
      <c r="BK83" s="314">
        <v>0</v>
      </c>
      <c r="BL83" s="95">
        <v>48.555999999999997</v>
      </c>
      <c r="BM83" s="190">
        <f t="shared" si="87"/>
        <v>65.812229999999872</v>
      </c>
      <c r="BN83" s="314">
        <v>0</v>
      </c>
      <c r="BO83" s="95">
        <v>65.812229999999872</v>
      </c>
      <c r="BP83" s="190">
        <f t="shared" si="88"/>
        <v>3.6514899999999999</v>
      </c>
      <c r="BQ83" s="314">
        <v>0</v>
      </c>
      <c r="BR83" s="95">
        <v>3.6514899999999999</v>
      </c>
      <c r="BS83" s="87">
        <f t="shared" si="89"/>
        <v>118.01971999999986</v>
      </c>
      <c r="BT83" s="315">
        <v>0</v>
      </c>
      <c r="BU83" s="88">
        <f t="shared" si="102"/>
        <v>118.01971999999986</v>
      </c>
      <c r="BV83" s="87">
        <f t="shared" si="90"/>
        <v>546.86216999999988</v>
      </c>
      <c r="BW83" s="315">
        <v>0</v>
      </c>
      <c r="BX83" s="88">
        <f t="shared" si="103"/>
        <v>546.86216999999988</v>
      </c>
      <c r="BY83" s="90">
        <f t="shared" si="96"/>
        <v>1.451332722929936</v>
      </c>
    </row>
    <row r="84" spans="2:81" ht="15.75" customHeight="1" x14ac:dyDescent="0.25">
      <c r="B84" s="806" t="s">
        <v>118</v>
      </c>
      <c r="C84" s="808" t="s">
        <v>119</v>
      </c>
      <c r="D84" s="74" t="s">
        <v>52</v>
      </c>
      <c r="E84" s="186">
        <f t="shared" si="65"/>
        <v>0.75</v>
      </c>
      <c r="F84" s="75">
        <f t="shared" si="66"/>
        <v>0.254</v>
      </c>
      <c r="G84" s="76">
        <f t="shared" si="94"/>
        <v>0.33866666666666667</v>
      </c>
      <c r="H84" s="78">
        <f t="shared" si="67"/>
        <v>0.14100000000000001</v>
      </c>
      <c r="I84" s="78">
        <f t="shared" si="68"/>
        <v>0.39500000000000002</v>
      </c>
      <c r="J84" s="76">
        <f t="shared" si="95"/>
        <v>0.52666666666666673</v>
      </c>
      <c r="K84" s="78">
        <f t="shared" si="69"/>
        <v>0.16</v>
      </c>
      <c r="L84" s="78">
        <f t="shared" si="70"/>
        <v>0.55500000000000005</v>
      </c>
      <c r="M84" s="76">
        <f t="shared" si="91"/>
        <v>0.7400000000000001</v>
      </c>
      <c r="N84" s="78">
        <f t="shared" si="71"/>
        <v>0.16999999999999998</v>
      </c>
      <c r="O84" s="78">
        <f t="shared" si="92"/>
        <v>0.72500000000000009</v>
      </c>
      <c r="P84" s="76">
        <f t="shared" si="93"/>
        <v>0.96666666666666679</v>
      </c>
      <c r="Q84" s="91">
        <f t="shared" si="72"/>
        <v>0.75</v>
      </c>
      <c r="R84" s="311">
        <v>0</v>
      </c>
      <c r="S84" s="625">
        <v>0.75</v>
      </c>
      <c r="T84" s="93">
        <f t="shared" si="73"/>
        <v>0.158</v>
      </c>
      <c r="U84" s="312">
        <v>0</v>
      </c>
      <c r="V84" s="95">
        <v>0.158</v>
      </c>
      <c r="W84" s="93">
        <f t="shared" si="74"/>
        <v>2.1999999999999999E-2</v>
      </c>
      <c r="X84" s="312">
        <v>0</v>
      </c>
      <c r="Y84" s="95">
        <v>2.1999999999999999E-2</v>
      </c>
      <c r="Z84" s="93">
        <f t="shared" si="75"/>
        <v>7.3999999999999996E-2</v>
      </c>
      <c r="AA84" s="312">
        <v>0</v>
      </c>
      <c r="AB84" s="95">
        <v>7.3999999999999996E-2</v>
      </c>
      <c r="AC84" s="190">
        <f t="shared" si="76"/>
        <v>0.254</v>
      </c>
      <c r="AD84" s="313">
        <v>0</v>
      </c>
      <c r="AE84" s="189">
        <f t="shared" si="97"/>
        <v>0.254</v>
      </c>
      <c r="AF84" s="190">
        <f t="shared" si="77"/>
        <v>4.2999999999999997E-2</v>
      </c>
      <c r="AG84" s="314">
        <v>0</v>
      </c>
      <c r="AH84" s="95">
        <v>4.2999999999999997E-2</v>
      </c>
      <c r="AI84" s="190">
        <f t="shared" si="78"/>
        <v>3.5000000000000003E-2</v>
      </c>
      <c r="AJ84" s="314">
        <v>0</v>
      </c>
      <c r="AK84" s="95">
        <v>3.5000000000000003E-2</v>
      </c>
      <c r="AL84" s="190">
        <f t="shared" si="79"/>
        <v>6.3E-2</v>
      </c>
      <c r="AM84" s="314">
        <v>0</v>
      </c>
      <c r="AN84" s="95">
        <v>6.3E-2</v>
      </c>
      <c r="AO84" s="190">
        <f t="shared" si="80"/>
        <v>0.14100000000000001</v>
      </c>
      <c r="AP84" s="313">
        <v>0</v>
      </c>
      <c r="AQ84" s="189">
        <f t="shared" si="98"/>
        <v>0.14100000000000001</v>
      </c>
      <c r="AR84" s="190">
        <f t="shared" si="52"/>
        <v>0.39500000000000002</v>
      </c>
      <c r="AS84" s="313">
        <v>0</v>
      </c>
      <c r="AT84" s="189">
        <f t="shared" si="99"/>
        <v>0.39500000000000002</v>
      </c>
      <c r="AU84" s="190">
        <f t="shared" si="81"/>
        <v>1.4999999999999999E-2</v>
      </c>
      <c r="AV84" s="314">
        <v>0</v>
      </c>
      <c r="AW84" s="96">
        <v>1.4999999999999999E-2</v>
      </c>
      <c r="AX84" s="190">
        <f t="shared" si="82"/>
        <v>0.04</v>
      </c>
      <c r="AY84" s="314">
        <v>0</v>
      </c>
      <c r="AZ84" s="95">
        <v>0.04</v>
      </c>
      <c r="BA84" s="190">
        <f t="shared" si="83"/>
        <v>0.105</v>
      </c>
      <c r="BB84" s="314">
        <v>0</v>
      </c>
      <c r="BC84" s="95">
        <v>0.105</v>
      </c>
      <c r="BD84" s="190">
        <f t="shared" si="84"/>
        <v>0.16</v>
      </c>
      <c r="BE84" s="313">
        <v>0</v>
      </c>
      <c r="BF84" s="189">
        <f t="shared" si="100"/>
        <v>0.16</v>
      </c>
      <c r="BG84" s="190">
        <f t="shared" si="85"/>
        <v>0.55500000000000005</v>
      </c>
      <c r="BH84" s="313">
        <v>0</v>
      </c>
      <c r="BI84" s="189">
        <f t="shared" si="101"/>
        <v>0.55500000000000005</v>
      </c>
      <c r="BJ84" s="190">
        <f t="shared" si="86"/>
        <v>0.08</v>
      </c>
      <c r="BK84" s="314">
        <v>0</v>
      </c>
      <c r="BL84" s="95">
        <v>0.08</v>
      </c>
      <c r="BM84" s="190">
        <f t="shared" si="87"/>
        <v>0.09</v>
      </c>
      <c r="BN84" s="314">
        <v>0</v>
      </c>
      <c r="BO84" s="95">
        <v>0.09</v>
      </c>
      <c r="BP84" s="190">
        <f t="shared" si="88"/>
        <v>0</v>
      </c>
      <c r="BQ84" s="314">
        <v>0</v>
      </c>
      <c r="BR84" s="95"/>
      <c r="BS84" s="87">
        <f t="shared" si="89"/>
        <v>0.16999999999999998</v>
      </c>
      <c r="BT84" s="315">
        <v>0</v>
      </c>
      <c r="BU84" s="88">
        <f t="shared" si="102"/>
        <v>0.16999999999999998</v>
      </c>
      <c r="BV84" s="87">
        <f t="shared" si="90"/>
        <v>0.72500000000000009</v>
      </c>
      <c r="BW84" s="315">
        <v>0</v>
      </c>
      <c r="BX84" s="88">
        <f t="shared" si="103"/>
        <v>0.72500000000000009</v>
      </c>
      <c r="BY84" s="90">
        <f t="shared" si="96"/>
        <v>0.96666666666666679</v>
      </c>
    </row>
    <row r="85" spans="2:81" ht="15.75" customHeight="1" x14ac:dyDescent="0.25">
      <c r="B85" s="807"/>
      <c r="C85" s="809"/>
      <c r="D85" s="74" t="s">
        <v>32</v>
      </c>
      <c r="E85" s="186">
        <f t="shared" si="65"/>
        <v>930</v>
      </c>
      <c r="F85" s="75">
        <f t="shared" si="66"/>
        <v>363.34399999999999</v>
      </c>
      <c r="G85" s="76">
        <f t="shared" si="94"/>
        <v>0.39069247311827954</v>
      </c>
      <c r="H85" s="78">
        <f t="shared" si="67"/>
        <v>198.66399999999999</v>
      </c>
      <c r="I85" s="78">
        <f t="shared" si="68"/>
        <v>562.00800000000004</v>
      </c>
      <c r="J85" s="76">
        <f t="shared" si="95"/>
        <v>0.60430967741935493</v>
      </c>
      <c r="K85" s="78">
        <f t="shared" si="69"/>
        <v>231.25799999999998</v>
      </c>
      <c r="L85" s="78">
        <f t="shared" si="70"/>
        <v>793.26600000000008</v>
      </c>
      <c r="M85" s="76">
        <f t="shared" si="91"/>
        <v>0.85297419354838722</v>
      </c>
      <c r="N85" s="78">
        <f t="shared" si="71"/>
        <v>237.18628000000001</v>
      </c>
      <c r="O85" s="78">
        <f t="shared" si="92"/>
        <v>1030.45228</v>
      </c>
      <c r="P85" s="76">
        <f t="shared" si="93"/>
        <v>1.1080132043010753</v>
      </c>
      <c r="Q85" s="91">
        <f t="shared" si="72"/>
        <v>930</v>
      </c>
      <c r="R85" s="92">
        <v>0</v>
      </c>
      <c r="S85" s="625">
        <f>S84*1240</f>
        <v>930</v>
      </c>
      <c r="T85" s="93">
        <f t="shared" si="73"/>
        <v>224.417</v>
      </c>
      <c r="U85" s="94">
        <v>0</v>
      </c>
      <c r="V85" s="95">
        <v>224.417</v>
      </c>
      <c r="W85" s="93">
        <f t="shared" si="74"/>
        <v>30.943999999999999</v>
      </c>
      <c r="X85" s="94">
        <v>0</v>
      </c>
      <c r="Y85" s="95">
        <v>30.943999999999999</v>
      </c>
      <c r="Z85" s="93">
        <f t="shared" si="75"/>
        <v>107.983</v>
      </c>
      <c r="AA85" s="94">
        <v>0</v>
      </c>
      <c r="AB85" s="95">
        <v>107.983</v>
      </c>
      <c r="AC85" s="190">
        <f t="shared" si="76"/>
        <v>363.34399999999999</v>
      </c>
      <c r="AD85" s="190">
        <v>0</v>
      </c>
      <c r="AE85" s="189">
        <f t="shared" si="97"/>
        <v>363.34399999999999</v>
      </c>
      <c r="AF85" s="190">
        <f t="shared" si="77"/>
        <v>59.281999999999996</v>
      </c>
      <c r="AG85" s="189">
        <v>0</v>
      </c>
      <c r="AH85" s="95">
        <v>59.281999999999996</v>
      </c>
      <c r="AI85" s="190">
        <f t="shared" si="78"/>
        <v>50.701000000000001</v>
      </c>
      <c r="AJ85" s="189">
        <v>0</v>
      </c>
      <c r="AK85" s="95">
        <v>50.701000000000001</v>
      </c>
      <c r="AL85" s="190">
        <f t="shared" si="79"/>
        <v>88.680999999999997</v>
      </c>
      <c r="AM85" s="189">
        <v>0</v>
      </c>
      <c r="AN85" s="95">
        <v>88.680999999999997</v>
      </c>
      <c r="AO85" s="190">
        <f t="shared" si="80"/>
        <v>198.66399999999999</v>
      </c>
      <c r="AP85" s="190">
        <v>0</v>
      </c>
      <c r="AQ85" s="189">
        <f t="shared" si="98"/>
        <v>198.66399999999999</v>
      </c>
      <c r="AR85" s="190">
        <f t="shared" si="52"/>
        <v>562.00800000000004</v>
      </c>
      <c r="AS85" s="190">
        <v>0</v>
      </c>
      <c r="AT85" s="189">
        <f t="shared" si="99"/>
        <v>562.00800000000004</v>
      </c>
      <c r="AU85" s="190">
        <f t="shared" si="81"/>
        <v>20.231999999999999</v>
      </c>
      <c r="AV85" s="189">
        <v>0</v>
      </c>
      <c r="AW85" s="96">
        <v>20.231999999999999</v>
      </c>
      <c r="AX85" s="190">
        <f t="shared" si="82"/>
        <v>64.465999999999994</v>
      </c>
      <c r="AY85" s="189">
        <v>0</v>
      </c>
      <c r="AZ85" s="95">
        <v>64.465999999999994</v>
      </c>
      <c r="BA85" s="190">
        <f t="shared" si="83"/>
        <v>146.56</v>
      </c>
      <c r="BB85" s="189">
        <v>0</v>
      </c>
      <c r="BC85" s="95">
        <v>146.56</v>
      </c>
      <c r="BD85" s="190">
        <f t="shared" si="84"/>
        <v>231.25799999999998</v>
      </c>
      <c r="BE85" s="190">
        <v>0</v>
      </c>
      <c r="BF85" s="189">
        <f t="shared" si="100"/>
        <v>231.25799999999998</v>
      </c>
      <c r="BG85" s="190">
        <f t="shared" si="85"/>
        <v>793.26600000000008</v>
      </c>
      <c r="BH85" s="190">
        <v>0</v>
      </c>
      <c r="BI85" s="189">
        <f t="shared" si="101"/>
        <v>793.26600000000008</v>
      </c>
      <c r="BJ85" s="190">
        <f t="shared" si="86"/>
        <v>109.633</v>
      </c>
      <c r="BK85" s="189">
        <v>0</v>
      </c>
      <c r="BL85" s="95">
        <v>109.633</v>
      </c>
      <c r="BM85" s="190">
        <f t="shared" si="87"/>
        <v>127.55328</v>
      </c>
      <c r="BN85" s="189">
        <v>0</v>
      </c>
      <c r="BO85" s="95">
        <v>127.55328</v>
      </c>
      <c r="BP85" s="190">
        <f t="shared" si="88"/>
        <v>0</v>
      </c>
      <c r="BQ85" s="189">
        <v>0</v>
      </c>
      <c r="BR85" s="95"/>
      <c r="BS85" s="87">
        <f t="shared" si="89"/>
        <v>237.18628000000001</v>
      </c>
      <c r="BT85" s="87">
        <v>0</v>
      </c>
      <c r="BU85" s="88">
        <f t="shared" si="102"/>
        <v>237.18628000000001</v>
      </c>
      <c r="BV85" s="87">
        <f t="shared" si="90"/>
        <v>1030.45228</v>
      </c>
      <c r="BW85" s="87">
        <v>0</v>
      </c>
      <c r="BX85" s="88">
        <f t="shared" si="103"/>
        <v>1030.45228</v>
      </c>
      <c r="BY85" s="90">
        <f t="shared" si="96"/>
        <v>1.1080132043010753</v>
      </c>
    </row>
    <row r="86" spans="2:81" ht="13.8" x14ac:dyDescent="0.25">
      <c r="B86" s="806" t="s">
        <v>120</v>
      </c>
      <c r="C86" s="808" t="s">
        <v>121</v>
      </c>
      <c r="D86" s="74" t="s">
        <v>52</v>
      </c>
      <c r="E86" s="186">
        <f t="shared" si="65"/>
        <v>0.7</v>
      </c>
      <c r="F86" s="75">
        <f t="shared" si="66"/>
        <v>0.17300000000000001</v>
      </c>
      <c r="G86" s="76">
        <f t="shared" si="94"/>
        <v>0.24714285714285719</v>
      </c>
      <c r="H86" s="78">
        <f t="shared" si="67"/>
        <v>8.4999999999999992E-2</v>
      </c>
      <c r="I86" s="78">
        <f t="shared" si="68"/>
        <v>0.25800000000000001</v>
      </c>
      <c r="J86" s="76">
        <f t="shared" si="95"/>
        <v>0.36857142857142861</v>
      </c>
      <c r="K86" s="78">
        <f t="shared" si="69"/>
        <v>0.155</v>
      </c>
      <c r="L86" s="78">
        <f t="shared" si="70"/>
        <v>0.41300000000000003</v>
      </c>
      <c r="M86" s="76">
        <f t="shared" si="91"/>
        <v>0.59000000000000008</v>
      </c>
      <c r="N86" s="78">
        <f t="shared" si="71"/>
        <v>0.11399999999999999</v>
      </c>
      <c r="O86" s="78">
        <f t="shared" si="92"/>
        <v>0.52700000000000002</v>
      </c>
      <c r="P86" s="76">
        <f t="shared" si="93"/>
        <v>0.75285714285714289</v>
      </c>
      <c r="Q86" s="91">
        <f t="shared" si="72"/>
        <v>0.7</v>
      </c>
      <c r="R86" s="92">
        <v>0</v>
      </c>
      <c r="S86" s="625">
        <v>0.7</v>
      </c>
      <c r="T86" s="93">
        <f t="shared" si="73"/>
        <v>9.6000000000000002E-2</v>
      </c>
      <c r="U86" s="94">
        <v>0</v>
      </c>
      <c r="V86" s="95">
        <v>9.6000000000000002E-2</v>
      </c>
      <c r="W86" s="93">
        <f t="shared" si="74"/>
        <v>4.7E-2</v>
      </c>
      <c r="X86" s="94">
        <v>0</v>
      </c>
      <c r="Y86" s="95">
        <v>4.7E-2</v>
      </c>
      <c r="Z86" s="93">
        <f t="shared" si="75"/>
        <v>0.03</v>
      </c>
      <c r="AA86" s="94">
        <v>0</v>
      </c>
      <c r="AB86" s="95">
        <v>0.03</v>
      </c>
      <c r="AC86" s="190">
        <f t="shared" si="76"/>
        <v>0.17300000000000001</v>
      </c>
      <c r="AD86" s="190">
        <v>0</v>
      </c>
      <c r="AE86" s="189">
        <f t="shared" si="97"/>
        <v>0.17300000000000001</v>
      </c>
      <c r="AF86" s="190">
        <f t="shared" si="77"/>
        <v>3.3000000000000002E-2</v>
      </c>
      <c r="AG86" s="189">
        <v>0</v>
      </c>
      <c r="AH86" s="95">
        <v>3.3000000000000002E-2</v>
      </c>
      <c r="AI86" s="190">
        <f t="shared" si="78"/>
        <v>2.7E-2</v>
      </c>
      <c r="AJ86" s="189">
        <v>0</v>
      </c>
      <c r="AK86" s="95">
        <v>2.7E-2</v>
      </c>
      <c r="AL86" s="190">
        <f t="shared" si="79"/>
        <v>2.5000000000000001E-2</v>
      </c>
      <c r="AM86" s="189">
        <v>0</v>
      </c>
      <c r="AN86" s="95">
        <v>2.5000000000000001E-2</v>
      </c>
      <c r="AO86" s="190">
        <f t="shared" si="80"/>
        <v>8.4999999999999992E-2</v>
      </c>
      <c r="AP86" s="190">
        <v>0</v>
      </c>
      <c r="AQ86" s="189">
        <f t="shared" si="98"/>
        <v>8.4999999999999992E-2</v>
      </c>
      <c r="AR86" s="190">
        <f t="shared" si="52"/>
        <v>0.25800000000000001</v>
      </c>
      <c r="AS86" s="190">
        <v>0</v>
      </c>
      <c r="AT86" s="189">
        <f t="shared" si="99"/>
        <v>0.25800000000000001</v>
      </c>
      <c r="AU86" s="190">
        <f t="shared" si="81"/>
        <v>1.2E-2</v>
      </c>
      <c r="AV86" s="189">
        <v>0</v>
      </c>
      <c r="AW86" s="96">
        <v>1.2E-2</v>
      </c>
      <c r="AX86" s="190">
        <f t="shared" si="82"/>
        <v>4.5999999999999999E-2</v>
      </c>
      <c r="AY86" s="189">
        <v>0</v>
      </c>
      <c r="AZ86" s="95">
        <v>4.5999999999999999E-2</v>
      </c>
      <c r="BA86" s="190">
        <f t="shared" si="83"/>
        <v>9.7000000000000003E-2</v>
      </c>
      <c r="BB86" s="189">
        <v>0</v>
      </c>
      <c r="BC86" s="95">
        <v>9.7000000000000003E-2</v>
      </c>
      <c r="BD86" s="190">
        <f t="shared" si="84"/>
        <v>0.155</v>
      </c>
      <c r="BE86" s="190">
        <v>0</v>
      </c>
      <c r="BF86" s="189">
        <f t="shared" si="100"/>
        <v>0.155</v>
      </c>
      <c r="BG86" s="190">
        <f t="shared" si="85"/>
        <v>0.41300000000000003</v>
      </c>
      <c r="BH86" s="190">
        <v>0</v>
      </c>
      <c r="BI86" s="189">
        <f t="shared" si="101"/>
        <v>0.41300000000000003</v>
      </c>
      <c r="BJ86" s="190">
        <f t="shared" si="86"/>
        <v>7.5999999999999998E-2</v>
      </c>
      <c r="BK86" s="189">
        <v>0</v>
      </c>
      <c r="BL86" s="95">
        <v>7.5999999999999998E-2</v>
      </c>
      <c r="BM86" s="190">
        <f t="shared" si="87"/>
        <v>3.7999999999999999E-2</v>
      </c>
      <c r="BN86" s="189">
        <v>0</v>
      </c>
      <c r="BO86" s="95">
        <v>3.7999999999999999E-2</v>
      </c>
      <c r="BP86" s="190">
        <f t="shared" si="88"/>
        <v>0</v>
      </c>
      <c r="BQ86" s="189">
        <v>0</v>
      </c>
      <c r="BR86" s="95"/>
      <c r="BS86" s="87">
        <f t="shared" si="89"/>
        <v>0.11399999999999999</v>
      </c>
      <c r="BT86" s="87">
        <v>0</v>
      </c>
      <c r="BU86" s="88">
        <f t="shared" si="102"/>
        <v>0.11399999999999999</v>
      </c>
      <c r="BV86" s="87">
        <f t="shared" si="90"/>
        <v>0.52700000000000002</v>
      </c>
      <c r="BW86" s="87">
        <v>0</v>
      </c>
      <c r="BX86" s="88">
        <f t="shared" si="103"/>
        <v>0.52700000000000002</v>
      </c>
      <c r="BY86" s="90">
        <f t="shared" si="96"/>
        <v>0.75285714285714289</v>
      </c>
    </row>
    <row r="87" spans="2:81" ht="15.75" customHeight="1" thickBot="1" x14ac:dyDescent="0.3">
      <c r="B87" s="807"/>
      <c r="C87" s="795"/>
      <c r="D87" s="617" t="s">
        <v>32</v>
      </c>
      <c r="E87" s="316">
        <f t="shared" si="65"/>
        <v>844.9</v>
      </c>
      <c r="F87" s="107">
        <f t="shared" si="66"/>
        <v>248.65944999999999</v>
      </c>
      <c r="G87" s="108">
        <f t="shared" si="94"/>
        <v>0.29430636761746953</v>
      </c>
      <c r="H87" s="110">
        <f t="shared" si="67"/>
        <v>166.51544999999999</v>
      </c>
      <c r="I87" s="110">
        <f t="shared" si="68"/>
        <v>415.17489999999998</v>
      </c>
      <c r="J87" s="108">
        <f t="shared" si="95"/>
        <v>0.4913893951946976</v>
      </c>
      <c r="K87" s="110">
        <f t="shared" si="69"/>
        <v>235.07899999999998</v>
      </c>
      <c r="L87" s="110">
        <f t="shared" si="70"/>
        <v>650.25389999999993</v>
      </c>
      <c r="M87" s="108">
        <f t="shared" si="91"/>
        <v>0.76962232216830384</v>
      </c>
      <c r="N87" s="110">
        <f t="shared" si="71"/>
        <v>177.18400000000003</v>
      </c>
      <c r="O87" s="110">
        <f t="shared" si="92"/>
        <v>827.4378999999999</v>
      </c>
      <c r="P87" s="108">
        <f t="shared" si="93"/>
        <v>0.97933234702331629</v>
      </c>
      <c r="Q87" s="230">
        <f t="shared" si="72"/>
        <v>844.9</v>
      </c>
      <c r="R87" s="231">
        <v>0</v>
      </c>
      <c r="S87" s="632">
        <f>S86*1207</f>
        <v>844.9</v>
      </c>
      <c r="T87" s="232">
        <f t="shared" si="73"/>
        <v>132.744</v>
      </c>
      <c r="U87" s="233">
        <v>0</v>
      </c>
      <c r="V87" s="234">
        <v>132.744</v>
      </c>
      <c r="W87" s="232">
        <f t="shared" si="74"/>
        <v>68.631</v>
      </c>
      <c r="X87" s="233">
        <v>0</v>
      </c>
      <c r="Y87" s="234">
        <v>68.631</v>
      </c>
      <c r="Z87" s="232">
        <f t="shared" si="75"/>
        <v>47.28445</v>
      </c>
      <c r="AA87" s="233">
        <v>0</v>
      </c>
      <c r="AB87" s="234">
        <v>47.28445</v>
      </c>
      <c r="AC87" s="198">
        <f t="shared" si="76"/>
        <v>248.65944999999999</v>
      </c>
      <c r="AD87" s="198">
        <v>0</v>
      </c>
      <c r="AE87" s="197">
        <f t="shared" si="97"/>
        <v>248.65944999999999</v>
      </c>
      <c r="AF87" s="198">
        <f t="shared" si="77"/>
        <v>64.891000000000005</v>
      </c>
      <c r="AG87" s="197">
        <v>0</v>
      </c>
      <c r="AH87" s="234">
        <v>64.891000000000005</v>
      </c>
      <c r="AI87" s="198">
        <f t="shared" si="78"/>
        <v>53.211449999999999</v>
      </c>
      <c r="AJ87" s="197">
        <v>0</v>
      </c>
      <c r="AK87" s="234">
        <v>53.211449999999999</v>
      </c>
      <c r="AL87" s="198">
        <f t="shared" si="79"/>
        <v>48.412999999999997</v>
      </c>
      <c r="AM87" s="197">
        <v>0</v>
      </c>
      <c r="AN87" s="234">
        <v>48.412999999999997</v>
      </c>
      <c r="AO87" s="198">
        <f t="shared" si="80"/>
        <v>166.51544999999999</v>
      </c>
      <c r="AP87" s="198">
        <v>0</v>
      </c>
      <c r="AQ87" s="197">
        <f t="shared" si="98"/>
        <v>166.51544999999999</v>
      </c>
      <c r="AR87" s="198">
        <f t="shared" si="52"/>
        <v>415.17489999999998</v>
      </c>
      <c r="AS87" s="198">
        <v>0</v>
      </c>
      <c r="AT87" s="197">
        <f t="shared" si="99"/>
        <v>415.17489999999998</v>
      </c>
      <c r="AU87" s="198">
        <f t="shared" si="81"/>
        <v>20.478000000000002</v>
      </c>
      <c r="AV87" s="197">
        <v>0</v>
      </c>
      <c r="AW87" s="235">
        <v>20.478000000000002</v>
      </c>
      <c r="AX87" s="198">
        <f t="shared" si="82"/>
        <v>68.590999999999994</v>
      </c>
      <c r="AY87" s="197">
        <v>0</v>
      </c>
      <c r="AZ87" s="234">
        <v>68.590999999999994</v>
      </c>
      <c r="BA87" s="198">
        <f t="shared" si="83"/>
        <v>146.01</v>
      </c>
      <c r="BB87" s="197">
        <v>0</v>
      </c>
      <c r="BC87" s="234">
        <v>146.01</v>
      </c>
      <c r="BD87" s="198">
        <f t="shared" si="84"/>
        <v>235.07899999999998</v>
      </c>
      <c r="BE87" s="198">
        <v>0</v>
      </c>
      <c r="BF87" s="197">
        <f t="shared" si="100"/>
        <v>235.07899999999998</v>
      </c>
      <c r="BG87" s="198">
        <f t="shared" si="85"/>
        <v>650.25389999999993</v>
      </c>
      <c r="BH87" s="198">
        <v>0</v>
      </c>
      <c r="BI87" s="197">
        <f t="shared" si="101"/>
        <v>650.25389999999993</v>
      </c>
      <c r="BJ87" s="198">
        <f t="shared" si="86"/>
        <v>107.626</v>
      </c>
      <c r="BK87" s="197">
        <v>0</v>
      </c>
      <c r="BL87" s="234">
        <v>107.626</v>
      </c>
      <c r="BM87" s="198">
        <f t="shared" si="87"/>
        <v>69.558000000000007</v>
      </c>
      <c r="BN87" s="197">
        <v>0</v>
      </c>
      <c r="BO87" s="234">
        <v>69.558000000000007</v>
      </c>
      <c r="BP87" s="198">
        <f t="shared" si="88"/>
        <v>0</v>
      </c>
      <c r="BQ87" s="197">
        <v>0</v>
      </c>
      <c r="BR87" s="234"/>
      <c r="BS87" s="200">
        <f t="shared" si="89"/>
        <v>177.18400000000003</v>
      </c>
      <c r="BT87" s="200">
        <v>0</v>
      </c>
      <c r="BU87" s="119">
        <f t="shared" si="102"/>
        <v>177.18400000000003</v>
      </c>
      <c r="BV87" s="200">
        <f t="shared" si="90"/>
        <v>827.4378999999999</v>
      </c>
      <c r="BW87" s="200">
        <v>0</v>
      </c>
      <c r="BX87" s="119">
        <f t="shared" si="103"/>
        <v>827.4378999999999</v>
      </c>
      <c r="BY87" s="122">
        <f t="shared" si="96"/>
        <v>0.97933234702331629</v>
      </c>
    </row>
    <row r="88" spans="2:81" ht="16.8" customHeight="1" x14ac:dyDescent="0.25">
      <c r="B88" s="796" t="s">
        <v>122</v>
      </c>
      <c r="C88" s="794" t="s">
        <v>123</v>
      </c>
      <c r="D88" s="618" t="s">
        <v>57</v>
      </c>
      <c r="E88" s="202">
        <f t="shared" si="65"/>
        <v>110</v>
      </c>
      <c r="F88" s="39">
        <f t="shared" si="66"/>
        <v>15</v>
      </c>
      <c r="G88" s="40">
        <f t="shared" si="94"/>
        <v>0.13636363636363635</v>
      </c>
      <c r="H88" s="237">
        <f t="shared" si="67"/>
        <v>14</v>
      </c>
      <c r="I88" s="237">
        <f t="shared" si="68"/>
        <v>29</v>
      </c>
      <c r="J88" s="40">
        <f t="shared" si="95"/>
        <v>0.26363636363636361</v>
      </c>
      <c r="K88" s="237">
        <f t="shared" si="69"/>
        <v>26</v>
      </c>
      <c r="L88" s="237">
        <f t="shared" si="70"/>
        <v>55</v>
      </c>
      <c r="M88" s="40">
        <f t="shared" si="91"/>
        <v>0.5</v>
      </c>
      <c r="N88" s="237">
        <f t="shared" si="71"/>
        <v>23</v>
      </c>
      <c r="O88" s="237">
        <f t="shared" si="92"/>
        <v>78</v>
      </c>
      <c r="P88" s="40">
        <f t="shared" si="93"/>
        <v>0.70909090909090911</v>
      </c>
      <c r="Q88" s="44">
        <f t="shared" si="72"/>
        <v>110</v>
      </c>
      <c r="R88" s="45">
        <v>0</v>
      </c>
      <c r="S88" s="622">
        <v>110</v>
      </c>
      <c r="T88" s="46">
        <f t="shared" si="73"/>
        <v>8</v>
      </c>
      <c r="U88" s="47">
        <v>0</v>
      </c>
      <c r="V88" s="48">
        <v>8</v>
      </c>
      <c r="W88" s="46">
        <f t="shared" si="74"/>
        <v>0</v>
      </c>
      <c r="X88" s="47">
        <v>0</v>
      </c>
      <c r="Y88" s="48"/>
      <c r="Z88" s="46">
        <f t="shared" si="75"/>
        <v>7</v>
      </c>
      <c r="AA88" s="47">
        <v>0</v>
      </c>
      <c r="AB88" s="48">
        <v>7</v>
      </c>
      <c r="AC88" s="188">
        <f t="shared" si="76"/>
        <v>15</v>
      </c>
      <c r="AD88" s="188">
        <v>0</v>
      </c>
      <c r="AE88" s="207">
        <f t="shared" si="97"/>
        <v>15</v>
      </c>
      <c r="AF88" s="188">
        <f t="shared" si="77"/>
        <v>3</v>
      </c>
      <c r="AG88" s="187">
        <v>0</v>
      </c>
      <c r="AH88" s="48">
        <v>3</v>
      </c>
      <c r="AI88" s="188">
        <f t="shared" si="78"/>
        <v>4</v>
      </c>
      <c r="AJ88" s="187">
        <v>0</v>
      </c>
      <c r="AK88" s="48">
        <v>4</v>
      </c>
      <c r="AL88" s="188">
        <f t="shared" si="79"/>
        <v>7</v>
      </c>
      <c r="AM88" s="187">
        <v>0</v>
      </c>
      <c r="AN88" s="48">
        <v>7</v>
      </c>
      <c r="AO88" s="188">
        <f t="shared" si="80"/>
        <v>14</v>
      </c>
      <c r="AP88" s="188">
        <v>0</v>
      </c>
      <c r="AQ88" s="207">
        <f t="shared" si="98"/>
        <v>14</v>
      </c>
      <c r="AR88" s="188">
        <f t="shared" si="52"/>
        <v>29</v>
      </c>
      <c r="AS88" s="188">
        <v>0</v>
      </c>
      <c r="AT88" s="207">
        <f t="shared" si="99"/>
        <v>29</v>
      </c>
      <c r="AU88" s="188">
        <f t="shared" si="81"/>
        <v>1</v>
      </c>
      <c r="AV88" s="187">
        <v>0</v>
      </c>
      <c r="AW88" s="49">
        <v>1</v>
      </c>
      <c r="AX88" s="188">
        <f t="shared" si="82"/>
        <v>2</v>
      </c>
      <c r="AY88" s="187">
        <v>0</v>
      </c>
      <c r="AZ88" s="48">
        <v>2</v>
      </c>
      <c r="BA88" s="188">
        <f t="shared" si="83"/>
        <v>23</v>
      </c>
      <c r="BB88" s="187">
        <v>0</v>
      </c>
      <c r="BC88" s="48">
        <v>23</v>
      </c>
      <c r="BD88" s="188">
        <f t="shared" si="84"/>
        <v>26</v>
      </c>
      <c r="BE88" s="188">
        <v>0</v>
      </c>
      <c r="BF88" s="207">
        <f t="shared" si="100"/>
        <v>26</v>
      </c>
      <c r="BG88" s="188">
        <f t="shared" si="85"/>
        <v>55</v>
      </c>
      <c r="BH88" s="188">
        <v>0</v>
      </c>
      <c r="BI88" s="187">
        <f t="shared" si="101"/>
        <v>55</v>
      </c>
      <c r="BJ88" s="188">
        <f t="shared" si="86"/>
        <v>14</v>
      </c>
      <c r="BK88" s="187">
        <v>0</v>
      </c>
      <c r="BL88" s="48">
        <v>14</v>
      </c>
      <c r="BM88" s="188">
        <f t="shared" si="87"/>
        <v>9</v>
      </c>
      <c r="BN88" s="187">
        <v>0</v>
      </c>
      <c r="BO88" s="48">
        <v>9</v>
      </c>
      <c r="BP88" s="188">
        <f t="shared" si="88"/>
        <v>0</v>
      </c>
      <c r="BQ88" s="187">
        <v>0</v>
      </c>
      <c r="BR88" s="48"/>
      <c r="BS88" s="151">
        <f t="shared" si="89"/>
        <v>23</v>
      </c>
      <c r="BT88" s="151">
        <v>0</v>
      </c>
      <c r="BU88" s="51">
        <f t="shared" si="102"/>
        <v>23</v>
      </c>
      <c r="BV88" s="151">
        <f t="shared" si="90"/>
        <v>78</v>
      </c>
      <c r="BW88" s="151">
        <v>0</v>
      </c>
      <c r="BX88" s="51">
        <f t="shared" si="103"/>
        <v>78</v>
      </c>
      <c r="BY88" s="54">
        <f t="shared" si="96"/>
        <v>0.70909090909090911</v>
      </c>
      <c r="CA88" s="4">
        <f>E88+E90</f>
        <v>2610</v>
      </c>
      <c r="CB88" s="4">
        <f>O88+O90</f>
        <v>3285</v>
      </c>
      <c r="CC88" s="758">
        <f>CB88/CA88</f>
        <v>1.2586206896551724</v>
      </c>
    </row>
    <row r="89" spans="2:81" ht="16.8" customHeight="1" thickBot="1" x14ac:dyDescent="0.3">
      <c r="B89" s="797"/>
      <c r="C89" s="795"/>
      <c r="D89" s="619" t="s">
        <v>32</v>
      </c>
      <c r="E89" s="214">
        <f t="shared" si="65"/>
        <v>275</v>
      </c>
      <c r="F89" s="161">
        <f t="shared" si="66"/>
        <v>48.069000000000003</v>
      </c>
      <c r="G89" s="108">
        <f t="shared" si="94"/>
        <v>0.17479636363636364</v>
      </c>
      <c r="H89" s="239">
        <f t="shared" si="67"/>
        <v>40.93</v>
      </c>
      <c r="I89" s="239">
        <f t="shared" si="68"/>
        <v>88.998999999999995</v>
      </c>
      <c r="J89" s="108">
        <f t="shared" si="95"/>
        <v>0.32363272727272724</v>
      </c>
      <c r="K89" s="239">
        <f t="shared" si="69"/>
        <v>95.739739999999998</v>
      </c>
      <c r="L89" s="239">
        <f t="shared" si="70"/>
        <v>184.73874000000001</v>
      </c>
      <c r="M89" s="108">
        <f t="shared" si="91"/>
        <v>0.6717772363636364</v>
      </c>
      <c r="N89" s="239">
        <f t="shared" si="71"/>
        <v>96.759930000000011</v>
      </c>
      <c r="O89" s="239">
        <f t="shared" si="92"/>
        <v>281.49867</v>
      </c>
      <c r="P89" s="108">
        <f t="shared" si="93"/>
        <v>1.0236315272727272</v>
      </c>
      <c r="Q89" s="162">
        <f t="shared" si="72"/>
        <v>275</v>
      </c>
      <c r="R89" s="163">
        <v>0</v>
      </c>
      <c r="S89" s="626">
        <f>S88*2.5</f>
        <v>275</v>
      </c>
      <c r="T89" s="164">
        <f t="shared" si="73"/>
        <v>28.611999999999998</v>
      </c>
      <c r="U89" s="165">
        <v>0</v>
      </c>
      <c r="V89" s="99">
        <v>28.611999999999998</v>
      </c>
      <c r="W89" s="164">
        <f t="shared" si="74"/>
        <v>0</v>
      </c>
      <c r="X89" s="165">
        <v>0</v>
      </c>
      <c r="Y89" s="99"/>
      <c r="Z89" s="164">
        <f t="shared" si="75"/>
        <v>19.457000000000001</v>
      </c>
      <c r="AA89" s="165">
        <v>0</v>
      </c>
      <c r="AB89" s="99">
        <v>19.457000000000001</v>
      </c>
      <c r="AC89" s="198">
        <f t="shared" si="76"/>
        <v>48.069000000000003</v>
      </c>
      <c r="AD89" s="198">
        <v>0</v>
      </c>
      <c r="AE89" s="197">
        <f t="shared" si="97"/>
        <v>48.069000000000003</v>
      </c>
      <c r="AF89" s="198">
        <f t="shared" si="77"/>
        <v>10.361000000000001</v>
      </c>
      <c r="AG89" s="197">
        <v>0</v>
      </c>
      <c r="AH89" s="99">
        <v>10.361000000000001</v>
      </c>
      <c r="AI89" s="198">
        <f t="shared" si="78"/>
        <v>12.17</v>
      </c>
      <c r="AJ89" s="197">
        <v>0</v>
      </c>
      <c r="AK89" s="99">
        <v>12.17</v>
      </c>
      <c r="AL89" s="198">
        <f t="shared" si="79"/>
        <v>18.399000000000001</v>
      </c>
      <c r="AM89" s="197">
        <v>0</v>
      </c>
      <c r="AN89" s="99">
        <v>18.399000000000001</v>
      </c>
      <c r="AO89" s="198">
        <f t="shared" si="80"/>
        <v>40.93</v>
      </c>
      <c r="AP89" s="198">
        <v>0</v>
      </c>
      <c r="AQ89" s="197">
        <f t="shared" si="98"/>
        <v>40.93</v>
      </c>
      <c r="AR89" s="198">
        <f t="shared" si="52"/>
        <v>88.998999999999995</v>
      </c>
      <c r="AS89" s="198">
        <v>0</v>
      </c>
      <c r="AT89" s="187">
        <f t="shared" si="99"/>
        <v>88.998999999999995</v>
      </c>
      <c r="AU89" s="198">
        <f t="shared" si="81"/>
        <v>2.1339999999999999</v>
      </c>
      <c r="AV89" s="197">
        <v>0</v>
      </c>
      <c r="AW89" s="100">
        <v>2.1339999999999999</v>
      </c>
      <c r="AX89" s="198">
        <f t="shared" si="82"/>
        <v>4.16235</v>
      </c>
      <c r="AY89" s="197">
        <v>0</v>
      </c>
      <c r="AZ89" s="99">
        <v>4.16235</v>
      </c>
      <c r="BA89" s="198">
        <f t="shared" si="83"/>
        <v>89.443389999999994</v>
      </c>
      <c r="BB89" s="197">
        <v>0</v>
      </c>
      <c r="BC89" s="99">
        <v>89.443389999999994</v>
      </c>
      <c r="BD89" s="198">
        <f t="shared" si="84"/>
        <v>95.739739999999998</v>
      </c>
      <c r="BE89" s="198">
        <v>0</v>
      </c>
      <c r="BF89" s="197">
        <f t="shared" si="100"/>
        <v>95.739739999999998</v>
      </c>
      <c r="BG89" s="198">
        <f t="shared" si="85"/>
        <v>184.73874000000001</v>
      </c>
      <c r="BH89" s="198">
        <v>0</v>
      </c>
      <c r="BI89" s="199">
        <f t="shared" si="101"/>
        <v>184.73874000000001</v>
      </c>
      <c r="BJ89" s="198">
        <f t="shared" si="86"/>
        <v>56.002000000000002</v>
      </c>
      <c r="BK89" s="197">
        <v>0</v>
      </c>
      <c r="BL89" s="99">
        <v>56.002000000000002</v>
      </c>
      <c r="BM89" s="198">
        <f t="shared" si="87"/>
        <v>40.757930000000009</v>
      </c>
      <c r="BN89" s="197">
        <v>0</v>
      </c>
      <c r="BO89" s="99">
        <v>40.757930000000009</v>
      </c>
      <c r="BP89" s="198">
        <f t="shared" si="88"/>
        <v>0</v>
      </c>
      <c r="BQ89" s="197">
        <v>0</v>
      </c>
      <c r="BR89" s="99"/>
      <c r="BS89" s="200">
        <f t="shared" si="89"/>
        <v>96.759930000000011</v>
      </c>
      <c r="BT89" s="200">
        <v>0</v>
      </c>
      <c r="BU89" s="119">
        <f t="shared" si="102"/>
        <v>96.759930000000011</v>
      </c>
      <c r="BV89" s="200">
        <f t="shared" si="90"/>
        <v>281.49867</v>
      </c>
      <c r="BW89" s="200">
        <v>0</v>
      </c>
      <c r="BX89" s="152">
        <f t="shared" si="103"/>
        <v>281.49867</v>
      </c>
      <c r="BY89" s="122">
        <f t="shared" si="96"/>
        <v>1.0236315272727272</v>
      </c>
    </row>
    <row r="90" spans="2:81" ht="16.5" customHeight="1" x14ac:dyDescent="0.25">
      <c r="B90" s="796" t="s">
        <v>124</v>
      </c>
      <c r="C90" s="800" t="s">
        <v>125</v>
      </c>
      <c r="D90" s="616" t="s">
        <v>57</v>
      </c>
      <c r="E90" s="186">
        <f t="shared" si="65"/>
        <v>2500</v>
      </c>
      <c r="F90" s="240">
        <f t="shared" si="66"/>
        <v>1013</v>
      </c>
      <c r="G90" s="40">
        <f t="shared" si="94"/>
        <v>0.4052</v>
      </c>
      <c r="H90" s="42">
        <f t="shared" si="67"/>
        <v>663</v>
      </c>
      <c r="I90" s="42">
        <f t="shared" si="68"/>
        <v>1676</v>
      </c>
      <c r="J90" s="40">
        <f t="shared" si="95"/>
        <v>0.6704</v>
      </c>
      <c r="K90" s="42">
        <f t="shared" si="69"/>
        <v>1097</v>
      </c>
      <c r="L90" s="42">
        <f t="shared" si="70"/>
        <v>2773</v>
      </c>
      <c r="M90" s="40">
        <f t="shared" si="91"/>
        <v>1.1092</v>
      </c>
      <c r="N90" s="42">
        <f t="shared" si="71"/>
        <v>434</v>
      </c>
      <c r="O90" s="42">
        <f t="shared" si="92"/>
        <v>3207</v>
      </c>
      <c r="P90" s="40">
        <f t="shared" si="93"/>
        <v>1.2827999999999999</v>
      </c>
      <c r="Q90" s="44">
        <f t="shared" si="72"/>
        <v>2500</v>
      </c>
      <c r="R90" s="45">
        <v>0</v>
      </c>
      <c r="S90" s="622">
        <v>2500</v>
      </c>
      <c r="T90" s="46">
        <f t="shared" si="73"/>
        <v>448</v>
      </c>
      <c r="U90" s="47">
        <v>0</v>
      </c>
      <c r="V90" s="48">
        <v>448</v>
      </c>
      <c r="W90" s="46">
        <f t="shared" si="74"/>
        <v>248</v>
      </c>
      <c r="X90" s="47">
        <v>0</v>
      </c>
      <c r="Y90" s="48">
        <v>248</v>
      </c>
      <c r="Z90" s="46">
        <f t="shared" si="75"/>
        <v>317</v>
      </c>
      <c r="AA90" s="47">
        <v>0</v>
      </c>
      <c r="AB90" s="48">
        <v>317</v>
      </c>
      <c r="AC90" s="223">
        <f t="shared" si="76"/>
        <v>1013</v>
      </c>
      <c r="AD90" s="223">
        <v>0</v>
      </c>
      <c r="AE90" s="207">
        <f t="shared" si="97"/>
        <v>1013</v>
      </c>
      <c r="AF90" s="223">
        <f t="shared" si="77"/>
        <v>155</v>
      </c>
      <c r="AG90" s="207">
        <v>0</v>
      </c>
      <c r="AH90" s="48">
        <v>155</v>
      </c>
      <c r="AI90" s="223">
        <f t="shared" si="78"/>
        <v>150</v>
      </c>
      <c r="AJ90" s="207">
        <v>0</v>
      </c>
      <c r="AK90" s="48">
        <v>150</v>
      </c>
      <c r="AL90" s="223">
        <f t="shared" si="79"/>
        <v>358</v>
      </c>
      <c r="AM90" s="207">
        <v>0</v>
      </c>
      <c r="AN90" s="48">
        <v>358</v>
      </c>
      <c r="AO90" s="223">
        <f t="shared" si="80"/>
        <v>663</v>
      </c>
      <c r="AP90" s="223">
        <v>0</v>
      </c>
      <c r="AQ90" s="207">
        <f t="shared" si="98"/>
        <v>663</v>
      </c>
      <c r="AR90" s="223">
        <f t="shared" si="52"/>
        <v>1676</v>
      </c>
      <c r="AS90" s="223">
        <v>0</v>
      </c>
      <c r="AT90" s="207">
        <f t="shared" si="99"/>
        <v>1676</v>
      </c>
      <c r="AU90" s="223">
        <f t="shared" si="81"/>
        <v>394</v>
      </c>
      <c r="AV90" s="207">
        <v>0</v>
      </c>
      <c r="AW90" s="49">
        <v>394</v>
      </c>
      <c r="AX90" s="223">
        <f t="shared" si="82"/>
        <v>522</v>
      </c>
      <c r="AY90" s="207">
        <v>0</v>
      </c>
      <c r="AZ90" s="48">
        <v>522</v>
      </c>
      <c r="BA90" s="223">
        <f t="shared" si="83"/>
        <v>181</v>
      </c>
      <c r="BB90" s="207">
        <v>0</v>
      </c>
      <c r="BC90" s="48">
        <v>181</v>
      </c>
      <c r="BD90" s="223">
        <f t="shared" si="84"/>
        <v>1097</v>
      </c>
      <c r="BE90" s="223">
        <v>0</v>
      </c>
      <c r="BF90" s="207">
        <f t="shared" si="100"/>
        <v>1097</v>
      </c>
      <c r="BG90" s="223">
        <f t="shared" si="85"/>
        <v>2773</v>
      </c>
      <c r="BH90" s="223">
        <v>0</v>
      </c>
      <c r="BI90" s="207">
        <f t="shared" si="101"/>
        <v>2773</v>
      </c>
      <c r="BJ90" s="223">
        <f t="shared" si="86"/>
        <v>228</v>
      </c>
      <c r="BK90" s="207">
        <v>0</v>
      </c>
      <c r="BL90" s="48">
        <v>228</v>
      </c>
      <c r="BM90" s="223">
        <f t="shared" si="87"/>
        <v>206</v>
      </c>
      <c r="BN90" s="207">
        <v>0</v>
      </c>
      <c r="BO90" s="48">
        <v>206</v>
      </c>
      <c r="BP90" s="223">
        <f t="shared" si="88"/>
        <v>0</v>
      </c>
      <c r="BQ90" s="207">
        <v>0</v>
      </c>
      <c r="BR90" s="48"/>
      <c r="BS90" s="225">
        <f t="shared" si="89"/>
        <v>434</v>
      </c>
      <c r="BT90" s="225">
        <v>0</v>
      </c>
      <c r="BU90" s="51">
        <f t="shared" si="102"/>
        <v>434</v>
      </c>
      <c r="BV90" s="225">
        <f t="shared" si="90"/>
        <v>3207</v>
      </c>
      <c r="BW90" s="225">
        <v>0</v>
      </c>
      <c r="BX90" s="51">
        <f t="shared" si="103"/>
        <v>3207</v>
      </c>
      <c r="BY90" s="54">
        <f t="shared" si="96"/>
        <v>1.2827999999999999</v>
      </c>
    </row>
    <row r="91" spans="2:81" ht="16.5" customHeight="1" thickBot="1" x14ac:dyDescent="0.3">
      <c r="B91" s="797"/>
      <c r="C91" s="801"/>
      <c r="D91" s="617" t="s">
        <v>32</v>
      </c>
      <c r="E91" s="316">
        <f t="shared" si="65"/>
        <v>2450</v>
      </c>
      <c r="F91" s="107">
        <f t="shared" si="66"/>
        <v>1109.2910000000002</v>
      </c>
      <c r="G91" s="108">
        <f t="shared" si="94"/>
        <v>0.45277183673469396</v>
      </c>
      <c r="H91" s="110">
        <f t="shared" si="67"/>
        <v>773.76800000000003</v>
      </c>
      <c r="I91" s="110">
        <f t="shared" si="68"/>
        <v>1883.0590000000002</v>
      </c>
      <c r="J91" s="108">
        <f t="shared" si="95"/>
        <v>0.76859551020408168</v>
      </c>
      <c r="K91" s="110">
        <f t="shared" si="69"/>
        <v>1225.94445</v>
      </c>
      <c r="L91" s="110">
        <f t="shared" si="70"/>
        <v>3109.0034500000002</v>
      </c>
      <c r="M91" s="108">
        <f t="shared" si="91"/>
        <v>1.2689810000000001</v>
      </c>
      <c r="N91" s="110">
        <f t="shared" si="71"/>
        <v>589.81649999999934</v>
      </c>
      <c r="O91" s="110">
        <f t="shared" si="92"/>
        <v>3698.8199499999996</v>
      </c>
      <c r="P91" s="108">
        <f t="shared" si="93"/>
        <v>1.5097224285714284</v>
      </c>
      <c r="Q91" s="162">
        <f t="shared" si="72"/>
        <v>2450</v>
      </c>
      <c r="R91" s="163">
        <v>0</v>
      </c>
      <c r="S91" s="626">
        <f>(S90*0.98)</f>
        <v>2450</v>
      </c>
      <c r="T91" s="164">
        <f t="shared" si="73"/>
        <v>482.35300000000001</v>
      </c>
      <c r="U91" s="165">
        <v>0</v>
      </c>
      <c r="V91" s="99">
        <v>482.35300000000001</v>
      </c>
      <c r="W91" s="164">
        <f t="shared" si="74"/>
        <v>330.70299999999997</v>
      </c>
      <c r="X91" s="165">
        <v>0</v>
      </c>
      <c r="Y91" s="99">
        <v>330.70299999999997</v>
      </c>
      <c r="Z91" s="164">
        <f t="shared" si="75"/>
        <v>296.23500000000001</v>
      </c>
      <c r="AA91" s="165">
        <v>0</v>
      </c>
      <c r="AB91" s="99">
        <v>296.23500000000001</v>
      </c>
      <c r="AC91" s="198">
        <f t="shared" si="76"/>
        <v>1109.2910000000002</v>
      </c>
      <c r="AD91" s="198">
        <v>0</v>
      </c>
      <c r="AE91" s="197">
        <f t="shared" si="97"/>
        <v>1109.2910000000002</v>
      </c>
      <c r="AF91" s="198">
        <f t="shared" si="77"/>
        <v>138.869</v>
      </c>
      <c r="AG91" s="197">
        <v>0</v>
      </c>
      <c r="AH91" s="99">
        <v>138.869</v>
      </c>
      <c r="AI91" s="198">
        <f t="shared" si="78"/>
        <v>141.62100000000001</v>
      </c>
      <c r="AJ91" s="197">
        <v>0</v>
      </c>
      <c r="AK91" s="99">
        <v>141.62100000000001</v>
      </c>
      <c r="AL91" s="198">
        <f t="shared" si="79"/>
        <v>493.27800000000002</v>
      </c>
      <c r="AM91" s="197">
        <v>0</v>
      </c>
      <c r="AN91" s="99">
        <v>493.27800000000002</v>
      </c>
      <c r="AO91" s="198">
        <f t="shared" si="80"/>
        <v>773.76800000000003</v>
      </c>
      <c r="AP91" s="198">
        <v>0</v>
      </c>
      <c r="AQ91" s="197">
        <f t="shared" si="98"/>
        <v>773.76800000000003</v>
      </c>
      <c r="AR91" s="198">
        <f t="shared" si="52"/>
        <v>1883.0590000000002</v>
      </c>
      <c r="AS91" s="198">
        <v>0</v>
      </c>
      <c r="AT91" s="219">
        <f t="shared" si="99"/>
        <v>1883.0590000000002</v>
      </c>
      <c r="AU91" s="198">
        <f t="shared" si="81"/>
        <v>494.53800000000001</v>
      </c>
      <c r="AV91" s="197">
        <v>0</v>
      </c>
      <c r="AW91" s="100">
        <v>494.53800000000001</v>
      </c>
      <c r="AX91" s="198">
        <f t="shared" si="82"/>
        <v>504.577</v>
      </c>
      <c r="AY91" s="197">
        <v>0</v>
      </c>
      <c r="AZ91" s="99">
        <v>504.577</v>
      </c>
      <c r="BA91" s="198">
        <f t="shared" si="83"/>
        <v>226.82945000000001</v>
      </c>
      <c r="BB91" s="197">
        <v>0</v>
      </c>
      <c r="BC91" s="99">
        <v>226.82945000000001</v>
      </c>
      <c r="BD91" s="198">
        <f t="shared" si="84"/>
        <v>1225.94445</v>
      </c>
      <c r="BE91" s="198">
        <v>0</v>
      </c>
      <c r="BF91" s="197">
        <f t="shared" si="100"/>
        <v>1225.94445</v>
      </c>
      <c r="BG91" s="198">
        <f t="shared" si="85"/>
        <v>3109.0034500000002</v>
      </c>
      <c r="BH91" s="198">
        <v>0</v>
      </c>
      <c r="BI91" s="197">
        <f t="shared" si="101"/>
        <v>3109.0034500000002</v>
      </c>
      <c r="BJ91" s="198">
        <f t="shared" si="86"/>
        <v>321.38</v>
      </c>
      <c r="BK91" s="197">
        <v>0</v>
      </c>
      <c r="BL91" s="99">
        <v>321.38</v>
      </c>
      <c r="BM91" s="198">
        <f t="shared" si="87"/>
        <v>268.43649999999934</v>
      </c>
      <c r="BN91" s="197">
        <v>0</v>
      </c>
      <c r="BO91" s="99">
        <v>268.43649999999934</v>
      </c>
      <c r="BP91" s="198">
        <f t="shared" si="88"/>
        <v>0</v>
      </c>
      <c r="BQ91" s="197">
        <v>0</v>
      </c>
      <c r="BR91" s="99"/>
      <c r="BS91" s="200">
        <f t="shared" si="89"/>
        <v>589.81649999999934</v>
      </c>
      <c r="BT91" s="200">
        <v>0</v>
      </c>
      <c r="BU91" s="119">
        <f t="shared" si="102"/>
        <v>589.81649999999934</v>
      </c>
      <c r="BV91" s="200">
        <f t="shared" si="90"/>
        <v>3698.8199499999996</v>
      </c>
      <c r="BW91" s="200">
        <v>0</v>
      </c>
      <c r="BX91" s="152">
        <f t="shared" si="103"/>
        <v>3698.8199499999996</v>
      </c>
      <c r="BY91" s="122">
        <f t="shared" si="96"/>
        <v>1.5097224285714284</v>
      </c>
    </row>
    <row r="92" spans="2:81" ht="18" customHeight="1" thickBot="1" x14ac:dyDescent="0.3">
      <c r="B92" s="317" t="s">
        <v>126</v>
      </c>
      <c r="C92" s="318" t="s">
        <v>127</v>
      </c>
      <c r="D92" s="319" t="s">
        <v>32</v>
      </c>
      <c r="E92" s="274">
        <f t="shared" si="65"/>
        <v>3007</v>
      </c>
      <c r="F92" s="275">
        <f t="shared" si="66"/>
        <v>1388.982</v>
      </c>
      <c r="G92" s="320">
        <f t="shared" si="94"/>
        <v>0.46191619554373131</v>
      </c>
      <c r="H92" s="321">
        <f t="shared" si="67"/>
        <v>668.1394499999999</v>
      </c>
      <c r="I92" s="321">
        <f t="shared" si="68"/>
        <v>2057.1214500000001</v>
      </c>
      <c r="J92" s="320">
        <f t="shared" si="95"/>
        <v>0.68411089125374125</v>
      </c>
      <c r="K92" s="321">
        <f t="shared" si="69"/>
        <v>826.28542999999991</v>
      </c>
      <c r="L92" s="321">
        <f t="shared" si="70"/>
        <v>2883.40688</v>
      </c>
      <c r="M92" s="320">
        <f t="shared" si="91"/>
        <v>0.95889819753907546</v>
      </c>
      <c r="N92" s="321">
        <f t="shared" si="71"/>
        <v>541.82790200000011</v>
      </c>
      <c r="O92" s="321">
        <f t="shared" si="92"/>
        <v>3425.234782</v>
      </c>
      <c r="P92" s="320">
        <f t="shared" si="93"/>
        <v>1.1390870575324243</v>
      </c>
      <c r="Q92" s="277">
        <f t="shared" si="72"/>
        <v>3007</v>
      </c>
      <c r="R92" s="278">
        <f>R94+R96+R98</f>
        <v>0</v>
      </c>
      <c r="S92" s="633">
        <f>S94+S96+S98</f>
        <v>3007</v>
      </c>
      <c r="T92" s="279">
        <f t="shared" si="73"/>
        <v>566.43899999999996</v>
      </c>
      <c r="U92" s="280">
        <f>U94+U96+U98</f>
        <v>0</v>
      </c>
      <c r="V92" s="281">
        <f>V94+V96+V98</f>
        <v>566.43899999999996</v>
      </c>
      <c r="W92" s="279">
        <f t="shared" si="74"/>
        <v>407.88200000000001</v>
      </c>
      <c r="X92" s="280">
        <f>X94+X96+X98</f>
        <v>0</v>
      </c>
      <c r="Y92" s="281">
        <f>Y94+Y96+Y98</f>
        <v>407.88200000000001</v>
      </c>
      <c r="Z92" s="279">
        <f t="shared" si="75"/>
        <v>414.661</v>
      </c>
      <c r="AA92" s="280">
        <f>AA94+AA96+AA98</f>
        <v>0</v>
      </c>
      <c r="AB92" s="281">
        <f>AB94+AB96+AB98</f>
        <v>414.661</v>
      </c>
      <c r="AC92" s="322">
        <f t="shared" si="76"/>
        <v>1388.982</v>
      </c>
      <c r="AD92" s="285">
        <f>AD94+AD96+AD98</f>
        <v>0</v>
      </c>
      <c r="AE92" s="286">
        <f>AE94+AE96+AE98</f>
        <v>1388.982</v>
      </c>
      <c r="AF92" s="322">
        <f t="shared" si="77"/>
        <v>98.757000000000005</v>
      </c>
      <c r="AG92" s="285">
        <f>AG94+AG96+AG98</f>
        <v>0</v>
      </c>
      <c r="AH92" s="281">
        <f>AH94+AH96+AH98</f>
        <v>98.757000000000005</v>
      </c>
      <c r="AI92" s="322">
        <f t="shared" si="78"/>
        <v>346.01544999999999</v>
      </c>
      <c r="AJ92" s="285">
        <f>AJ94+AJ96+AJ98</f>
        <v>0</v>
      </c>
      <c r="AK92" s="281">
        <f>AK94+AK96+AK98</f>
        <v>346.01544999999999</v>
      </c>
      <c r="AL92" s="322">
        <f t="shared" si="79"/>
        <v>223.36699999999999</v>
      </c>
      <c r="AM92" s="285">
        <f>AM94+AM96+AM98</f>
        <v>0</v>
      </c>
      <c r="AN92" s="281">
        <f>AN94+AN96+AN98</f>
        <v>223.36699999999999</v>
      </c>
      <c r="AO92" s="322">
        <f t="shared" si="80"/>
        <v>668.1394499999999</v>
      </c>
      <c r="AP92" s="285">
        <f>AP94+AP96+AP98</f>
        <v>0</v>
      </c>
      <c r="AQ92" s="286">
        <f>AQ94+AQ96+AQ98</f>
        <v>668.1394499999999</v>
      </c>
      <c r="AR92" s="322">
        <f t="shared" si="52"/>
        <v>2057.1214500000001</v>
      </c>
      <c r="AS92" s="285">
        <f>AS94+AS96+AS98</f>
        <v>0</v>
      </c>
      <c r="AT92" s="286">
        <f>AT94+AT96+AT98</f>
        <v>2057.1214500000001</v>
      </c>
      <c r="AU92" s="322">
        <f t="shared" si="81"/>
        <v>217.21648999999999</v>
      </c>
      <c r="AV92" s="285">
        <f>AV94+AV96+AV98</f>
        <v>0</v>
      </c>
      <c r="AW92" s="282">
        <v>217.21648999999999</v>
      </c>
      <c r="AX92" s="322">
        <f t="shared" si="82"/>
        <v>239.43548999999999</v>
      </c>
      <c r="AY92" s="285">
        <f>AY94+AY96+AY98</f>
        <v>0</v>
      </c>
      <c r="AZ92" s="281">
        <v>239.43548999999999</v>
      </c>
      <c r="BA92" s="322">
        <f t="shared" si="83"/>
        <v>369.63345000000004</v>
      </c>
      <c r="BB92" s="285">
        <f>BB94+BB96+BB98</f>
        <v>0</v>
      </c>
      <c r="BC92" s="281">
        <f>BC94+BC96+BC98</f>
        <v>369.63345000000004</v>
      </c>
      <c r="BD92" s="322">
        <f t="shared" si="84"/>
        <v>826.28542999999991</v>
      </c>
      <c r="BE92" s="285">
        <f>BE94+BE96+BE98</f>
        <v>0</v>
      </c>
      <c r="BF92" s="286">
        <f>BF94+BF96+BF98</f>
        <v>826.28542999999991</v>
      </c>
      <c r="BG92" s="322">
        <f t="shared" si="85"/>
        <v>2883.40688</v>
      </c>
      <c r="BH92" s="322">
        <f>BH94+BH96+BH98</f>
        <v>0</v>
      </c>
      <c r="BI92" s="286">
        <f>BI94+BI96+BI98</f>
        <v>2883.40688</v>
      </c>
      <c r="BJ92" s="322">
        <f t="shared" si="86"/>
        <v>323.50599999999997</v>
      </c>
      <c r="BK92" s="285">
        <f>BK94+BK96+BK98</f>
        <v>0</v>
      </c>
      <c r="BL92" s="281">
        <f>BL94+BL96+BL98</f>
        <v>323.50599999999997</v>
      </c>
      <c r="BM92" s="322">
        <f t="shared" si="87"/>
        <v>165.38645200000013</v>
      </c>
      <c r="BN92" s="285">
        <f>BN94+BN96+BN98</f>
        <v>0</v>
      </c>
      <c r="BO92" s="281">
        <f>BO94+BO96+BO98</f>
        <v>165.38645200000013</v>
      </c>
      <c r="BP92" s="322">
        <f t="shared" si="88"/>
        <v>52.935449999999996</v>
      </c>
      <c r="BQ92" s="285">
        <f>BQ94+BQ96+BQ98</f>
        <v>0</v>
      </c>
      <c r="BR92" s="281">
        <f>BR94+BR96+BR98</f>
        <v>52.935449999999996</v>
      </c>
      <c r="BS92" s="323">
        <f t="shared" si="89"/>
        <v>541.82790200000011</v>
      </c>
      <c r="BT92" s="289">
        <f>BT94+BT96+BT98</f>
        <v>0</v>
      </c>
      <c r="BU92" s="324">
        <f>BU94+BU96+BU98</f>
        <v>541.82790200000011</v>
      </c>
      <c r="BV92" s="323">
        <f t="shared" si="90"/>
        <v>3425.234782</v>
      </c>
      <c r="BW92" s="289">
        <f>BW94+BW96+BW98</f>
        <v>0</v>
      </c>
      <c r="BX92" s="324">
        <f>BX94+BX96+BX98</f>
        <v>3425.234782</v>
      </c>
      <c r="BY92" s="290">
        <f t="shared" si="96"/>
        <v>1.1390870575324243</v>
      </c>
    </row>
    <row r="93" spans="2:81" ht="18" customHeight="1" x14ac:dyDescent="0.25">
      <c r="B93" s="802" t="s">
        <v>128</v>
      </c>
      <c r="C93" s="794" t="s">
        <v>129</v>
      </c>
      <c r="D93" s="616" t="s">
        <v>52</v>
      </c>
      <c r="E93" s="202">
        <f t="shared" si="65"/>
        <v>0.5</v>
      </c>
      <c r="F93" s="39">
        <f t="shared" si="66"/>
        <v>0.32100000000000001</v>
      </c>
      <c r="G93" s="40">
        <f t="shared" si="94"/>
        <v>0.64200000000000002</v>
      </c>
      <c r="H93" s="42">
        <f t="shared" si="67"/>
        <v>0.12</v>
      </c>
      <c r="I93" s="42">
        <f t="shared" si="68"/>
        <v>0.441</v>
      </c>
      <c r="J93" s="40">
        <f t="shared" si="95"/>
        <v>0.88200000000000001</v>
      </c>
      <c r="K93" s="42">
        <f t="shared" si="69"/>
        <v>0.312</v>
      </c>
      <c r="L93" s="42">
        <f t="shared" si="70"/>
        <v>0.753</v>
      </c>
      <c r="M93" s="40">
        <f t="shared" si="91"/>
        <v>1.506</v>
      </c>
      <c r="N93" s="42">
        <f t="shared" si="71"/>
        <v>0.309</v>
      </c>
      <c r="O93" s="42">
        <f t="shared" si="92"/>
        <v>1.0620000000000001</v>
      </c>
      <c r="P93" s="40">
        <f t="shared" si="93"/>
        <v>2.1240000000000001</v>
      </c>
      <c r="Q93" s="80">
        <f t="shared" si="72"/>
        <v>0.5</v>
      </c>
      <c r="R93" s="81">
        <v>0</v>
      </c>
      <c r="S93" s="624">
        <v>0.5</v>
      </c>
      <c r="T93" s="82">
        <f t="shared" si="73"/>
        <v>0.06</v>
      </c>
      <c r="U93" s="83">
        <v>0</v>
      </c>
      <c r="V93" s="84">
        <v>0.06</v>
      </c>
      <c r="W93" s="82">
        <f t="shared" si="74"/>
        <v>0.17</v>
      </c>
      <c r="X93" s="83">
        <v>0</v>
      </c>
      <c r="Y93" s="84">
        <v>0.17</v>
      </c>
      <c r="Z93" s="82">
        <f t="shared" si="75"/>
        <v>9.0999999999999998E-2</v>
      </c>
      <c r="AA93" s="83">
        <v>0</v>
      </c>
      <c r="AB93" s="84">
        <v>9.0999999999999998E-2</v>
      </c>
      <c r="AC93" s="223">
        <f t="shared" si="76"/>
        <v>0.32100000000000001</v>
      </c>
      <c r="AD93" s="223">
        <v>0</v>
      </c>
      <c r="AE93" s="207">
        <f t="shared" ref="AE93:AE98" si="104">T93+W93+Z93</f>
        <v>0.32100000000000001</v>
      </c>
      <c r="AF93" s="223">
        <f t="shared" si="77"/>
        <v>0.05</v>
      </c>
      <c r="AG93" s="207">
        <v>0</v>
      </c>
      <c r="AH93" s="84">
        <v>0.05</v>
      </c>
      <c r="AI93" s="223">
        <f t="shared" si="78"/>
        <v>0.04</v>
      </c>
      <c r="AJ93" s="207">
        <v>0</v>
      </c>
      <c r="AK93" s="84">
        <v>0.04</v>
      </c>
      <c r="AL93" s="223">
        <f t="shared" si="79"/>
        <v>0.03</v>
      </c>
      <c r="AM93" s="207">
        <v>0</v>
      </c>
      <c r="AN93" s="84">
        <v>0.03</v>
      </c>
      <c r="AO93" s="223">
        <f t="shared" si="80"/>
        <v>0.12</v>
      </c>
      <c r="AP93" s="223">
        <v>0</v>
      </c>
      <c r="AQ93" s="207">
        <f t="shared" ref="AQ93:AQ98" si="105">AF93+AI93+AL93</f>
        <v>0.12</v>
      </c>
      <c r="AR93" s="223">
        <f t="shared" si="52"/>
        <v>0.441</v>
      </c>
      <c r="AS93" s="223">
        <v>0</v>
      </c>
      <c r="AT93" s="207">
        <f t="shared" ref="AT93:AT98" si="106">AC93+AO93</f>
        <v>0.441</v>
      </c>
      <c r="AU93" s="223">
        <f t="shared" si="81"/>
        <v>9.2999999999999999E-2</v>
      </c>
      <c r="AV93" s="207">
        <v>0</v>
      </c>
      <c r="AW93" s="85">
        <v>9.2999999999999999E-2</v>
      </c>
      <c r="AX93" s="223">
        <f t="shared" si="82"/>
        <v>0.155</v>
      </c>
      <c r="AY93" s="207">
        <v>0</v>
      </c>
      <c r="AZ93" s="84">
        <v>0.155</v>
      </c>
      <c r="BA93" s="223">
        <f t="shared" si="83"/>
        <v>6.4000000000000001E-2</v>
      </c>
      <c r="BB93" s="207">
        <v>0</v>
      </c>
      <c r="BC93" s="84">
        <v>6.4000000000000001E-2</v>
      </c>
      <c r="BD93" s="223">
        <f t="shared" si="84"/>
        <v>0.312</v>
      </c>
      <c r="BE93" s="223">
        <v>0</v>
      </c>
      <c r="BF93" s="207">
        <f t="shared" ref="BF93:BF98" si="107">AU93+AX93+BA93</f>
        <v>0.312</v>
      </c>
      <c r="BG93" s="223">
        <f t="shared" si="85"/>
        <v>0.753</v>
      </c>
      <c r="BH93" s="223">
        <v>0</v>
      </c>
      <c r="BI93" s="207">
        <f t="shared" ref="BI93:BI98" si="108">AR93+BD93</f>
        <v>0.753</v>
      </c>
      <c r="BJ93" s="223">
        <f t="shared" si="86"/>
        <v>0.25</v>
      </c>
      <c r="BK93" s="207">
        <v>0</v>
      </c>
      <c r="BL93" s="84">
        <v>0.25</v>
      </c>
      <c r="BM93" s="223">
        <f t="shared" si="87"/>
        <v>0.04</v>
      </c>
      <c r="BN93" s="207">
        <v>0</v>
      </c>
      <c r="BO93" s="84">
        <v>0.04</v>
      </c>
      <c r="BP93" s="223">
        <f t="shared" si="88"/>
        <v>1.9E-2</v>
      </c>
      <c r="BQ93" s="207">
        <v>0</v>
      </c>
      <c r="BR93" s="84">
        <v>1.9E-2</v>
      </c>
      <c r="BS93" s="225">
        <f t="shared" si="89"/>
        <v>0.309</v>
      </c>
      <c r="BT93" s="225">
        <v>0</v>
      </c>
      <c r="BU93" s="51">
        <f t="shared" ref="BU93:BU98" si="109">BJ93+BM93+BP93</f>
        <v>0.309</v>
      </c>
      <c r="BV93" s="225">
        <f t="shared" si="90"/>
        <v>1.0620000000000001</v>
      </c>
      <c r="BW93" s="225">
        <v>0</v>
      </c>
      <c r="BX93" s="51">
        <f t="shared" ref="BX93:BX98" si="110">BG93+BS93</f>
        <v>1.0620000000000001</v>
      </c>
      <c r="BY93" s="54">
        <f t="shared" si="96"/>
        <v>2.1240000000000001</v>
      </c>
    </row>
    <row r="94" spans="2:81" ht="18" customHeight="1" thickBot="1" x14ac:dyDescent="0.3">
      <c r="B94" s="803"/>
      <c r="C94" s="795"/>
      <c r="D94" s="617" t="s">
        <v>32</v>
      </c>
      <c r="E94" s="214">
        <f t="shared" si="65"/>
        <v>100</v>
      </c>
      <c r="F94" s="161">
        <f t="shared" si="66"/>
        <v>99.265000000000001</v>
      </c>
      <c r="G94" s="108">
        <f t="shared" si="94"/>
        <v>0.99265000000000003</v>
      </c>
      <c r="H94" s="110">
        <f t="shared" si="67"/>
        <v>24.643000000000001</v>
      </c>
      <c r="I94" s="110">
        <f t="shared" si="68"/>
        <v>123.908</v>
      </c>
      <c r="J94" s="108">
        <f t="shared" si="95"/>
        <v>1.23908</v>
      </c>
      <c r="K94" s="110">
        <f t="shared" si="69"/>
        <v>68.268000000000001</v>
      </c>
      <c r="L94" s="110">
        <f t="shared" si="70"/>
        <v>192.17599999999999</v>
      </c>
      <c r="M94" s="108">
        <f t="shared" si="91"/>
        <v>1.9217599999999999</v>
      </c>
      <c r="N94" s="110">
        <f t="shared" si="71"/>
        <v>71.136020000000002</v>
      </c>
      <c r="O94" s="110">
        <f t="shared" si="92"/>
        <v>263.31201999999996</v>
      </c>
      <c r="P94" s="108">
        <f t="shared" si="93"/>
        <v>2.6331201999999996</v>
      </c>
      <c r="Q94" s="230">
        <f t="shared" si="72"/>
        <v>100</v>
      </c>
      <c r="R94" s="231">
        <v>0</v>
      </c>
      <c r="S94" s="632">
        <f>S93*200</f>
        <v>100</v>
      </c>
      <c r="T94" s="232">
        <f t="shared" si="73"/>
        <v>15.545</v>
      </c>
      <c r="U94" s="233">
        <v>0</v>
      </c>
      <c r="V94" s="234">
        <v>15.545</v>
      </c>
      <c r="W94" s="232">
        <f t="shared" si="74"/>
        <v>33.738999999999997</v>
      </c>
      <c r="X94" s="233">
        <v>0</v>
      </c>
      <c r="Y94" s="234">
        <v>33.738999999999997</v>
      </c>
      <c r="Z94" s="232">
        <f t="shared" si="75"/>
        <v>49.981000000000002</v>
      </c>
      <c r="AA94" s="233">
        <v>0</v>
      </c>
      <c r="AB94" s="234">
        <v>49.981000000000002</v>
      </c>
      <c r="AC94" s="198">
        <f t="shared" si="76"/>
        <v>99.265000000000001</v>
      </c>
      <c r="AD94" s="198">
        <v>0</v>
      </c>
      <c r="AE94" s="197">
        <f t="shared" si="104"/>
        <v>99.265000000000001</v>
      </c>
      <c r="AF94" s="198">
        <f t="shared" si="77"/>
        <v>10.882</v>
      </c>
      <c r="AG94" s="197">
        <v>0</v>
      </c>
      <c r="AH94" s="234">
        <v>10.882</v>
      </c>
      <c r="AI94" s="198">
        <f t="shared" si="78"/>
        <v>7.4820000000000002</v>
      </c>
      <c r="AJ94" s="197">
        <v>0</v>
      </c>
      <c r="AK94" s="234">
        <v>7.4820000000000002</v>
      </c>
      <c r="AL94" s="198">
        <f t="shared" si="79"/>
        <v>6.2789999999999999</v>
      </c>
      <c r="AM94" s="197">
        <v>0</v>
      </c>
      <c r="AN94" s="234">
        <v>6.2789999999999999</v>
      </c>
      <c r="AO94" s="198">
        <f t="shared" si="80"/>
        <v>24.643000000000001</v>
      </c>
      <c r="AP94" s="198">
        <v>0</v>
      </c>
      <c r="AQ94" s="197">
        <f t="shared" si="105"/>
        <v>24.643000000000001</v>
      </c>
      <c r="AR94" s="198">
        <f t="shared" si="52"/>
        <v>123.908</v>
      </c>
      <c r="AS94" s="198">
        <v>0</v>
      </c>
      <c r="AT94" s="187">
        <f t="shared" si="106"/>
        <v>123.908</v>
      </c>
      <c r="AU94" s="198">
        <f t="shared" si="81"/>
        <v>20.222999999999999</v>
      </c>
      <c r="AV94" s="197">
        <v>0</v>
      </c>
      <c r="AW94" s="235">
        <v>20.222999999999999</v>
      </c>
      <c r="AX94" s="198">
        <f t="shared" si="82"/>
        <v>30.936</v>
      </c>
      <c r="AY94" s="197">
        <v>0</v>
      </c>
      <c r="AZ94" s="234">
        <v>30.936</v>
      </c>
      <c r="BA94" s="198">
        <f t="shared" si="83"/>
        <v>17.109000000000002</v>
      </c>
      <c r="BB94" s="197">
        <v>0</v>
      </c>
      <c r="BC94" s="234">
        <v>17.109000000000002</v>
      </c>
      <c r="BD94" s="198">
        <f t="shared" si="84"/>
        <v>68.268000000000001</v>
      </c>
      <c r="BE94" s="198">
        <v>0</v>
      </c>
      <c r="BF94" s="197">
        <f t="shared" si="107"/>
        <v>68.268000000000001</v>
      </c>
      <c r="BG94" s="198">
        <f t="shared" si="85"/>
        <v>192.17599999999999</v>
      </c>
      <c r="BH94" s="198">
        <v>0</v>
      </c>
      <c r="BI94" s="197">
        <f t="shared" si="108"/>
        <v>192.17599999999999</v>
      </c>
      <c r="BJ94" s="198">
        <f t="shared" si="86"/>
        <v>46.084000000000003</v>
      </c>
      <c r="BK94" s="197">
        <v>0</v>
      </c>
      <c r="BL94" s="234">
        <v>46.084000000000003</v>
      </c>
      <c r="BM94" s="198">
        <f t="shared" si="87"/>
        <v>11.876569999999999</v>
      </c>
      <c r="BN94" s="197">
        <v>0</v>
      </c>
      <c r="BO94" s="234">
        <v>11.876569999999999</v>
      </c>
      <c r="BP94" s="198">
        <f t="shared" si="88"/>
        <v>13.17545</v>
      </c>
      <c r="BQ94" s="197">
        <v>0</v>
      </c>
      <c r="BR94" s="234">
        <v>13.17545</v>
      </c>
      <c r="BS94" s="200">
        <f t="shared" si="89"/>
        <v>71.136020000000002</v>
      </c>
      <c r="BT94" s="200">
        <v>0</v>
      </c>
      <c r="BU94" s="119">
        <f t="shared" si="109"/>
        <v>71.136020000000002</v>
      </c>
      <c r="BV94" s="200">
        <f t="shared" si="90"/>
        <v>263.31201999999996</v>
      </c>
      <c r="BW94" s="200">
        <v>0</v>
      </c>
      <c r="BX94" s="152">
        <f t="shared" si="110"/>
        <v>263.31201999999996</v>
      </c>
      <c r="BY94" s="122">
        <f t="shared" si="96"/>
        <v>2.6331201999999996</v>
      </c>
    </row>
    <row r="95" spans="2:81" ht="18" customHeight="1" x14ac:dyDescent="0.25">
      <c r="B95" s="802" t="s">
        <v>130</v>
      </c>
      <c r="C95" s="913" t="s">
        <v>131</v>
      </c>
      <c r="D95" s="325" t="s">
        <v>57</v>
      </c>
      <c r="E95" s="202">
        <f t="shared" si="65"/>
        <v>540</v>
      </c>
      <c r="F95" s="39">
        <f t="shared" si="66"/>
        <v>331</v>
      </c>
      <c r="G95" s="236">
        <f t="shared" si="94"/>
        <v>0.61296296296296293</v>
      </c>
      <c r="H95" s="237">
        <f t="shared" si="67"/>
        <v>45</v>
      </c>
      <c r="I95" s="237">
        <f t="shared" si="68"/>
        <v>376</v>
      </c>
      <c r="J95" s="236">
        <f t="shared" si="95"/>
        <v>0.6962962962962963</v>
      </c>
      <c r="K95" s="237">
        <f t="shared" si="69"/>
        <v>115</v>
      </c>
      <c r="L95" s="237">
        <f t="shared" si="70"/>
        <v>491</v>
      </c>
      <c r="M95" s="236">
        <f t="shared" si="91"/>
        <v>0.90925925925925921</v>
      </c>
      <c r="N95" s="237">
        <f t="shared" si="71"/>
        <v>64</v>
      </c>
      <c r="O95" s="237">
        <f t="shared" si="92"/>
        <v>555</v>
      </c>
      <c r="P95" s="236">
        <f t="shared" si="93"/>
        <v>1.0277777777777777</v>
      </c>
      <c r="Q95" s="44">
        <f t="shared" si="72"/>
        <v>540</v>
      </c>
      <c r="R95" s="45">
        <v>0</v>
      </c>
      <c r="S95" s="622">
        <v>540</v>
      </c>
      <c r="T95" s="46">
        <f t="shared" si="73"/>
        <v>168</v>
      </c>
      <c r="U95" s="47">
        <v>0</v>
      </c>
      <c r="V95" s="48">
        <v>168</v>
      </c>
      <c r="W95" s="46">
        <f t="shared" si="74"/>
        <v>106</v>
      </c>
      <c r="X95" s="47">
        <v>0</v>
      </c>
      <c r="Y95" s="48">
        <v>106</v>
      </c>
      <c r="Z95" s="46">
        <f t="shared" si="75"/>
        <v>57</v>
      </c>
      <c r="AA95" s="47">
        <v>0</v>
      </c>
      <c r="AB95" s="48">
        <v>57</v>
      </c>
      <c r="AC95" s="188">
        <f t="shared" si="76"/>
        <v>331</v>
      </c>
      <c r="AD95" s="188">
        <v>0</v>
      </c>
      <c r="AE95" s="207">
        <f t="shared" si="104"/>
        <v>331</v>
      </c>
      <c r="AF95" s="188">
        <f t="shared" si="77"/>
        <v>20</v>
      </c>
      <c r="AG95" s="187">
        <v>0</v>
      </c>
      <c r="AH95" s="48">
        <v>20</v>
      </c>
      <c r="AI95" s="188">
        <f t="shared" si="78"/>
        <v>12</v>
      </c>
      <c r="AJ95" s="187">
        <v>0</v>
      </c>
      <c r="AK95" s="48">
        <v>12</v>
      </c>
      <c r="AL95" s="188">
        <f t="shared" si="79"/>
        <v>13</v>
      </c>
      <c r="AM95" s="187">
        <v>0</v>
      </c>
      <c r="AN95" s="48">
        <v>13</v>
      </c>
      <c r="AO95" s="188">
        <f t="shared" si="80"/>
        <v>45</v>
      </c>
      <c r="AP95" s="188">
        <v>0</v>
      </c>
      <c r="AQ95" s="207">
        <f t="shared" si="105"/>
        <v>45</v>
      </c>
      <c r="AR95" s="188">
        <f t="shared" si="52"/>
        <v>376</v>
      </c>
      <c r="AS95" s="188">
        <v>0</v>
      </c>
      <c r="AT95" s="207">
        <f t="shared" si="106"/>
        <v>376</v>
      </c>
      <c r="AU95" s="188">
        <f t="shared" si="81"/>
        <v>38</v>
      </c>
      <c r="AV95" s="187">
        <v>0</v>
      </c>
      <c r="AW95" s="49">
        <v>38</v>
      </c>
      <c r="AX95" s="188">
        <f t="shared" si="82"/>
        <v>33</v>
      </c>
      <c r="AY95" s="187">
        <v>0</v>
      </c>
      <c r="AZ95" s="48">
        <v>33</v>
      </c>
      <c r="BA95" s="188">
        <f t="shared" si="83"/>
        <v>44</v>
      </c>
      <c r="BB95" s="187">
        <v>0</v>
      </c>
      <c r="BC95" s="48">
        <v>44</v>
      </c>
      <c r="BD95" s="188">
        <f t="shared" si="84"/>
        <v>115</v>
      </c>
      <c r="BE95" s="188">
        <v>0</v>
      </c>
      <c r="BF95" s="207">
        <f t="shared" si="107"/>
        <v>115</v>
      </c>
      <c r="BG95" s="188">
        <f t="shared" si="85"/>
        <v>491</v>
      </c>
      <c r="BH95" s="188">
        <v>0</v>
      </c>
      <c r="BI95" s="187">
        <f t="shared" si="108"/>
        <v>491</v>
      </c>
      <c r="BJ95" s="188">
        <f t="shared" si="86"/>
        <v>15</v>
      </c>
      <c r="BK95" s="187">
        <v>0</v>
      </c>
      <c r="BL95" s="48">
        <v>15</v>
      </c>
      <c r="BM95" s="188">
        <f t="shared" si="87"/>
        <v>36</v>
      </c>
      <c r="BN95" s="187">
        <v>0</v>
      </c>
      <c r="BO95" s="48">
        <v>36</v>
      </c>
      <c r="BP95" s="188">
        <f t="shared" si="88"/>
        <v>13</v>
      </c>
      <c r="BQ95" s="187">
        <v>0</v>
      </c>
      <c r="BR95" s="48">
        <v>13</v>
      </c>
      <c r="BS95" s="151">
        <f t="shared" si="89"/>
        <v>64</v>
      </c>
      <c r="BT95" s="151">
        <v>0</v>
      </c>
      <c r="BU95" s="51">
        <f t="shared" si="109"/>
        <v>64</v>
      </c>
      <c r="BV95" s="151">
        <f t="shared" si="90"/>
        <v>555</v>
      </c>
      <c r="BW95" s="151">
        <v>0</v>
      </c>
      <c r="BX95" s="51">
        <f t="shared" si="110"/>
        <v>555</v>
      </c>
      <c r="BY95" s="193">
        <f t="shared" si="96"/>
        <v>1.0277777777777777</v>
      </c>
    </row>
    <row r="96" spans="2:81" ht="18" customHeight="1" thickBot="1" x14ac:dyDescent="0.3">
      <c r="B96" s="803"/>
      <c r="C96" s="914"/>
      <c r="D96" s="619" t="s">
        <v>32</v>
      </c>
      <c r="E96" s="214">
        <f t="shared" si="65"/>
        <v>567</v>
      </c>
      <c r="F96" s="161">
        <f t="shared" si="66"/>
        <v>344.57299999999998</v>
      </c>
      <c r="G96" s="108">
        <f t="shared" si="94"/>
        <v>0.60771252204585535</v>
      </c>
      <c r="H96" s="239">
        <f t="shared" si="67"/>
        <v>42.435449999999996</v>
      </c>
      <c r="I96" s="239">
        <f t="shared" si="68"/>
        <v>387.00844999999998</v>
      </c>
      <c r="J96" s="76">
        <f t="shared" si="95"/>
        <v>0.68255458553791881</v>
      </c>
      <c r="K96" s="239">
        <f t="shared" si="69"/>
        <v>194.19344999999998</v>
      </c>
      <c r="L96" s="239">
        <f t="shared" si="70"/>
        <v>581.20190000000002</v>
      </c>
      <c r="M96" s="76">
        <f t="shared" si="91"/>
        <v>1.0250474426807761</v>
      </c>
      <c r="N96" s="239">
        <f t="shared" si="71"/>
        <v>85.877401999999989</v>
      </c>
      <c r="O96" s="239">
        <f t="shared" si="92"/>
        <v>667.07930199999998</v>
      </c>
      <c r="P96" s="76">
        <f t="shared" si="93"/>
        <v>1.1765067054673721</v>
      </c>
      <c r="Q96" s="162">
        <f t="shared" si="72"/>
        <v>567</v>
      </c>
      <c r="R96" s="163">
        <v>0</v>
      </c>
      <c r="S96" s="626">
        <f>S95*1.05</f>
        <v>567</v>
      </c>
      <c r="T96" s="164">
        <f t="shared" si="73"/>
        <v>163.51400000000001</v>
      </c>
      <c r="U96" s="165">
        <v>0</v>
      </c>
      <c r="V96" s="99">
        <v>163.51400000000001</v>
      </c>
      <c r="W96" s="164">
        <f t="shared" si="74"/>
        <v>121.761</v>
      </c>
      <c r="X96" s="165">
        <v>0</v>
      </c>
      <c r="Y96" s="99">
        <v>121.761</v>
      </c>
      <c r="Z96" s="164">
        <f t="shared" si="75"/>
        <v>59.298000000000002</v>
      </c>
      <c r="AA96" s="165">
        <v>0</v>
      </c>
      <c r="AB96" s="99">
        <v>59.298000000000002</v>
      </c>
      <c r="AC96" s="198">
        <f t="shared" si="76"/>
        <v>344.57299999999998</v>
      </c>
      <c r="AD96" s="198">
        <v>0</v>
      </c>
      <c r="AE96" s="197">
        <f t="shared" si="104"/>
        <v>344.57299999999998</v>
      </c>
      <c r="AF96" s="198">
        <f t="shared" si="77"/>
        <v>24.01</v>
      </c>
      <c r="AG96" s="197">
        <v>0</v>
      </c>
      <c r="AH96" s="99">
        <v>24.01</v>
      </c>
      <c r="AI96" s="198">
        <f t="shared" si="78"/>
        <v>9.5374499999999998</v>
      </c>
      <c r="AJ96" s="197">
        <v>0</v>
      </c>
      <c r="AK96" s="99">
        <v>9.5374499999999998</v>
      </c>
      <c r="AL96" s="198">
        <f t="shared" si="79"/>
        <v>8.8879999999999999</v>
      </c>
      <c r="AM96" s="197">
        <v>0</v>
      </c>
      <c r="AN96" s="99">
        <v>8.8879999999999999</v>
      </c>
      <c r="AO96" s="198">
        <f t="shared" si="80"/>
        <v>42.435449999999996</v>
      </c>
      <c r="AP96" s="198">
        <v>0</v>
      </c>
      <c r="AQ96" s="197">
        <f t="shared" si="105"/>
        <v>42.435449999999996</v>
      </c>
      <c r="AR96" s="198">
        <f t="shared" si="52"/>
        <v>387.00844999999998</v>
      </c>
      <c r="AS96" s="198">
        <v>0</v>
      </c>
      <c r="AT96" s="187">
        <f t="shared" si="106"/>
        <v>387.00844999999998</v>
      </c>
      <c r="AU96" s="198">
        <f t="shared" si="81"/>
        <v>43.253999999999998</v>
      </c>
      <c r="AV96" s="197">
        <v>0</v>
      </c>
      <c r="AW96" s="100">
        <v>43.253999999999998</v>
      </c>
      <c r="AX96" s="198">
        <f t="shared" si="82"/>
        <v>27.225000000000001</v>
      </c>
      <c r="AY96" s="197">
        <v>0</v>
      </c>
      <c r="AZ96" s="99">
        <v>27.225000000000001</v>
      </c>
      <c r="BA96" s="198">
        <f t="shared" si="83"/>
        <v>123.71445</v>
      </c>
      <c r="BB96" s="197">
        <v>0</v>
      </c>
      <c r="BC96" s="99">
        <v>123.71445</v>
      </c>
      <c r="BD96" s="198">
        <f t="shared" si="84"/>
        <v>194.19344999999998</v>
      </c>
      <c r="BE96" s="198">
        <v>0</v>
      </c>
      <c r="BF96" s="197">
        <f t="shared" si="107"/>
        <v>194.19344999999998</v>
      </c>
      <c r="BG96" s="198">
        <f t="shared" si="85"/>
        <v>581.20190000000002</v>
      </c>
      <c r="BH96" s="198">
        <v>0</v>
      </c>
      <c r="BI96" s="199">
        <f t="shared" si="108"/>
        <v>581.20190000000002</v>
      </c>
      <c r="BJ96" s="198">
        <f t="shared" si="86"/>
        <v>14.109</v>
      </c>
      <c r="BK96" s="197">
        <v>0</v>
      </c>
      <c r="BL96" s="99">
        <v>14.109</v>
      </c>
      <c r="BM96" s="198">
        <f t="shared" si="87"/>
        <v>32.008401999999997</v>
      </c>
      <c r="BN96" s="197">
        <v>0</v>
      </c>
      <c r="BO96" s="99">
        <v>32.008401999999997</v>
      </c>
      <c r="BP96" s="198">
        <f t="shared" si="88"/>
        <v>39.76</v>
      </c>
      <c r="BQ96" s="197">
        <v>0</v>
      </c>
      <c r="BR96" s="99">
        <v>39.76</v>
      </c>
      <c r="BS96" s="200">
        <f t="shared" si="89"/>
        <v>85.877401999999989</v>
      </c>
      <c r="BT96" s="200">
        <v>0</v>
      </c>
      <c r="BU96" s="119">
        <f t="shared" si="109"/>
        <v>85.877401999999989</v>
      </c>
      <c r="BV96" s="200">
        <f t="shared" si="90"/>
        <v>667.07930199999998</v>
      </c>
      <c r="BW96" s="200">
        <v>0</v>
      </c>
      <c r="BX96" s="152">
        <f t="shared" si="110"/>
        <v>667.07930199999998</v>
      </c>
      <c r="BY96" s="228">
        <f t="shared" si="96"/>
        <v>1.1765067054673721</v>
      </c>
    </row>
    <row r="97" spans="2:77" ht="18" customHeight="1" x14ac:dyDescent="0.25">
      <c r="B97" s="796" t="s">
        <v>132</v>
      </c>
      <c r="C97" s="798" t="s">
        <v>133</v>
      </c>
      <c r="D97" s="616" t="s">
        <v>57</v>
      </c>
      <c r="E97" s="186">
        <f t="shared" si="65"/>
        <v>1200</v>
      </c>
      <c r="F97" s="240">
        <f t="shared" si="66"/>
        <v>416</v>
      </c>
      <c r="G97" s="40">
        <f t="shared" si="94"/>
        <v>0.34666666666666668</v>
      </c>
      <c r="H97" s="42">
        <f t="shared" si="67"/>
        <v>327</v>
      </c>
      <c r="I97" s="42">
        <f t="shared" si="68"/>
        <v>743</v>
      </c>
      <c r="J97" s="40">
        <f t="shared" si="95"/>
        <v>0.61916666666666664</v>
      </c>
      <c r="K97" s="42">
        <f t="shared" si="69"/>
        <v>367</v>
      </c>
      <c r="L97" s="42">
        <f t="shared" si="70"/>
        <v>1110</v>
      </c>
      <c r="M97" s="40">
        <f t="shared" si="91"/>
        <v>0.92500000000000004</v>
      </c>
      <c r="N97" s="42">
        <f t="shared" si="71"/>
        <v>167</v>
      </c>
      <c r="O97" s="42">
        <f t="shared" si="92"/>
        <v>1277</v>
      </c>
      <c r="P97" s="40">
        <f t="shared" si="93"/>
        <v>1.0641666666666667</v>
      </c>
      <c r="Q97" s="80">
        <f t="shared" si="72"/>
        <v>1200</v>
      </c>
      <c r="R97" s="81">
        <v>0</v>
      </c>
      <c r="S97" s="624">
        <v>1200</v>
      </c>
      <c r="T97" s="82">
        <f t="shared" si="73"/>
        <v>194</v>
      </c>
      <c r="U97" s="83">
        <v>0</v>
      </c>
      <c r="V97" s="84">
        <v>194</v>
      </c>
      <c r="W97" s="82">
        <f t="shared" si="74"/>
        <v>98</v>
      </c>
      <c r="X97" s="83">
        <v>0</v>
      </c>
      <c r="Y97" s="84">
        <v>98</v>
      </c>
      <c r="Z97" s="82">
        <f t="shared" si="75"/>
        <v>124</v>
      </c>
      <c r="AA97" s="83">
        <v>0</v>
      </c>
      <c r="AB97" s="84">
        <v>124</v>
      </c>
      <c r="AC97" s="223">
        <f t="shared" si="76"/>
        <v>416</v>
      </c>
      <c r="AD97" s="223">
        <v>0</v>
      </c>
      <c r="AE97" s="207">
        <f t="shared" si="104"/>
        <v>416</v>
      </c>
      <c r="AF97" s="223">
        <f t="shared" si="77"/>
        <v>85</v>
      </c>
      <c r="AG97" s="207">
        <v>0</v>
      </c>
      <c r="AH97" s="84">
        <v>85</v>
      </c>
      <c r="AI97" s="223">
        <f t="shared" si="78"/>
        <v>148</v>
      </c>
      <c r="AJ97" s="207">
        <v>0</v>
      </c>
      <c r="AK97" s="84">
        <v>148</v>
      </c>
      <c r="AL97" s="223">
        <f t="shared" si="79"/>
        <v>94</v>
      </c>
      <c r="AM97" s="207">
        <v>0</v>
      </c>
      <c r="AN97" s="84">
        <v>94</v>
      </c>
      <c r="AO97" s="223">
        <f t="shared" si="80"/>
        <v>327</v>
      </c>
      <c r="AP97" s="223">
        <v>0</v>
      </c>
      <c r="AQ97" s="207">
        <f t="shared" si="105"/>
        <v>327</v>
      </c>
      <c r="AR97" s="223">
        <f t="shared" ref="AR97:AR103" si="111">AS97+AT97</f>
        <v>743</v>
      </c>
      <c r="AS97" s="223">
        <v>0</v>
      </c>
      <c r="AT97" s="207">
        <f t="shared" si="106"/>
        <v>743</v>
      </c>
      <c r="AU97" s="223">
        <f t="shared" si="81"/>
        <v>85</v>
      </c>
      <c r="AV97" s="207">
        <v>0</v>
      </c>
      <c r="AW97" s="85">
        <v>85</v>
      </c>
      <c r="AX97" s="223">
        <f t="shared" si="82"/>
        <v>120</v>
      </c>
      <c r="AY97" s="207">
        <v>0</v>
      </c>
      <c r="AZ97" s="84">
        <v>120</v>
      </c>
      <c r="BA97" s="223">
        <f t="shared" si="83"/>
        <v>162</v>
      </c>
      <c r="BB97" s="207">
        <v>0</v>
      </c>
      <c r="BC97" s="84">
        <v>162</v>
      </c>
      <c r="BD97" s="223">
        <f t="shared" si="84"/>
        <v>367</v>
      </c>
      <c r="BE97" s="223">
        <v>0</v>
      </c>
      <c r="BF97" s="207">
        <f t="shared" si="107"/>
        <v>367</v>
      </c>
      <c r="BG97" s="223">
        <f t="shared" si="85"/>
        <v>1110</v>
      </c>
      <c r="BH97" s="223">
        <v>0</v>
      </c>
      <c r="BI97" s="207">
        <f t="shared" si="108"/>
        <v>1110</v>
      </c>
      <c r="BJ97" s="223">
        <f t="shared" si="86"/>
        <v>119</v>
      </c>
      <c r="BK97" s="207">
        <v>0</v>
      </c>
      <c r="BL97" s="84">
        <v>119</v>
      </c>
      <c r="BM97" s="223">
        <f t="shared" si="87"/>
        <v>48</v>
      </c>
      <c r="BN97" s="207">
        <v>0</v>
      </c>
      <c r="BO97" s="84">
        <v>48</v>
      </c>
      <c r="BP97" s="223">
        <f t="shared" si="88"/>
        <v>0</v>
      </c>
      <c r="BQ97" s="207">
        <v>0</v>
      </c>
      <c r="BR97" s="84"/>
      <c r="BS97" s="225">
        <f t="shared" si="89"/>
        <v>167</v>
      </c>
      <c r="BT97" s="225">
        <v>0</v>
      </c>
      <c r="BU97" s="51">
        <f t="shared" si="109"/>
        <v>167</v>
      </c>
      <c r="BV97" s="225">
        <f t="shared" si="90"/>
        <v>1277</v>
      </c>
      <c r="BW97" s="225">
        <v>0</v>
      </c>
      <c r="BX97" s="51">
        <f t="shared" si="110"/>
        <v>1277</v>
      </c>
      <c r="BY97" s="54">
        <f t="shared" si="96"/>
        <v>1.0641666666666667</v>
      </c>
    </row>
    <row r="98" spans="2:77" ht="18" customHeight="1" thickBot="1" x14ac:dyDescent="0.3">
      <c r="B98" s="797"/>
      <c r="C98" s="799"/>
      <c r="D98" s="617" t="s">
        <v>32</v>
      </c>
      <c r="E98" s="316">
        <f t="shared" si="65"/>
        <v>2340</v>
      </c>
      <c r="F98" s="107">
        <f t="shared" si="66"/>
        <v>945.14400000000001</v>
      </c>
      <c r="G98" s="108">
        <f t="shared" si="94"/>
        <v>0.4039076923076923</v>
      </c>
      <c r="H98" s="110">
        <f t="shared" si="67"/>
        <v>601.06099999999992</v>
      </c>
      <c r="I98" s="110">
        <f t="shared" si="68"/>
        <v>1546.2049999999999</v>
      </c>
      <c r="J98" s="108">
        <f t="shared" si="95"/>
        <v>0.66077136752136745</v>
      </c>
      <c r="K98" s="110">
        <f t="shared" si="69"/>
        <v>563.82397999999989</v>
      </c>
      <c r="L98" s="110">
        <f t="shared" si="70"/>
        <v>2110.02898</v>
      </c>
      <c r="M98" s="108">
        <f t="shared" si="91"/>
        <v>0.90172178632478639</v>
      </c>
      <c r="N98" s="110">
        <f t="shared" si="71"/>
        <v>384.81448000000012</v>
      </c>
      <c r="O98" s="110">
        <f t="shared" si="92"/>
        <v>2494.8434600000001</v>
      </c>
      <c r="P98" s="108">
        <f t="shared" si="93"/>
        <v>1.0661724188034187</v>
      </c>
      <c r="Q98" s="230">
        <f t="shared" si="72"/>
        <v>2340</v>
      </c>
      <c r="R98" s="231">
        <v>0</v>
      </c>
      <c r="S98" s="632">
        <f>S97*1.95</f>
        <v>2340</v>
      </c>
      <c r="T98" s="232">
        <f t="shared" si="73"/>
        <v>387.38</v>
      </c>
      <c r="U98" s="233">
        <v>0</v>
      </c>
      <c r="V98" s="234">
        <v>387.38</v>
      </c>
      <c r="W98" s="232">
        <f t="shared" si="74"/>
        <v>252.38200000000001</v>
      </c>
      <c r="X98" s="233">
        <v>0</v>
      </c>
      <c r="Y98" s="234">
        <v>252.38200000000001</v>
      </c>
      <c r="Z98" s="232">
        <f t="shared" si="75"/>
        <v>305.38200000000001</v>
      </c>
      <c r="AA98" s="233">
        <v>0</v>
      </c>
      <c r="AB98" s="234">
        <v>305.38200000000001</v>
      </c>
      <c r="AC98" s="198">
        <f t="shared" si="76"/>
        <v>945.14400000000001</v>
      </c>
      <c r="AD98" s="198">
        <v>0</v>
      </c>
      <c r="AE98" s="197">
        <f t="shared" si="104"/>
        <v>945.14400000000001</v>
      </c>
      <c r="AF98" s="198">
        <f t="shared" si="77"/>
        <v>63.865000000000002</v>
      </c>
      <c r="AG98" s="197">
        <v>0</v>
      </c>
      <c r="AH98" s="234">
        <v>63.865000000000002</v>
      </c>
      <c r="AI98" s="198">
        <f t="shared" si="78"/>
        <v>328.99599999999998</v>
      </c>
      <c r="AJ98" s="197">
        <v>0</v>
      </c>
      <c r="AK98" s="234">
        <v>328.99599999999998</v>
      </c>
      <c r="AL98" s="198">
        <f t="shared" si="79"/>
        <v>208.2</v>
      </c>
      <c r="AM98" s="197">
        <v>0</v>
      </c>
      <c r="AN98" s="234">
        <v>208.2</v>
      </c>
      <c r="AO98" s="198">
        <f t="shared" si="80"/>
        <v>601.06099999999992</v>
      </c>
      <c r="AP98" s="198">
        <v>0</v>
      </c>
      <c r="AQ98" s="197">
        <f t="shared" si="105"/>
        <v>601.06099999999992</v>
      </c>
      <c r="AR98" s="198">
        <f t="shared" si="111"/>
        <v>1546.2049999999999</v>
      </c>
      <c r="AS98" s="198">
        <v>0</v>
      </c>
      <c r="AT98" s="219">
        <f t="shared" si="106"/>
        <v>1546.2049999999999</v>
      </c>
      <c r="AU98" s="198">
        <f t="shared" si="81"/>
        <v>153.73948999999999</v>
      </c>
      <c r="AV98" s="197">
        <v>0</v>
      </c>
      <c r="AW98" s="235">
        <v>153.73948999999999</v>
      </c>
      <c r="AX98" s="198">
        <f t="shared" si="82"/>
        <v>181.27448999999999</v>
      </c>
      <c r="AY98" s="197">
        <v>0</v>
      </c>
      <c r="AZ98" s="234">
        <v>181.27448999999999</v>
      </c>
      <c r="BA98" s="198">
        <f t="shared" si="83"/>
        <v>228.81</v>
      </c>
      <c r="BB98" s="197">
        <v>0</v>
      </c>
      <c r="BC98" s="234">
        <v>228.81</v>
      </c>
      <c r="BD98" s="198">
        <f t="shared" si="84"/>
        <v>563.82397999999989</v>
      </c>
      <c r="BE98" s="198">
        <v>0</v>
      </c>
      <c r="BF98" s="197">
        <f t="shared" si="107"/>
        <v>563.82397999999989</v>
      </c>
      <c r="BG98" s="198">
        <f t="shared" si="85"/>
        <v>2110.02898</v>
      </c>
      <c r="BH98" s="198">
        <v>0</v>
      </c>
      <c r="BI98" s="197">
        <f t="shared" si="108"/>
        <v>2110.02898</v>
      </c>
      <c r="BJ98" s="198">
        <f t="shared" si="86"/>
        <v>263.31299999999999</v>
      </c>
      <c r="BK98" s="197">
        <v>0</v>
      </c>
      <c r="BL98" s="234">
        <v>263.31299999999999</v>
      </c>
      <c r="BM98" s="198">
        <f t="shared" si="87"/>
        <v>121.50148000000014</v>
      </c>
      <c r="BN98" s="197">
        <v>0</v>
      </c>
      <c r="BO98" s="234">
        <v>121.50148000000014</v>
      </c>
      <c r="BP98" s="198">
        <f t="shared" si="88"/>
        <v>0</v>
      </c>
      <c r="BQ98" s="197">
        <v>0</v>
      </c>
      <c r="BR98" s="234"/>
      <c r="BS98" s="200">
        <f t="shared" si="89"/>
        <v>384.81448000000012</v>
      </c>
      <c r="BT98" s="200">
        <v>0</v>
      </c>
      <c r="BU98" s="120">
        <f t="shared" si="109"/>
        <v>384.81448000000012</v>
      </c>
      <c r="BV98" s="158">
        <f t="shared" si="90"/>
        <v>2494.8434600000001</v>
      </c>
      <c r="BW98" s="158">
        <v>0</v>
      </c>
      <c r="BX98" s="52">
        <f t="shared" si="110"/>
        <v>2494.8434600000001</v>
      </c>
      <c r="BY98" s="228">
        <f t="shared" si="96"/>
        <v>1.0661724188034187</v>
      </c>
    </row>
    <row r="99" spans="2:77" ht="28.2" thickBot="1" x14ac:dyDescent="0.3">
      <c r="B99" s="317" t="s">
        <v>134</v>
      </c>
      <c r="C99" s="326" t="s">
        <v>135</v>
      </c>
      <c r="D99" s="319" t="s">
        <v>32</v>
      </c>
      <c r="E99" s="274">
        <f t="shared" si="65"/>
        <v>0</v>
      </c>
      <c r="F99" s="275">
        <f t="shared" si="66"/>
        <v>0</v>
      </c>
      <c r="G99" s="320"/>
      <c r="H99" s="321">
        <f t="shared" si="67"/>
        <v>0</v>
      </c>
      <c r="I99" s="321">
        <f t="shared" si="68"/>
        <v>0</v>
      </c>
      <c r="J99" s="320"/>
      <c r="K99" s="321">
        <f t="shared" si="69"/>
        <v>0</v>
      </c>
      <c r="L99" s="321">
        <f t="shared" si="70"/>
        <v>0</v>
      </c>
      <c r="M99" s="320"/>
      <c r="N99" s="321">
        <f t="shared" si="71"/>
        <v>0</v>
      </c>
      <c r="O99" s="321">
        <f t="shared" si="92"/>
        <v>0</v>
      </c>
      <c r="P99" s="320"/>
      <c r="Q99" s="277">
        <f t="shared" si="72"/>
        <v>0</v>
      </c>
      <c r="R99" s="278">
        <f>R100+R101</f>
        <v>0</v>
      </c>
      <c r="S99" s="633">
        <f>S100+S101</f>
        <v>0</v>
      </c>
      <c r="T99" s="279">
        <f t="shared" si="73"/>
        <v>0</v>
      </c>
      <c r="U99" s="280">
        <f>U100+U101</f>
        <v>0</v>
      </c>
      <c r="V99" s="281">
        <f>V100+V101</f>
        <v>0</v>
      </c>
      <c r="W99" s="279">
        <f t="shared" si="74"/>
        <v>0</v>
      </c>
      <c r="X99" s="280">
        <f>X100+X101</f>
        <v>0</v>
      </c>
      <c r="Y99" s="281">
        <f>Y100+Y101</f>
        <v>0</v>
      </c>
      <c r="Z99" s="279">
        <f t="shared" si="75"/>
        <v>0</v>
      </c>
      <c r="AA99" s="280">
        <f>AA100+AA101</f>
        <v>0</v>
      </c>
      <c r="AB99" s="281">
        <f>AB100+AB101</f>
        <v>0</v>
      </c>
      <c r="AC99" s="283">
        <f t="shared" si="76"/>
        <v>0</v>
      </c>
      <c r="AD99" s="284">
        <f>AD100+AD101</f>
        <v>0</v>
      </c>
      <c r="AE99" s="285">
        <f>AE100+AE101</f>
        <v>0</v>
      </c>
      <c r="AF99" s="283">
        <f t="shared" si="77"/>
        <v>0</v>
      </c>
      <c r="AG99" s="284">
        <f>AG100+AG101</f>
        <v>0</v>
      </c>
      <c r="AH99" s="281">
        <f>AH100+AH101</f>
        <v>0</v>
      </c>
      <c r="AI99" s="283">
        <f t="shared" si="78"/>
        <v>0</v>
      </c>
      <c r="AJ99" s="284">
        <f>AJ100+AJ101</f>
        <v>0</v>
      </c>
      <c r="AK99" s="281">
        <f>AK100+AK101</f>
        <v>0</v>
      </c>
      <c r="AL99" s="283">
        <f t="shared" si="79"/>
        <v>0</v>
      </c>
      <c r="AM99" s="284">
        <f>AM100+AM101</f>
        <v>0</v>
      </c>
      <c r="AN99" s="281">
        <f>AN100+AN101</f>
        <v>0</v>
      </c>
      <c r="AO99" s="283">
        <f>AP99+AQ99</f>
        <v>0</v>
      </c>
      <c r="AP99" s="284">
        <f>AP100+AP101</f>
        <v>0</v>
      </c>
      <c r="AQ99" s="285">
        <f>AQ100+AQ101</f>
        <v>0</v>
      </c>
      <c r="AR99" s="283">
        <f t="shared" si="111"/>
        <v>0</v>
      </c>
      <c r="AS99" s="284">
        <f>AS100+AS101</f>
        <v>0</v>
      </c>
      <c r="AT99" s="285">
        <f>AT100+AT101</f>
        <v>0</v>
      </c>
      <c r="AU99" s="283">
        <f t="shared" si="81"/>
        <v>0</v>
      </c>
      <c r="AV99" s="284">
        <f>AV100+AV101</f>
        <v>0</v>
      </c>
      <c r="AW99" s="282">
        <v>0</v>
      </c>
      <c r="AX99" s="283">
        <f t="shared" si="82"/>
        <v>0</v>
      </c>
      <c r="AY99" s="284">
        <f>AY100+AY101</f>
        <v>0</v>
      </c>
      <c r="AZ99" s="281">
        <v>0</v>
      </c>
      <c r="BA99" s="283">
        <f t="shared" si="83"/>
        <v>0</v>
      </c>
      <c r="BB99" s="284">
        <f>BB100+BB101</f>
        <v>0</v>
      </c>
      <c r="BC99" s="281">
        <f>BC100+BC101</f>
        <v>0</v>
      </c>
      <c r="BD99" s="283">
        <f t="shared" si="84"/>
        <v>0</v>
      </c>
      <c r="BE99" s="284">
        <f>BE100+BE101</f>
        <v>0</v>
      </c>
      <c r="BF99" s="285">
        <f>BF100+BF101</f>
        <v>0</v>
      </c>
      <c r="BG99" s="283">
        <f t="shared" si="85"/>
        <v>0</v>
      </c>
      <c r="BH99" s="283">
        <f>BH100+BH101</f>
        <v>0</v>
      </c>
      <c r="BI99" s="285">
        <f>BI100+BI101</f>
        <v>0</v>
      </c>
      <c r="BJ99" s="283">
        <f t="shared" si="86"/>
        <v>0</v>
      </c>
      <c r="BK99" s="284">
        <f>BK100+BK101</f>
        <v>0</v>
      </c>
      <c r="BL99" s="281">
        <f>BL100+BL101</f>
        <v>0</v>
      </c>
      <c r="BM99" s="283">
        <f t="shared" si="87"/>
        <v>0</v>
      </c>
      <c r="BN99" s="284">
        <f>BN100+BN101</f>
        <v>0</v>
      </c>
      <c r="BO99" s="281">
        <f>BO100+BO101</f>
        <v>0</v>
      </c>
      <c r="BP99" s="283">
        <f t="shared" si="88"/>
        <v>0</v>
      </c>
      <c r="BQ99" s="284">
        <f>BQ100+BQ101</f>
        <v>0</v>
      </c>
      <c r="BR99" s="281">
        <f>BR100+BR101</f>
        <v>0</v>
      </c>
      <c r="BS99" s="287">
        <f t="shared" si="89"/>
        <v>0</v>
      </c>
      <c r="BT99" s="288">
        <f>BT100+BT101</f>
        <v>0</v>
      </c>
      <c r="BU99" s="288">
        <f>BU100+BU101</f>
        <v>0</v>
      </c>
      <c r="BV99" s="287">
        <f t="shared" si="90"/>
        <v>0</v>
      </c>
      <c r="BW99" s="288">
        <f>BW100+BW101</f>
        <v>0</v>
      </c>
      <c r="BX99" s="288">
        <f>BX100+BX101</f>
        <v>0</v>
      </c>
      <c r="BY99" s="290"/>
    </row>
    <row r="100" spans="2:77" ht="22.5" customHeight="1" thickBot="1" x14ac:dyDescent="0.3">
      <c r="B100" s="327" t="s">
        <v>136</v>
      </c>
      <c r="C100" s="328" t="s">
        <v>137</v>
      </c>
      <c r="D100" s="329" t="s">
        <v>32</v>
      </c>
      <c r="E100" s="330">
        <f t="shared" si="65"/>
        <v>0</v>
      </c>
      <c r="F100" s="331">
        <f t="shared" si="66"/>
        <v>0</v>
      </c>
      <c r="G100" s="332"/>
      <c r="H100" s="333">
        <f t="shared" si="67"/>
        <v>0</v>
      </c>
      <c r="I100" s="333">
        <f t="shared" si="68"/>
        <v>0</v>
      </c>
      <c r="J100" s="332"/>
      <c r="K100" s="333">
        <f t="shared" si="69"/>
        <v>0</v>
      </c>
      <c r="L100" s="333">
        <f t="shared" si="70"/>
        <v>0</v>
      </c>
      <c r="M100" s="332"/>
      <c r="N100" s="333">
        <f t="shared" si="71"/>
        <v>0</v>
      </c>
      <c r="O100" s="333">
        <f t="shared" si="92"/>
        <v>0</v>
      </c>
      <c r="P100" s="332"/>
      <c r="Q100" s="334">
        <f t="shared" si="72"/>
        <v>0</v>
      </c>
      <c r="R100" s="335">
        <v>0</v>
      </c>
      <c r="S100" s="636">
        <v>0</v>
      </c>
      <c r="T100" s="336">
        <f t="shared" si="73"/>
        <v>0</v>
      </c>
      <c r="U100" s="337">
        <v>0</v>
      </c>
      <c r="V100" s="338">
        <v>0</v>
      </c>
      <c r="W100" s="336">
        <f t="shared" si="74"/>
        <v>0</v>
      </c>
      <c r="X100" s="337">
        <v>0</v>
      </c>
      <c r="Y100" s="338">
        <v>0</v>
      </c>
      <c r="Z100" s="336">
        <f t="shared" si="75"/>
        <v>0</v>
      </c>
      <c r="AA100" s="337">
        <v>0</v>
      </c>
      <c r="AB100" s="338">
        <v>0</v>
      </c>
      <c r="AC100" s="218">
        <f t="shared" si="76"/>
        <v>0</v>
      </c>
      <c r="AD100" s="219">
        <v>0</v>
      </c>
      <c r="AE100" s="207">
        <f>T100+W100+Z100</f>
        <v>0</v>
      </c>
      <c r="AF100" s="218">
        <f t="shared" si="77"/>
        <v>0</v>
      </c>
      <c r="AG100" s="219">
        <v>0</v>
      </c>
      <c r="AH100" s="338">
        <v>0</v>
      </c>
      <c r="AI100" s="218">
        <f t="shared" si="78"/>
        <v>0</v>
      </c>
      <c r="AJ100" s="219">
        <v>0</v>
      </c>
      <c r="AK100" s="338">
        <v>0</v>
      </c>
      <c r="AL100" s="218">
        <f t="shared" si="79"/>
        <v>0</v>
      </c>
      <c r="AM100" s="219">
        <v>0</v>
      </c>
      <c r="AN100" s="338">
        <v>0</v>
      </c>
      <c r="AO100" s="218">
        <f t="shared" si="80"/>
        <v>0</v>
      </c>
      <c r="AP100" s="219">
        <v>0</v>
      </c>
      <c r="AQ100" s="207">
        <f>AF100+AI100+AL100</f>
        <v>0</v>
      </c>
      <c r="AR100" s="218">
        <f t="shared" si="111"/>
        <v>0</v>
      </c>
      <c r="AS100" s="219">
        <v>0</v>
      </c>
      <c r="AT100" s="207">
        <f>AI100+AL100+AO100</f>
        <v>0</v>
      </c>
      <c r="AU100" s="218">
        <f t="shared" si="81"/>
        <v>0</v>
      </c>
      <c r="AV100" s="219">
        <v>0</v>
      </c>
      <c r="AW100" s="339">
        <v>0</v>
      </c>
      <c r="AX100" s="218">
        <f t="shared" si="82"/>
        <v>0</v>
      </c>
      <c r="AY100" s="219">
        <v>0</v>
      </c>
      <c r="AZ100" s="338">
        <v>0</v>
      </c>
      <c r="BA100" s="218">
        <f t="shared" si="83"/>
        <v>0</v>
      </c>
      <c r="BB100" s="219">
        <v>0</v>
      </c>
      <c r="BC100" s="338">
        <v>0</v>
      </c>
      <c r="BD100" s="218">
        <f t="shared" si="84"/>
        <v>0</v>
      </c>
      <c r="BE100" s="219">
        <v>0</v>
      </c>
      <c r="BF100" s="207">
        <f>AU100+AX100+BA100</f>
        <v>0</v>
      </c>
      <c r="BG100" s="218">
        <f t="shared" si="85"/>
        <v>0</v>
      </c>
      <c r="BH100" s="218">
        <v>0</v>
      </c>
      <c r="BI100" s="207">
        <f>AR100+BD100</f>
        <v>0</v>
      </c>
      <c r="BJ100" s="218">
        <f t="shared" si="86"/>
        <v>0</v>
      </c>
      <c r="BK100" s="219">
        <v>0</v>
      </c>
      <c r="BL100" s="338">
        <v>0</v>
      </c>
      <c r="BM100" s="218">
        <f t="shared" si="87"/>
        <v>0</v>
      </c>
      <c r="BN100" s="219">
        <v>0</v>
      </c>
      <c r="BO100" s="338">
        <v>0</v>
      </c>
      <c r="BP100" s="218">
        <f t="shared" si="88"/>
        <v>0</v>
      </c>
      <c r="BQ100" s="219">
        <v>0</v>
      </c>
      <c r="BR100" s="338">
        <v>0</v>
      </c>
      <c r="BS100" s="221">
        <f t="shared" si="89"/>
        <v>0</v>
      </c>
      <c r="BT100" s="241">
        <v>0</v>
      </c>
      <c r="BU100" s="51">
        <f>BJ100+BM100+BP100</f>
        <v>0</v>
      </c>
      <c r="BV100" s="221">
        <f t="shared" si="90"/>
        <v>0</v>
      </c>
      <c r="BW100" s="241">
        <v>0</v>
      </c>
      <c r="BX100" s="51">
        <f>BG100+BS100</f>
        <v>0</v>
      </c>
      <c r="BY100" s="340"/>
    </row>
    <row r="101" spans="2:77" ht="22.5" customHeight="1" thickBot="1" x14ac:dyDescent="0.3">
      <c r="B101" s="327" t="s">
        <v>138</v>
      </c>
      <c r="C101" s="328" t="s">
        <v>139</v>
      </c>
      <c r="D101" s="329" t="s">
        <v>32</v>
      </c>
      <c r="E101" s="316">
        <f t="shared" si="65"/>
        <v>0</v>
      </c>
      <c r="F101" s="341">
        <f t="shared" si="66"/>
        <v>0</v>
      </c>
      <c r="G101" s="236"/>
      <c r="H101" s="342">
        <f t="shared" si="67"/>
        <v>0</v>
      </c>
      <c r="I101" s="342">
        <f t="shared" si="68"/>
        <v>0</v>
      </c>
      <c r="J101" s="236"/>
      <c r="K101" s="342">
        <f t="shared" si="69"/>
        <v>0</v>
      </c>
      <c r="L101" s="342">
        <f t="shared" si="70"/>
        <v>0</v>
      </c>
      <c r="M101" s="236"/>
      <c r="N101" s="342">
        <f t="shared" si="71"/>
        <v>0</v>
      </c>
      <c r="O101" s="342">
        <f t="shared" si="92"/>
        <v>0</v>
      </c>
      <c r="P101" s="236"/>
      <c r="Q101" s="44">
        <f t="shared" si="72"/>
        <v>0</v>
      </c>
      <c r="R101" s="45">
        <v>0</v>
      </c>
      <c r="S101" s="637"/>
      <c r="T101" s="46">
        <f t="shared" si="73"/>
        <v>0</v>
      </c>
      <c r="U101" s="47">
        <v>0</v>
      </c>
      <c r="V101" s="343">
        <v>0</v>
      </c>
      <c r="W101" s="46">
        <f t="shared" si="74"/>
        <v>0</v>
      </c>
      <c r="X101" s="47">
        <v>0</v>
      </c>
      <c r="Y101" s="343">
        <v>0</v>
      </c>
      <c r="Z101" s="46">
        <f t="shared" si="75"/>
        <v>0</v>
      </c>
      <c r="AA101" s="47">
        <v>0</v>
      </c>
      <c r="AB101" s="343">
        <v>0</v>
      </c>
      <c r="AC101" s="345">
        <f t="shared" si="76"/>
        <v>0</v>
      </c>
      <c r="AD101" s="346">
        <v>0</v>
      </c>
      <c r="AE101" s="207">
        <f>T101+W101+Z101</f>
        <v>0</v>
      </c>
      <c r="AF101" s="345">
        <f t="shared" si="77"/>
        <v>0</v>
      </c>
      <c r="AG101" s="346">
        <v>0</v>
      </c>
      <c r="AH101" s="343">
        <v>0</v>
      </c>
      <c r="AI101" s="345">
        <f t="shared" si="78"/>
        <v>0</v>
      </c>
      <c r="AJ101" s="346">
        <v>0</v>
      </c>
      <c r="AK101" s="343">
        <v>0</v>
      </c>
      <c r="AL101" s="345">
        <f t="shared" si="79"/>
        <v>0</v>
      </c>
      <c r="AM101" s="346">
        <v>0</v>
      </c>
      <c r="AN101" s="343">
        <v>0</v>
      </c>
      <c r="AO101" s="345">
        <f t="shared" si="80"/>
        <v>0</v>
      </c>
      <c r="AP101" s="346">
        <v>0</v>
      </c>
      <c r="AQ101" s="207">
        <f>AF101+AI101+AL101</f>
        <v>0</v>
      </c>
      <c r="AR101" s="345">
        <f t="shared" si="111"/>
        <v>0</v>
      </c>
      <c r="AS101" s="346">
        <v>0</v>
      </c>
      <c r="AT101" s="207">
        <f>AI101+AL101+AO101</f>
        <v>0</v>
      </c>
      <c r="AU101" s="345">
        <f t="shared" si="81"/>
        <v>0</v>
      </c>
      <c r="AV101" s="346">
        <v>0</v>
      </c>
      <c r="AW101" s="344">
        <v>0</v>
      </c>
      <c r="AX101" s="345">
        <f t="shared" si="82"/>
        <v>0</v>
      </c>
      <c r="AY101" s="346">
        <v>0</v>
      </c>
      <c r="AZ101" s="343">
        <v>0</v>
      </c>
      <c r="BA101" s="345">
        <f t="shared" si="83"/>
        <v>0</v>
      </c>
      <c r="BB101" s="346">
        <v>0</v>
      </c>
      <c r="BC101" s="343">
        <v>0</v>
      </c>
      <c r="BD101" s="345">
        <f t="shared" si="84"/>
        <v>0</v>
      </c>
      <c r="BE101" s="346">
        <v>0</v>
      </c>
      <c r="BF101" s="207">
        <f>AU101+AX101+BA101</f>
        <v>0</v>
      </c>
      <c r="BG101" s="345">
        <f t="shared" si="85"/>
        <v>0</v>
      </c>
      <c r="BH101" s="345">
        <v>0</v>
      </c>
      <c r="BI101" s="207">
        <f>AR101+BD101</f>
        <v>0</v>
      </c>
      <c r="BJ101" s="345">
        <f t="shared" si="86"/>
        <v>0</v>
      </c>
      <c r="BK101" s="346">
        <v>0</v>
      </c>
      <c r="BL101" s="343">
        <v>0</v>
      </c>
      <c r="BM101" s="345">
        <f t="shared" si="87"/>
        <v>0</v>
      </c>
      <c r="BN101" s="346">
        <v>0</v>
      </c>
      <c r="BO101" s="343">
        <v>0</v>
      </c>
      <c r="BP101" s="345">
        <f t="shared" si="88"/>
        <v>0</v>
      </c>
      <c r="BQ101" s="346">
        <v>0</v>
      </c>
      <c r="BR101" s="343">
        <v>0</v>
      </c>
      <c r="BS101" s="347">
        <f t="shared" si="89"/>
        <v>0</v>
      </c>
      <c r="BT101" s="348">
        <v>0</v>
      </c>
      <c r="BU101" s="51">
        <f>BJ101+BM101+BP101</f>
        <v>0</v>
      </c>
      <c r="BV101" s="347">
        <f t="shared" si="90"/>
        <v>0</v>
      </c>
      <c r="BW101" s="348">
        <v>0</v>
      </c>
      <c r="BX101" s="51">
        <f>BG101+BS101</f>
        <v>0</v>
      </c>
      <c r="BY101" s="193"/>
    </row>
    <row r="102" spans="2:77" ht="26.25" customHeight="1" thickBot="1" x14ac:dyDescent="0.3">
      <c r="B102" s="349" t="s">
        <v>140</v>
      </c>
      <c r="C102" s="350" t="s">
        <v>141</v>
      </c>
      <c r="D102" s="351" t="s">
        <v>32</v>
      </c>
      <c r="E102" s="352">
        <f t="shared" si="65"/>
        <v>5678.8720000000003</v>
      </c>
      <c r="F102" s="353">
        <f t="shared" si="66"/>
        <v>1496.5314500000002</v>
      </c>
      <c r="G102" s="354">
        <f>F102/E102</f>
        <v>0.26352618090353158</v>
      </c>
      <c r="H102" s="355">
        <f t="shared" si="67"/>
        <v>530.91700000000003</v>
      </c>
      <c r="I102" s="355">
        <f t="shared" si="68"/>
        <v>2027.4484500000003</v>
      </c>
      <c r="J102" s="354">
        <f>I102/E102</f>
        <v>0.35701605001838399</v>
      </c>
      <c r="K102" s="355">
        <f t="shared" si="69"/>
        <v>703.02383999999995</v>
      </c>
      <c r="L102" s="355">
        <f t="shared" si="70"/>
        <v>2730.4722900000002</v>
      </c>
      <c r="M102" s="354">
        <f>L102/E102</f>
        <v>0.48081243775172255</v>
      </c>
      <c r="N102" s="355">
        <f t="shared" si="71"/>
        <v>347.4209699999999</v>
      </c>
      <c r="O102" s="355">
        <f t="shared" si="92"/>
        <v>3077.8932599999998</v>
      </c>
      <c r="P102" s="354">
        <f>O102/E102</f>
        <v>0.54199025088080865</v>
      </c>
      <c r="Q102" s="356">
        <f t="shared" si="72"/>
        <v>5678.8720000000003</v>
      </c>
      <c r="R102" s="357">
        <v>0</v>
      </c>
      <c r="S102" s="638">
        <f>5187.444+491.428</f>
        <v>5678.8720000000003</v>
      </c>
      <c r="T102" s="358">
        <f t="shared" si="73"/>
        <v>1164.624</v>
      </c>
      <c r="U102" s="359">
        <v>0</v>
      </c>
      <c r="V102" s="360">
        <v>1164.624</v>
      </c>
      <c r="W102" s="358">
        <f t="shared" si="74"/>
        <v>236.55445</v>
      </c>
      <c r="X102" s="359">
        <v>0</v>
      </c>
      <c r="Y102" s="360">
        <v>236.55445</v>
      </c>
      <c r="Z102" s="358">
        <f t="shared" si="75"/>
        <v>95.352999999999994</v>
      </c>
      <c r="AA102" s="359">
        <v>0</v>
      </c>
      <c r="AB102" s="360">
        <v>95.352999999999994</v>
      </c>
      <c r="AC102" s="362">
        <f t="shared" si="76"/>
        <v>1496.5314500000002</v>
      </c>
      <c r="AD102" s="362">
        <v>0</v>
      </c>
      <c r="AE102" s="172">
        <f>T102+W102+Z102</f>
        <v>1496.5314500000002</v>
      </c>
      <c r="AF102" s="363">
        <f t="shared" si="77"/>
        <v>262.29899999999998</v>
      </c>
      <c r="AG102" s="362">
        <v>0</v>
      </c>
      <c r="AH102" s="360">
        <v>262.29899999999998</v>
      </c>
      <c r="AI102" s="363">
        <f t="shared" si="78"/>
        <v>143.45099999999999</v>
      </c>
      <c r="AJ102" s="362">
        <v>0</v>
      </c>
      <c r="AK102" s="360">
        <v>143.45099999999999</v>
      </c>
      <c r="AL102" s="363">
        <f t="shared" si="79"/>
        <v>125.167</v>
      </c>
      <c r="AM102" s="362">
        <v>0</v>
      </c>
      <c r="AN102" s="360">
        <v>125.167</v>
      </c>
      <c r="AO102" s="363">
        <f t="shared" si="80"/>
        <v>530.91700000000003</v>
      </c>
      <c r="AP102" s="362">
        <v>0</v>
      </c>
      <c r="AQ102" s="172">
        <f>AF102+AI102+AL102</f>
        <v>530.91700000000003</v>
      </c>
      <c r="AR102" s="363">
        <f t="shared" si="111"/>
        <v>2027.4484500000003</v>
      </c>
      <c r="AS102" s="362">
        <v>0</v>
      </c>
      <c r="AT102" s="172">
        <f>AC102+AO102</f>
        <v>2027.4484500000003</v>
      </c>
      <c r="AU102" s="363">
        <f t="shared" si="81"/>
        <v>181.82549</v>
      </c>
      <c r="AV102" s="362">
        <v>0</v>
      </c>
      <c r="AW102" s="361">
        <v>181.82549</v>
      </c>
      <c r="AX102" s="363">
        <f t="shared" si="82"/>
        <v>366.82934999999998</v>
      </c>
      <c r="AY102" s="362">
        <v>0</v>
      </c>
      <c r="AZ102" s="360">
        <v>366.82934999999998</v>
      </c>
      <c r="BA102" s="363">
        <f t="shared" si="83"/>
        <v>154.369</v>
      </c>
      <c r="BB102" s="362">
        <v>0</v>
      </c>
      <c r="BC102" s="360">
        <v>154.369</v>
      </c>
      <c r="BD102" s="363">
        <f t="shared" si="84"/>
        <v>703.02383999999995</v>
      </c>
      <c r="BE102" s="362">
        <v>0</v>
      </c>
      <c r="BF102" s="172">
        <f>AU102+AX102+BA102</f>
        <v>703.02383999999995</v>
      </c>
      <c r="BG102" s="363">
        <f t="shared" si="85"/>
        <v>2730.4722900000002</v>
      </c>
      <c r="BH102" s="364">
        <v>0</v>
      </c>
      <c r="BI102" s="172">
        <f>AR102+BD102</f>
        <v>2730.4722900000002</v>
      </c>
      <c r="BJ102" s="363">
        <f t="shared" si="86"/>
        <v>157.73400000000001</v>
      </c>
      <c r="BK102" s="362">
        <v>0</v>
      </c>
      <c r="BL102" s="360">
        <v>157.73400000000001</v>
      </c>
      <c r="BM102" s="363">
        <f t="shared" si="87"/>
        <v>144.01496999999992</v>
      </c>
      <c r="BN102" s="362">
        <v>0</v>
      </c>
      <c r="BO102" s="360">
        <v>144.01496999999992</v>
      </c>
      <c r="BP102" s="363">
        <f t="shared" si="88"/>
        <v>45.671999999999997</v>
      </c>
      <c r="BQ102" s="362">
        <v>0</v>
      </c>
      <c r="BR102" s="360">
        <v>45.671999999999997</v>
      </c>
      <c r="BS102" s="365">
        <f t="shared" si="89"/>
        <v>347.4209699999999</v>
      </c>
      <c r="BT102" s="366">
        <v>0</v>
      </c>
      <c r="BU102" s="310">
        <f>BJ102+BM102+BP102</f>
        <v>347.4209699999999</v>
      </c>
      <c r="BV102" s="365">
        <f t="shared" si="90"/>
        <v>3077.8932599999998</v>
      </c>
      <c r="BW102" s="366">
        <v>0</v>
      </c>
      <c r="BX102" s="137">
        <f>BG102+BS102</f>
        <v>3077.8932599999998</v>
      </c>
      <c r="BY102" s="367">
        <f>BV102/Q102</f>
        <v>0.54199025088080865</v>
      </c>
    </row>
    <row r="103" spans="2:77" ht="24" customHeight="1" thickBot="1" x14ac:dyDescent="0.3">
      <c r="B103" s="368"/>
      <c r="C103" s="369" t="s">
        <v>142</v>
      </c>
      <c r="D103" s="370" t="s">
        <v>32</v>
      </c>
      <c r="E103" s="274">
        <f t="shared" si="65"/>
        <v>51874.440205000006</v>
      </c>
      <c r="F103" s="275">
        <f t="shared" si="66"/>
        <v>7914.6088400000008</v>
      </c>
      <c r="G103" s="371">
        <f>AE103/E103</f>
        <v>0.1525724192631796</v>
      </c>
      <c r="H103" s="372">
        <f t="shared" si="67"/>
        <v>9026.7556599999989</v>
      </c>
      <c r="I103" s="372">
        <f t="shared" si="68"/>
        <v>16941.3645</v>
      </c>
      <c r="J103" s="371">
        <f>I103/E103</f>
        <v>0.32658404472511449</v>
      </c>
      <c r="K103" s="372">
        <f t="shared" si="69"/>
        <v>24073.710138148152</v>
      </c>
      <c r="L103" s="372">
        <f t="shared" si="70"/>
        <v>41015.074638148144</v>
      </c>
      <c r="M103" s="371">
        <f>L103/E103</f>
        <v>0.79066057341655582</v>
      </c>
      <c r="N103" s="372">
        <f t="shared" si="71"/>
        <v>11587.048502</v>
      </c>
      <c r="O103" s="276">
        <f t="shared" si="92"/>
        <v>52602.123140148127</v>
      </c>
      <c r="P103" s="23">
        <f>O103/E103</f>
        <v>1.0140277742231516</v>
      </c>
      <c r="Q103" s="373">
        <f t="shared" si="72"/>
        <v>51874.440205000006</v>
      </c>
      <c r="R103" s="374">
        <f>R99+R92+R77+R14+R102</f>
        <v>0</v>
      </c>
      <c r="S103" s="639">
        <f>S99+S92+S77+S7+S102</f>
        <v>51874.440205000006</v>
      </c>
      <c r="T103" s="375">
        <f t="shared" si="73"/>
        <v>3530.6630000000005</v>
      </c>
      <c r="U103" s="376">
        <f>U99+U92+U77+U14+U102</f>
        <v>0</v>
      </c>
      <c r="V103" s="377">
        <f>V99+V92+V77+V7+V102</f>
        <v>3530.6630000000005</v>
      </c>
      <c r="W103" s="375">
        <f t="shared" si="74"/>
        <v>2067.3269399999999</v>
      </c>
      <c r="X103" s="376">
        <f>X99+X92+X77+X14+X102</f>
        <v>0</v>
      </c>
      <c r="Y103" s="377">
        <f>Y99+Y92+Y77+Y7+Y102</f>
        <v>2067.3269399999999</v>
      </c>
      <c r="Z103" s="375">
        <f t="shared" si="75"/>
        <v>2316.6188999999999</v>
      </c>
      <c r="AA103" s="376">
        <f>AA99+AA92+AA77+AA14+AA102</f>
        <v>0</v>
      </c>
      <c r="AB103" s="377">
        <f>AB99+AB92+AB77+AB7+AB102</f>
        <v>2316.6188999999999</v>
      </c>
      <c r="AC103" s="283">
        <f t="shared" si="76"/>
        <v>7914.6088400000008</v>
      </c>
      <c r="AD103" s="284">
        <f>AD99+AD92+AD77+AD7+AD102</f>
        <v>0</v>
      </c>
      <c r="AE103" s="284">
        <f>AE99+AE92+AE77+AE7+AE102</f>
        <v>7914.6088400000008</v>
      </c>
      <c r="AF103" s="283">
        <f t="shared" si="77"/>
        <v>2644.7240000000002</v>
      </c>
      <c r="AG103" s="284">
        <f>AG99+AG92+AG77+AG7+AG102</f>
        <v>0</v>
      </c>
      <c r="AH103" s="377">
        <f>AH99+AH92+AH77+AH7+AH102</f>
        <v>2644.7240000000002</v>
      </c>
      <c r="AI103" s="283">
        <f t="shared" si="78"/>
        <v>1808.7887299999998</v>
      </c>
      <c r="AJ103" s="284">
        <f>AJ99+AJ92+AJ77+AJ7+AJ102</f>
        <v>0</v>
      </c>
      <c r="AK103" s="377">
        <f>AK99+AK92+AK77+AK7+AK102</f>
        <v>1808.7887299999998</v>
      </c>
      <c r="AL103" s="283">
        <f t="shared" si="79"/>
        <v>4573.2429300000013</v>
      </c>
      <c r="AM103" s="284">
        <f>AM99+AM92+AM77+AM7+AM102</f>
        <v>0</v>
      </c>
      <c r="AN103" s="377">
        <f>AN99+AN92+AN77+AN7+AN102</f>
        <v>4573.2429300000013</v>
      </c>
      <c r="AO103" s="283">
        <f t="shared" si="80"/>
        <v>9026.7556599999989</v>
      </c>
      <c r="AP103" s="284">
        <f>AP99+AP92+AP77+AP7+AP102</f>
        <v>0</v>
      </c>
      <c r="AQ103" s="284">
        <f>AQ99+AQ92+AQ77+AQ7+AQ102</f>
        <v>9026.7556599999989</v>
      </c>
      <c r="AR103" s="283">
        <f t="shared" si="111"/>
        <v>16941.3645</v>
      </c>
      <c r="AS103" s="284">
        <f>AS99+AS92+AS77+AS7+AS102</f>
        <v>0</v>
      </c>
      <c r="AT103" s="284">
        <f>AT99+AT92+AT77+AT7+AT102</f>
        <v>16941.3645</v>
      </c>
      <c r="AU103" s="283">
        <f t="shared" si="81"/>
        <v>6834.205388148147</v>
      </c>
      <c r="AV103" s="284">
        <f>AV99+AV92+AV77+AV7+AV102</f>
        <v>0</v>
      </c>
      <c r="AW103" s="378">
        <v>6834.205388148147</v>
      </c>
      <c r="AX103" s="283">
        <f t="shared" si="82"/>
        <v>7626.2518399999999</v>
      </c>
      <c r="AY103" s="284">
        <f>AY99+AY92+AY77+AY7+AY102</f>
        <v>0</v>
      </c>
      <c r="AZ103" s="377">
        <v>7626.2518399999999</v>
      </c>
      <c r="BA103" s="283">
        <f t="shared" si="83"/>
        <v>9613.2529100000011</v>
      </c>
      <c r="BB103" s="284">
        <f>BB99+BB92+BB77+BB7+BB102</f>
        <v>0</v>
      </c>
      <c r="BC103" s="377">
        <f>BC99+BC92+BC77+BC7+BC102</f>
        <v>9613.2529100000011</v>
      </c>
      <c r="BD103" s="283">
        <f t="shared" si="84"/>
        <v>24073.710138148152</v>
      </c>
      <c r="BE103" s="284">
        <f>BE99+BE92+BE77+BE7+BE102</f>
        <v>0</v>
      </c>
      <c r="BF103" s="284">
        <f>BF99+BF92+BF77+BF7+BF102</f>
        <v>24073.710138148152</v>
      </c>
      <c r="BG103" s="283">
        <f t="shared" si="85"/>
        <v>41015.074638148144</v>
      </c>
      <c r="BH103" s="283">
        <f>BH99+BH92+BH77+BH7+BH102</f>
        <v>0</v>
      </c>
      <c r="BI103" s="284">
        <f>BI99+BI92+BI77+BI7+BI102</f>
        <v>41015.074638148144</v>
      </c>
      <c r="BJ103" s="283">
        <f t="shared" si="86"/>
        <v>4455.4569300000003</v>
      </c>
      <c r="BK103" s="284">
        <f>BK99+BK92+BK77+BK7+BK102</f>
        <v>0</v>
      </c>
      <c r="BL103" s="377">
        <f>BL99+BL92+BL77+BL7+BL102</f>
        <v>4455.4569300000003</v>
      </c>
      <c r="BM103" s="283">
        <f t="shared" si="87"/>
        <v>2315.7106319999989</v>
      </c>
      <c r="BN103" s="284">
        <f>BN99+BN92+BN77+BN7+BN102</f>
        <v>0</v>
      </c>
      <c r="BO103" s="377">
        <f>BO99+BO92+BO77+BO7+BO102</f>
        <v>2315.7106319999989</v>
      </c>
      <c r="BP103" s="283">
        <f t="shared" si="88"/>
        <v>4815.8809399999991</v>
      </c>
      <c r="BQ103" s="284">
        <f>BQ99+BQ92+BQ77+BQ7+BQ102</f>
        <v>0</v>
      </c>
      <c r="BR103" s="377">
        <f>BR99+BR92+BR77+BR7+BR102</f>
        <v>4815.8809399999991</v>
      </c>
      <c r="BS103" s="287">
        <f t="shared" si="89"/>
        <v>11587.048502</v>
      </c>
      <c r="BT103" s="288">
        <f>BT99+BT92+BT77+BT7+BT102</f>
        <v>0</v>
      </c>
      <c r="BU103" s="288">
        <f>BU99+BU92+BU77+BU7+BU102</f>
        <v>11587.048502</v>
      </c>
      <c r="BV103" s="287">
        <f t="shared" si="90"/>
        <v>52602.123140148127</v>
      </c>
      <c r="BW103" s="288">
        <f>BW99+BW92+BW77+BW7+BW102</f>
        <v>0</v>
      </c>
      <c r="BX103" s="288">
        <f>BX99+BX92+BX77+BX7+BX102</f>
        <v>52602.123140148127</v>
      </c>
      <c r="BY103" s="290">
        <f>BV103/Q103</f>
        <v>1.0140277742231516</v>
      </c>
    </row>
    <row r="104" spans="2:77" ht="46.8" customHeight="1" x14ac:dyDescent="0.25">
      <c r="B104" s="379"/>
      <c r="C104" s="380"/>
      <c r="D104" s="379"/>
      <c r="E104" s="381"/>
      <c r="F104" s="382"/>
      <c r="G104" s="383"/>
      <c r="H104" s="382"/>
      <c r="I104" s="382"/>
      <c r="J104" s="383"/>
      <c r="K104" s="382"/>
      <c r="L104" s="382"/>
      <c r="M104" s="383"/>
      <c r="N104" s="382"/>
      <c r="O104" s="382"/>
      <c r="P104" s="383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5"/>
      <c r="BT104" s="385"/>
      <c r="BU104" s="385"/>
      <c r="BV104" s="385"/>
      <c r="BW104" s="385"/>
      <c r="BX104" s="385"/>
      <c r="BY104" s="383"/>
    </row>
    <row r="105" spans="2:77" ht="28.5" customHeight="1" thickBot="1" x14ac:dyDescent="0.3">
      <c r="B105" s="386" t="s">
        <v>143</v>
      </c>
      <c r="C105" s="386"/>
      <c r="D105" s="386"/>
      <c r="E105" s="387"/>
      <c r="F105" s="387"/>
      <c r="G105" s="387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9"/>
      <c r="BG105" s="390"/>
      <c r="BH105" s="390"/>
      <c r="BI105" s="390"/>
      <c r="BJ105" s="388"/>
      <c r="BK105" s="388"/>
      <c r="BL105" s="388"/>
      <c r="BM105" s="388"/>
      <c r="BN105" s="388"/>
      <c r="BO105" s="388"/>
      <c r="BP105" s="388"/>
      <c r="BQ105" s="388"/>
      <c r="BR105" s="388"/>
      <c r="BS105" s="391"/>
      <c r="BT105" s="391"/>
      <c r="BU105" s="391"/>
      <c r="BV105" s="392"/>
      <c r="BW105" s="392"/>
      <c r="BX105" s="392"/>
    </row>
    <row r="106" spans="2:77" ht="21" customHeight="1" thickBot="1" x14ac:dyDescent="0.3">
      <c r="B106" s="790" t="s">
        <v>144</v>
      </c>
      <c r="C106" s="794" t="s">
        <v>145</v>
      </c>
      <c r="D106" s="393" t="s">
        <v>52</v>
      </c>
      <c r="E106" s="202">
        <f t="shared" ref="E106:E146" si="112">Q106</f>
        <v>0</v>
      </c>
      <c r="F106" s="42">
        <f t="shared" ref="F106:F146" si="113">AC106</f>
        <v>0</v>
      </c>
      <c r="G106" s="40"/>
      <c r="H106" s="42">
        <f t="shared" ref="H106:H146" si="114">AO106</f>
        <v>0</v>
      </c>
      <c r="I106" s="42">
        <f t="shared" ref="I106:I146" si="115">AR106</f>
        <v>0</v>
      </c>
      <c r="J106" s="40"/>
      <c r="K106" s="42">
        <f t="shared" ref="K106:K146" si="116">BD106</f>
        <v>0</v>
      </c>
      <c r="L106" s="43">
        <f t="shared" ref="L106:L146" si="117">BG106</f>
        <v>0</v>
      </c>
      <c r="M106" s="40"/>
      <c r="N106" s="42">
        <f t="shared" ref="N106:N146" si="118">BS106</f>
        <v>0</v>
      </c>
      <c r="O106" s="394">
        <f t="shared" ref="O106:O146" si="119">BV106</f>
        <v>0</v>
      </c>
      <c r="P106" s="40"/>
      <c r="Q106" s="671">
        <f t="shared" ref="Q106:Q117" si="120">R106+S106</f>
        <v>0</v>
      </c>
      <c r="R106" s="671">
        <v>0</v>
      </c>
      <c r="S106" s="672"/>
      <c r="T106" s="673">
        <f t="shared" ref="T106:T117" si="121">U106+V106</f>
        <v>0</v>
      </c>
      <c r="U106" s="673">
        <v>0</v>
      </c>
      <c r="V106" s="674">
        <v>0</v>
      </c>
      <c r="W106" s="673">
        <f t="shared" ref="W106:W117" si="122">X106+Y106</f>
        <v>0</v>
      </c>
      <c r="X106" s="673">
        <v>0</v>
      </c>
      <c r="Y106" s="674">
        <v>0</v>
      </c>
      <c r="Z106" s="673">
        <f t="shared" ref="Z106:Z117" si="123">AA106+AB106</f>
        <v>0</v>
      </c>
      <c r="AA106" s="673">
        <v>0</v>
      </c>
      <c r="AB106" s="674">
        <v>0</v>
      </c>
      <c r="AC106" s="673">
        <f t="shared" ref="AC106:AC117" si="124">AD106+AE106</f>
        <v>0</v>
      </c>
      <c r="AD106" s="673">
        <v>0</v>
      </c>
      <c r="AE106" s="207">
        <f t="shared" ref="AE106:AE128" si="125">T106+W106+Z106</f>
        <v>0</v>
      </c>
      <c r="AF106" s="396">
        <f t="shared" ref="AF106:AF117" si="126">AG106+AH106</f>
        <v>0</v>
      </c>
      <c r="AG106" s="396">
        <v>0</v>
      </c>
      <c r="AH106" s="397">
        <v>0</v>
      </c>
      <c r="AI106" s="396">
        <f t="shared" ref="AI106:AI117" si="127">AJ106+AK106</f>
        <v>0</v>
      </c>
      <c r="AJ106" s="396">
        <v>0</v>
      </c>
      <c r="AK106" s="398">
        <v>0</v>
      </c>
      <c r="AL106" s="396">
        <f t="shared" ref="AL106:AL117" si="128">AM106+AN106</f>
        <v>0</v>
      </c>
      <c r="AM106" s="396">
        <v>0</v>
      </c>
      <c r="AN106" s="397">
        <v>0</v>
      </c>
      <c r="AO106" s="399"/>
      <c r="AP106" s="400"/>
      <c r="AQ106" s="207">
        <f t="shared" ref="AQ106:AQ128" si="129">AF106+AI106+AL106</f>
        <v>0</v>
      </c>
      <c r="AR106" s="207">
        <f t="shared" ref="AR106:AR117" si="130">AS106+AT106</f>
        <v>0</v>
      </c>
      <c r="AS106" s="400"/>
      <c r="AT106" s="207">
        <f t="shared" ref="AT106:AT117" si="131">AC106+AO106</f>
        <v>0</v>
      </c>
      <c r="AU106" s="396">
        <f t="shared" ref="AU106:AU117" si="132">AV106+AW106</f>
        <v>0</v>
      </c>
      <c r="AV106" s="396">
        <v>0</v>
      </c>
      <c r="AW106" s="398">
        <v>0</v>
      </c>
      <c r="AX106" s="401">
        <f t="shared" ref="AX106:AX115" si="133">AY106+AZ106</f>
        <v>0</v>
      </c>
      <c r="AY106" s="400"/>
      <c r="AZ106" s="397">
        <v>0</v>
      </c>
      <c r="BA106" s="396">
        <f t="shared" ref="BA106:BA117" si="134">BB106+BC106</f>
        <v>0</v>
      </c>
      <c r="BB106" s="396">
        <v>0</v>
      </c>
      <c r="BC106" s="397">
        <v>0</v>
      </c>
      <c r="BD106" s="396">
        <f t="shared" ref="BD106:BD117" si="135">BE106+BF106</f>
        <v>0</v>
      </c>
      <c r="BE106" s="396">
        <v>0</v>
      </c>
      <c r="BF106" s="207">
        <f t="shared" ref="BF106:BF128" si="136">AU106+AX106+BA106</f>
        <v>0</v>
      </c>
      <c r="BG106" s="223">
        <f t="shared" ref="BG106:BG117" si="137">BH106+BI106</f>
        <v>0</v>
      </c>
      <c r="BH106" s="223">
        <v>0</v>
      </c>
      <c r="BI106" s="207">
        <f t="shared" ref="BI106:BI117" si="138">AR106+BD106</f>
        <v>0</v>
      </c>
      <c r="BJ106" s="734">
        <f t="shared" ref="BJ106:BJ117" si="139">BK106+BL106</f>
        <v>0</v>
      </c>
      <c r="BK106" s="738">
        <v>0</v>
      </c>
      <c r="BL106" s="746">
        <v>0</v>
      </c>
      <c r="BM106" s="734">
        <f t="shared" ref="BM106:BM117" si="140">BN106+BO106</f>
        <v>0</v>
      </c>
      <c r="BN106" s="738">
        <v>0</v>
      </c>
      <c r="BO106" s="746">
        <v>0</v>
      </c>
      <c r="BP106" s="734">
        <f t="shared" ref="BP106:BP117" si="141">BQ106+BR106</f>
        <v>0</v>
      </c>
      <c r="BQ106" s="738">
        <v>0</v>
      </c>
      <c r="BR106" s="397">
        <v>0</v>
      </c>
      <c r="BS106" s="734">
        <f t="shared" ref="BS106:BS117" si="142">BT106+BU106</f>
        <v>0</v>
      </c>
      <c r="BT106" s="738">
        <v>0</v>
      </c>
      <c r="BU106" s="51">
        <f t="shared" ref="BU106:BU128" si="143">BJ106+BM106+BP106</f>
        <v>0</v>
      </c>
      <c r="BV106" s="225">
        <f t="shared" ref="BV106:BV117" si="144">BW106+BX106</f>
        <v>0</v>
      </c>
      <c r="BW106" s="225">
        <v>0</v>
      </c>
      <c r="BX106" s="51">
        <f t="shared" ref="BX106:BX127" si="145">BG106+BS106</f>
        <v>0</v>
      </c>
      <c r="BY106" s="242"/>
    </row>
    <row r="107" spans="2:77" ht="21" customHeight="1" thickBot="1" x14ac:dyDescent="0.3">
      <c r="B107" s="784"/>
      <c r="C107" s="795"/>
      <c r="D107" s="402" t="s">
        <v>146</v>
      </c>
      <c r="E107" s="403">
        <f t="shared" si="112"/>
        <v>0</v>
      </c>
      <c r="F107" s="244">
        <f t="shared" si="113"/>
        <v>0</v>
      </c>
      <c r="G107" s="108"/>
      <c r="H107" s="110">
        <f t="shared" si="114"/>
        <v>0</v>
      </c>
      <c r="I107" s="110">
        <f t="shared" si="115"/>
        <v>0</v>
      </c>
      <c r="J107" s="108"/>
      <c r="K107" s="110">
        <f t="shared" si="116"/>
        <v>0</v>
      </c>
      <c r="L107" s="111">
        <f t="shared" si="117"/>
        <v>0</v>
      </c>
      <c r="M107" s="108"/>
      <c r="N107" s="110">
        <f t="shared" si="118"/>
        <v>0</v>
      </c>
      <c r="O107" s="404">
        <f t="shared" si="119"/>
        <v>0</v>
      </c>
      <c r="P107" s="108"/>
      <c r="Q107" s="675">
        <f t="shared" si="120"/>
        <v>0</v>
      </c>
      <c r="R107" s="675">
        <v>0</v>
      </c>
      <c r="S107" s="676"/>
      <c r="T107" s="677">
        <f t="shared" si="121"/>
        <v>0</v>
      </c>
      <c r="U107" s="677">
        <v>0</v>
      </c>
      <c r="V107" s="678">
        <v>0</v>
      </c>
      <c r="W107" s="677">
        <f t="shared" si="122"/>
        <v>0</v>
      </c>
      <c r="X107" s="677">
        <v>0</v>
      </c>
      <c r="Y107" s="678">
        <v>0</v>
      </c>
      <c r="Z107" s="677">
        <f t="shared" si="123"/>
        <v>0</v>
      </c>
      <c r="AA107" s="677">
        <v>0</v>
      </c>
      <c r="AB107" s="678">
        <v>0</v>
      </c>
      <c r="AC107" s="677">
        <f t="shared" si="124"/>
        <v>0</v>
      </c>
      <c r="AD107" s="677">
        <v>0</v>
      </c>
      <c r="AE107" s="187">
        <f t="shared" si="125"/>
        <v>0</v>
      </c>
      <c r="AF107" s="406">
        <f t="shared" si="126"/>
        <v>0</v>
      </c>
      <c r="AG107" s="406">
        <v>0</v>
      </c>
      <c r="AH107" s="407">
        <v>0</v>
      </c>
      <c r="AI107" s="406">
        <f t="shared" si="127"/>
        <v>0</v>
      </c>
      <c r="AJ107" s="406">
        <v>0</v>
      </c>
      <c r="AK107" s="408">
        <v>0</v>
      </c>
      <c r="AL107" s="406">
        <f t="shared" si="128"/>
        <v>0</v>
      </c>
      <c r="AM107" s="406">
        <v>0</v>
      </c>
      <c r="AN107" s="407">
        <v>0</v>
      </c>
      <c r="AO107" s="409"/>
      <c r="AP107" s="410"/>
      <c r="AQ107" s="187">
        <f t="shared" si="129"/>
        <v>0</v>
      </c>
      <c r="AR107" s="197">
        <f t="shared" si="130"/>
        <v>0</v>
      </c>
      <c r="AS107" s="410"/>
      <c r="AT107" s="187">
        <f t="shared" si="131"/>
        <v>0</v>
      </c>
      <c r="AU107" s="406">
        <f t="shared" si="132"/>
        <v>0</v>
      </c>
      <c r="AV107" s="406">
        <v>0</v>
      </c>
      <c r="AW107" s="408">
        <v>0</v>
      </c>
      <c r="AX107" s="411">
        <f t="shared" si="133"/>
        <v>0</v>
      </c>
      <c r="AY107" s="410"/>
      <c r="AZ107" s="407">
        <v>0</v>
      </c>
      <c r="BA107" s="406">
        <f t="shared" si="134"/>
        <v>0</v>
      </c>
      <c r="BB107" s="406">
        <v>0</v>
      </c>
      <c r="BC107" s="407">
        <v>0</v>
      </c>
      <c r="BD107" s="406">
        <f t="shared" si="135"/>
        <v>0</v>
      </c>
      <c r="BE107" s="406">
        <v>0</v>
      </c>
      <c r="BF107" s="187">
        <f t="shared" si="136"/>
        <v>0</v>
      </c>
      <c r="BG107" s="198">
        <f t="shared" si="137"/>
        <v>0</v>
      </c>
      <c r="BH107" s="198">
        <v>0</v>
      </c>
      <c r="BI107" s="199">
        <f t="shared" si="138"/>
        <v>0</v>
      </c>
      <c r="BJ107" s="735">
        <f t="shared" si="139"/>
        <v>0</v>
      </c>
      <c r="BK107" s="739">
        <v>0</v>
      </c>
      <c r="BL107" s="747">
        <v>0</v>
      </c>
      <c r="BM107" s="735">
        <f t="shared" si="140"/>
        <v>0</v>
      </c>
      <c r="BN107" s="739">
        <v>0</v>
      </c>
      <c r="BO107" s="747">
        <v>0</v>
      </c>
      <c r="BP107" s="735">
        <f t="shared" si="141"/>
        <v>0</v>
      </c>
      <c r="BQ107" s="739">
        <v>0</v>
      </c>
      <c r="BR107" s="407">
        <v>0</v>
      </c>
      <c r="BS107" s="735">
        <f t="shared" si="142"/>
        <v>0</v>
      </c>
      <c r="BT107" s="739">
        <v>0</v>
      </c>
      <c r="BU107" s="152">
        <f t="shared" si="143"/>
        <v>0</v>
      </c>
      <c r="BV107" s="200">
        <f t="shared" si="144"/>
        <v>0</v>
      </c>
      <c r="BW107" s="200">
        <v>0</v>
      </c>
      <c r="BX107" s="152">
        <f t="shared" si="145"/>
        <v>0</v>
      </c>
      <c r="BY107" s="242"/>
    </row>
    <row r="108" spans="2:77" ht="19.2" customHeight="1" x14ac:dyDescent="0.25">
      <c r="B108" s="790" t="s">
        <v>43</v>
      </c>
      <c r="C108" s="794" t="s">
        <v>147</v>
      </c>
      <c r="D108" s="412" t="s">
        <v>148</v>
      </c>
      <c r="E108" s="186">
        <f t="shared" si="112"/>
        <v>146</v>
      </c>
      <c r="F108" s="42">
        <f t="shared" si="113"/>
        <v>63</v>
      </c>
      <c r="G108" s="236"/>
      <c r="H108" s="237">
        <f t="shared" si="114"/>
        <v>51</v>
      </c>
      <c r="I108" s="237">
        <f t="shared" si="115"/>
        <v>114</v>
      </c>
      <c r="J108" s="236"/>
      <c r="K108" s="237">
        <f t="shared" si="116"/>
        <v>72</v>
      </c>
      <c r="L108" s="413">
        <f t="shared" si="117"/>
        <v>186</v>
      </c>
      <c r="M108" s="242">
        <f t="shared" ref="M108:M109" si="146">L108/E108</f>
        <v>1.273972602739726</v>
      </c>
      <c r="N108" s="237">
        <f t="shared" si="118"/>
        <v>63</v>
      </c>
      <c r="O108" s="414">
        <f t="shared" si="119"/>
        <v>249</v>
      </c>
      <c r="P108" s="242">
        <f>O108/E108</f>
        <v>1.7054794520547945</v>
      </c>
      <c r="Q108" s="671">
        <f t="shared" si="120"/>
        <v>146</v>
      </c>
      <c r="R108" s="671">
        <v>0</v>
      </c>
      <c r="S108" s="672">
        <v>146</v>
      </c>
      <c r="T108" s="673">
        <f t="shared" si="121"/>
        <v>29</v>
      </c>
      <c r="U108" s="673">
        <v>0</v>
      </c>
      <c r="V108" s="674">
        <v>29</v>
      </c>
      <c r="W108" s="673">
        <f t="shared" si="122"/>
        <v>20</v>
      </c>
      <c r="X108" s="673">
        <v>0</v>
      </c>
      <c r="Y108" s="674">
        <v>20</v>
      </c>
      <c r="Z108" s="673">
        <f t="shared" si="123"/>
        <v>14</v>
      </c>
      <c r="AA108" s="673">
        <v>0</v>
      </c>
      <c r="AB108" s="674">
        <v>14</v>
      </c>
      <c r="AC108" s="673">
        <f t="shared" si="124"/>
        <v>63</v>
      </c>
      <c r="AD108" s="673">
        <v>0</v>
      </c>
      <c r="AE108" s="207">
        <f t="shared" si="125"/>
        <v>63</v>
      </c>
      <c r="AF108" s="396">
        <f t="shared" si="126"/>
        <v>13</v>
      </c>
      <c r="AG108" s="396">
        <v>0</v>
      </c>
      <c r="AH108" s="397">
        <v>13</v>
      </c>
      <c r="AI108" s="396">
        <f t="shared" si="127"/>
        <v>22</v>
      </c>
      <c r="AJ108" s="396">
        <v>0</v>
      </c>
      <c r="AK108" s="398">
        <v>22</v>
      </c>
      <c r="AL108" s="396">
        <f t="shared" si="128"/>
        <v>16</v>
      </c>
      <c r="AM108" s="396">
        <v>0</v>
      </c>
      <c r="AN108" s="397">
        <v>16</v>
      </c>
      <c r="AO108" s="415">
        <f t="shared" ref="AO108:AO117" si="147">AP108+AQ108</f>
        <v>51</v>
      </c>
      <c r="AP108" s="400"/>
      <c r="AQ108" s="207">
        <f t="shared" si="129"/>
        <v>51</v>
      </c>
      <c r="AR108" s="188">
        <f t="shared" si="130"/>
        <v>114</v>
      </c>
      <c r="AS108" s="400"/>
      <c r="AT108" s="207">
        <f t="shared" si="131"/>
        <v>114</v>
      </c>
      <c r="AU108" s="396">
        <f t="shared" si="132"/>
        <v>10</v>
      </c>
      <c r="AV108" s="396">
        <v>0</v>
      </c>
      <c r="AW108" s="398">
        <v>10</v>
      </c>
      <c r="AX108" s="401">
        <f t="shared" si="133"/>
        <v>18</v>
      </c>
      <c r="AY108" s="400"/>
      <c r="AZ108" s="397">
        <v>18</v>
      </c>
      <c r="BA108" s="396">
        <f t="shared" si="134"/>
        <v>44</v>
      </c>
      <c r="BB108" s="396">
        <v>0</v>
      </c>
      <c r="BC108" s="397">
        <v>44</v>
      </c>
      <c r="BD108" s="396">
        <f t="shared" si="135"/>
        <v>72</v>
      </c>
      <c r="BE108" s="396">
        <v>0</v>
      </c>
      <c r="BF108" s="207">
        <f t="shared" si="136"/>
        <v>72</v>
      </c>
      <c r="BG108" s="188">
        <f t="shared" si="137"/>
        <v>186</v>
      </c>
      <c r="BH108" s="188">
        <v>0</v>
      </c>
      <c r="BI108" s="207">
        <f t="shared" si="138"/>
        <v>186</v>
      </c>
      <c r="BJ108" s="734">
        <f t="shared" si="139"/>
        <v>23</v>
      </c>
      <c r="BK108" s="738">
        <v>0</v>
      </c>
      <c r="BL108" s="746">
        <v>23</v>
      </c>
      <c r="BM108" s="734">
        <f t="shared" si="140"/>
        <v>28</v>
      </c>
      <c r="BN108" s="738">
        <v>0</v>
      </c>
      <c r="BO108" s="746">
        <v>28</v>
      </c>
      <c r="BP108" s="734">
        <f t="shared" si="141"/>
        <v>12</v>
      </c>
      <c r="BQ108" s="738">
        <v>0</v>
      </c>
      <c r="BR108" s="397">
        <v>12</v>
      </c>
      <c r="BS108" s="734">
        <f t="shared" si="142"/>
        <v>63</v>
      </c>
      <c r="BT108" s="738">
        <v>0</v>
      </c>
      <c r="BU108" s="51">
        <f t="shared" si="143"/>
        <v>63</v>
      </c>
      <c r="BV108" s="225">
        <f t="shared" si="144"/>
        <v>249</v>
      </c>
      <c r="BW108" s="225">
        <v>0</v>
      </c>
      <c r="BX108" s="51">
        <f t="shared" si="145"/>
        <v>249</v>
      </c>
      <c r="BY108" s="242">
        <f>BV108/Q108</f>
        <v>1.7054794520547945</v>
      </c>
    </row>
    <row r="109" spans="2:77" ht="19.2" customHeight="1" thickBot="1" x14ac:dyDescent="0.3">
      <c r="B109" s="784"/>
      <c r="C109" s="795"/>
      <c r="D109" s="402" t="s">
        <v>32</v>
      </c>
      <c r="E109" s="416">
        <f t="shared" si="112"/>
        <v>540.20000000000005</v>
      </c>
      <c r="F109" s="244">
        <f t="shared" si="113"/>
        <v>110.07000000000001</v>
      </c>
      <c r="G109" s="76"/>
      <c r="H109" s="239">
        <f t="shared" si="114"/>
        <v>69.760999999999996</v>
      </c>
      <c r="I109" s="239">
        <f t="shared" si="115"/>
        <v>179.83100000000002</v>
      </c>
      <c r="J109" s="76"/>
      <c r="K109" s="239">
        <f t="shared" si="116"/>
        <v>103.02861999999999</v>
      </c>
      <c r="L109" s="417">
        <f t="shared" si="117"/>
        <v>282.85962000000001</v>
      </c>
      <c r="M109" s="236">
        <f t="shared" si="146"/>
        <v>0.52362017771195846</v>
      </c>
      <c r="N109" s="239">
        <f t="shared" si="118"/>
        <v>75.385000000000005</v>
      </c>
      <c r="O109" s="418">
        <f t="shared" si="119"/>
        <v>358.24462</v>
      </c>
      <c r="P109" s="236">
        <f>O109/E109</f>
        <v>0.66317034431691957</v>
      </c>
      <c r="Q109" s="675">
        <f t="shared" si="120"/>
        <v>540.20000000000005</v>
      </c>
      <c r="R109" s="675">
        <v>0</v>
      </c>
      <c r="S109" s="676">
        <f>S108*3.7</f>
        <v>540.20000000000005</v>
      </c>
      <c r="T109" s="677">
        <f t="shared" si="121"/>
        <v>57.932000000000002</v>
      </c>
      <c r="U109" s="677">
        <v>0</v>
      </c>
      <c r="V109" s="678">
        <v>57.932000000000002</v>
      </c>
      <c r="W109" s="677">
        <f t="shared" si="122"/>
        <v>24.331</v>
      </c>
      <c r="X109" s="677">
        <v>0</v>
      </c>
      <c r="Y109" s="678">
        <v>24.331</v>
      </c>
      <c r="Z109" s="677">
        <f t="shared" si="123"/>
        <v>27.806999999999999</v>
      </c>
      <c r="AA109" s="677">
        <v>0</v>
      </c>
      <c r="AB109" s="678">
        <v>27.806999999999999</v>
      </c>
      <c r="AC109" s="677">
        <f t="shared" si="124"/>
        <v>110.07000000000001</v>
      </c>
      <c r="AD109" s="677">
        <v>0</v>
      </c>
      <c r="AE109" s="187">
        <f t="shared" si="125"/>
        <v>110.07000000000001</v>
      </c>
      <c r="AF109" s="406">
        <f t="shared" si="126"/>
        <v>22.091000000000001</v>
      </c>
      <c r="AG109" s="406">
        <v>0</v>
      </c>
      <c r="AH109" s="407">
        <v>22.091000000000001</v>
      </c>
      <c r="AI109" s="406">
        <f t="shared" si="127"/>
        <v>29.067</v>
      </c>
      <c r="AJ109" s="406">
        <v>0</v>
      </c>
      <c r="AK109" s="408">
        <v>29.067</v>
      </c>
      <c r="AL109" s="406">
        <f t="shared" si="128"/>
        <v>18.603000000000002</v>
      </c>
      <c r="AM109" s="406">
        <v>0</v>
      </c>
      <c r="AN109" s="407">
        <v>18.603000000000002</v>
      </c>
      <c r="AO109" s="419">
        <f t="shared" si="147"/>
        <v>69.760999999999996</v>
      </c>
      <c r="AP109" s="410"/>
      <c r="AQ109" s="187">
        <f t="shared" si="129"/>
        <v>69.760999999999996</v>
      </c>
      <c r="AR109" s="198">
        <f t="shared" si="130"/>
        <v>179.83100000000002</v>
      </c>
      <c r="AS109" s="410"/>
      <c r="AT109" s="187">
        <f t="shared" si="131"/>
        <v>179.83100000000002</v>
      </c>
      <c r="AU109" s="406">
        <f t="shared" si="132"/>
        <v>18.602619999999998</v>
      </c>
      <c r="AV109" s="406">
        <v>0</v>
      </c>
      <c r="AW109" s="408">
        <v>18.602619999999998</v>
      </c>
      <c r="AX109" s="411">
        <f t="shared" si="133"/>
        <v>23.667999999999999</v>
      </c>
      <c r="AY109" s="410"/>
      <c r="AZ109" s="407">
        <v>23.667999999999999</v>
      </c>
      <c r="BA109" s="406">
        <f t="shared" si="134"/>
        <v>60.758000000000003</v>
      </c>
      <c r="BB109" s="406">
        <v>0</v>
      </c>
      <c r="BC109" s="407">
        <v>60.758000000000003</v>
      </c>
      <c r="BD109" s="406">
        <f t="shared" si="135"/>
        <v>103.02861999999999</v>
      </c>
      <c r="BE109" s="406">
        <v>0</v>
      </c>
      <c r="BF109" s="187">
        <f t="shared" si="136"/>
        <v>103.02861999999999</v>
      </c>
      <c r="BG109" s="198">
        <f t="shared" si="137"/>
        <v>282.85962000000001</v>
      </c>
      <c r="BH109" s="198">
        <v>0</v>
      </c>
      <c r="BI109" s="197">
        <f t="shared" si="138"/>
        <v>282.85962000000001</v>
      </c>
      <c r="BJ109" s="735">
        <f t="shared" si="139"/>
        <v>28.257000000000001</v>
      </c>
      <c r="BK109" s="739">
        <v>0</v>
      </c>
      <c r="BL109" s="747">
        <v>28.257000000000001</v>
      </c>
      <c r="BM109" s="735">
        <f t="shared" si="140"/>
        <v>32.99</v>
      </c>
      <c r="BN109" s="739">
        <v>0</v>
      </c>
      <c r="BO109" s="747">
        <v>32.99</v>
      </c>
      <c r="BP109" s="735">
        <f t="shared" si="141"/>
        <v>14.138</v>
      </c>
      <c r="BQ109" s="739">
        <v>0</v>
      </c>
      <c r="BR109" s="407">
        <v>14.138</v>
      </c>
      <c r="BS109" s="735">
        <f t="shared" si="142"/>
        <v>75.385000000000005</v>
      </c>
      <c r="BT109" s="739">
        <v>0</v>
      </c>
      <c r="BU109" s="152">
        <f t="shared" si="143"/>
        <v>75.385000000000005</v>
      </c>
      <c r="BV109" s="200">
        <f t="shared" si="144"/>
        <v>358.24462</v>
      </c>
      <c r="BW109" s="200">
        <v>0</v>
      </c>
      <c r="BX109" s="152">
        <f t="shared" si="145"/>
        <v>358.24462</v>
      </c>
      <c r="BY109" s="420">
        <f>BV109/Q109</f>
        <v>0.66317034431691957</v>
      </c>
    </row>
    <row r="110" spans="2:77" ht="19.2" customHeight="1" thickBot="1" x14ac:dyDescent="0.3">
      <c r="B110" s="790" t="s">
        <v>64</v>
      </c>
      <c r="C110" s="794" t="s">
        <v>149</v>
      </c>
      <c r="D110" s="421" t="s">
        <v>57</v>
      </c>
      <c r="E110" s="202">
        <f t="shared" si="112"/>
        <v>0</v>
      </c>
      <c r="F110" s="42">
        <f t="shared" si="113"/>
        <v>0</v>
      </c>
      <c r="G110" s="40"/>
      <c r="H110" s="42">
        <f t="shared" si="114"/>
        <v>0</v>
      </c>
      <c r="I110" s="42">
        <f t="shared" si="115"/>
        <v>0</v>
      </c>
      <c r="J110" s="40"/>
      <c r="K110" s="42">
        <f t="shared" si="116"/>
        <v>0</v>
      </c>
      <c r="L110" s="43">
        <f t="shared" si="117"/>
        <v>0</v>
      </c>
      <c r="M110" s="40"/>
      <c r="N110" s="42">
        <f t="shared" si="118"/>
        <v>0</v>
      </c>
      <c r="O110" s="394">
        <f t="shared" si="119"/>
        <v>0</v>
      </c>
      <c r="P110" s="40"/>
      <c r="Q110" s="671">
        <f t="shared" si="120"/>
        <v>0</v>
      </c>
      <c r="R110" s="671">
        <v>0</v>
      </c>
      <c r="S110" s="672"/>
      <c r="T110" s="673">
        <f t="shared" si="121"/>
        <v>0</v>
      </c>
      <c r="U110" s="673">
        <v>0</v>
      </c>
      <c r="V110" s="674">
        <v>0</v>
      </c>
      <c r="W110" s="673">
        <f t="shared" si="122"/>
        <v>0</v>
      </c>
      <c r="X110" s="673">
        <v>0</v>
      </c>
      <c r="Y110" s="674">
        <v>0</v>
      </c>
      <c r="Z110" s="673">
        <f t="shared" si="123"/>
        <v>0</v>
      </c>
      <c r="AA110" s="673">
        <v>0</v>
      </c>
      <c r="AB110" s="674">
        <v>0</v>
      </c>
      <c r="AC110" s="673">
        <f t="shared" si="124"/>
        <v>0</v>
      </c>
      <c r="AD110" s="673">
        <v>0</v>
      </c>
      <c r="AE110" s="207">
        <f t="shared" si="125"/>
        <v>0</v>
      </c>
      <c r="AF110" s="396">
        <f t="shared" si="126"/>
        <v>0</v>
      </c>
      <c r="AG110" s="396">
        <v>0</v>
      </c>
      <c r="AH110" s="397">
        <v>0</v>
      </c>
      <c r="AI110" s="396">
        <f t="shared" si="127"/>
        <v>0</v>
      </c>
      <c r="AJ110" s="396">
        <v>0</v>
      </c>
      <c r="AK110" s="398">
        <v>0</v>
      </c>
      <c r="AL110" s="396">
        <f t="shared" si="128"/>
        <v>0</v>
      </c>
      <c r="AM110" s="396">
        <v>0</v>
      </c>
      <c r="AN110" s="397">
        <v>0</v>
      </c>
      <c r="AO110" s="415">
        <f t="shared" si="147"/>
        <v>0</v>
      </c>
      <c r="AP110" s="400"/>
      <c r="AQ110" s="207">
        <f t="shared" si="129"/>
        <v>0</v>
      </c>
      <c r="AR110" s="188">
        <f t="shared" si="130"/>
        <v>0</v>
      </c>
      <c r="AS110" s="400"/>
      <c r="AT110" s="207">
        <f t="shared" si="131"/>
        <v>0</v>
      </c>
      <c r="AU110" s="396">
        <f t="shared" si="132"/>
        <v>0</v>
      </c>
      <c r="AV110" s="396">
        <v>0</v>
      </c>
      <c r="AW110" s="398">
        <v>0</v>
      </c>
      <c r="AX110" s="401">
        <f t="shared" si="133"/>
        <v>0</v>
      </c>
      <c r="AY110" s="400"/>
      <c r="AZ110" s="397">
        <v>0</v>
      </c>
      <c r="BA110" s="396">
        <f t="shared" si="134"/>
        <v>0</v>
      </c>
      <c r="BB110" s="396">
        <v>0</v>
      </c>
      <c r="BC110" s="397">
        <v>0</v>
      </c>
      <c r="BD110" s="396">
        <f t="shared" si="135"/>
        <v>0</v>
      </c>
      <c r="BE110" s="396">
        <v>0</v>
      </c>
      <c r="BF110" s="207">
        <f t="shared" si="136"/>
        <v>0</v>
      </c>
      <c r="BG110" s="188">
        <f t="shared" si="137"/>
        <v>0</v>
      </c>
      <c r="BH110" s="188">
        <v>0</v>
      </c>
      <c r="BI110" s="187">
        <f t="shared" si="138"/>
        <v>0</v>
      </c>
      <c r="BJ110" s="734">
        <f t="shared" si="139"/>
        <v>0</v>
      </c>
      <c r="BK110" s="738">
        <v>0</v>
      </c>
      <c r="BL110" s="746">
        <v>0</v>
      </c>
      <c r="BM110" s="734">
        <f t="shared" si="140"/>
        <v>0</v>
      </c>
      <c r="BN110" s="738">
        <v>0</v>
      </c>
      <c r="BO110" s="746">
        <v>0</v>
      </c>
      <c r="BP110" s="734">
        <f t="shared" si="141"/>
        <v>0</v>
      </c>
      <c r="BQ110" s="738">
        <v>0</v>
      </c>
      <c r="BR110" s="397">
        <v>0</v>
      </c>
      <c r="BS110" s="734">
        <f t="shared" si="142"/>
        <v>0</v>
      </c>
      <c r="BT110" s="738">
        <v>0</v>
      </c>
      <c r="BU110" s="51">
        <f t="shared" si="143"/>
        <v>0</v>
      </c>
      <c r="BV110" s="225">
        <f t="shared" si="144"/>
        <v>0</v>
      </c>
      <c r="BW110" s="225">
        <v>0</v>
      </c>
      <c r="BX110" s="51">
        <f t="shared" si="145"/>
        <v>0</v>
      </c>
      <c r="BY110" s="242"/>
    </row>
    <row r="111" spans="2:77" ht="19.2" customHeight="1" thickBot="1" x14ac:dyDescent="0.3">
      <c r="B111" s="784"/>
      <c r="C111" s="795"/>
      <c r="D111" s="422" t="s">
        <v>32</v>
      </c>
      <c r="E111" s="403">
        <f t="shared" si="112"/>
        <v>0</v>
      </c>
      <c r="F111" s="244">
        <f t="shared" si="113"/>
        <v>0</v>
      </c>
      <c r="G111" s="108"/>
      <c r="H111" s="110">
        <f t="shared" si="114"/>
        <v>0</v>
      </c>
      <c r="I111" s="110">
        <f t="shared" si="115"/>
        <v>0</v>
      </c>
      <c r="J111" s="108"/>
      <c r="K111" s="110">
        <f t="shared" si="116"/>
        <v>0</v>
      </c>
      <c r="L111" s="111">
        <f t="shared" si="117"/>
        <v>0</v>
      </c>
      <c r="M111" s="108"/>
      <c r="N111" s="110">
        <f t="shared" si="118"/>
        <v>0</v>
      </c>
      <c r="O111" s="404">
        <f t="shared" si="119"/>
        <v>0</v>
      </c>
      <c r="P111" s="108"/>
      <c r="Q111" s="675">
        <f t="shared" si="120"/>
        <v>0</v>
      </c>
      <c r="R111" s="675">
        <v>0</v>
      </c>
      <c r="S111" s="676"/>
      <c r="T111" s="677">
        <f t="shared" si="121"/>
        <v>0</v>
      </c>
      <c r="U111" s="677">
        <v>0</v>
      </c>
      <c r="V111" s="678">
        <v>0</v>
      </c>
      <c r="W111" s="677">
        <f t="shared" si="122"/>
        <v>0</v>
      </c>
      <c r="X111" s="677">
        <v>0</v>
      </c>
      <c r="Y111" s="678">
        <v>0</v>
      </c>
      <c r="Z111" s="677">
        <f t="shared" si="123"/>
        <v>0</v>
      </c>
      <c r="AA111" s="677">
        <v>0</v>
      </c>
      <c r="AB111" s="678">
        <v>0</v>
      </c>
      <c r="AC111" s="677">
        <f t="shared" si="124"/>
        <v>0</v>
      </c>
      <c r="AD111" s="677">
        <v>0</v>
      </c>
      <c r="AE111" s="187">
        <f t="shared" si="125"/>
        <v>0</v>
      </c>
      <c r="AF111" s="406">
        <f t="shared" si="126"/>
        <v>0</v>
      </c>
      <c r="AG111" s="406">
        <v>0</v>
      </c>
      <c r="AH111" s="407">
        <v>0</v>
      </c>
      <c r="AI111" s="406">
        <f t="shared" si="127"/>
        <v>0</v>
      </c>
      <c r="AJ111" s="406">
        <v>0</v>
      </c>
      <c r="AK111" s="408">
        <v>0</v>
      </c>
      <c r="AL111" s="406">
        <f t="shared" si="128"/>
        <v>0</v>
      </c>
      <c r="AM111" s="406">
        <v>0</v>
      </c>
      <c r="AN111" s="407">
        <v>0</v>
      </c>
      <c r="AO111" s="419">
        <f t="shared" si="147"/>
        <v>0</v>
      </c>
      <c r="AP111" s="410"/>
      <c r="AQ111" s="187">
        <f t="shared" si="129"/>
        <v>0</v>
      </c>
      <c r="AR111" s="198">
        <f t="shared" si="130"/>
        <v>0</v>
      </c>
      <c r="AS111" s="410"/>
      <c r="AT111" s="187">
        <f t="shared" si="131"/>
        <v>0</v>
      </c>
      <c r="AU111" s="406">
        <f t="shared" si="132"/>
        <v>0</v>
      </c>
      <c r="AV111" s="406">
        <v>0</v>
      </c>
      <c r="AW111" s="408">
        <v>0</v>
      </c>
      <c r="AX111" s="411">
        <f t="shared" si="133"/>
        <v>0</v>
      </c>
      <c r="AY111" s="410"/>
      <c r="AZ111" s="407">
        <v>0</v>
      </c>
      <c r="BA111" s="406">
        <f t="shared" si="134"/>
        <v>0</v>
      </c>
      <c r="BB111" s="406">
        <v>0</v>
      </c>
      <c r="BC111" s="407">
        <v>0</v>
      </c>
      <c r="BD111" s="406">
        <f t="shared" si="135"/>
        <v>0</v>
      </c>
      <c r="BE111" s="406">
        <v>0</v>
      </c>
      <c r="BF111" s="187">
        <f t="shared" si="136"/>
        <v>0</v>
      </c>
      <c r="BG111" s="198">
        <f t="shared" si="137"/>
        <v>0</v>
      </c>
      <c r="BH111" s="198">
        <v>0</v>
      </c>
      <c r="BI111" s="199">
        <f t="shared" si="138"/>
        <v>0</v>
      </c>
      <c r="BJ111" s="735">
        <f t="shared" si="139"/>
        <v>0</v>
      </c>
      <c r="BK111" s="739">
        <v>0</v>
      </c>
      <c r="BL111" s="747">
        <v>0</v>
      </c>
      <c r="BM111" s="735">
        <f t="shared" si="140"/>
        <v>0</v>
      </c>
      <c r="BN111" s="739">
        <v>0</v>
      </c>
      <c r="BO111" s="747">
        <v>0</v>
      </c>
      <c r="BP111" s="735">
        <f t="shared" si="141"/>
        <v>0</v>
      </c>
      <c r="BQ111" s="739">
        <v>0</v>
      </c>
      <c r="BR111" s="407">
        <v>0</v>
      </c>
      <c r="BS111" s="735">
        <f t="shared" si="142"/>
        <v>0</v>
      </c>
      <c r="BT111" s="739">
        <v>0</v>
      </c>
      <c r="BU111" s="152">
        <f t="shared" si="143"/>
        <v>0</v>
      </c>
      <c r="BV111" s="200">
        <f t="shared" si="144"/>
        <v>0</v>
      </c>
      <c r="BW111" s="200">
        <v>0</v>
      </c>
      <c r="BX111" s="152">
        <f t="shared" si="145"/>
        <v>0</v>
      </c>
      <c r="BY111" s="242"/>
    </row>
    <row r="112" spans="2:77" ht="19.8" customHeight="1" thickBot="1" x14ac:dyDescent="0.3">
      <c r="B112" s="790" t="s">
        <v>74</v>
      </c>
      <c r="C112" s="794" t="s">
        <v>150</v>
      </c>
      <c r="D112" s="393" t="s">
        <v>151</v>
      </c>
      <c r="E112" s="202">
        <f t="shared" si="112"/>
        <v>0</v>
      </c>
      <c r="F112" s="42">
        <f t="shared" si="113"/>
        <v>0</v>
      </c>
      <c r="G112" s="40"/>
      <c r="H112" s="42">
        <f t="shared" si="114"/>
        <v>0</v>
      </c>
      <c r="I112" s="42">
        <f t="shared" si="115"/>
        <v>0</v>
      </c>
      <c r="J112" s="40"/>
      <c r="K112" s="42">
        <f t="shared" si="116"/>
        <v>0</v>
      </c>
      <c r="L112" s="43">
        <f t="shared" si="117"/>
        <v>0</v>
      </c>
      <c r="M112" s="40"/>
      <c r="N112" s="42">
        <f t="shared" si="118"/>
        <v>0</v>
      </c>
      <c r="O112" s="394">
        <f t="shared" si="119"/>
        <v>0</v>
      </c>
      <c r="P112" s="40"/>
      <c r="Q112" s="671">
        <f t="shared" si="120"/>
        <v>0</v>
      </c>
      <c r="R112" s="671">
        <v>0</v>
      </c>
      <c r="S112" s="672"/>
      <c r="T112" s="673">
        <f t="shared" si="121"/>
        <v>0</v>
      </c>
      <c r="U112" s="673">
        <v>0</v>
      </c>
      <c r="V112" s="674">
        <v>0</v>
      </c>
      <c r="W112" s="673">
        <f t="shared" si="122"/>
        <v>0</v>
      </c>
      <c r="X112" s="673">
        <v>0</v>
      </c>
      <c r="Y112" s="674">
        <v>0</v>
      </c>
      <c r="Z112" s="673">
        <f t="shared" si="123"/>
        <v>0</v>
      </c>
      <c r="AA112" s="673">
        <v>0</v>
      </c>
      <c r="AB112" s="674">
        <v>0</v>
      </c>
      <c r="AC112" s="673">
        <f t="shared" si="124"/>
        <v>0</v>
      </c>
      <c r="AD112" s="673">
        <v>0</v>
      </c>
      <c r="AE112" s="207">
        <f t="shared" si="125"/>
        <v>0</v>
      </c>
      <c r="AF112" s="396">
        <f t="shared" si="126"/>
        <v>0</v>
      </c>
      <c r="AG112" s="396">
        <v>0</v>
      </c>
      <c r="AH112" s="397">
        <v>0</v>
      </c>
      <c r="AI112" s="396">
        <f t="shared" si="127"/>
        <v>0</v>
      </c>
      <c r="AJ112" s="396">
        <v>0</v>
      </c>
      <c r="AK112" s="398">
        <v>0</v>
      </c>
      <c r="AL112" s="396">
        <f t="shared" si="128"/>
        <v>0</v>
      </c>
      <c r="AM112" s="396">
        <v>0</v>
      </c>
      <c r="AN112" s="397">
        <v>0</v>
      </c>
      <c r="AO112" s="415">
        <f t="shared" si="147"/>
        <v>0</v>
      </c>
      <c r="AP112" s="400"/>
      <c r="AQ112" s="207">
        <f t="shared" si="129"/>
        <v>0</v>
      </c>
      <c r="AR112" s="188">
        <f t="shared" si="130"/>
        <v>0</v>
      </c>
      <c r="AS112" s="400"/>
      <c r="AT112" s="207">
        <f t="shared" si="131"/>
        <v>0</v>
      </c>
      <c r="AU112" s="396">
        <f t="shared" si="132"/>
        <v>0</v>
      </c>
      <c r="AV112" s="396">
        <v>0</v>
      </c>
      <c r="AW112" s="398">
        <v>0</v>
      </c>
      <c r="AX112" s="401">
        <f t="shared" si="133"/>
        <v>0</v>
      </c>
      <c r="AY112" s="400"/>
      <c r="AZ112" s="397">
        <v>0</v>
      </c>
      <c r="BA112" s="396">
        <f t="shared" si="134"/>
        <v>0</v>
      </c>
      <c r="BB112" s="396">
        <v>0</v>
      </c>
      <c r="BC112" s="397">
        <v>0</v>
      </c>
      <c r="BD112" s="396">
        <f t="shared" si="135"/>
        <v>0</v>
      </c>
      <c r="BE112" s="396">
        <v>0</v>
      </c>
      <c r="BF112" s="207">
        <f t="shared" si="136"/>
        <v>0</v>
      </c>
      <c r="BG112" s="188">
        <f t="shared" si="137"/>
        <v>0</v>
      </c>
      <c r="BH112" s="188">
        <v>0</v>
      </c>
      <c r="BI112" s="207">
        <f t="shared" si="138"/>
        <v>0</v>
      </c>
      <c r="BJ112" s="734">
        <f t="shared" si="139"/>
        <v>0</v>
      </c>
      <c r="BK112" s="738">
        <v>0</v>
      </c>
      <c r="BL112" s="746">
        <v>0</v>
      </c>
      <c r="BM112" s="734">
        <f t="shared" si="140"/>
        <v>0</v>
      </c>
      <c r="BN112" s="738">
        <v>0</v>
      </c>
      <c r="BO112" s="746">
        <v>0</v>
      </c>
      <c r="BP112" s="734">
        <f t="shared" si="141"/>
        <v>0</v>
      </c>
      <c r="BQ112" s="738">
        <v>0</v>
      </c>
      <c r="BR112" s="397">
        <v>0</v>
      </c>
      <c r="BS112" s="734">
        <f t="shared" si="142"/>
        <v>0</v>
      </c>
      <c r="BT112" s="738">
        <v>0</v>
      </c>
      <c r="BU112" s="51">
        <f t="shared" si="143"/>
        <v>0</v>
      </c>
      <c r="BV112" s="225">
        <f t="shared" si="144"/>
        <v>0</v>
      </c>
      <c r="BW112" s="225">
        <v>0</v>
      </c>
      <c r="BX112" s="51">
        <f t="shared" si="145"/>
        <v>0</v>
      </c>
      <c r="BY112" s="242"/>
    </row>
    <row r="113" spans="2:77" ht="19.8" customHeight="1" thickBot="1" x14ac:dyDescent="0.3">
      <c r="B113" s="784"/>
      <c r="C113" s="795"/>
      <c r="D113" s="402" t="s">
        <v>32</v>
      </c>
      <c r="E113" s="403">
        <f t="shared" si="112"/>
        <v>0</v>
      </c>
      <c r="F113" s="244">
        <f t="shared" si="113"/>
        <v>0</v>
      </c>
      <c r="G113" s="108"/>
      <c r="H113" s="110">
        <f t="shared" si="114"/>
        <v>0</v>
      </c>
      <c r="I113" s="110">
        <f t="shared" si="115"/>
        <v>0</v>
      </c>
      <c r="J113" s="108"/>
      <c r="K113" s="110">
        <f t="shared" si="116"/>
        <v>0</v>
      </c>
      <c r="L113" s="111">
        <f t="shared" si="117"/>
        <v>0</v>
      </c>
      <c r="M113" s="108"/>
      <c r="N113" s="110">
        <f t="shared" si="118"/>
        <v>0</v>
      </c>
      <c r="O113" s="404">
        <f t="shared" si="119"/>
        <v>0</v>
      </c>
      <c r="P113" s="108"/>
      <c r="Q113" s="675">
        <f t="shared" si="120"/>
        <v>0</v>
      </c>
      <c r="R113" s="675">
        <v>0</v>
      </c>
      <c r="S113" s="676"/>
      <c r="T113" s="677">
        <f t="shared" si="121"/>
        <v>0</v>
      </c>
      <c r="U113" s="677">
        <v>0</v>
      </c>
      <c r="V113" s="678">
        <v>0</v>
      </c>
      <c r="W113" s="677">
        <f t="shared" si="122"/>
        <v>0</v>
      </c>
      <c r="X113" s="677">
        <v>0</v>
      </c>
      <c r="Y113" s="678">
        <v>0</v>
      </c>
      <c r="Z113" s="677">
        <f t="shared" si="123"/>
        <v>0</v>
      </c>
      <c r="AA113" s="677">
        <v>0</v>
      </c>
      <c r="AB113" s="678">
        <v>0</v>
      </c>
      <c r="AC113" s="677">
        <f t="shared" si="124"/>
        <v>0</v>
      </c>
      <c r="AD113" s="677">
        <v>0</v>
      </c>
      <c r="AE113" s="187">
        <f t="shared" si="125"/>
        <v>0</v>
      </c>
      <c r="AF113" s="406">
        <f t="shared" si="126"/>
        <v>0</v>
      </c>
      <c r="AG113" s="406">
        <v>0</v>
      </c>
      <c r="AH113" s="407">
        <v>0</v>
      </c>
      <c r="AI113" s="406">
        <f t="shared" si="127"/>
        <v>0</v>
      </c>
      <c r="AJ113" s="406">
        <v>0</v>
      </c>
      <c r="AK113" s="408">
        <v>0</v>
      </c>
      <c r="AL113" s="406">
        <f t="shared" si="128"/>
        <v>0</v>
      </c>
      <c r="AM113" s="406">
        <v>0</v>
      </c>
      <c r="AN113" s="407">
        <v>0</v>
      </c>
      <c r="AO113" s="419">
        <f t="shared" si="147"/>
        <v>0</v>
      </c>
      <c r="AP113" s="410"/>
      <c r="AQ113" s="187">
        <f t="shared" si="129"/>
        <v>0</v>
      </c>
      <c r="AR113" s="198">
        <f t="shared" si="130"/>
        <v>0</v>
      </c>
      <c r="AS113" s="410"/>
      <c r="AT113" s="187">
        <f t="shared" si="131"/>
        <v>0</v>
      </c>
      <c r="AU113" s="406">
        <f t="shared" si="132"/>
        <v>0</v>
      </c>
      <c r="AV113" s="406">
        <v>0</v>
      </c>
      <c r="AW113" s="408">
        <v>0</v>
      </c>
      <c r="AX113" s="411">
        <f t="shared" si="133"/>
        <v>0</v>
      </c>
      <c r="AY113" s="410"/>
      <c r="AZ113" s="407">
        <v>0</v>
      </c>
      <c r="BA113" s="406">
        <f t="shared" si="134"/>
        <v>0</v>
      </c>
      <c r="BB113" s="406">
        <v>0</v>
      </c>
      <c r="BC113" s="407">
        <v>0</v>
      </c>
      <c r="BD113" s="406">
        <f t="shared" si="135"/>
        <v>0</v>
      </c>
      <c r="BE113" s="406">
        <v>0</v>
      </c>
      <c r="BF113" s="187">
        <f t="shared" si="136"/>
        <v>0</v>
      </c>
      <c r="BG113" s="198">
        <f t="shared" si="137"/>
        <v>0</v>
      </c>
      <c r="BH113" s="198">
        <v>0</v>
      </c>
      <c r="BI113" s="197">
        <f t="shared" si="138"/>
        <v>0</v>
      </c>
      <c r="BJ113" s="735">
        <f t="shared" si="139"/>
        <v>0</v>
      </c>
      <c r="BK113" s="739">
        <v>0</v>
      </c>
      <c r="BL113" s="747">
        <v>0</v>
      </c>
      <c r="BM113" s="735">
        <f t="shared" si="140"/>
        <v>0</v>
      </c>
      <c r="BN113" s="739">
        <v>0</v>
      </c>
      <c r="BO113" s="747">
        <v>0</v>
      </c>
      <c r="BP113" s="735">
        <f t="shared" si="141"/>
        <v>0</v>
      </c>
      <c r="BQ113" s="739">
        <v>0</v>
      </c>
      <c r="BR113" s="407">
        <v>0</v>
      </c>
      <c r="BS113" s="735">
        <f t="shared" si="142"/>
        <v>0</v>
      </c>
      <c r="BT113" s="739">
        <v>0</v>
      </c>
      <c r="BU113" s="152">
        <f t="shared" si="143"/>
        <v>0</v>
      </c>
      <c r="BV113" s="200">
        <f t="shared" si="144"/>
        <v>0</v>
      </c>
      <c r="BW113" s="200">
        <v>0</v>
      </c>
      <c r="BX113" s="152">
        <f t="shared" si="145"/>
        <v>0</v>
      </c>
      <c r="BY113" s="242"/>
    </row>
    <row r="114" spans="2:77" ht="30.75" customHeight="1" x14ac:dyDescent="0.25">
      <c r="B114" s="423" t="s">
        <v>77</v>
      </c>
      <c r="C114" s="424" t="s">
        <v>152</v>
      </c>
      <c r="D114" s="393" t="s">
        <v>32</v>
      </c>
      <c r="E114" s="202">
        <f t="shared" si="112"/>
        <v>0</v>
      </c>
      <c r="F114" s="42">
        <f t="shared" si="113"/>
        <v>0</v>
      </c>
      <c r="G114" s="242"/>
      <c r="H114" s="42">
        <f t="shared" si="114"/>
        <v>0</v>
      </c>
      <c r="I114" s="42">
        <f t="shared" si="115"/>
        <v>0</v>
      </c>
      <c r="J114" s="242"/>
      <c r="K114" s="42">
        <f t="shared" si="116"/>
        <v>0</v>
      </c>
      <c r="L114" s="43">
        <f t="shared" si="117"/>
        <v>0</v>
      </c>
      <c r="M114" s="242"/>
      <c r="N114" s="42">
        <f t="shared" si="118"/>
        <v>0</v>
      </c>
      <c r="O114" s="394">
        <f t="shared" si="119"/>
        <v>0</v>
      </c>
      <c r="P114" s="242"/>
      <c r="Q114" s="671">
        <f t="shared" si="120"/>
        <v>0</v>
      </c>
      <c r="R114" s="671">
        <v>0</v>
      </c>
      <c r="S114" s="672"/>
      <c r="T114" s="673">
        <f t="shared" si="121"/>
        <v>0</v>
      </c>
      <c r="U114" s="673">
        <v>0</v>
      </c>
      <c r="V114" s="674">
        <v>0</v>
      </c>
      <c r="W114" s="673">
        <f t="shared" si="122"/>
        <v>0</v>
      </c>
      <c r="X114" s="673">
        <v>0</v>
      </c>
      <c r="Y114" s="674">
        <v>0</v>
      </c>
      <c r="Z114" s="673">
        <f t="shared" si="123"/>
        <v>0</v>
      </c>
      <c r="AA114" s="673">
        <v>0</v>
      </c>
      <c r="AB114" s="674">
        <v>0</v>
      </c>
      <c r="AC114" s="673">
        <f t="shared" si="124"/>
        <v>0</v>
      </c>
      <c r="AD114" s="673">
        <v>0</v>
      </c>
      <c r="AE114" s="207">
        <f t="shared" si="125"/>
        <v>0</v>
      </c>
      <c r="AF114" s="396">
        <f t="shared" si="126"/>
        <v>0</v>
      </c>
      <c r="AG114" s="396">
        <v>0</v>
      </c>
      <c r="AH114" s="397">
        <v>0</v>
      </c>
      <c r="AI114" s="396">
        <f t="shared" si="127"/>
        <v>0</v>
      </c>
      <c r="AJ114" s="396">
        <v>0</v>
      </c>
      <c r="AK114" s="398">
        <v>0</v>
      </c>
      <c r="AL114" s="396">
        <f t="shared" si="128"/>
        <v>0</v>
      </c>
      <c r="AM114" s="396">
        <v>0</v>
      </c>
      <c r="AN114" s="397">
        <v>0</v>
      </c>
      <c r="AO114" s="425">
        <f t="shared" si="147"/>
        <v>0</v>
      </c>
      <c r="AP114" s="400"/>
      <c r="AQ114" s="207">
        <f t="shared" si="129"/>
        <v>0</v>
      </c>
      <c r="AR114" s="223">
        <f t="shared" si="130"/>
        <v>0</v>
      </c>
      <c r="AS114" s="400"/>
      <c r="AT114" s="207">
        <f t="shared" si="131"/>
        <v>0</v>
      </c>
      <c r="AU114" s="396">
        <f t="shared" si="132"/>
        <v>0</v>
      </c>
      <c r="AV114" s="396">
        <v>0</v>
      </c>
      <c r="AW114" s="398">
        <v>0</v>
      </c>
      <c r="AX114" s="401">
        <f t="shared" si="133"/>
        <v>0</v>
      </c>
      <c r="AY114" s="400"/>
      <c r="AZ114" s="397">
        <v>0</v>
      </c>
      <c r="BA114" s="396">
        <f t="shared" si="134"/>
        <v>0</v>
      </c>
      <c r="BB114" s="396">
        <v>0</v>
      </c>
      <c r="BC114" s="397">
        <v>0</v>
      </c>
      <c r="BD114" s="396">
        <f t="shared" si="135"/>
        <v>0</v>
      </c>
      <c r="BE114" s="396">
        <v>0</v>
      </c>
      <c r="BF114" s="207">
        <f t="shared" si="136"/>
        <v>0</v>
      </c>
      <c r="BG114" s="223">
        <f t="shared" si="137"/>
        <v>0</v>
      </c>
      <c r="BH114" s="223">
        <v>0</v>
      </c>
      <c r="BI114" s="207">
        <f t="shared" si="138"/>
        <v>0</v>
      </c>
      <c r="BJ114" s="734">
        <f t="shared" si="139"/>
        <v>0</v>
      </c>
      <c r="BK114" s="738">
        <v>0</v>
      </c>
      <c r="BL114" s="746">
        <v>0</v>
      </c>
      <c r="BM114" s="734">
        <f t="shared" si="140"/>
        <v>0</v>
      </c>
      <c r="BN114" s="738">
        <v>0</v>
      </c>
      <c r="BO114" s="746">
        <v>0</v>
      </c>
      <c r="BP114" s="734">
        <f t="shared" si="141"/>
        <v>0</v>
      </c>
      <c r="BQ114" s="738">
        <v>0</v>
      </c>
      <c r="BR114" s="397">
        <v>0</v>
      </c>
      <c r="BS114" s="734">
        <f t="shared" si="142"/>
        <v>0</v>
      </c>
      <c r="BT114" s="738">
        <v>0</v>
      </c>
      <c r="BU114" s="51">
        <f t="shared" si="143"/>
        <v>0</v>
      </c>
      <c r="BV114" s="225">
        <f t="shared" si="144"/>
        <v>0</v>
      </c>
      <c r="BW114" s="225">
        <v>0</v>
      </c>
      <c r="BX114" s="51">
        <f t="shared" si="145"/>
        <v>0</v>
      </c>
      <c r="BY114" s="242"/>
    </row>
    <row r="115" spans="2:77" ht="19.2" customHeight="1" thickBot="1" x14ac:dyDescent="0.3">
      <c r="B115" s="426" t="s">
        <v>153</v>
      </c>
      <c r="C115" s="427" t="s">
        <v>154</v>
      </c>
      <c r="D115" s="412" t="s">
        <v>32</v>
      </c>
      <c r="E115" s="403">
        <f t="shared" si="112"/>
        <v>0</v>
      </c>
      <c r="F115" s="244">
        <f t="shared" si="113"/>
        <v>0</v>
      </c>
      <c r="G115" s="108"/>
      <c r="H115" s="110">
        <f t="shared" si="114"/>
        <v>0</v>
      </c>
      <c r="I115" s="110">
        <f t="shared" si="115"/>
        <v>0</v>
      </c>
      <c r="J115" s="108"/>
      <c r="K115" s="110">
        <f t="shared" si="116"/>
        <v>0</v>
      </c>
      <c r="L115" s="111">
        <f t="shared" si="117"/>
        <v>0</v>
      </c>
      <c r="M115" s="108"/>
      <c r="N115" s="110">
        <f t="shared" si="118"/>
        <v>0</v>
      </c>
      <c r="O115" s="404">
        <f t="shared" si="119"/>
        <v>0</v>
      </c>
      <c r="P115" s="108"/>
      <c r="Q115" s="675">
        <f t="shared" si="120"/>
        <v>0</v>
      </c>
      <c r="R115" s="675">
        <v>0</v>
      </c>
      <c r="S115" s="676"/>
      <c r="T115" s="677">
        <f t="shared" si="121"/>
        <v>0</v>
      </c>
      <c r="U115" s="677">
        <v>0</v>
      </c>
      <c r="V115" s="678"/>
      <c r="W115" s="677">
        <f t="shared" si="122"/>
        <v>0</v>
      </c>
      <c r="X115" s="677">
        <v>0</v>
      </c>
      <c r="Y115" s="678"/>
      <c r="Z115" s="677">
        <f t="shared" si="123"/>
        <v>0</v>
      </c>
      <c r="AA115" s="677">
        <v>0</v>
      </c>
      <c r="AB115" s="678"/>
      <c r="AC115" s="677">
        <f t="shared" si="124"/>
        <v>0</v>
      </c>
      <c r="AD115" s="677">
        <v>0</v>
      </c>
      <c r="AE115" s="187">
        <f t="shared" si="125"/>
        <v>0</v>
      </c>
      <c r="AF115" s="406">
        <f t="shared" si="126"/>
        <v>0</v>
      </c>
      <c r="AG115" s="406">
        <v>0</v>
      </c>
      <c r="AH115" s="407"/>
      <c r="AI115" s="406">
        <f t="shared" si="127"/>
        <v>0</v>
      </c>
      <c r="AJ115" s="406">
        <v>0</v>
      </c>
      <c r="AK115" s="408"/>
      <c r="AL115" s="406">
        <f t="shared" si="128"/>
        <v>0</v>
      </c>
      <c r="AM115" s="406">
        <v>0</v>
      </c>
      <c r="AN115" s="407"/>
      <c r="AO115" s="419">
        <f t="shared" si="147"/>
        <v>0</v>
      </c>
      <c r="AP115" s="428"/>
      <c r="AQ115" s="187">
        <f t="shared" si="129"/>
        <v>0</v>
      </c>
      <c r="AR115" s="198">
        <f t="shared" si="130"/>
        <v>0</v>
      </c>
      <c r="AS115" s="428"/>
      <c r="AT115" s="187">
        <f t="shared" si="131"/>
        <v>0</v>
      </c>
      <c r="AU115" s="406">
        <f t="shared" si="132"/>
        <v>0</v>
      </c>
      <c r="AV115" s="406">
        <v>0</v>
      </c>
      <c r="AW115" s="408"/>
      <c r="AX115" s="411">
        <f t="shared" si="133"/>
        <v>0</v>
      </c>
      <c r="AY115" s="428"/>
      <c r="AZ115" s="407"/>
      <c r="BA115" s="406">
        <f t="shared" si="134"/>
        <v>0</v>
      </c>
      <c r="BB115" s="406">
        <v>0</v>
      </c>
      <c r="BC115" s="407"/>
      <c r="BD115" s="406">
        <f t="shared" si="135"/>
        <v>0</v>
      </c>
      <c r="BE115" s="406">
        <v>0</v>
      </c>
      <c r="BF115" s="187">
        <f t="shared" si="136"/>
        <v>0</v>
      </c>
      <c r="BG115" s="198">
        <f t="shared" si="137"/>
        <v>0</v>
      </c>
      <c r="BH115" s="198">
        <v>0</v>
      </c>
      <c r="BI115" s="199">
        <f t="shared" si="138"/>
        <v>0</v>
      </c>
      <c r="BJ115" s="735">
        <f t="shared" si="139"/>
        <v>0</v>
      </c>
      <c r="BK115" s="739">
        <v>0</v>
      </c>
      <c r="BL115" s="747"/>
      <c r="BM115" s="735">
        <f t="shared" si="140"/>
        <v>0</v>
      </c>
      <c r="BN115" s="739">
        <v>0</v>
      </c>
      <c r="BO115" s="747"/>
      <c r="BP115" s="735">
        <f t="shared" si="141"/>
        <v>0</v>
      </c>
      <c r="BQ115" s="739">
        <v>0</v>
      </c>
      <c r="BR115" s="407"/>
      <c r="BS115" s="735">
        <f t="shared" si="142"/>
        <v>0</v>
      </c>
      <c r="BT115" s="739">
        <v>0</v>
      </c>
      <c r="BU115" s="152">
        <f t="shared" si="143"/>
        <v>0</v>
      </c>
      <c r="BV115" s="200">
        <f t="shared" si="144"/>
        <v>0</v>
      </c>
      <c r="BW115" s="200">
        <v>0</v>
      </c>
      <c r="BX115" s="152">
        <f t="shared" si="145"/>
        <v>0</v>
      </c>
      <c r="BY115" s="108"/>
    </row>
    <row r="116" spans="2:77" ht="19.2" customHeight="1" thickBot="1" x14ac:dyDescent="0.3">
      <c r="B116" s="429" t="s">
        <v>79</v>
      </c>
      <c r="C116" s="430" t="s">
        <v>155</v>
      </c>
      <c r="D116" s="431" t="s">
        <v>32</v>
      </c>
      <c r="E116" s="330">
        <f t="shared" si="112"/>
        <v>405</v>
      </c>
      <c r="F116" s="342">
        <f t="shared" si="113"/>
        <v>99.578999999999994</v>
      </c>
      <c r="G116" s="236">
        <f>F116/E116</f>
        <v>0.24587407407407405</v>
      </c>
      <c r="H116" s="342">
        <f t="shared" si="114"/>
        <v>99.578999999999994</v>
      </c>
      <c r="I116" s="342">
        <f t="shared" si="115"/>
        <v>199.15799999999999</v>
      </c>
      <c r="J116" s="236">
        <f>I116/E116</f>
        <v>0.4917481481481481</v>
      </c>
      <c r="K116" s="342">
        <f t="shared" si="116"/>
        <v>99.58</v>
      </c>
      <c r="L116" s="382">
        <f t="shared" si="117"/>
        <v>298.738</v>
      </c>
      <c r="M116" s="236">
        <f>L116/E116</f>
        <v>0.73762469135802466</v>
      </c>
      <c r="N116" s="342">
        <f t="shared" si="118"/>
        <v>97.576999999999998</v>
      </c>
      <c r="O116" s="432">
        <f t="shared" si="119"/>
        <v>396.315</v>
      </c>
      <c r="P116" s="236">
        <f>O116/E116</f>
        <v>0.97855555555555551</v>
      </c>
      <c r="Q116" s="679">
        <f t="shared" si="120"/>
        <v>405</v>
      </c>
      <c r="R116" s="679">
        <v>0</v>
      </c>
      <c r="S116" s="680">
        <v>405</v>
      </c>
      <c r="T116" s="603">
        <f t="shared" si="121"/>
        <v>33.192999999999998</v>
      </c>
      <c r="U116" s="603">
        <v>0</v>
      </c>
      <c r="V116" s="681">
        <v>33.192999999999998</v>
      </c>
      <c r="W116" s="603">
        <f t="shared" si="122"/>
        <v>33.192999999999998</v>
      </c>
      <c r="X116" s="603">
        <v>0</v>
      </c>
      <c r="Y116" s="681">
        <v>33.192999999999998</v>
      </c>
      <c r="Z116" s="603">
        <f t="shared" si="123"/>
        <v>33.192999999999998</v>
      </c>
      <c r="AA116" s="603">
        <v>0</v>
      </c>
      <c r="AB116" s="681">
        <v>33.192999999999998</v>
      </c>
      <c r="AC116" s="603">
        <f t="shared" si="124"/>
        <v>99.578999999999994</v>
      </c>
      <c r="AD116" s="603">
        <v>0</v>
      </c>
      <c r="AE116" s="208">
        <f t="shared" si="125"/>
        <v>99.578999999999994</v>
      </c>
      <c r="AF116" s="603">
        <f t="shared" si="126"/>
        <v>33.192999999999998</v>
      </c>
      <c r="AG116" s="603">
        <v>0</v>
      </c>
      <c r="AH116" s="681">
        <v>33.192999999999998</v>
      </c>
      <c r="AI116" s="719">
        <f t="shared" si="127"/>
        <v>33.192999999999998</v>
      </c>
      <c r="AJ116" s="719">
        <v>0</v>
      </c>
      <c r="AK116" s="720">
        <v>33.192999999999998</v>
      </c>
      <c r="AL116" s="719">
        <f t="shared" si="128"/>
        <v>33.192999999999998</v>
      </c>
      <c r="AM116" s="719">
        <v>0</v>
      </c>
      <c r="AN116" s="435">
        <v>33.192999999999998</v>
      </c>
      <c r="AO116" s="437">
        <f t="shared" si="147"/>
        <v>99.578999999999994</v>
      </c>
      <c r="AP116" s="438"/>
      <c r="AQ116" s="208">
        <f t="shared" si="129"/>
        <v>99.578999999999994</v>
      </c>
      <c r="AR116" s="437">
        <f t="shared" si="130"/>
        <v>199.15799999999999</v>
      </c>
      <c r="AS116" s="438"/>
      <c r="AT116" s="207">
        <f t="shared" si="131"/>
        <v>199.15799999999999</v>
      </c>
      <c r="AU116" s="434">
        <f t="shared" si="132"/>
        <v>33.192999999999998</v>
      </c>
      <c r="AV116" s="434">
        <v>0</v>
      </c>
      <c r="AW116" s="436">
        <v>33.192999999999998</v>
      </c>
      <c r="AX116" s="437">
        <f>AY116+AZ116</f>
        <v>33.192999999999998</v>
      </c>
      <c r="AY116" s="438"/>
      <c r="AZ116" s="435">
        <v>33.192999999999998</v>
      </c>
      <c r="BA116" s="434">
        <f t="shared" si="134"/>
        <v>33.194000000000003</v>
      </c>
      <c r="BB116" s="434">
        <v>0</v>
      </c>
      <c r="BC116" s="435">
        <v>33.194000000000003</v>
      </c>
      <c r="BD116" s="434">
        <f t="shared" si="135"/>
        <v>99.58</v>
      </c>
      <c r="BE116" s="434">
        <v>0</v>
      </c>
      <c r="BF116" s="208">
        <f t="shared" si="136"/>
        <v>99.58</v>
      </c>
      <c r="BG116" s="437">
        <f t="shared" si="137"/>
        <v>298.738</v>
      </c>
      <c r="BH116" s="438"/>
      <c r="BI116" s="346">
        <f t="shared" si="138"/>
        <v>298.738</v>
      </c>
      <c r="BJ116" s="736">
        <f t="shared" si="139"/>
        <v>33.19</v>
      </c>
      <c r="BK116" s="740">
        <v>0</v>
      </c>
      <c r="BL116" s="748">
        <v>33.19</v>
      </c>
      <c r="BM116" s="736">
        <f t="shared" si="140"/>
        <v>31.193999999999999</v>
      </c>
      <c r="BN116" s="740">
        <v>0</v>
      </c>
      <c r="BO116" s="748">
        <v>31.193999999999999</v>
      </c>
      <c r="BP116" s="736">
        <f t="shared" si="141"/>
        <v>33.192999999999998</v>
      </c>
      <c r="BQ116" s="740">
        <v>0</v>
      </c>
      <c r="BR116" s="435">
        <v>33.192999999999998</v>
      </c>
      <c r="BS116" s="736">
        <f t="shared" si="142"/>
        <v>97.576999999999998</v>
      </c>
      <c r="BT116" s="740">
        <v>0</v>
      </c>
      <c r="BU116" s="439">
        <f t="shared" si="143"/>
        <v>97.576999999999998</v>
      </c>
      <c r="BV116" s="437">
        <f t="shared" si="144"/>
        <v>396.315</v>
      </c>
      <c r="BW116" s="438"/>
      <c r="BX116" s="51">
        <f t="shared" si="145"/>
        <v>396.315</v>
      </c>
      <c r="BY116" s="236">
        <f>BV116/Q116</f>
        <v>0.97855555555555551</v>
      </c>
    </row>
    <row r="117" spans="2:77" ht="30.75" customHeight="1" x14ac:dyDescent="0.25">
      <c r="B117" s="440" t="s">
        <v>81</v>
      </c>
      <c r="C117" s="615" t="s">
        <v>156</v>
      </c>
      <c r="D117" s="442" t="s">
        <v>32</v>
      </c>
      <c r="E117" s="202">
        <f t="shared" si="112"/>
        <v>4443</v>
      </c>
      <c r="F117" s="42">
        <f t="shared" si="113"/>
        <v>1414.13</v>
      </c>
      <c r="G117" s="40">
        <f>F117/E117</f>
        <v>0.31828269187485936</v>
      </c>
      <c r="H117" s="42">
        <f t="shared" si="114"/>
        <v>1282.355</v>
      </c>
      <c r="I117" s="42">
        <f t="shared" si="115"/>
        <v>2696.4850000000001</v>
      </c>
      <c r="J117" s="40">
        <f>I117/E117</f>
        <v>0.60690636957011035</v>
      </c>
      <c r="K117" s="42">
        <f t="shared" si="116"/>
        <v>1493.7049999999999</v>
      </c>
      <c r="L117" s="43">
        <f t="shared" si="117"/>
        <v>4190.1900000000005</v>
      </c>
      <c r="M117" s="40">
        <f>L117/E117</f>
        <v>0.94309925725860921</v>
      </c>
      <c r="N117" s="42">
        <f t="shared" si="118"/>
        <v>1462.8879999999999</v>
      </c>
      <c r="O117" s="394">
        <f t="shared" si="119"/>
        <v>5653.0780000000004</v>
      </c>
      <c r="P117" s="40">
        <f>O117/E117</f>
        <v>1.2723560657213595</v>
      </c>
      <c r="Q117" s="682">
        <f t="shared" si="120"/>
        <v>4443</v>
      </c>
      <c r="R117" s="683">
        <v>0</v>
      </c>
      <c r="S117" s="684">
        <v>4443</v>
      </c>
      <c r="T117" s="604">
        <f t="shared" si="121"/>
        <v>427.58699999999999</v>
      </c>
      <c r="U117" s="685">
        <v>0</v>
      </c>
      <c r="V117" s="686">
        <v>427.58699999999999</v>
      </c>
      <c r="W117" s="604">
        <f t="shared" si="122"/>
        <v>572.11500000000001</v>
      </c>
      <c r="X117" s="685">
        <v>0</v>
      </c>
      <c r="Y117" s="686">
        <v>572.11500000000001</v>
      </c>
      <c r="Z117" s="604">
        <f t="shared" si="123"/>
        <v>414.428</v>
      </c>
      <c r="AA117" s="685">
        <v>0</v>
      </c>
      <c r="AB117" s="686">
        <v>414.428</v>
      </c>
      <c r="AC117" s="604">
        <f t="shared" si="124"/>
        <v>1414.13</v>
      </c>
      <c r="AD117" s="685">
        <v>0</v>
      </c>
      <c r="AE117" s="207">
        <f t="shared" si="125"/>
        <v>1414.13</v>
      </c>
      <c r="AF117" s="604">
        <f t="shared" si="126"/>
        <v>416.315</v>
      </c>
      <c r="AG117" s="685">
        <v>0</v>
      </c>
      <c r="AH117" s="686">
        <v>416.315</v>
      </c>
      <c r="AI117" s="721">
        <f t="shared" si="127"/>
        <v>421.97</v>
      </c>
      <c r="AJ117" s="722">
        <v>0</v>
      </c>
      <c r="AK117" s="723">
        <v>421.97</v>
      </c>
      <c r="AL117" s="721">
        <f t="shared" si="128"/>
        <v>444.07</v>
      </c>
      <c r="AM117" s="722">
        <v>0</v>
      </c>
      <c r="AN117" s="447">
        <v>444.07</v>
      </c>
      <c r="AO117" s="450">
        <f t="shared" si="147"/>
        <v>1282.355</v>
      </c>
      <c r="AP117" s="399"/>
      <c r="AQ117" s="207">
        <f t="shared" si="129"/>
        <v>1282.355</v>
      </c>
      <c r="AR117" s="450">
        <f t="shared" si="130"/>
        <v>2696.4850000000001</v>
      </c>
      <c r="AS117" s="400"/>
      <c r="AT117" s="207">
        <f t="shared" si="131"/>
        <v>2696.4850000000001</v>
      </c>
      <c r="AU117" s="604">
        <f t="shared" si="132"/>
        <v>495.91899999999998</v>
      </c>
      <c r="AV117" s="685">
        <v>0</v>
      </c>
      <c r="AW117" s="723">
        <v>495.91899999999998</v>
      </c>
      <c r="AX117" s="450">
        <f>AY117+AZ117</f>
        <v>497.95</v>
      </c>
      <c r="AY117" s="400"/>
      <c r="AZ117" s="447">
        <v>497.95</v>
      </c>
      <c r="BA117" s="604">
        <f t="shared" si="134"/>
        <v>499.83600000000001</v>
      </c>
      <c r="BB117" s="685">
        <v>0</v>
      </c>
      <c r="BC117" s="447">
        <v>499.83600000000001</v>
      </c>
      <c r="BD117" s="604">
        <f t="shared" si="135"/>
        <v>1493.7049999999999</v>
      </c>
      <c r="BE117" s="685">
        <v>0</v>
      </c>
      <c r="BF117" s="207">
        <f t="shared" si="136"/>
        <v>1493.7049999999999</v>
      </c>
      <c r="BG117" s="450">
        <f t="shared" si="137"/>
        <v>4190.1900000000005</v>
      </c>
      <c r="BH117" s="400"/>
      <c r="BI117" s="207">
        <f t="shared" si="138"/>
        <v>4190.1900000000005</v>
      </c>
      <c r="BJ117" s="737">
        <f t="shared" si="139"/>
        <v>469.69</v>
      </c>
      <c r="BK117" s="741">
        <v>0</v>
      </c>
      <c r="BL117" s="749">
        <v>469.69</v>
      </c>
      <c r="BM117" s="737">
        <f t="shared" si="140"/>
        <v>495.94900000000001</v>
      </c>
      <c r="BN117" s="741">
        <v>0</v>
      </c>
      <c r="BO117" s="749">
        <v>495.94900000000001</v>
      </c>
      <c r="BP117" s="737">
        <f t="shared" si="141"/>
        <v>497.24900000000002</v>
      </c>
      <c r="BQ117" s="741">
        <v>0</v>
      </c>
      <c r="BR117" s="447">
        <v>497.24900000000002</v>
      </c>
      <c r="BS117" s="737">
        <f t="shared" si="142"/>
        <v>1462.8879999999999</v>
      </c>
      <c r="BT117" s="741">
        <v>0</v>
      </c>
      <c r="BU117" s="51">
        <f t="shared" si="143"/>
        <v>1462.8879999999999</v>
      </c>
      <c r="BV117" s="450">
        <f t="shared" si="144"/>
        <v>5653.0780000000004</v>
      </c>
      <c r="BW117" s="400"/>
      <c r="BX117" s="51">
        <f t="shared" si="145"/>
        <v>5653.0780000000004</v>
      </c>
      <c r="BY117" s="242">
        <f>BV117/Q117</f>
        <v>1.2723560657213595</v>
      </c>
    </row>
    <row r="118" spans="2:77" ht="20.399999999999999" customHeight="1" x14ac:dyDescent="0.25">
      <c r="B118" s="451" t="s">
        <v>157</v>
      </c>
      <c r="C118" s="452" t="s">
        <v>158</v>
      </c>
      <c r="D118" s="453" t="s">
        <v>146</v>
      </c>
      <c r="E118" s="454">
        <f t="shared" si="112"/>
        <v>0</v>
      </c>
      <c r="F118" s="61">
        <f t="shared" si="113"/>
        <v>0</v>
      </c>
      <c r="G118" s="59"/>
      <c r="H118" s="61">
        <f t="shared" si="114"/>
        <v>0</v>
      </c>
      <c r="I118" s="61">
        <f t="shared" si="115"/>
        <v>0</v>
      </c>
      <c r="J118" s="59"/>
      <c r="K118" s="61">
        <f t="shared" si="116"/>
        <v>0</v>
      </c>
      <c r="L118" s="62">
        <f t="shared" si="117"/>
        <v>0</v>
      </c>
      <c r="M118" s="59"/>
      <c r="N118" s="61">
        <f t="shared" si="118"/>
        <v>0</v>
      </c>
      <c r="O118" s="455">
        <f t="shared" si="119"/>
        <v>0</v>
      </c>
      <c r="P118" s="59"/>
      <c r="Q118" s="687"/>
      <c r="R118" s="687"/>
      <c r="S118" s="688"/>
      <c r="T118" s="689"/>
      <c r="U118" s="689"/>
      <c r="V118" s="690"/>
      <c r="W118" s="689"/>
      <c r="X118" s="689"/>
      <c r="Y118" s="690"/>
      <c r="Z118" s="689"/>
      <c r="AA118" s="689"/>
      <c r="AB118" s="690"/>
      <c r="AC118" s="460"/>
      <c r="AD118" s="460"/>
      <c r="AE118" s="181">
        <f t="shared" si="125"/>
        <v>0</v>
      </c>
      <c r="AF118" s="460"/>
      <c r="AG118" s="461"/>
      <c r="AH118" s="458"/>
      <c r="AI118" s="460"/>
      <c r="AJ118" s="461"/>
      <c r="AK118" s="459"/>
      <c r="AL118" s="460"/>
      <c r="AM118" s="461"/>
      <c r="AN118" s="458"/>
      <c r="AO118" s="460"/>
      <c r="AP118" s="460"/>
      <c r="AQ118" s="181">
        <f t="shared" si="129"/>
        <v>0</v>
      </c>
      <c r="AR118" s="460"/>
      <c r="AS118" s="461"/>
      <c r="AT118" s="463"/>
      <c r="AU118" s="460"/>
      <c r="AV118" s="461"/>
      <c r="AW118" s="459"/>
      <c r="AX118" s="460"/>
      <c r="AY118" s="461"/>
      <c r="AZ118" s="458"/>
      <c r="BA118" s="460"/>
      <c r="BB118" s="461"/>
      <c r="BC118" s="458"/>
      <c r="BD118" s="460"/>
      <c r="BE118" s="460"/>
      <c r="BF118" s="181">
        <f t="shared" si="136"/>
        <v>0</v>
      </c>
      <c r="BG118" s="460"/>
      <c r="BH118" s="461"/>
      <c r="BI118" s="464"/>
      <c r="BJ118" s="460"/>
      <c r="BK118" s="461"/>
      <c r="BL118" s="750"/>
      <c r="BM118" s="460"/>
      <c r="BN118" s="461"/>
      <c r="BO118" s="750"/>
      <c r="BP118" s="460"/>
      <c r="BQ118" s="461"/>
      <c r="BR118" s="458"/>
      <c r="BS118" s="465"/>
      <c r="BT118" s="466"/>
      <c r="BU118" s="145">
        <f t="shared" si="143"/>
        <v>0</v>
      </c>
      <c r="BV118" s="465"/>
      <c r="BW118" s="466"/>
      <c r="BX118" s="136">
        <f t="shared" si="145"/>
        <v>0</v>
      </c>
      <c r="BY118" s="467"/>
    </row>
    <row r="119" spans="2:77" ht="13.8" customHeight="1" x14ac:dyDescent="0.25">
      <c r="B119" s="783" t="s">
        <v>159</v>
      </c>
      <c r="C119" s="785" t="s">
        <v>160</v>
      </c>
      <c r="D119" s="468" t="s">
        <v>57</v>
      </c>
      <c r="E119" s="469">
        <f t="shared" si="112"/>
        <v>0</v>
      </c>
      <c r="F119" s="78">
        <f t="shared" si="113"/>
        <v>0</v>
      </c>
      <c r="G119" s="76"/>
      <c r="H119" s="78">
        <f t="shared" si="114"/>
        <v>0</v>
      </c>
      <c r="I119" s="78">
        <f t="shared" si="115"/>
        <v>0</v>
      </c>
      <c r="J119" s="76"/>
      <c r="K119" s="78">
        <f t="shared" si="116"/>
        <v>0</v>
      </c>
      <c r="L119" s="79">
        <f t="shared" si="117"/>
        <v>0</v>
      </c>
      <c r="M119" s="76"/>
      <c r="N119" s="78">
        <f t="shared" si="118"/>
        <v>0</v>
      </c>
      <c r="O119" s="470">
        <f t="shared" si="119"/>
        <v>0</v>
      </c>
      <c r="P119" s="76"/>
      <c r="Q119" s="682">
        <f t="shared" ref="Q119:Q132" si="148">R119+S119</f>
        <v>0</v>
      </c>
      <c r="R119" s="682">
        <v>0</v>
      </c>
      <c r="S119" s="691"/>
      <c r="T119" s="604">
        <f t="shared" ref="T119:T132" si="149">U119+V119</f>
        <v>0</v>
      </c>
      <c r="U119" s="604">
        <v>0</v>
      </c>
      <c r="V119" s="692">
        <v>0</v>
      </c>
      <c r="W119" s="604">
        <f t="shared" ref="W119:W144" si="150">X119+Y119</f>
        <v>0</v>
      </c>
      <c r="X119" s="604">
        <v>0</v>
      </c>
      <c r="Y119" s="692">
        <v>0</v>
      </c>
      <c r="Z119" s="604">
        <f t="shared" ref="Z119:Z144" si="151">AA119+AB119</f>
        <v>0</v>
      </c>
      <c r="AA119" s="604">
        <v>0</v>
      </c>
      <c r="AB119" s="692">
        <v>0</v>
      </c>
      <c r="AC119" s="473"/>
      <c r="AD119" s="473"/>
      <c r="AE119" s="189">
        <f t="shared" si="125"/>
        <v>0</v>
      </c>
      <c r="AF119" s="473"/>
      <c r="AG119" s="474"/>
      <c r="AH119" s="471">
        <v>0</v>
      </c>
      <c r="AI119" s="473"/>
      <c r="AJ119" s="474"/>
      <c r="AK119" s="472">
        <v>0</v>
      </c>
      <c r="AL119" s="473"/>
      <c r="AM119" s="474"/>
      <c r="AN119" s="471">
        <v>0</v>
      </c>
      <c r="AO119" s="473"/>
      <c r="AP119" s="473"/>
      <c r="AQ119" s="189">
        <f t="shared" si="129"/>
        <v>0</v>
      </c>
      <c r="AR119" s="473"/>
      <c r="AS119" s="474"/>
      <c r="AT119" s="476"/>
      <c r="AU119" s="473"/>
      <c r="AV119" s="474"/>
      <c r="AW119" s="475">
        <v>0</v>
      </c>
      <c r="AX119" s="473"/>
      <c r="AY119" s="474"/>
      <c r="AZ119" s="471">
        <v>0</v>
      </c>
      <c r="BA119" s="473"/>
      <c r="BB119" s="474"/>
      <c r="BC119" s="471">
        <v>0</v>
      </c>
      <c r="BD119" s="473"/>
      <c r="BE119" s="473"/>
      <c r="BF119" s="189">
        <f t="shared" si="136"/>
        <v>0</v>
      </c>
      <c r="BG119" s="473"/>
      <c r="BH119" s="474"/>
      <c r="BI119" s="477"/>
      <c r="BJ119" s="473"/>
      <c r="BK119" s="474"/>
      <c r="BL119" s="751">
        <v>0</v>
      </c>
      <c r="BM119" s="473"/>
      <c r="BN119" s="474"/>
      <c r="BO119" s="751">
        <v>0</v>
      </c>
      <c r="BP119" s="473"/>
      <c r="BQ119" s="474"/>
      <c r="BR119" s="471">
        <v>0</v>
      </c>
      <c r="BS119" s="478"/>
      <c r="BT119" s="479"/>
      <c r="BU119" s="88">
        <f t="shared" si="143"/>
        <v>0</v>
      </c>
      <c r="BV119" s="478"/>
      <c r="BW119" s="479"/>
      <c r="BX119" s="88">
        <f t="shared" si="145"/>
        <v>0</v>
      </c>
      <c r="BY119" s="480"/>
    </row>
    <row r="120" spans="2:77" s="487" customFormat="1" ht="13.8" customHeight="1" x14ac:dyDescent="0.25">
      <c r="B120" s="788"/>
      <c r="C120" s="789"/>
      <c r="D120" s="468" t="s">
        <v>32</v>
      </c>
      <c r="E120" s="469">
        <f t="shared" si="112"/>
        <v>0</v>
      </c>
      <c r="F120" s="78">
        <f t="shared" si="113"/>
        <v>0</v>
      </c>
      <c r="G120" s="480"/>
      <c r="H120" s="78">
        <f t="shared" si="114"/>
        <v>0</v>
      </c>
      <c r="I120" s="78">
        <f t="shared" si="115"/>
        <v>0</v>
      </c>
      <c r="J120" s="480"/>
      <c r="K120" s="78">
        <f t="shared" si="116"/>
        <v>0</v>
      </c>
      <c r="L120" s="79">
        <f t="shared" si="117"/>
        <v>0</v>
      </c>
      <c r="M120" s="480"/>
      <c r="N120" s="78">
        <f t="shared" si="118"/>
        <v>0</v>
      </c>
      <c r="O120" s="470">
        <f t="shared" si="119"/>
        <v>0</v>
      </c>
      <c r="P120" s="480"/>
      <c r="Q120" s="693">
        <f t="shared" si="148"/>
        <v>0</v>
      </c>
      <c r="R120" s="682">
        <v>0</v>
      </c>
      <c r="S120" s="691"/>
      <c r="T120" s="604">
        <f t="shared" si="149"/>
        <v>0</v>
      </c>
      <c r="U120" s="604">
        <v>0</v>
      </c>
      <c r="V120" s="692">
        <v>0</v>
      </c>
      <c r="W120" s="604">
        <f t="shared" si="150"/>
        <v>0</v>
      </c>
      <c r="X120" s="604">
        <v>0</v>
      </c>
      <c r="Y120" s="692">
        <v>0</v>
      </c>
      <c r="Z120" s="604">
        <f t="shared" si="151"/>
        <v>0</v>
      </c>
      <c r="AA120" s="604">
        <v>0</v>
      </c>
      <c r="AB120" s="692">
        <v>0</v>
      </c>
      <c r="AC120" s="473"/>
      <c r="AD120" s="473"/>
      <c r="AE120" s="189">
        <f t="shared" si="125"/>
        <v>0</v>
      </c>
      <c r="AF120" s="473"/>
      <c r="AG120" s="474"/>
      <c r="AH120" s="471">
        <v>0</v>
      </c>
      <c r="AI120" s="473"/>
      <c r="AJ120" s="474"/>
      <c r="AK120" s="472">
        <v>0</v>
      </c>
      <c r="AL120" s="473"/>
      <c r="AM120" s="474"/>
      <c r="AN120" s="471">
        <v>0</v>
      </c>
      <c r="AO120" s="473"/>
      <c r="AP120" s="473"/>
      <c r="AQ120" s="189">
        <f t="shared" si="129"/>
        <v>0</v>
      </c>
      <c r="AR120" s="473"/>
      <c r="AS120" s="474"/>
      <c r="AT120" s="476"/>
      <c r="AU120" s="473"/>
      <c r="AV120" s="474"/>
      <c r="AW120" s="475">
        <v>0</v>
      </c>
      <c r="AX120" s="473"/>
      <c r="AY120" s="474"/>
      <c r="AZ120" s="471">
        <v>0</v>
      </c>
      <c r="BA120" s="473"/>
      <c r="BB120" s="474"/>
      <c r="BC120" s="471">
        <v>0</v>
      </c>
      <c r="BD120" s="473"/>
      <c r="BE120" s="473"/>
      <c r="BF120" s="189">
        <f t="shared" si="136"/>
        <v>0</v>
      </c>
      <c r="BG120" s="473"/>
      <c r="BH120" s="474"/>
      <c r="BI120" s="477"/>
      <c r="BJ120" s="473"/>
      <c r="BK120" s="474"/>
      <c r="BL120" s="751">
        <v>0</v>
      </c>
      <c r="BM120" s="473"/>
      <c r="BN120" s="474"/>
      <c r="BO120" s="751">
        <v>0</v>
      </c>
      <c r="BP120" s="473"/>
      <c r="BQ120" s="474"/>
      <c r="BR120" s="471">
        <v>0</v>
      </c>
      <c r="BS120" s="478"/>
      <c r="BT120" s="479"/>
      <c r="BU120" s="88">
        <f t="shared" si="143"/>
        <v>0</v>
      </c>
      <c r="BV120" s="478"/>
      <c r="BW120" s="479"/>
      <c r="BX120" s="152">
        <f t="shared" si="145"/>
        <v>0</v>
      </c>
      <c r="BY120" s="480"/>
    </row>
    <row r="121" spans="2:77" s="487" customFormat="1" ht="13.8" customHeight="1" x14ac:dyDescent="0.25">
      <c r="B121" s="792" t="s">
        <v>161</v>
      </c>
      <c r="C121" s="793" t="s">
        <v>162</v>
      </c>
      <c r="D121" s="412" t="s">
        <v>57</v>
      </c>
      <c r="E121" s="186">
        <f t="shared" si="112"/>
        <v>0</v>
      </c>
      <c r="F121" s="240">
        <f t="shared" si="113"/>
        <v>0</v>
      </c>
      <c r="G121" s="236"/>
      <c r="H121" s="237">
        <f t="shared" si="114"/>
        <v>0</v>
      </c>
      <c r="I121" s="237">
        <f t="shared" si="115"/>
        <v>0</v>
      </c>
      <c r="J121" s="236"/>
      <c r="K121" s="237">
        <f t="shared" si="116"/>
        <v>0</v>
      </c>
      <c r="L121" s="413">
        <f t="shared" si="117"/>
        <v>0</v>
      </c>
      <c r="M121" s="236"/>
      <c r="N121" s="237">
        <f t="shared" si="118"/>
        <v>0</v>
      </c>
      <c r="O121" s="545">
        <f t="shared" si="119"/>
        <v>0</v>
      </c>
      <c r="P121" s="236"/>
      <c r="Q121" s="683">
        <f t="shared" si="148"/>
        <v>0</v>
      </c>
      <c r="R121" s="683">
        <v>0</v>
      </c>
      <c r="S121" s="684"/>
      <c r="T121" s="685">
        <f t="shared" si="149"/>
        <v>0</v>
      </c>
      <c r="U121" s="685">
        <v>0</v>
      </c>
      <c r="V121" s="692">
        <v>0</v>
      </c>
      <c r="W121" s="685">
        <f t="shared" si="150"/>
        <v>0</v>
      </c>
      <c r="X121" s="685">
        <v>0</v>
      </c>
      <c r="Y121" s="692">
        <v>0</v>
      </c>
      <c r="Z121" s="685">
        <f t="shared" si="151"/>
        <v>0</v>
      </c>
      <c r="AA121" s="685">
        <v>0</v>
      </c>
      <c r="AB121" s="692">
        <v>0</v>
      </c>
      <c r="AC121" s="488"/>
      <c r="AD121" s="488"/>
      <c r="AE121" s="187">
        <f t="shared" si="125"/>
        <v>0</v>
      </c>
      <c r="AF121" s="488"/>
      <c r="AG121" s="489"/>
      <c r="AH121" s="471">
        <v>0</v>
      </c>
      <c r="AI121" s="488"/>
      <c r="AJ121" s="489"/>
      <c r="AK121" s="448">
        <v>0</v>
      </c>
      <c r="AL121" s="488"/>
      <c r="AM121" s="489"/>
      <c r="AN121" s="471">
        <v>0</v>
      </c>
      <c r="AO121" s="488"/>
      <c r="AP121" s="488"/>
      <c r="AQ121" s="187">
        <f t="shared" si="129"/>
        <v>0</v>
      </c>
      <c r="AR121" s="488"/>
      <c r="AS121" s="489"/>
      <c r="AT121" s="490"/>
      <c r="AU121" s="488"/>
      <c r="AV121" s="489"/>
      <c r="AW121" s="448">
        <v>0</v>
      </c>
      <c r="AX121" s="488"/>
      <c r="AY121" s="489"/>
      <c r="AZ121" s="471">
        <v>0</v>
      </c>
      <c r="BA121" s="488"/>
      <c r="BB121" s="489"/>
      <c r="BC121" s="471">
        <v>0</v>
      </c>
      <c r="BD121" s="488"/>
      <c r="BE121" s="488"/>
      <c r="BF121" s="187">
        <f t="shared" si="136"/>
        <v>0</v>
      </c>
      <c r="BG121" s="488"/>
      <c r="BH121" s="489"/>
      <c r="BI121" s="491"/>
      <c r="BJ121" s="488"/>
      <c r="BK121" s="489"/>
      <c r="BL121" s="751">
        <v>0</v>
      </c>
      <c r="BM121" s="488"/>
      <c r="BN121" s="489"/>
      <c r="BO121" s="751">
        <v>0</v>
      </c>
      <c r="BP121" s="488"/>
      <c r="BQ121" s="489"/>
      <c r="BR121" s="471">
        <v>0</v>
      </c>
      <c r="BS121" s="492"/>
      <c r="BT121" s="493"/>
      <c r="BU121" s="152">
        <f t="shared" si="143"/>
        <v>0</v>
      </c>
      <c r="BV121" s="492"/>
      <c r="BW121" s="493"/>
      <c r="BX121" s="152">
        <f t="shared" si="145"/>
        <v>0</v>
      </c>
      <c r="BY121" s="420"/>
    </row>
    <row r="122" spans="2:77" ht="13.8" customHeight="1" x14ac:dyDescent="0.25">
      <c r="B122" s="788"/>
      <c r="C122" s="789"/>
      <c r="D122" s="468" t="s">
        <v>32</v>
      </c>
      <c r="E122" s="469">
        <f t="shared" si="112"/>
        <v>0</v>
      </c>
      <c r="F122" s="75">
        <f t="shared" si="113"/>
        <v>0</v>
      </c>
      <c r="G122" s="76"/>
      <c r="H122" s="78">
        <f t="shared" si="114"/>
        <v>0</v>
      </c>
      <c r="I122" s="78">
        <f t="shared" si="115"/>
        <v>0</v>
      </c>
      <c r="J122" s="76"/>
      <c r="K122" s="78">
        <f t="shared" si="116"/>
        <v>0</v>
      </c>
      <c r="L122" s="79">
        <f t="shared" si="117"/>
        <v>0</v>
      </c>
      <c r="M122" s="76"/>
      <c r="N122" s="78">
        <f t="shared" si="118"/>
        <v>0</v>
      </c>
      <c r="O122" s="470">
        <f t="shared" si="119"/>
        <v>0</v>
      </c>
      <c r="P122" s="76"/>
      <c r="Q122" s="682">
        <f t="shared" si="148"/>
        <v>0</v>
      </c>
      <c r="R122" s="682">
        <v>0</v>
      </c>
      <c r="S122" s="691"/>
      <c r="T122" s="604">
        <f t="shared" si="149"/>
        <v>0</v>
      </c>
      <c r="U122" s="604">
        <v>0</v>
      </c>
      <c r="V122" s="692">
        <v>0</v>
      </c>
      <c r="W122" s="604">
        <f t="shared" si="150"/>
        <v>0</v>
      </c>
      <c r="X122" s="604">
        <v>0</v>
      </c>
      <c r="Y122" s="692">
        <v>0</v>
      </c>
      <c r="Z122" s="604">
        <f t="shared" si="151"/>
        <v>0</v>
      </c>
      <c r="AA122" s="604">
        <v>0</v>
      </c>
      <c r="AB122" s="692">
        <v>0</v>
      </c>
      <c r="AC122" s="473"/>
      <c r="AD122" s="473"/>
      <c r="AE122" s="189">
        <f t="shared" si="125"/>
        <v>0</v>
      </c>
      <c r="AF122" s="473"/>
      <c r="AG122" s="474"/>
      <c r="AH122" s="471">
        <v>0</v>
      </c>
      <c r="AI122" s="473"/>
      <c r="AJ122" s="474"/>
      <c r="AK122" s="472">
        <v>0</v>
      </c>
      <c r="AL122" s="473"/>
      <c r="AM122" s="474"/>
      <c r="AN122" s="471">
        <v>0</v>
      </c>
      <c r="AO122" s="473"/>
      <c r="AP122" s="473"/>
      <c r="AQ122" s="189">
        <f t="shared" si="129"/>
        <v>0</v>
      </c>
      <c r="AR122" s="473"/>
      <c r="AS122" s="474"/>
      <c r="AT122" s="476"/>
      <c r="AU122" s="473"/>
      <c r="AV122" s="474"/>
      <c r="AW122" s="472">
        <v>0</v>
      </c>
      <c r="AX122" s="473"/>
      <c r="AY122" s="474"/>
      <c r="AZ122" s="471">
        <v>0</v>
      </c>
      <c r="BA122" s="473"/>
      <c r="BB122" s="474"/>
      <c r="BC122" s="471">
        <v>0</v>
      </c>
      <c r="BD122" s="473"/>
      <c r="BE122" s="473"/>
      <c r="BF122" s="189">
        <f t="shared" si="136"/>
        <v>0</v>
      </c>
      <c r="BG122" s="473"/>
      <c r="BH122" s="474"/>
      <c r="BI122" s="477"/>
      <c r="BJ122" s="473"/>
      <c r="BK122" s="474"/>
      <c r="BL122" s="751">
        <v>0</v>
      </c>
      <c r="BM122" s="473"/>
      <c r="BN122" s="474"/>
      <c r="BO122" s="751">
        <v>0</v>
      </c>
      <c r="BP122" s="473"/>
      <c r="BQ122" s="474"/>
      <c r="BR122" s="471">
        <v>0</v>
      </c>
      <c r="BS122" s="478"/>
      <c r="BT122" s="479"/>
      <c r="BU122" s="88">
        <f t="shared" si="143"/>
        <v>0</v>
      </c>
      <c r="BV122" s="478"/>
      <c r="BW122" s="479"/>
      <c r="BX122" s="152">
        <f t="shared" si="145"/>
        <v>0</v>
      </c>
      <c r="BY122" s="480"/>
    </row>
    <row r="123" spans="2:77" ht="13.8" customHeight="1" x14ac:dyDescent="0.25">
      <c r="B123" s="783" t="s">
        <v>163</v>
      </c>
      <c r="C123" s="785" t="s">
        <v>164</v>
      </c>
      <c r="D123" s="468" t="s">
        <v>57</v>
      </c>
      <c r="E123" s="469">
        <f t="shared" si="112"/>
        <v>0</v>
      </c>
      <c r="F123" s="75">
        <f t="shared" si="113"/>
        <v>0</v>
      </c>
      <c r="G123" s="76"/>
      <c r="H123" s="78">
        <f t="shared" si="114"/>
        <v>0</v>
      </c>
      <c r="I123" s="78">
        <f t="shared" si="115"/>
        <v>0</v>
      </c>
      <c r="J123" s="76"/>
      <c r="K123" s="78">
        <f t="shared" si="116"/>
        <v>0</v>
      </c>
      <c r="L123" s="79">
        <f t="shared" si="117"/>
        <v>0</v>
      </c>
      <c r="M123" s="76"/>
      <c r="N123" s="78">
        <f t="shared" si="118"/>
        <v>0</v>
      </c>
      <c r="O123" s="470">
        <f t="shared" si="119"/>
        <v>0</v>
      </c>
      <c r="P123" s="76"/>
      <c r="Q123" s="682">
        <f t="shared" si="148"/>
        <v>0</v>
      </c>
      <c r="R123" s="682">
        <v>0</v>
      </c>
      <c r="S123" s="691"/>
      <c r="T123" s="604">
        <f t="shared" si="149"/>
        <v>0</v>
      </c>
      <c r="U123" s="604">
        <v>0</v>
      </c>
      <c r="V123" s="692">
        <v>0</v>
      </c>
      <c r="W123" s="604">
        <f t="shared" si="150"/>
        <v>0</v>
      </c>
      <c r="X123" s="604">
        <v>0</v>
      </c>
      <c r="Y123" s="692">
        <v>0</v>
      </c>
      <c r="Z123" s="604">
        <f t="shared" si="151"/>
        <v>0</v>
      </c>
      <c r="AA123" s="604">
        <v>0</v>
      </c>
      <c r="AB123" s="692">
        <v>0</v>
      </c>
      <c r="AC123" s="473"/>
      <c r="AD123" s="473"/>
      <c r="AE123" s="189">
        <f t="shared" si="125"/>
        <v>0</v>
      </c>
      <c r="AF123" s="473"/>
      <c r="AG123" s="474"/>
      <c r="AH123" s="471">
        <v>0</v>
      </c>
      <c r="AI123" s="473"/>
      <c r="AJ123" s="474"/>
      <c r="AK123" s="472">
        <v>0</v>
      </c>
      <c r="AL123" s="473"/>
      <c r="AM123" s="474"/>
      <c r="AN123" s="471">
        <v>0</v>
      </c>
      <c r="AO123" s="473"/>
      <c r="AP123" s="473"/>
      <c r="AQ123" s="189">
        <f t="shared" si="129"/>
        <v>0</v>
      </c>
      <c r="AR123" s="473"/>
      <c r="AS123" s="474"/>
      <c r="AT123" s="476"/>
      <c r="AU123" s="473"/>
      <c r="AV123" s="474"/>
      <c r="AW123" s="472">
        <v>0</v>
      </c>
      <c r="AX123" s="473"/>
      <c r="AY123" s="474"/>
      <c r="AZ123" s="471">
        <v>0</v>
      </c>
      <c r="BA123" s="473"/>
      <c r="BB123" s="474"/>
      <c r="BC123" s="471">
        <v>0</v>
      </c>
      <c r="BD123" s="473"/>
      <c r="BE123" s="473"/>
      <c r="BF123" s="189">
        <f t="shared" si="136"/>
        <v>0</v>
      </c>
      <c r="BG123" s="473"/>
      <c r="BH123" s="474"/>
      <c r="BI123" s="477"/>
      <c r="BJ123" s="473"/>
      <c r="BK123" s="474"/>
      <c r="BL123" s="751">
        <v>0</v>
      </c>
      <c r="BM123" s="473"/>
      <c r="BN123" s="474"/>
      <c r="BO123" s="751">
        <v>0</v>
      </c>
      <c r="BP123" s="473"/>
      <c r="BQ123" s="474"/>
      <c r="BR123" s="471">
        <v>0</v>
      </c>
      <c r="BS123" s="478"/>
      <c r="BT123" s="479"/>
      <c r="BU123" s="88">
        <f t="shared" si="143"/>
        <v>0</v>
      </c>
      <c r="BV123" s="478"/>
      <c r="BW123" s="479"/>
      <c r="BX123" s="152">
        <f t="shared" si="145"/>
        <v>0</v>
      </c>
      <c r="BY123" s="480"/>
    </row>
    <row r="124" spans="2:77" ht="13.8" customHeight="1" x14ac:dyDescent="0.25">
      <c r="B124" s="788"/>
      <c r="C124" s="789"/>
      <c r="D124" s="468" t="s">
        <v>32</v>
      </c>
      <c r="E124" s="469">
        <f t="shared" si="112"/>
        <v>0</v>
      </c>
      <c r="F124" s="75">
        <f t="shared" si="113"/>
        <v>0</v>
      </c>
      <c r="G124" s="76"/>
      <c r="H124" s="78">
        <f t="shared" si="114"/>
        <v>0</v>
      </c>
      <c r="I124" s="78">
        <f t="shared" si="115"/>
        <v>0</v>
      </c>
      <c r="J124" s="76"/>
      <c r="K124" s="78">
        <f t="shared" si="116"/>
        <v>0</v>
      </c>
      <c r="L124" s="79">
        <f t="shared" si="117"/>
        <v>0</v>
      </c>
      <c r="M124" s="76"/>
      <c r="N124" s="78">
        <f t="shared" si="118"/>
        <v>0</v>
      </c>
      <c r="O124" s="470">
        <f t="shared" si="119"/>
        <v>0</v>
      </c>
      <c r="P124" s="76"/>
      <c r="Q124" s="682">
        <f t="shared" si="148"/>
        <v>0</v>
      </c>
      <c r="R124" s="682">
        <v>0</v>
      </c>
      <c r="S124" s="691"/>
      <c r="T124" s="604">
        <f t="shared" si="149"/>
        <v>0</v>
      </c>
      <c r="U124" s="604">
        <v>0</v>
      </c>
      <c r="V124" s="692">
        <v>0</v>
      </c>
      <c r="W124" s="604">
        <f t="shared" si="150"/>
        <v>0</v>
      </c>
      <c r="X124" s="604">
        <v>0</v>
      </c>
      <c r="Y124" s="692">
        <v>0</v>
      </c>
      <c r="Z124" s="604">
        <f t="shared" si="151"/>
        <v>0</v>
      </c>
      <c r="AA124" s="604">
        <v>0</v>
      </c>
      <c r="AB124" s="692">
        <v>0</v>
      </c>
      <c r="AC124" s="473"/>
      <c r="AD124" s="473"/>
      <c r="AE124" s="189">
        <f t="shared" si="125"/>
        <v>0</v>
      </c>
      <c r="AF124" s="473"/>
      <c r="AG124" s="474"/>
      <c r="AH124" s="471">
        <v>0</v>
      </c>
      <c r="AI124" s="473"/>
      <c r="AJ124" s="474"/>
      <c r="AK124" s="472">
        <v>0</v>
      </c>
      <c r="AL124" s="473"/>
      <c r="AM124" s="474"/>
      <c r="AN124" s="471">
        <v>0</v>
      </c>
      <c r="AO124" s="473"/>
      <c r="AP124" s="473"/>
      <c r="AQ124" s="189">
        <f t="shared" si="129"/>
        <v>0</v>
      </c>
      <c r="AR124" s="473"/>
      <c r="AS124" s="474"/>
      <c r="AT124" s="476"/>
      <c r="AU124" s="473"/>
      <c r="AV124" s="474"/>
      <c r="AW124" s="472">
        <v>0</v>
      </c>
      <c r="AX124" s="473"/>
      <c r="AY124" s="474"/>
      <c r="AZ124" s="471">
        <v>0</v>
      </c>
      <c r="BA124" s="473"/>
      <c r="BB124" s="474"/>
      <c r="BC124" s="471">
        <v>0</v>
      </c>
      <c r="BD124" s="473"/>
      <c r="BE124" s="473"/>
      <c r="BF124" s="189">
        <f t="shared" si="136"/>
        <v>0</v>
      </c>
      <c r="BG124" s="473"/>
      <c r="BH124" s="474"/>
      <c r="BI124" s="477"/>
      <c r="BJ124" s="473"/>
      <c r="BK124" s="474"/>
      <c r="BL124" s="751">
        <v>0</v>
      </c>
      <c r="BM124" s="473"/>
      <c r="BN124" s="474"/>
      <c r="BO124" s="751">
        <v>0</v>
      </c>
      <c r="BP124" s="473"/>
      <c r="BQ124" s="474"/>
      <c r="BR124" s="471">
        <v>0</v>
      </c>
      <c r="BS124" s="478"/>
      <c r="BT124" s="479"/>
      <c r="BU124" s="88">
        <f t="shared" si="143"/>
        <v>0</v>
      </c>
      <c r="BV124" s="478"/>
      <c r="BW124" s="479"/>
      <c r="BX124" s="152">
        <f t="shared" si="145"/>
        <v>0</v>
      </c>
      <c r="BY124" s="480"/>
    </row>
    <row r="125" spans="2:77" ht="13.8" customHeight="1" x14ac:dyDescent="0.25">
      <c r="B125" s="783" t="s">
        <v>165</v>
      </c>
      <c r="C125" s="785" t="s">
        <v>166</v>
      </c>
      <c r="D125" s="468" t="s">
        <v>57</v>
      </c>
      <c r="E125" s="469">
        <f t="shared" si="112"/>
        <v>0</v>
      </c>
      <c r="F125" s="75">
        <f t="shared" si="113"/>
        <v>0</v>
      </c>
      <c r="G125" s="76"/>
      <c r="H125" s="78">
        <f t="shared" si="114"/>
        <v>0</v>
      </c>
      <c r="I125" s="78">
        <f t="shared" si="115"/>
        <v>0</v>
      </c>
      <c r="J125" s="76"/>
      <c r="K125" s="78">
        <f t="shared" si="116"/>
        <v>0</v>
      </c>
      <c r="L125" s="79">
        <f t="shared" si="117"/>
        <v>0</v>
      </c>
      <c r="M125" s="76"/>
      <c r="N125" s="78">
        <f t="shared" si="118"/>
        <v>0</v>
      </c>
      <c r="O125" s="470">
        <f t="shared" si="119"/>
        <v>0</v>
      </c>
      <c r="P125" s="76"/>
      <c r="Q125" s="682">
        <f t="shared" si="148"/>
        <v>0</v>
      </c>
      <c r="R125" s="682">
        <v>0</v>
      </c>
      <c r="S125" s="691"/>
      <c r="T125" s="604">
        <f t="shared" si="149"/>
        <v>0</v>
      </c>
      <c r="U125" s="604">
        <v>0</v>
      </c>
      <c r="V125" s="692">
        <v>0</v>
      </c>
      <c r="W125" s="604">
        <f t="shared" si="150"/>
        <v>0</v>
      </c>
      <c r="X125" s="604">
        <v>0</v>
      </c>
      <c r="Y125" s="692">
        <v>0</v>
      </c>
      <c r="Z125" s="604">
        <f t="shared" si="151"/>
        <v>0</v>
      </c>
      <c r="AA125" s="604">
        <v>0</v>
      </c>
      <c r="AB125" s="692">
        <v>0</v>
      </c>
      <c r="AC125" s="473"/>
      <c r="AD125" s="473"/>
      <c r="AE125" s="189">
        <f t="shared" si="125"/>
        <v>0</v>
      </c>
      <c r="AF125" s="473"/>
      <c r="AG125" s="474"/>
      <c r="AH125" s="471">
        <v>0</v>
      </c>
      <c r="AI125" s="473"/>
      <c r="AJ125" s="474"/>
      <c r="AK125" s="472">
        <v>0</v>
      </c>
      <c r="AL125" s="473"/>
      <c r="AM125" s="474"/>
      <c r="AN125" s="471">
        <v>0</v>
      </c>
      <c r="AO125" s="473"/>
      <c r="AP125" s="473"/>
      <c r="AQ125" s="189">
        <f t="shared" si="129"/>
        <v>0</v>
      </c>
      <c r="AR125" s="473"/>
      <c r="AS125" s="474"/>
      <c r="AT125" s="476"/>
      <c r="AU125" s="473"/>
      <c r="AV125" s="474"/>
      <c r="AW125" s="472">
        <v>0</v>
      </c>
      <c r="AX125" s="473"/>
      <c r="AY125" s="474"/>
      <c r="AZ125" s="471">
        <v>0</v>
      </c>
      <c r="BA125" s="473"/>
      <c r="BB125" s="474"/>
      <c r="BC125" s="471">
        <v>0</v>
      </c>
      <c r="BD125" s="473"/>
      <c r="BE125" s="473"/>
      <c r="BF125" s="189">
        <f t="shared" si="136"/>
        <v>0</v>
      </c>
      <c r="BG125" s="473"/>
      <c r="BH125" s="474"/>
      <c r="BI125" s="477"/>
      <c r="BJ125" s="473"/>
      <c r="BK125" s="474"/>
      <c r="BL125" s="751">
        <v>0</v>
      </c>
      <c r="BM125" s="473"/>
      <c r="BN125" s="474"/>
      <c r="BO125" s="751">
        <v>0</v>
      </c>
      <c r="BP125" s="473"/>
      <c r="BQ125" s="474"/>
      <c r="BR125" s="471">
        <v>0</v>
      </c>
      <c r="BS125" s="478"/>
      <c r="BT125" s="479"/>
      <c r="BU125" s="88">
        <f t="shared" si="143"/>
        <v>0</v>
      </c>
      <c r="BV125" s="478"/>
      <c r="BW125" s="479"/>
      <c r="BX125" s="152">
        <f t="shared" si="145"/>
        <v>0</v>
      </c>
      <c r="BY125" s="480"/>
    </row>
    <row r="126" spans="2:77" ht="13.8" customHeight="1" thickBot="1" x14ac:dyDescent="0.3">
      <c r="B126" s="784"/>
      <c r="C126" s="786"/>
      <c r="D126" s="494" t="s">
        <v>32</v>
      </c>
      <c r="E126" s="403">
        <f t="shared" si="112"/>
        <v>0</v>
      </c>
      <c r="F126" s="161">
        <f t="shared" si="113"/>
        <v>0</v>
      </c>
      <c r="G126" s="108"/>
      <c r="H126" s="110">
        <f t="shared" si="114"/>
        <v>0</v>
      </c>
      <c r="I126" s="110">
        <f t="shared" si="115"/>
        <v>0</v>
      </c>
      <c r="J126" s="108"/>
      <c r="K126" s="110">
        <f t="shared" si="116"/>
        <v>0</v>
      </c>
      <c r="L126" s="111">
        <f t="shared" si="117"/>
        <v>0</v>
      </c>
      <c r="M126" s="108"/>
      <c r="N126" s="110">
        <f t="shared" si="118"/>
        <v>0</v>
      </c>
      <c r="O126" s="404">
        <f t="shared" si="119"/>
        <v>0</v>
      </c>
      <c r="P126" s="108"/>
      <c r="Q126" s="694">
        <f t="shared" si="148"/>
        <v>0</v>
      </c>
      <c r="R126" s="694">
        <v>0</v>
      </c>
      <c r="S126" s="695"/>
      <c r="T126" s="696">
        <f t="shared" si="149"/>
        <v>0</v>
      </c>
      <c r="U126" s="696">
        <v>0</v>
      </c>
      <c r="V126" s="697">
        <v>0</v>
      </c>
      <c r="W126" s="696">
        <f t="shared" si="150"/>
        <v>0</v>
      </c>
      <c r="X126" s="696">
        <v>0</v>
      </c>
      <c r="Y126" s="697">
        <v>0</v>
      </c>
      <c r="Z126" s="696">
        <f t="shared" si="151"/>
        <v>0</v>
      </c>
      <c r="AA126" s="696">
        <v>0</v>
      </c>
      <c r="AB126" s="697">
        <v>0</v>
      </c>
      <c r="AC126" s="409"/>
      <c r="AD126" s="409"/>
      <c r="AE126" s="197">
        <f t="shared" si="125"/>
        <v>0</v>
      </c>
      <c r="AF126" s="409"/>
      <c r="AG126" s="410"/>
      <c r="AH126" s="497">
        <v>0</v>
      </c>
      <c r="AI126" s="409"/>
      <c r="AJ126" s="410"/>
      <c r="AK126" s="498">
        <v>0</v>
      </c>
      <c r="AL126" s="409"/>
      <c r="AM126" s="410"/>
      <c r="AN126" s="497">
        <v>0</v>
      </c>
      <c r="AO126" s="409"/>
      <c r="AP126" s="409"/>
      <c r="AQ126" s="197">
        <f t="shared" si="129"/>
        <v>0</v>
      </c>
      <c r="AR126" s="409"/>
      <c r="AS126" s="410"/>
      <c r="AT126" s="482"/>
      <c r="AU126" s="409"/>
      <c r="AV126" s="410"/>
      <c r="AW126" s="498">
        <v>0</v>
      </c>
      <c r="AX126" s="409"/>
      <c r="AY126" s="410"/>
      <c r="AZ126" s="497">
        <v>0</v>
      </c>
      <c r="BA126" s="409"/>
      <c r="BB126" s="410"/>
      <c r="BC126" s="497">
        <v>0</v>
      </c>
      <c r="BD126" s="409"/>
      <c r="BE126" s="409"/>
      <c r="BF126" s="197">
        <f t="shared" si="136"/>
        <v>0</v>
      </c>
      <c r="BG126" s="409"/>
      <c r="BH126" s="410"/>
      <c r="BI126" s="484"/>
      <c r="BJ126" s="409"/>
      <c r="BK126" s="410"/>
      <c r="BL126" s="752">
        <v>0</v>
      </c>
      <c r="BM126" s="409"/>
      <c r="BN126" s="410"/>
      <c r="BO126" s="752">
        <v>0</v>
      </c>
      <c r="BP126" s="409"/>
      <c r="BQ126" s="410"/>
      <c r="BR126" s="497">
        <v>0</v>
      </c>
      <c r="BS126" s="485"/>
      <c r="BT126" s="486"/>
      <c r="BU126" s="119">
        <f t="shared" si="143"/>
        <v>0</v>
      </c>
      <c r="BV126" s="485"/>
      <c r="BW126" s="486"/>
      <c r="BX126" s="152">
        <f t="shared" si="145"/>
        <v>0</v>
      </c>
      <c r="BY126" s="76"/>
    </row>
    <row r="127" spans="2:77" ht="21" customHeight="1" x14ac:dyDescent="0.25">
      <c r="B127" s="423" t="s">
        <v>83</v>
      </c>
      <c r="C127" s="499" t="s">
        <v>167</v>
      </c>
      <c r="D127" s="393" t="s">
        <v>32</v>
      </c>
      <c r="E127" s="202">
        <f t="shared" si="112"/>
        <v>1715</v>
      </c>
      <c r="F127" s="42">
        <f t="shared" si="113"/>
        <v>439.26099999999997</v>
      </c>
      <c r="G127" s="40">
        <f>F127/E127</f>
        <v>0.25612886297376092</v>
      </c>
      <c r="H127" s="42">
        <f t="shared" si="114"/>
        <v>167.48430000000002</v>
      </c>
      <c r="I127" s="42">
        <f t="shared" si="115"/>
        <v>606.74530000000004</v>
      </c>
      <c r="J127" s="40">
        <f>I127/E127</f>
        <v>0.35378734693877556</v>
      </c>
      <c r="K127" s="42">
        <f t="shared" si="116"/>
        <v>234.47069999999999</v>
      </c>
      <c r="L127" s="43">
        <f t="shared" si="117"/>
        <v>841.21600000000001</v>
      </c>
      <c r="M127" s="40">
        <f>L127/E127</f>
        <v>0.4905049562682216</v>
      </c>
      <c r="N127" s="42">
        <f t="shared" si="118"/>
        <v>562.94619999999998</v>
      </c>
      <c r="O127" s="394">
        <f t="shared" si="119"/>
        <v>1404.1622</v>
      </c>
      <c r="P127" s="40">
        <f>O127/E127</f>
        <v>0.81875346938775506</v>
      </c>
      <c r="Q127" s="671">
        <f t="shared" si="148"/>
        <v>1715</v>
      </c>
      <c r="R127" s="671">
        <v>0</v>
      </c>
      <c r="S127" s="672">
        <v>1715</v>
      </c>
      <c r="T127" s="673">
        <f t="shared" si="149"/>
        <v>157.84399999999999</v>
      </c>
      <c r="U127" s="673">
        <v>0</v>
      </c>
      <c r="V127" s="674">
        <v>157.84399999999999</v>
      </c>
      <c r="W127" s="673">
        <f t="shared" si="150"/>
        <v>130.739</v>
      </c>
      <c r="X127" s="673">
        <v>0</v>
      </c>
      <c r="Y127" s="674">
        <v>130.739</v>
      </c>
      <c r="Z127" s="673">
        <f t="shared" si="151"/>
        <v>150.678</v>
      </c>
      <c r="AA127" s="673">
        <v>0</v>
      </c>
      <c r="AB127" s="674">
        <v>150.678</v>
      </c>
      <c r="AC127" s="411">
        <f>AD127+AE127</f>
        <v>439.26099999999997</v>
      </c>
      <c r="AD127" s="500">
        <v>0</v>
      </c>
      <c r="AE127" s="207">
        <f t="shared" si="125"/>
        <v>439.26099999999997</v>
      </c>
      <c r="AF127" s="411">
        <f>AG127+AH127</f>
        <v>5.25</v>
      </c>
      <c r="AG127" s="500">
        <v>0</v>
      </c>
      <c r="AH127" s="397">
        <v>5.25</v>
      </c>
      <c r="AI127" s="411">
        <f>AJ127+AK127</f>
        <v>66.298000000000002</v>
      </c>
      <c r="AJ127" s="500">
        <v>0</v>
      </c>
      <c r="AK127" s="398">
        <v>66.298000000000002</v>
      </c>
      <c r="AL127" s="411">
        <f>AM127+AN127</f>
        <v>95.936300000000003</v>
      </c>
      <c r="AM127" s="500">
        <v>0</v>
      </c>
      <c r="AN127" s="397">
        <v>95.936300000000003</v>
      </c>
      <c r="AO127" s="411">
        <f>AP127+AQ127</f>
        <v>167.48430000000002</v>
      </c>
      <c r="AP127" s="500">
        <v>0</v>
      </c>
      <c r="AQ127" s="207">
        <f t="shared" si="129"/>
        <v>167.48430000000002</v>
      </c>
      <c r="AR127" s="411">
        <f>AS127+AT127</f>
        <v>606.74530000000004</v>
      </c>
      <c r="AS127" s="500">
        <v>0</v>
      </c>
      <c r="AT127" s="207">
        <f>AC127+AO127</f>
        <v>606.74530000000004</v>
      </c>
      <c r="AU127" s="411">
        <f>AV127+AW127</f>
        <v>81.007499999999993</v>
      </c>
      <c r="AV127" s="500">
        <v>0</v>
      </c>
      <c r="AW127" s="398">
        <v>81.007499999999993</v>
      </c>
      <c r="AX127" s="411">
        <f>AY127+AZ127</f>
        <v>66.227000000000004</v>
      </c>
      <c r="AY127" s="500">
        <v>0</v>
      </c>
      <c r="AZ127" s="397">
        <v>66.227000000000004</v>
      </c>
      <c r="BA127" s="411">
        <f>BB127+BC127</f>
        <v>87.236199999999997</v>
      </c>
      <c r="BB127" s="500">
        <v>0</v>
      </c>
      <c r="BC127" s="397">
        <v>87.236199999999997</v>
      </c>
      <c r="BD127" s="411">
        <f>BE127+BF127</f>
        <v>234.47069999999999</v>
      </c>
      <c r="BE127" s="500">
        <v>0</v>
      </c>
      <c r="BF127" s="207">
        <f t="shared" si="136"/>
        <v>234.47069999999999</v>
      </c>
      <c r="BG127" s="411">
        <f>BH127+BI127</f>
        <v>841.21600000000001</v>
      </c>
      <c r="BH127" s="500">
        <v>0</v>
      </c>
      <c r="BI127" s="207">
        <f>AR127+BD127</f>
        <v>841.21600000000001</v>
      </c>
      <c r="BJ127" s="411">
        <f>BK127+BL127</f>
        <v>87.236199999999997</v>
      </c>
      <c r="BK127" s="500">
        <v>0</v>
      </c>
      <c r="BL127" s="746">
        <v>87.236199999999997</v>
      </c>
      <c r="BM127" s="411">
        <f>BN127+BO127</f>
        <v>234.23000000000002</v>
      </c>
      <c r="BN127" s="500">
        <v>0</v>
      </c>
      <c r="BO127" s="746">
        <f>212.233+21.997</f>
        <v>234.23000000000002</v>
      </c>
      <c r="BP127" s="411">
        <f>BQ127+BR127</f>
        <v>241.48</v>
      </c>
      <c r="BQ127" s="500">
        <v>0</v>
      </c>
      <c r="BR127" s="397">
        <v>241.48</v>
      </c>
      <c r="BS127" s="501">
        <f>BT127+BU127</f>
        <v>562.94619999999998</v>
      </c>
      <c r="BT127" s="502">
        <v>0</v>
      </c>
      <c r="BU127" s="51">
        <f t="shared" si="143"/>
        <v>562.94619999999998</v>
      </c>
      <c r="BV127" s="501">
        <f>BW127+BX127</f>
        <v>1404.1622</v>
      </c>
      <c r="BW127" s="502">
        <v>0</v>
      </c>
      <c r="BX127" s="51">
        <f t="shared" si="145"/>
        <v>1404.1622</v>
      </c>
      <c r="BY127" s="242">
        <f>BV127/Q127</f>
        <v>0.81875346938775506</v>
      </c>
    </row>
    <row r="128" spans="2:77" ht="19.8" customHeight="1" thickBot="1" x14ac:dyDescent="0.3">
      <c r="B128" s="767" t="s">
        <v>168</v>
      </c>
      <c r="C128" s="504" t="s">
        <v>169</v>
      </c>
      <c r="D128" s="494" t="s">
        <v>32</v>
      </c>
      <c r="E128" s="403">
        <f t="shared" si="112"/>
        <v>0</v>
      </c>
      <c r="F128" s="244">
        <f t="shared" si="113"/>
        <v>0</v>
      </c>
      <c r="G128" s="108"/>
      <c r="H128" s="110">
        <f t="shared" si="114"/>
        <v>0</v>
      </c>
      <c r="I128" s="110">
        <f t="shared" si="115"/>
        <v>0</v>
      </c>
      <c r="J128" s="108"/>
      <c r="K128" s="110">
        <f t="shared" si="116"/>
        <v>0</v>
      </c>
      <c r="L128" s="111">
        <f t="shared" si="117"/>
        <v>0</v>
      </c>
      <c r="M128" s="108"/>
      <c r="N128" s="110">
        <f t="shared" si="118"/>
        <v>0</v>
      </c>
      <c r="O128" s="404">
        <f t="shared" si="119"/>
        <v>0</v>
      </c>
      <c r="P128" s="108"/>
      <c r="Q128" s="675">
        <f t="shared" si="148"/>
        <v>0</v>
      </c>
      <c r="R128" s="675">
        <v>0</v>
      </c>
      <c r="S128" s="676"/>
      <c r="T128" s="677">
        <f t="shared" si="149"/>
        <v>0</v>
      </c>
      <c r="U128" s="677">
        <v>0</v>
      </c>
      <c r="V128" s="678"/>
      <c r="W128" s="677">
        <f t="shared" si="150"/>
        <v>0</v>
      </c>
      <c r="X128" s="677">
        <v>0</v>
      </c>
      <c r="Y128" s="678">
        <v>0</v>
      </c>
      <c r="Z128" s="677">
        <f t="shared" si="151"/>
        <v>0</v>
      </c>
      <c r="AA128" s="677">
        <v>0</v>
      </c>
      <c r="AB128" s="678">
        <v>0</v>
      </c>
      <c r="AC128" s="505"/>
      <c r="AD128" s="506">
        <v>0</v>
      </c>
      <c r="AE128" s="187">
        <f t="shared" si="125"/>
        <v>0</v>
      </c>
      <c r="AF128" s="505"/>
      <c r="AG128" s="506">
        <v>0</v>
      </c>
      <c r="AH128" s="407">
        <v>0</v>
      </c>
      <c r="AI128" s="505"/>
      <c r="AJ128" s="506">
        <v>0</v>
      </c>
      <c r="AK128" s="408">
        <v>0</v>
      </c>
      <c r="AL128" s="505"/>
      <c r="AM128" s="506">
        <v>0</v>
      </c>
      <c r="AN128" s="407">
        <v>0</v>
      </c>
      <c r="AO128" s="505"/>
      <c r="AP128" s="506">
        <v>0</v>
      </c>
      <c r="AQ128" s="187">
        <f t="shared" si="129"/>
        <v>0</v>
      </c>
      <c r="AR128" s="505"/>
      <c r="AS128" s="506">
        <v>0</v>
      </c>
      <c r="AT128" s="507"/>
      <c r="AU128" s="505"/>
      <c r="AV128" s="506">
        <v>0</v>
      </c>
      <c r="AW128" s="408">
        <v>0</v>
      </c>
      <c r="AX128" s="505"/>
      <c r="AY128" s="506">
        <v>0</v>
      </c>
      <c r="AZ128" s="407">
        <v>0</v>
      </c>
      <c r="BA128" s="505"/>
      <c r="BB128" s="506">
        <v>0</v>
      </c>
      <c r="BC128" s="407">
        <v>0</v>
      </c>
      <c r="BD128" s="505"/>
      <c r="BE128" s="506">
        <v>0</v>
      </c>
      <c r="BF128" s="187">
        <f t="shared" si="136"/>
        <v>0</v>
      </c>
      <c r="BG128" s="505"/>
      <c r="BH128" s="506">
        <v>0</v>
      </c>
      <c r="BI128" s="508"/>
      <c r="BJ128" s="505"/>
      <c r="BK128" s="506">
        <v>0</v>
      </c>
      <c r="BL128" s="747">
        <v>0</v>
      </c>
      <c r="BM128" s="505"/>
      <c r="BN128" s="506">
        <v>0</v>
      </c>
      <c r="BO128" s="747">
        <v>0</v>
      </c>
      <c r="BP128" s="505"/>
      <c r="BQ128" s="506">
        <v>0</v>
      </c>
      <c r="BR128" s="407">
        <v>0</v>
      </c>
      <c r="BS128" s="509"/>
      <c r="BT128" s="510">
        <v>0</v>
      </c>
      <c r="BU128" s="152">
        <f t="shared" si="143"/>
        <v>0</v>
      </c>
      <c r="BV128" s="509"/>
      <c r="BW128" s="510">
        <v>0</v>
      </c>
      <c r="BX128" s="511"/>
      <c r="BY128" s="108"/>
    </row>
    <row r="129" spans="2:77" ht="18" customHeight="1" x14ac:dyDescent="0.25">
      <c r="B129" s="512" t="s">
        <v>85</v>
      </c>
      <c r="C129" s="513" t="s">
        <v>170</v>
      </c>
      <c r="D129" s="514" t="s">
        <v>57</v>
      </c>
      <c r="E129" s="178">
        <f t="shared" si="112"/>
        <v>6840</v>
      </c>
      <c r="F129" s="127">
        <f t="shared" si="113"/>
        <v>1969</v>
      </c>
      <c r="G129" s="126">
        <f>F129/E129</f>
        <v>0.28786549707602338</v>
      </c>
      <c r="H129" s="127">
        <f t="shared" si="114"/>
        <v>1361</v>
      </c>
      <c r="I129" s="127">
        <f t="shared" si="115"/>
        <v>3330</v>
      </c>
      <c r="J129" s="170">
        <f>I129/E129</f>
        <v>0.48684210526315791</v>
      </c>
      <c r="K129" s="127">
        <f t="shared" si="116"/>
        <v>2505</v>
      </c>
      <c r="L129" s="128">
        <f t="shared" si="117"/>
        <v>5835</v>
      </c>
      <c r="M129" s="170">
        <f>L129/E129</f>
        <v>0.85307017543859653</v>
      </c>
      <c r="N129" s="127">
        <f t="shared" si="118"/>
        <v>1841</v>
      </c>
      <c r="O129" s="515">
        <f t="shared" si="119"/>
        <v>7676</v>
      </c>
      <c r="P129" s="126">
        <f>O129/E129</f>
        <v>1.1222222222222222</v>
      </c>
      <c r="Q129" s="698">
        <f t="shared" si="148"/>
        <v>6840</v>
      </c>
      <c r="R129" s="698">
        <f>R131+R133+R135+R137+R139+R141+R143+R145</f>
        <v>0</v>
      </c>
      <c r="S129" s="699">
        <f>S131+S133+S135+S137+S139+S141+S143+S145</f>
        <v>6840</v>
      </c>
      <c r="T129" s="700">
        <f t="shared" si="149"/>
        <v>675</v>
      </c>
      <c r="U129" s="700">
        <f>U131+U133+U135+U137+U139+U141+U143+U145</f>
        <v>0</v>
      </c>
      <c r="V129" s="701">
        <f>V131+V133+V135+V137+V139+V141+V143+V145</f>
        <v>675</v>
      </c>
      <c r="W129" s="700">
        <f t="shared" si="150"/>
        <v>826</v>
      </c>
      <c r="X129" s="700">
        <f>X131+X133+X135+X137+X139+X141+X143+X145</f>
        <v>0</v>
      </c>
      <c r="Y129" s="701">
        <f>Y131+Y133+Y135+Y137+Y139+Y141+Y143+Y145</f>
        <v>826</v>
      </c>
      <c r="Z129" s="700">
        <f t="shared" si="151"/>
        <v>468</v>
      </c>
      <c r="AA129" s="700">
        <f>AA131+AA133+AA135+AA137+AA139+AA141+AA143+AA145</f>
        <v>0</v>
      </c>
      <c r="AB129" s="701">
        <f>AB131+AB133+AB135+AB137+AB139+AB141+AB143+AB145</f>
        <v>468</v>
      </c>
      <c r="AC129" s="520">
        <f>AD129+AE129</f>
        <v>1969</v>
      </c>
      <c r="AD129" s="521">
        <f>AD131+AD133+AD135+AD137+AD139+AD141+AD143+AD145</f>
        <v>0</v>
      </c>
      <c r="AE129" s="522">
        <f>AE131+AE133+AE135+AE137+AE139+AE141+AE143+AE145</f>
        <v>1969</v>
      </c>
      <c r="AF129" s="520">
        <f>AG129+AH129</f>
        <v>430</v>
      </c>
      <c r="AG129" s="521">
        <f>AG131+AG133+AG135+AG137+AG139+AG141+AG143+AG145</f>
        <v>0</v>
      </c>
      <c r="AH129" s="518">
        <f>AH131+AH133+AH135+AH137+AH139+AH141+AH143+AH145</f>
        <v>430</v>
      </c>
      <c r="AI129" s="520">
        <f>AJ129+AK129</f>
        <v>405</v>
      </c>
      <c r="AJ129" s="521">
        <f>AJ131+AJ133+AJ135+AJ137+AJ139+AJ141+AJ143+AJ145</f>
        <v>0</v>
      </c>
      <c r="AK129" s="519">
        <v>405</v>
      </c>
      <c r="AL129" s="520">
        <f>AM129+AN129</f>
        <v>526</v>
      </c>
      <c r="AM129" s="521">
        <f>AM131+AM133+AM135+AM137+AM139+AM141+AM143+AM145</f>
        <v>0</v>
      </c>
      <c r="AN129" s="518">
        <f>AN131+AN133+AN135+AN137+AN139+AN141+AN143+AN145</f>
        <v>526</v>
      </c>
      <c r="AO129" s="520">
        <f>AP129+AQ129</f>
        <v>1361</v>
      </c>
      <c r="AP129" s="521">
        <f>AP131+AP133+AP135+AP137+AP139+AP141+AP143+AP145</f>
        <v>0</v>
      </c>
      <c r="AQ129" s="522">
        <f>AQ131+AQ133+AQ135+AQ137+AQ139+AQ141+AQ143+AQ145</f>
        <v>1361</v>
      </c>
      <c r="AR129" s="520">
        <f>AS129+AT129</f>
        <v>3330</v>
      </c>
      <c r="AS129" s="521">
        <f>AS131+AS133+AS135+AS137+AS139+AS141+AS143+AS145</f>
        <v>0</v>
      </c>
      <c r="AT129" s="521">
        <f>AT131+AT133+AT135+AT137+AT139+AT141+AT143+AT145</f>
        <v>3330</v>
      </c>
      <c r="AU129" s="520">
        <f>AV129+AW129</f>
        <v>716</v>
      </c>
      <c r="AV129" s="521">
        <f>AV131+AV133+AV135+AV137+AV139+AV141+AV143+AV145</f>
        <v>0</v>
      </c>
      <c r="AW129" s="519">
        <v>716</v>
      </c>
      <c r="AX129" s="520">
        <f>AY129+AZ129</f>
        <v>1003</v>
      </c>
      <c r="AY129" s="521">
        <f>AY131+AY133+AY135+AY137+AY139+AY141+AY143+AY145</f>
        <v>0</v>
      </c>
      <c r="AZ129" s="728">
        <f>AZ131+AZ133+AZ135+AZ137+AZ139+AZ141+AZ143+AZ145</f>
        <v>1003</v>
      </c>
      <c r="BA129" s="520">
        <f>BB129+BC129</f>
        <v>786</v>
      </c>
      <c r="BB129" s="520">
        <f>BB131+BB133+BB135+BB137+BB139+BB141+BB143+BB145</f>
        <v>0</v>
      </c>
      <c r="BC129" s="518">
        <f>BC131+BC133+BC135+BC137+BC139+BC141+BC143+BC145</f>
        <v>786</v>
      </c>
      <c r="BD129" s="520">
        <f>BE129+BF129</f>
        <v>2505</v>
      </c>
      <c r="BE129" s="521">
        <f>BE131+BE133+BE135+BE137+BE139+BE141+BE143+BE145</f>
        <v>0</v>
      </c>
      <c r="BF129" s="522">
        <f>BF131+BF133+BF135+BF137+BF139+BF141+BF143+BF145</f>
        <v>2505</v>
      </c>
      <c r="BG129" s="520">
        <f>BH129+BI129</f>
        <v>5835</v>
      </c>
      <c r="BH129" s="521">
        <f>BH131+BH133+BH135+BH137+BH139+BH141+BH143+BH145</f>
        <v>0</v>
      </c>
      <c r="BI129" s="522">
        <f>BI131+BI133+BI135+BI137+BI139+BI141+BI143+BI145</f>
        <v>5835</v>
      </c>
      <c r="BJ129" s="520">
        <f>BK129+BL129</f>
        <v>558</v>
      </c>
      <c r="BK129" s="521">
        <f>BK131+BK133+BK135+BK137+BK139+BK141+BK143+BK145</f>
        <v>0</v>
      </c>
      <c r="BL129" s="753">
        <f>BL131+BL133+BL135+BL137+BL139+BL141+BL143+BL145</f>
        <v>558</v>
      </c>
      <c r="BM129" s="520">
        <f>BN129+BO129</f>
        <v>632</v>
      </c>
      <c r="BN129" s="521">
        <f>BN131+BN133+BN135+BN137+BN139+BN141+BN143+BN145</f>
        <v>0</v>
      </c>
      <c r="BO129" s="753">
        <f>BO131+BO133+BO135+BO137+BO139+BO141+BO143+BO145</f>
        <v>632</v>
      </c>
      <c r="BP129" s="520">
        <f>BQ129+BR129</f>
        <v>651</v>
      </c>
      <c r="BQ129" s="521">
        <f>BQ131+BQ133+BQ135+BQ137+BQ139+BQ141+BQ143+BQ145</f>
        <v>0</v>
      </c>
      <c r="BR129" s="518">
        <f>BR131+BR133+BR135+BR137+BR139+BR141+BR143+BR145</f>
        <v>651</v>
      </c>
      <c r="BS129" s="524">
        <f>BT129+BU129</f>
        <v>1841</v>
      </c>
      <c r="BT129" s="525">
        <f>BT131+BT133+BT135+BT137+BT139+BT141+BT143+BT145</f>
        <v>0</v>
      </c>
      <c r="BU129" s="526">
        <f>BU131+BU133+BU135+BU137+BU139+BU141+BU143+BU145</f>
        <v>1841</v>
      </c>
      <c r="BV129" s="524">
        <f>BW129+BX129</f>
        <v>7676</v>
      </c>
      <c r="BW129" s="525">
        <f>BW131+BW133+BW135+BW137+BW139+BW141+BW143+BW145</f>
        <v>0</v>
      </c>
      <c r="BX129" s="526">
        <f>BX131+BX133+BX135+BX137+BX139+BX141+BX143+BX145</f>
        <v>7676</v>
      </c>
      <c r="BY129" s="170">
        <f>BV129/Q129</f>
        <v>1.1222222222222222</v>
      </c>
    </row>
    <row r="130" spans="2:77" ht="19.8" customHeight="1" thickBot="1" x14ac:dyDescent="0.3">
      <c r="B130" s="527"/>
      <c r="C130" s="528" t="s">
        <v>171</v>
      </c>
      <c r="D130" s="529" t="s">
        <v>32</v>
      </c>
      <c r="E130" s="530">
        <f t="shared" si="112"/>
        <v>532</v>
      </c>
      <c r="F130" s="668">
        <f t="shared" si="113"/>
        <v>124.07200000000002</v>
      </c>
      <c r="G130" s="533">
        <f>F130/E130</f>
        <v>0.23321804511278199</v>
      </c>
      <c r="H130" s="531">
        <f t="shared" si="114"/>
        <v>99.265000000000001</v>
      </c>
      <c r="I130" s="531">
        <f t="shared" si="115"/>
        <v>223.33700000000002</v>
      </c>
      <c r="J130" s="533">
        <f>I130/E130</f>
        <v>0.41980639097744366</v>
      </c>
      <c r="K130" s="531">
        <f t="shared" si="116"/>
        <v>166.74400000000003</v>
      </c>
      <c r="L130" s="664">
        <f t="shared" si="117"/>
        <v>390.08100000000002</v>
      </c>
      <c r="M130" s="533">
        <f>L130/E130</f>
        <v>0.73323496240601505</v>
      </c>
      <c r="N130" s="531">
        <f t="shared" si="118"/>
        <v>121.226</v>
      </c>
      <c r="O130" s="532">
        <f t="shared" si="119"/>
        <v>511.30700000000007</v>
      </c>
      <c r="P130" s="533">
        <f>O130/E130</f>
        <v>0.96110338345864677</v>
      </c>
      <c r="Q130" s="702">
        <f t="shared" si="148"/>
        <v>532</v>
      </c>
      <c r="R130" s="702">
        <f>R132+R134+R136+R138+R140+R142+R144+R146</f>
        <v>0</v>
      </c>
      <c r="S130" s="703">
        <f>S132+S134+S136+S138+S140+S142+S144+S146</f>
        <v>532</v>
      </c>
      <c r="T130" s="704">
        <f t="shared" si="149"/>
        <v>44.673999999999999</v>
      </c>
      <c r="U130" s="704">
        <f>U132+U134+U136+U138+U140+U142+U144+U146</f>
        <v>0</v>
      </c>
      <c r="V130" s="705">
        <f>V132+V134+V136+V138+V140+V142+V144+V146</f>
        <v>44.673999999999999</v>
      </c>
      <c r="W130" s="704">
        <f t="shared" si="150"/>
        <v>50.344999999999992</v>
      </c>
      <c r="X130" s="704">
        <f>X132+X134+X136+X138+X140+X142+X144+X146</f>
        <v>0</v>
      </c>
      <c r="Y130" s="705">
        <f>Y132+Y134+Y136+Y138+Y140+Y142+Y144+Y146</f>
        <v>50.344999999999992</v>
      </c>
      <c r="Z130" s="704">
        <f t="shared" si="151"/>
        <v>29.052999999999997</v>
      </c>
      <c r="AA130" s="704">
        <f>AA132+AA134+AA136+AA138+AA140+AA142+AA144+AA146</f>
        <v>0</v>
      </c>
      <c r="AB130" s="705">
        <f>AB132+AB134+AB136+AB138+AB140+AB142+AB144+AB146</f>
        <v>29.052999999999997</v>
      </c>
      <c r="AC130" s="535">
        <f>AD130+AE130</f>
        <v>124.07200000000002</v>
      </c>
      <c r="AD130" s="536">
        <f>AD132+AD134+AD136+AD138+AD140+AD142+AD144+AD146</f>
        <v>0</v>
      </c>
      <c r="AE130" s="537">
        <f>AE132+AE134+AE136+AE138+AE140+AE142+AE144+AE146</f>
        <v>124.07200000000002</v>
      </c>
      <c r="AF130" s="535">
        <f>AG130+AH130</f>
        <v>24.035999999999998</v>
      </c>
      <c r="AG130" s="536">
        <f>AG132+AG134+AG136+AG138+AG140+AG142+AG144+AG146</f>
        <v>0</v>
      </c>
      <c r="AH130" s="534">
        <f>AH132+AH134+AH136+AH138+AH140+AH142+AH144+AH146</f>
        <v>24.035999999999998</v>
      </c>
      <c r="AI130" s="535">
        <f>AJ130+AK130</f>
        <v>26.317000000000004</v>
      </c>
      <c r="AJ130" s="536">
        <f>AJ132+AJ134+AJ136+AJ138+AJ140+AJ142+AJ144+AJ146</f>
        <v>0</v>
      </c>
      <c r="AK130" s="538">
        <v>26.317000000000004</v>
      </c>
      <c r="AL130" s="535">
        <f>AM130+AN130</f>
        <v>48.911999999999999</v>
      </c>
      <c r="AM130" s="536">
        <f>AM132+AM134+AM136+AM138+AM140+AM142+AM144+AM146</f>
        <v>0</v>
      </c>
      <c r="AN130" s="534">
        <f>AN132+AN134+AN136+AN138+AN140+AN142+AN144+AN146</f>
        <v>48.911999999999999</v>
      </c>
      <c r="AO130" s="535">
        <f>AP130+AQ130</f>
        <v>99.265000000000001</v>
      </c>
      <c r="AP130" s="536">
        <f>AP132+AP134+AP136+AP138+AP140+AP142+AP144+AP146</f>
        <v>0</v>
      </c>
      <c r="AQ130" s="537">
        <f>AQ132+AQ134+AQ136+AQ138+AQ140+AQ142+AQ144+AQ146</f>
        <v>99.265000000000001</v>
      </c>
      <c r="AR130" s="535">
        <f>AS130+AT130</f>
        <v>223.33700000000002</v>
      </c>
      <c r="AS130" s="536">
        <f>AS132+AS134+AS136+AS138+AS140+AS142+AS144+AS146</f>
        <v>0</v>
      </c>
      <c r="AT130" s="539">
        <f>AT132+AT134+AT136+AT138+AT140+AT142+AT144+AT146</f>
        <v>223.33700000000002</v>
      </c>
      <c r="AU130" s="535">
        <f>AV130+AW130</f>
        <v>45.741</v>
      </c>
      <c r="AV130" s="536">
        <f>AV132+AV134+AV136+AV138+AV140+AV142+AV144+AV146</f>
        <v>0</v>
      </c>
      <c r="AW130" s="540">
        <v>45.741</v>
      </c>
      <c r="AX130" s="535">
        <f>AY130+AZ130</f>
        <v>63.848999999999997</v>
      </c>
      <c r="AY130" s="536">
        <f>AY132+AY134+AY136+AY138+AY140+AY142+AY144+AY146</f>
        <v>0</v>
      </c>
      <c r="AZ130" s="661">
        <f>AZ132+AZ134+AZ136+AZ138+AZ140+AZ142+AZ144+AZ146</f>
        <v>63.848999999999997</v>
      </c>
      <c r="BA130" s="535">
        <f>BB130+BC130</f>
        <v>57.154000000000003</v>
      </c>
      <c r="BB130" s="535">
        <f>BB132+BB134+BB136+BB138+BB140+BB142+BB144+BB146</f>
        <v>0</v>
      </c>
      <c r="BC130" s="534">
        <f>BC132+BC134+BC136+BC138+BC140+BC142+BC144+BC146</f>
        <v>57.154000000000003</v>
      </c>
      <c r="BD130" s="535">
        <f>BE130+BF130</f>
        <v>166.74400000000003</v>
      </c>
      <c r="BE130" s="536">
        <f>BE132+BE134+BE136+BE138+BE140+BE142+BE144+BE146</f>
        <v>0</v>
      </c>
      <c r="BF130" s="537">
        <f>BF132+BF134+BF136+BF138+BF140+BF142+BF144+BF146</f>
        <v>166.74400000000003</v>
      </c>
      <c r="BG130" s="535">
        <f>BH130+BI130</f>
        <v>390.08100000000002</v>
      </c>
      <c r="BH130" s="536">
        <f>BH132+BH134+BH136+BH138+BH140+BH142+BH144+BH146</f>
        <v>0</v>
      </c>
      <c r="BI130" s="537">
        <f>BI132+BI134+BI136+BI138+BI140+BI142+BI144+BI146</f>
        <v>390.08100000000002</v>
      </c>
      <c r="BJ130" s="535">
        <f>BK130+BL130</f>
        <v>37.343999999999994</v>
      </c>
      <c r="BK130" s="536">
        <f>BK132+BK134+BK136+BK138+BK140+BK142+BK144+BK146</f>
        <v>0</v>
      </c>
      <c r="BL130" s="754">
        <f>BL132+BL134+BL136+BL138+BL140+BL142+BL144+BL146</f>
        <v>37.343999999999994</v>
      </c>
      <c r="BM130" s="535">
        <f>BN130+BO130</f>
        <v>41.243000000000002</v>
      </c>
      <c r="BN130" s="536">
        <f>BN132+BN134+BN136+BN138+BN140+BN142+BN144+BN146</f>
        <v>0</v>
      </c>
      <c r="BO130" s="761">
        <f>BO132+BO134+BO136+BO138+BO140+BO142+BO144+BO146</f>
        <v>41.243000000000002</v>
      </c>
      <c r="BP130" s="535">
        <f>BQ130+BR130</f>
        <v>42.638999999999996</v>
      </c>
      <c r="BQ130" s="536">
        <f>BQ132+BQ134+BQ136+BQ138+BQ140+BQ142+BQ144+BQ146</f>
        <v>0</v>
      </c>
      <c r="BR130" s="534">
        <f>BR132+BR134+BR136+BR138+BR140+BR142+BR144+BR146</f>
        <v>42.638999999999996</v>
      </c>
      <c r="BS130" s="541">
        <f>BT130+BU130</f>
        <v>121.226</v>
      </c>
      <c r="BT130" s="542">
        <f>BT132+BT134+BT136+BT138+BT140+BT142+BT144+BT146</f>
        <v>0</v>
      </c>
      <c r="BU130" s="543">
        <f>BU132+BU134+BU136+BU138+BU140+BU142+BU144+BU146</f>
        <v>121.226</v>
      </c>
      <c r="BV130" s="541">
        <f>BW130+BX130</f>
        <v>511.30700000000007</v>
      </c>
      <c r="BW130" s="542">
        <f>BW132+BW134+BW136+BW138+BW140+BW142+BW144+BW146</f>
        <v>0</v>
      </c>
      <c r="BX130" s="544">
        <f>BX132+BX134+BX136+BX138+BX140+BX142+BX144+BX146</f>
        <v>511.30700000000007</v>
      </c>
      <c r="BY130" s="533">
        <f>BV130/Q130</f>
        <v>0.96110338345864677</v>
      </c>
    </row>
    <row r="131" spans="2:77" ht="15.75" customHeight="1" x14ac:dyDescent="0.25">
      <c r="B131" s="790" t="s">
        <v>172</v>
      </c>
      <c r="C131" s="791" t="s">
        <v>173</v>
      </c>
      <c r="D131" s="393" t="s">
        <v>57</v>
      </c>
      <c r="E131" s="202">
        <f t="shared" si="112"/>
        <v>90</v>
      </c>
      <c r="F131" s="39">
        <f t="shared" si="113"/>
        <v>47</v>
      </c>
      <c r="G131" s="236">
        <f>F131/E131</f>
        <v>0.52222222222222225</v>
      </c>
      <c r="H131" s="237">
        <f t="shared" si="114"/>
        <v>13</v>
      </c>
      <c r="I131" s="237">
        <f t="shared" si="115"/>
        <v>60</v>
      </c>
      <c r="J131" s="236">
        <f>I131/E131</f>
        <v>0.66666666666666663</v>
      </c>
      <c r="K131" s="237">
        <f t="shared" si="116"/>
        <v>26</v>
      </c>
      <c r="L131" s="413">
        <f t="shared" si="117"/>
        <v>86</v>
      </c>
      <c r="M131" s="236">
        <f>L131/E131</f>
        <v>0.9555555555555556</v>
      </c>
      <c r="N131" s="237">
        <f t="shared" si="118"/>
        <v>6</v>
      </c>
      <c r="O131" s="545">
        <f t="shared" si="119"/>
        <v>92</v>
      </c>
      <c r="P131" s="236">
        <f>O131/E131</f>
        <v>1.0222222222222221</v>
      </c>
      <c r="Q131" s="683">
        <f t="shared" si="148"/>
        <v>90</v>
      </c>
      <c r="R131" s="683">
        <v>0</v>
      </c>
      <c r="S131" s="706">
        <v>90</v>
      </c>
      <c r="T131" s="685">
        <f t="shared" si="149"/>
        <v>26</v>
      </c>
      <c r="U131" s="685">
        <v>0</v>
      </c>
      <c r="V131" s="707">
        <v>26</v>
      </c>
      <c r="W131" s="685">
        <f t="shared" si="150"/>
        <v>5</v>
      </c>
      <c r="X131" s="685">
        <v>0</v>
      </c>
      <c r="Y131" s="707">
        <v>5</v>
      </c>
      <c r="Z131" s="685">
        <f t="shared" si="151"/>
        <v>16</v>
      </c>
      <c r="AA131" s="685">
        <v>0</v>
      </c>
      <c r="AB131" s="707">
        <v>16</v>
      </c>
      <c r="AC131" s="401">
        <f>AD131+AE131</f>
        <v>47</v>
      </c>
      <c r="AD131" s="548">
        <v>0</v>
      </c>
      <c r="AE131" s="207">
        <f t="shared" ref="AE131:AE146" si="152">T131+W131+Z131</f>
        <v>47</v>
      </c>
      <c r="AF131" s="401">
        <f>AG131+AH131</f>
        <v>0</v>
      </c>
      <c r="AG131" s="548">
        <v>0</v>
      </c>
      <c r="AH131" s="546"/>
      <c r="AI131" s="401">
        <f>AJ131+AK131</f>
        <v>5</v>
      </c>
      <c r="AJ131" s="548">
        <v>0</v>
      </c>
      <c r="AK131" s="551">
        <v>5</v>
      </c>
      <c r="AL131" s="500">
        <f>AM131+AN131</f>
        <v>8</v>
      </c>
      <c r="AM131" s="550">
        <v>0</v>
      </c>
      <c r="AN131" s="546">
        <v>8</v>
      </c>
      <c r="AO131" s="401">
        <f>AP131+AQ131</f>
        <v>13</v>
      </c>
      <c r="AP131" s="548">
        <v>0</v>
      </c>
      <c r="AQ131" s="207">
        <f t="shared" ref="AQ131:AQ146" si="153">AF131+AI131+AL131</f>
        <v>13</v>
      </c>
      <c r="AR131" s="401">
        <f>AS131+AT131</f>
        <v>60</v>
      </c>
      <c r="AS131" s="548">
        <v>0</v>
      </c>
      <c r="AT131" s="207">
        <f t="shared" ref="AT131:AT146" si="154">AC131+AO131</f>
        <v>60</v>
      </c>
      <c r="AU131" s="401">
        <f>AV131+AW131</f>
        <v>21</v>
      </c>
      <c r="AV131" s="550">
        <v>0</v>
      </c>
      <c r="AW131" s="551">
        <v>21</v>
      </c>
      <c r="AX131" s="500">
        <f>AY131+AZ131</f>
        <v>4</v>
      </c>
      <c r="AY131" s="550">
        <v>0</v>
      </c>
      <c r="AZ131" s="729">
        <v>4</v>
      </c>
      <c r="BA131" s="401">
        <f>BB131+BC131</f>
        <v>1</v>
      </c>
      <c r="BB131" s="548">
        <v>0</v>
      </c>
      <c r="BC131" s="546">
        <v>1</v>
      </c>
      <c r="BD131" s="401">
        <f>BE131+BF131</f>
        <v>26</v>
      </c>
      <c r="BE131" s="548">
        <v>0</v>
      </c>
      <c r="BF131" s="207">
        <f t="shared" ref="BF131:BF146" si="155">AU131+AX131+BA131</f>
        <v>26</v>
      </c>
      <c r="BG131" s="401">
        <f>BH131+BI131</f>
        <v>86</v>
      </c>
      <c r="BH131" s="548">
        <v>0</v>
      </c>
      <c r="BI131" s="207">
        <f t="shared" ref="BI131:BI144" si="156">AR131+BD131</f>
        <v>86</v>
      </c>
      <c r="BJ131" s="450">
        <f>BK131+BL131</f>
        <v>2</v>
      </c>
      <c r="BK131" s="500">
        <v>0</v>
      </c>
      <c r="BL131" s="755">
        <v>2</v>
      </c>
      <c r="BM131" s="411">
        <f>BN131+BO131</f>
        <v>4</v>
      </c>
      <c r="BN131" s="500">
        <v>0</v>
      </c>
      <c r="BO131" s="756">
        <v>4</v>
      </c>
      <c r="BP131" s="411">
        <f>BQ131+BR131</f>
        <v>0</v>
      </c>
      <c r="BQ131" s="500">
        <v>0</v>
      </c>
      <c r="BR131" s="546"/>
      <c r="BS131" s="762">
        <f>BT131+BU131</f>
        <v>6</v>
      </c>
      <c r="BT131" s="553">
        <v>0</v>
      </c>
      <c r="BU131" s="51">
        <f t="shared" ref="BU131:BU146" si="157">BJ131+BM131+BP131</f>
        <v>6</v>
      </c>
      <c r="BV131" s="553">
        <f>BW131+BX131</f>
        <v>92</v>
      </c>
      <c r="BW131" s="554">
        <v>0</v>
      </c>
      <c r="BX131" s="51">
        <f t="shared" ref="BX131:BX146" si="158">BG131+BS131</f>
        <v>92</v>
      </c>
      <c r="BY131" s="242">
        <f>BV131/Q131</f>
        <v>1.0222222222222221</v>
      </c>
    </row>
    <row r="132" spans="2:77" ht="15.75" customHeight="1" x14ac:dyDescent="0.25">
      <c r="B132" s="788"/>
      <c r="C132" s="789"/>
      <c r="D132" s="468" t="s">
        <v>32</v>
      </c>
      <c r="E132" s="469">
        <f t="shared" si="112"/>
        <v>62.999999999999993</v>
      </c>
      <c r="F132" s="75">
        <f t="shared" si="113"/>
        <v>7.4279999999999999</v>
      </c>
      <c r="G132" s="76">
        <f>F132/E132</f>
        <v>0.11790476190476191</v>
      </c>
      <c r="H132" s="78">
        <f t="shared" si="114"/>
        <v>0.71</v>
      </c>
      <c r="I132" s="78">
        <f t="shared" si="115"/>
        <v>8.1379999999999999</v>
      </c>
      <c r="J132" s="76">
        <f>I132/E132</f>
        <v>0.12917460317460319</v>
      </c>
      <c r="K132" s="78">
        <f t="shared" si="116"/>
        <v>1.613</v>
      </c>
      <c r="L132" s="79">
        <f t="shared" si="117"/>
        <v>9.7509999999999994</v>
      </c>
      <c r="M132" s="76">
        <f>L132/E132</f>
        <v>0.15477777777777779</v>
      </c>
      <c r="N132" s="78">
        <f t="shared" si="118"/>
        <v>0.28400000000000003</v>
      </c>
      <c r="O132" s="470">
        <f t="shared" si="119"/>
        <v>10.035</v>
      </c>
      <c r="P132" s="76">
        <f>O132/E132</f>
        <v>0.15928571428571431</v>
      </c>
      <c r="Q132" s="682">
        <f t="shared" si="148"/>
        <v>62.999999999999993</v>
      </c>
      <c r="R132" s="682">
        <v>0</v>
      </c>
      <c r="S132" s="708">
        <f>S131*0.7</f>
        <v>62.999999999999993</v>
      </c>
      <c r="T132" s="604">
        <f t="shared" si="149"/>
        <v>6.2869999999999999</v>
      </c>
      <c r="U132" s="604">
        <v>0</v>
      </c>
      <c r="V132" s="707">
        <v>6.2869999999999999</v>
      </c>
      <c r="W132" s="604">
        <f t="shared" si="150"/>
        <v>0.27200000000000002</v>
      </c>
      <c r="X132" s="604">
        <v>0</v>
      </c>
      <c r="Y132" s="707">
        <v>0.27200000000000002</v>
      </c>
      <c r="Z132" s="604">
        <f t="shared" si="151"/>
        <v>0.86899999999999999</v>
      </c>
      <c r="AA132" s="604">
        <v>0</v>
      </c>
      <c r="AB132" s="707">
        <v>0.86899999999999999</v>
      </c>
      <c r="AC132" s="555">
        <f>AD132+AE132</f>
        <v>7.4279999999999999</v>
      </c>
      <c r="AD132" s="556">
        <v>0</v>
      </c>
      <c r="AE132" s="189">
        <f t="shared" si="152"/>
        <v>7.4279999999999999</v>
      </c>
      <c r="AF132" s="555">
        <f>AG132+AH132</f>
        <v>0</v>
      </c>
      <c r="AG132" s="556">
        <v>0</v>
      </c>
      <c r="AH132" s="546"/>
      <c r="AI132" s="555">
        <f>AJ132+AK132</f>
        <v>0.27700000000000002</v>
      </c>
      <c r="AJ132" s="556">
        <v>0</v>
      </c>
      <c r="AK132" s="547">
        <v>0.27700000000000002</v>
      </c>
      <c r="AL132" s="555">
        <f>AM132+AN132</f>
        <v>0.433</v>
      </c>
      <c r="AM132" s="556">
        <v>0</v>
      </c>
      <c r="AN132" s="546">
        <v>0.433</v>
      </c>
      <c r="AO132" s="555">
        <f>AP132+AQ132</f>
        <v>0.71</v>
      </c>
      <c r="AP132" s="556">
        <v>0</v>
      </c>
      <c r="AQ132" s="189">
        <f t="shared" si="153"/>
        <v>0.71</v>
      </c>
      <c r="AR132" s="555">
        <f>AS132+AT132</f>
        <v>8.1379999999999999</v>
      </c>
      <c r="AS132" s="556">
        <v>0</v>
      </c>
      <c r="AT132" s="189">
        <f t="shared" si="154"/>
        <v>8.1379999999999999</v>
      </c>
      <c r="AU132" s="555">
        <f>AV132+AW132</f>
        <v>1.165</v>
      </c>
      <c r="AV132" s="556">
        <v>0</v>
      </c>
      <c r="AW132" s="547">
        <v>1.165</v>
      </c>
      <c r="AX132" s="555">
        <f>AY132+AZ132</f>
        <v>0.39100000000000001</v>
      </c>
      <c r="AY132" s="556">
        <v>0</v>
      </c>
      <c r="AZ132" s="730">
        <v>0.39100000000000001</v>
      </c>
      <c r="BA132" s="555">
        <f>BB132+BC132</f>
        <v>5.7000000000000002E-2</v>
      </c>
      <c r="BB132" s="556">
        <v>0</v>
      </c>
      <c r="BC132" s="546">
        <v>5.7000000000000002E-2</v>
      </c>
      <c r="BD132" s="555">
        <f>BE132+BF132</f>
        <v>1.613</v>
      </c>
      <c r="BE132" s="556">
        <v>0</v>
      </c>
      <c r="BF132" s="189">
        <f t="shared" si="155"/>
        <v>1.613</v>
      </c>
      <c r="BG132" s="555">
        <f>BH132+BI132</f>
        <v>9.7509999999999994</v>
      </c>
      <c r="BH132" s="556">
        <v>0</v>
      </c>
      <c r="BI132" s="189">
        <f t="shared" si="156"/>
        <v>9.7509999999999994</v>
      </c>
      <c r="BJ132" s="742">
        <f>BK132+BL132</f>
        <v>0.114</v>
      </c>
      <c r="BK132" s="555">
        <v>0</v>
      </c>
      <c r="BL132" s="756">
        <v>0.114</v>
      </c>
      <c r="BM132" s="742">
        <f>BN132+BO132</f>
        <v>0.17</v>
      </c>
      <c r="BN132" s="555">
        <v>0</v>
      </c>
      <c r="BO132" s="756">
        <v>0.17</v>
      </c>
      <c r="BP132" s="742">
        <f>BQ132+BR132</f>
        <v>0</v>
      </c>
      <c r="BQ132" s="555">
        <v>0</v>
      </c>
      <c r="BR132" s="546"/>
      <c r="BS132" s="763">
        <f>BT132+BU132</f>
        <v>0.28400000000000003</v>
      </c>
      <c r="BT132" s="558">
        <v>0</v>
      </c>
      <c r="BU132" s="88">
        <f t="shared" si="157"/>
        <v>0.28400000000000003</v>
      </c>
      <c r="BV132" s="558">
        <f>BW132+BX132</f>
        <v>10.035</v>
      </c>
      <c r="BW132" s="559">
        <v>0</v>
      </c>
      <c r="BX132" s="152">
        <f t="shared" si="158"/>
        <v>10.035</v>
      </c>
      <c r="BY132" s="480">
        <f>BV132/Q132</f>
        <v>0.15928571428571431</v>
      </c>
    </row>
    <row r="133" spans="2:77" ht="15.75" customHeight="1" x14ac:dyDescent="0.25">
      <c r="B133" s="783" t="s">
        <v>174</v>
      </c>
      <c r="C133" s="785" t="s">
        <v>175</v>
      </c>
      <c r="D133" s="468" t="s">
        <v>57</v>
      </c>
      <c r="E133" s="469">
        <f t="shared" si="112"/>
        <v>0</v>
      </c>
      <c r="F133" s="75">
        <f t="shared" si="113"/>
        <v>0</v>
      </c>
      <c r="G133" s="76"/>
      <c r="H133" s="78">
        <f t="shared" si="114"/>
        <v>0</v>
      </c>
      <c r="I133" s="78">
        <f t="shared" si="115"/>
        <v>0</v>
      </c>
      <c r="J133" s="76"/>
      <c r="K133" s="78">
        <f t="shared" si="116"/>
        <v>0</v>
      </c>
      <c r="L133" s="79">
        <f t="shared" si="117"/>
        <v>0</v>
      </c>
      <c r="M133" s="76"/>
      <c r="N133" s="78">
        <f t="shared" si="118"/>
        <v>0</v>
      </c>
      <c r="O133" s="470">
        <f t="shared" si="119"/>
        <v>0</v>
      </c>
      <c r="P133" s="76"/>
      <c r="Q133" s="682"/>
      <c r="R133" s="682"/>
      <c r="S133" s="708"/>
      <c r="T133" s="604"/>
      <c r="U133" s="604"/>
      <c r="V133" s="707"/>
      <c r="W133" s="604">
        <f t="shared" si="150"/>
        <v>0</v>
      </c>
      <c r="X133" s="604">
        <v>0</v>
      </c>
      <c r="Y133" s="707"/>
      <c r="Z133" s="604">
        <f t="shared" si="151"/>
        <v>0</v>
      </c>
      <c r="AA133" s="604">
        <v>0</v>
      </c>
      <c r="AB133" s="707"/>
      <c r="AC133" s="555"/>
      <c r="AD133" s="556"/>
      <c r="AE133" s="189">
        <f t="shared" si="152"/>
        <v>0</v>
      </c>
      <c r="AF133" s="555"/>
      <c r="AG133" s="556"/>
      <c r="AH133" s="546"/>
      <c r="AI133" s="555"/>
      <c r="AJ133" s="556"/>
      <c r="AK133" s="547"/>
      <c r="AL133" s="555"/>
      <c r="AM133" s="556"/>
      <c r="AN133" s="546"/>
      <c r="AO133" s="555"/>
      <c r="AP133" s="556"/>
      <c r="AQ133" s="189">
        <f t="shared" si="153"/>
        <v>0</v>
      </c>
      <c r="AR133" s="555"/>
      <c r="AS133" s="556"/>
      <c r="AT133" s="189">
        <f t="shared" si="154"/>
        <v>0</v>
      </c>
      <c r="AU133" s="555"/>
      <c r="AV133" s="556"/>
      <c r="AW133" s="547">
        <v>0</v>
      </c>
      <c r="AX133" s="555"/>
      <c r="AY133" s="556"/>
      <c r="AZ133" s="730">
        <v>0</v>
      </c>
      <c r="BA133" s="555"/>
      <c r="BB133" s="556"/>
      <c r="BC133" s="546">
        <v>0</v>
      </c>
      <c r="BD133" s="555"/>
      <c r="BE133" s="556"/>
      <c r="BF133" s="189">
        <f t="shared" si="155"/>
        <v>0</v>
      </c>
      <c r="BG133" s="555"/>
      <c r="BH133" s="556"/>
      <c r="BI133" s="189">
        <f t="shared" si="156"/>
        <v>0</v>
      </c>
      <c r="BJ133" s="742"/>
      <c r="BK133" s="555"/>
      <c r="BL133" s="756">
        <v>0</v>
      </c>
      <c r="BM133" s="742"/>
      <c r="BN133" s="555"/>
      <c r="BO133" s="756">
        <v>0</v>
      </c>
      <c r="BP133" s="742"/>
      <c r="BQ133" s="555"/>
      <c r="BR133" s="546">
        <v>0</v>
      </c>
      <c r="BS133" s="763"/>
      <c r="BT133" s="558"/>
      <c r="BU133" s="88">
        <f t="shared" si="157"/>
        <v>0</v>
      </c>
      <c r="BV133" s="558"/>
      <c r="BW133" s="559"/>
      <c r="BX133" s="152">
        <f t="shared" si="158"/>
        <v>0</v>
      </c>
      <c r="BY133" s="480"/>
    </row>
    <row r="134" spans="2:77" ht="15.75" customHeight="1" x14ac:dyDescent="0.25">
      <c r="B134" s="788"/>
      <c r="C134" s="789"/>
      <c r="D134" s="468" t="s">
        <v>32</v>
      </c>
      <c r="E134" s="469">
        <f t="shared" si="112"/>
        <v>0</v>
      </c>
      <c r="F134" s="75">
        <f t="shared" si="113"/>
        <v>0</v>
      </c>
      <c r="G134" s="76"/>
      <c r="H134" s="78">
        <f t="shared" si="114"/>
        <v>0</v>
      </c>
      <c r="I134" s="78">
        <f t="shared" si="115"/>
        <v>0</v>
      </c>
      <c r="J134" s="76"/>
      <c r="K134" s="78">
        <f t="shared" si="116"/>
        <v>0</v>
      </c>
      <c r="L134" s="79">
        <f t="shared" si="117"/>
        <v>0</v>
      </c>
      <c r="M134" s="76"/>
      <c r="N134" s="78">
        <f t="shared" si="118"/>
        <v>0</v>
      </c>
      <c r="O134" s="470">
        <f t="shared" si="119"/>
        <v>0</v>
      </c>
      <c r="P134" s="76"/>
      <c r="Q134" s="682"/>
      <c r="R134" s="682"/>
      <c r="S134" s="708"/>
      <c r="T134" s="604"/>
      <c r="U134" s="604"/>
      <c r="V134" s="707"/>
      <c r="W134" s="604">
        <f t="shared" si="150"/>
        <v>0</v>
      </c>
      <c r="X134" s="604">
        <v>0</v>
      </c>
      <c r="Y134" s="707"/>
      <c r="Z134" s="604">
        <f t="shared" si="151"/>
        <v>0</v>
      </c>
      <c r="AA134" s="604">
        <v>0</v>
      </c>
      <c r="AB134" s="707"/>
      <c r="AC134" s="555"/>
      <c r="AD134" s="556"/>
      <c r="AE134" s="189">
        <f t="shared" si="152"/>
        <v>0</v>
      </c>
      <c r="AF134" s="555"/>
      <c r="AG134" s="556"/>
      <c r="AH134" s="546"/>
      <c r="AI134" s="555"/>
      <c r="AJ134" s="556"/>
      <c r="AK134" s="547"/>
      <c r="AL134" s="555"/>
      <c r="AM134" s="556"/>
      <c r="AN134" s="546"/>
      <c r="AO134" s="555"/>
      <c r="AP134" s="556"/>
      <c r="AQ134" s="189">
        <f t="shared" si="153"/>
        <v>0</v>
      </c>
      <c r="AR134" s="555"/>
      <c r="AS134" s="556"/>
      <c r="AT134" s="189">
        <f t="shared" si="154"/>
        <v>0</v>
      </c>
      <c r="AU134" s="555"/>
      <c r="AV134" s="556"/>
      <c r="AW134" s="547">
        <v>0</v>
      </c>
      <c r="AX134" s="555"/>
      <c r="AY134" s="556"/>
      <c r="AZ134" s="730">
        <v>0</v>
      </c>
      <c r="BA134" s="555"/>
      <c r="BB134" s="556"/>
      <c r="BC134" s="546">
        <v>0</v>
      </c>
      <c r="BD134" s="555"/>
      <c r="BE134" s="556"/>
      <c r="BF134" s="189">
        <f t="shared" si="155"/>
        <v>0</v>
      </c>
      <c r="BG134" s="555"/>
      <c r="BH134" s="556"/>
      <c r="BI134" s="189">
        <f t="shared" si="156"/>
        <v>0</v>
      </c>
      <c r="BJ134" s="742"/>
      <c r="BK134" s="555"/>
      <c r="BL134" s="756">
        <v>0</v>
      </c>
      <c r="BM134" s="742"/>
      <c r="BN134" s="555"/>
      <c r="BO134" s="756">
        <v>0</v>
      </c>
      <c r="BP134" s="742"/>
      <c r="BQ134" s="555"/>
      <c r="BR134" s="546">
        <v>0</v>
      </c>
      <c r="BS134" s="763"/>
      <c r="BT134" s="558"/>
      <c r="BU134" s="88">
        <f t="shared" si="157"/>
        <v>0</v>
      </c>
      <c r="BV134" s="558"/>
      <c r="BW134" s="559"/>
      <c r="BX134" s="152">
        <f t="shared" si="158"/>
        <v>0</v>
      </c>
      <c r="BY134" s="480"/>
    </row>
    <row r="135" spans="2:77" ht="15.75" customHeight="1" x14ac:dyDescent="0.25">
      <c r="B135" s="783" t="s">
        <v>176</v>
      </c>
      <c r="C135" s="785" t="s">
        <v>177</v>
      </c>
      <c r="D135" s="468" t="s">
        <v>57</v>
      </c>
      <c r="E135" s="469">
        <f t="shared" si="112"/>
        <v>0</v>
      </c>
      <c r="F135" s="75">
        <f t="shared" si="113"/>
        <v>0</v>
      </c>
      <c r="G135" s="76"/>
      <c r="H135" s="78">
        <f t="shared" si="114"/>
        <v>0</v>
      </c>
      <c r="I135" s="78">
        <f t="shared" si="115"/>
        <v>0</v>
      </c>
      <c r="J135" s="76"/>
      <c r="K135" s="78">
        <f t="shared" si="116"/>
        <v>0</v>
      </c>
      <c r="L135" s="79">
        <f t="shared" si="117"/>
        <v>0</v>
      </c>
      <c r="M135" s="76"/>
      <c r="N135" s="78">
        <f t="shared" si="118"/>
        <v>0</v>
      </c>
      <c r="O135" s="470">
        <f t="shared" si="119"/>
        <v>0</v>
      </c>
      <c r="P135" s="76"/>
      <c r="Q135" s="682"/>
      <c r="R135" s="682"/>
      <c r="S135" s="708"/>
      <c r="T135" s="604"/>
      <c r="U135" s="604"/>
      <c r="V135" s="707"/>
      <c r="W135" s="604">
        <f t="shared" si="150"/>
        <v>0</v>
      </c>
      <c r="X135" s="604">
        <v>0</v>
      </c>
      <c r="Y135" s="707"/>
      <c r="Z135" s="604">
        <f t="shared" si="151"/>
        <v>0</v>
      </c>
      <c r="AA135" s="604">
        <v>0</v>
      </c>
      <c r="AB135" s="707"/>
      <c r="AC135" s="555"/>
      <c r="AD135" s="556"/>
      <c r="AE135" s="189">
        <f t="shared" si="152"/>
        <v>0</v>
      </c>
      <c r="AF135" s="555"/>
      <c r="AG135" s="556"/>
      <c r="AH135" s="546"/>
      <c r="AI135" s="555"/>
      <c r="AJ135" s="556"/>
      <c r="AK135" s="547"/>
      <c r="AL135" s="555"/>
      <c r="AM135" s="556"/>
      <c r="AN135" s="546"/>
      <c r="AO135" s="555"/>
      <c r="AP135" s="556"/>
      <c r="AQ135" s="189">
        <f t="shared" si="153"/>
        <v>0</v>
      </c>
      <c r="AR135" s="555"/>
      <c r="AS135" s="556"/>
      <c r="AT135" s="189">
        <f t="shared" si="154"/>
        <v>0</v>
      </c>
      <c r="AU135" s="555"/>
      <c r="AV135" s="556"/>
      <c r="AW135" s="547">
        <v>0</v>
      </c>
      <c r="AX135" s="555"/>
      <c r="AY135" s="556"/>
      <c r="AZ135" s="730">
        <v>0</v>
      </c>
      <c r="BA135" s="555"/>
      <c r="BB135" s="556"/>
      <c r="BC135" s="546">
        <v>0</v>
      </c>
      <c r="BD135" s="555"/>
      <c r="BE135" s="556"/>
      <c r="BF135" s="189">
        <f t="shared" si="155"/>
        <v>0</v>
      </c>
      <c r="BG135" s="555"/>
      <c r="BH135" s="556"/>
      <c r="BI135" s="189">
        <f t="shared" si="156"/>
        <v>0</v>
      </c>
      <c r="BJ135" s="742"/>
      <c r="BK135" s="555"/>
      <c r="BL135" s="756">
        <v>0</v>
      </c>
      <c r="BM135" s="742"/>
      <c r="BN135" s="555"/>
      <c r="BO135" s="756">
        <v>0</v>
      </c>
      <c r="BP135" s="742"/>
      <c r="BQ135" s="555"/>
      <c r="BR135" s="546">
        <v>0</v>
      </c>
      <c r="BS135" s="763"/>
      <c r="BT135" s="558"/>
      <c r="BU135" s="88">
        <f t="shared" si="157"/>
        <v>0</v>
      </c>
      <c r="BV135" s="558"/>
      <c r="BW135" s="559"/>
      <c r="BX135" s="152">
        <f t="shared" si="158"/>
        <v>0</v>
      </c>
      <c r="BY135" s="480"/>
    </row>
    <row r="136" spans="2:77" ht="15.75" customHeight="1" x14ac:dyDescent="0.25">
      <c r="B136" s="788"/>
      <c r="C136" s="789"/>
      <c r="D136" s="468" t="s">
        <v>32</v>
      </c>
      <c r="E136" s="469">
        <f t="shared" si="112"/>
        <v>0</v>
      </c>
      <c r="F136" s="75">
        <f t="shared" si="113"/>
        <v>0</v>
      </c>
      <c r="G136" s="76"/>
      <c r="H136" s="78">
        <f t="shared" si="114"/>
        <v>0</v>
      </c>
      <c r="I136" s="78">
        <f t="shared" si="115"/>
        <v>0</v>
      </c>
      <c r="J136" s="76"/>
      <c r="K136" s="78">
        <f t="shared" si="116"/>
        <v>0</v>
      </c>
      <c r="L136" s="79">
        <f t="shared" si="117"/>
        <v>0</v>
      </c>
      <c r="M136" s="76"/>
      <c r="N136" s="78">
        <f t="shared" si="118"/>
        <v>0</v>
      </c>
      <c r="O136" s="470">
        <f t="shared" si="119"/>
        <v>0</v>
      </c>
      <c r="P136" s="76"/>
      <c r="Q136" s="682"/>
      <c r="R136" s="682"/>
      <c r="S136" s="708"/>
      <c r="T136" s="604"/>
      <c r="U136" s="604"/>
      <c r="V136" s="707"/>
      <c r="W136" s="604">
        <f t="shared" si="150"/>
        <v>0</v>
      </c>
      <c r="X136" s="604">
        <v>0</v>
      </c>
      <c r="Y136" s="707"/>
      <c r="Z136" s="604">
        <f t="shared" si="151"/>
        <v>0</v>
      </c>
      <c r="AA136" s="604">
        <v>0</v>
      </c>
      <c r="AB136" s="707"/>
      <c r="AC136" s="555"/>
      <c r="AD136" s="556"/>
      <c r="AE136" s="189">
        <f t="shared" si="152"/>
        <v>0</v>
      </c>
      <c r="AF136" s="555"/>
      <c r="AG136" s="556"/>
      <c r="AH136" s="546"/>
      <c r="AI136" s="555"/>
      <c r="AJ136" s="556"/>
      <c r="AK136" s="547"/>
      <c r="AL136" s="555"/>
      <c r="AM136" s="556"/>
      <c r="AN136" s="546"/>
      <c r="AO136" s="555"/>
      <c r="AP136" s="556"/>
      <c r="AQ136" s="189">
        <f t="shared" si="153"/>
        <v>0</v>
      </c>
      <c r="AR136" s="555"/>
      <c r="AS136" s="556"/>
      <c r="AT136" s="189">
        <f t="shared" si="154"/>
        <v>0</v>
      </c>
      <c r="AU136" s="555"/>
      <c r="AV136" s="556"/>
      <c r="AW136" s="547">
        <v>0</v>
      </c>
      <c r="AX136" s="555"/>
      <c r="AY136" s="556"/>
      <c r="AZ136" s="730">
        <v>0</v>
      </c>
      <c r="BA136" s="555"/>
      <c r="BB136" s="556"/>
      <c r="BC136" s="546">
        <v>0</v>
      </c>
      <c r="BD136" s="555"/>
      <c r="BE136" s="556"/>
      <c r="BF136" s="189">
        <f t="shared" si="155"/>
        <v>0</v>
      </c>
      <c r="BG136" s="555"/>
      <c r="BH136" s="556"/>
      <c r="BI136" s="189">
        <f t="shared" si="156"/>
        <v>0</v>
      </c>
      <c r="BJ136" s="742"/>
      <c r="BK136" s="555"/>
      <c r="BL136" s="756">
        <v>0</v>
      </c>
      <c r="BM136" s="742"/>
      <c r="BN136" s="555"/>
      <c r="BO136" s="756">
        <v>0</v>
      </c>
      <c r="BP136" s="742"/>
      <c r="BQ136" s="555"/>
      <c r="BR136" s="546">
        <v>0</v>
      </c>
      <c r="BS136" s="763"/>
      <c r="BT136" s="558"/>
      <c r="BU136" s="88">
        <f t="shared" si="157"/>
        <v>0</v>
      </c>
      <c r="BV136" s="558"/>
      <c r="BW136" s="559"/>
      <c r="BX136" s="152">
        <f t="shared" si="158"/>
        <v>0</v>
      </c>
      <c r="BY136" s="480"/>
    </row>
    <row r="137" spans="2:77" ht="15.75" customHeight="1" x14ac:dyDescent="0.25">
      <c r="B137" s="783" t="s">
        <v>178</v>
      </c>
      <c r="C137" s="785" t="s">
        <v>179</v>
      </c>
      <c r="D137" s="468" t="s">
        <v>57</v>
      </c>
      <c r="E137" s="469">
        <f t="shared" si="112"/>
        <v>0</v>
      </c>
      <c r="F137" s="75">
        <f t="shared" si="113"/>
        <v>0</v>
      </c>
      <c r="G137" s="76" t="e">
        <f t="shared" ref="G137:G144" si="159">F137/E137</f>
        <v>#DIV/0!</v>
      </c>
      <c r="H137" s="78">
        <f t="shared" si="114"/>
        <v>0</v>
      </c>
      <c r="I137" s="78">
        <f t="shared" si="115"/>
        <v>0</v>
      </c>
      <c r="J137" s="76"/>
      <c r="K137" s="78">
        <f t="shared" si="116"/>
        <v>0</v>
      </c>
      <c r="L137" s="79">
        <f t="shared" si="117"/>
        <v>0</v>
      </c>
      <c r="M137" s="76"/>
      <c r="N137" s="78">
        <f t="shared" si="118"/>
        <v>0</v>
      </c>
      <c r="O137" s="470">
        <f t="shared" si="119"/>
        <v>0</v>
      </c>
      <c r="P137" s="76"/>
      <c r="Q137" s="682">
        <f t="shared" ref="Q137:Q144" si="160">R137+S137</f>
        <v>0</v>
      </c>
      <c r="R137" s="682">
        <v>0</v>
      </c>
      <c r="S137" s="708"/>
      <c r="T137" s="604">
        <f t="shared" ref="T137:T144" si="161">U137+V137</f>
        <v>0</v>
      </c>
      <c r="U137" s="604">
        <v>0</v>
      </c>
      <c r="V137" s="707"/>
      <c r="W137" s="604">
        <f t="shared" si="150"/>
        <v>0</v>
      </c>
      <c r="X137" s="604">
        <v>0</v>
      </c>
      <c r="Y137" s="707"/>
      <c r="Z137" s="604">
        <f t="shared" si="151"/>
        <v>0</v>
      </c>
      <c r="AA137" s="604">
        <v>0</v>
      </c>
      <c r="AB137" s="707">
        <v>0</v>
      </c>
      <c r="AC137" s="555">
        <f t="shared" ref="AC137:AC144" si="162">AD137+AE137</f>
        <v>0</v>
      </c>
      <c r="AD137" s="556">
        <v>0</v>
      </c>
      <c r="AE137" s="189">
        <f t="shared" si="152"/>
        <v>0</v>
      </c>
      <c r="AF137" s="555">
        <f t="shared" ref="AF137:AF144" si="163">AG137+AH137</f>
        <v>0</v>
      </c>
      <c r="AG137" s="556">
        <v>0</v>
      </c>
      <c r="AH137" s="546">
        <v>0</v>
      </c>
      <c r="AI137" s="555">
        <f t="shared" ref="AI137:AI144" si="164">AJ137+AK137</f>
        <v>0</v>
      </c>
      <c r="AJ137" s="556">
        <v>0</v>
      </c>
      <c r="AK137" s="547">
        <v>0</v>
      </c>
      <c r="AL137" s="555">
        <f t="shared" ref="AL137:AL144" si="165">AM137+AN137</f>
        <v>0</v>
      </c>
      <c r="AM137" s="556">
        <v>0</v>
      </c>
      <c r="AN137" s="546">
        <v>0</v>
      </c>
      <c r="AO137" s="555">
        <f t="shared" ref="AO137:AO144" si="166">AP137+AQ137</f>
        <v>0</v>
      </c>
      <c r="AP137" s="556">
        <v>0</v>
      </c>
      <c r="AQ137" s="189">
        <f t="shared" si="153"/>
        <v>0</v>
      </c>
      <c r="AR137" s="555">
        <f t="shared" ref="AR137:AR144" si="167">AS137+AT137</f>
        <v>0</v>
      </c>
      <c r="AS137" s="556">
        <v>0</v>
      </c>
      <c r="AT137" s="189">
        <f t="shared" si="154"/>
        <v>0</v>
      </c>
      <c r="AU137" s="555">
        <f t="shared" ref="AU137:AU144" si="168">AV137+AW137</f>
        <v>0</v>
      </c>
      <c r="AV137" s="556">
        <v>0</v>
      </c>
      <c r="AW137" s="547">
        <v>0</v>
      </c>
      <c r="AX137" s="555">
        <f t="shared" ref="AX137:AX144" si="169">AY137+AZ137</f>
        <v>0</v>
      </c>
      <c r="AY137" s="556">
        <v>0</v>
      </c>
      <c r="AZ137" s="730">
        <v>0</v>
      </c>
      <c r="BA137" s="555">
        <f t="shared" ref="BA137:BA144" si="170">BB137+BC137</f>
        <v>0</v>
      </c>
      <c r="BB137" s="556">
        <v>0</v>
      </c>
      <c r="BC137" s="546">
        <v>0</v>
      </c>
      <c r="BD137" s="555">
        <f t="shared" ref="BD137:BD144" si="171">BE137+BF137</f>
        <v>0</v>
      </c>
      <c r="BE137" s="556">
        <v>0</v>
      </c>
      <c r="BF137" s="189">
        <f t="shared" si="155"/>
        <v>0</v>
      </c>
      <c r="BG137" s="555">
        <f t="shared" ref="BG137:BG144" si="172">BH137+BI137</f>
        <v>0</v>
      </c>
      <c r="BH137" s="556">
        <v>0</v>
      </c>
      <c r="BI137" s="189">
        <f t="shared" si="156"/>
        <v>0</v>
      </c>
      <c r="BJ137" s="742">
        <f t="shared" ref="BJ137:BJ144" si="173">BK137+BL137</f>
        <v>0</v>
      </c>
      <c r="BK137" s="555">
        <v>0</v>
      </c>
      <c r="BL137" s="756">
        <v>0</v>
      </c>
      <c r="BM137" s="742">
        <f t="shared" ref="BM137:BM144" si="174">BN137+BO137</f>
        <v>0</v>
      </c>
      <c r="BN137" s="555">
        <v>0</v>
      </c>
      <c r="BO137" s="756">
        <v>0</v>
      </c>
      <c r="BP137" s="742">
        <f t="shared" ref="BP137:BP144" si="175">BQ137+BR137</f>
        <v>0</v>
      </c>
      <c r="BQ137" s="555">
        <v>0</v>
      </c>
      <c r="BR137" s="546">
        <v>0</v>
      </c>
      <c r="BS137" s="763">
        <f t="shared" ref="BS137:BS144" si="176">BT137+BU137</f>
        <v>0</v>
      </c>
      <c r="BT137" s="558">
        <v>0</v>
      </c>
      <c r="BU137" s="88">
        <f t="shared" si="157"/>
        <v>0</v>
      </c>
      <c r="BV137" s="558">
        <f t="shared" ref="BV137:BV144" si="177">BW137+BX137</f>
        <v>0</v>
      </c>
      <c r="BW137" s="559">
        <v>0</v>
      </c>
      <c r="BX137" s="152">
        <f t="shared" si="158"/>
        <v>0</v>
      </c>
      <c r="BY137" s="480"/>
    </row>
    <row r="138" spans="2:77" s="597" customFormat="1" ht="15.75" customHeight="1" x14ac:dyDescent="0.25">
      <c r="B138" s="788"/>
      <c r="C138" s="789"/>
      <c r="D138" s="577" t="s">
        <v>32</v>
      </c>
      <c r="E138" s="578">
        <f t="shared" si="112"/>
        <v>0</v>
      </c>
      <c r="F138" s="579">
        <f t="shared" si="113"/>
        <v>0</v>
      </c>
      <c r="G138" s="580" t="e">
        <f t="shared" si="159"/>
        <v>#DIV/0!</v>
      </c>
      <c r="H138" s="581">
        <f t="shared" si="114"/>
        <v>0</v>
      </c>
      <c r="I138" s="581">
        <f t="shared" si="115"/>
        <v>0</v>
      </c>
      <c r="J138" s="580"/>
      <c r="K138" s="581">
        <f t="shared" si="116"/>
        <v>0</v>
      </c>
      <c r="L138" s="582">
        <f t="shared" si="117"/>
        <v>0</v>
      </c>
      <c r="M138" s="580"/>
      <c r="N138" s="581">
        <f t="shared" si="118"/>
        <v>0</v>
      </c>
      <c r="O138" s="583">
        <f t="shared" si="119"/>
        <v>0</v>
      </c>
      <c r="P138" s="580"/>
      <c r="Q138" s="709">
        <f t="shared" si="160"/>
        <v>0</v>
      </c>
      <c r="R138" s="709">
        <v>0</v>
      </c>
      <c r="S138" s="708">
        <f>S137*0.25</f>
        <v>0</v>
      </c>
      <c r="T138" s="710">
        <f t="shared" si="161"/>
        <v>0</v>
      </c>
      <c r="U138" s="710">
        <v>0</v>
      </c>
      <c r="V138" s="707"/>
      <c r="W138" s="710">
        <f t="shared" si="150"/>
        <v>0</v>
      </c>
      <c r="X138" s="710">
        <v>0</v>
      </c>
      <c r="Y138" s="707"/>
      <c r="Z138" s="710">
        <f t="shared" si="151"/>
        <v>0</v>
      </c>
      <c r="AA138" s="710">
        <v>0</v>
      </c>
      <c r="AB138" s="707"/>
      <c r="AC138" s="588">
        <f t="shared" si="162"/>
        <v>0</v>
      </c>
      <c r="AD138" s="589">
        <v>0</v>
      </c>
      <c r="AE138" s="590">
        <f t="shared" si="152"/>
        <v>0</v>
      </c>
      <c r="AF138" s="588">
        <f t="shared" si="163"/>
        <v>0</v>
      </c>
      <c r="AG138" s="589">
        <v>0</v>
      </c>
      <c r="AH138" s="546"/>
      <c r="AI138" s="588">
        <f t="shared" si="164"/>
        <v>0</v>
      </c>
      <c r="AJ138" s="589">
        <v>0</v>
      </c>
      <c r="AK138" s="587"/>
      <c r="AL138" s="588">
        <f t="shared" si="165"/>
        <v>0</v>
      </c>
      <c r="AM138" s="589">
        <v>0</v>
      </c>
      <c r="AN138" s="546"/>
      <c r="AO138" s="588">
        <f t="shared" si="166"/>
        <v>0</v>
      </c>
      <c r="AP138" s="589">
        <v>0</v>
      </c>
      <c r="AQ138" s="590">
        <f t="shared" si="153"/>
        <v>0</v>
      </c>
      <c r="AR138" s="588">
        <f t="shared" si="167"/>
        <v>0</v>
      </c>
      <c r="AS138" s="589">
        <v>0</v>
      </c>
      <c r="AT138" s="590">
        <f t="shared" si="154"/>
        <v>0</v>
      </c>
      <c r="AU138" s="588">
        <f t="shared" si="168"/>
        <v>0</v>
      </c>
      <c r="AV138" s="589">
        <v>0</v>
      </c>
      <c r="AW138" s="587">
        <v>0</v>
      </c>
      <c r="AX138" s="588">
        <f t="shared" si="169"/>
        <v>0</v>
      </c>
      <c r="AY138" s="589">
        <v>0</v>
      </c>
      <c r="AZ138" s="730">
        <v>0</v>
      </c>
      <c r="BA138" s="588">
        <f t="shared" si="170"/>
        <v>0</v>
      </c>
      <c r="BB138" s="589">
        <v>0</v>
      </c>
      <c r="BC138" s="546">
        <v>0</v>
      </c>
      <c r="BD138" s="588">
        <f t="shared" si="171"/>
        <v>0</v>
      </c>
      <c r="BE138" s="589">
        <v>0</v>
      </c>
      <c r="BF138" s="590">
        <f t="shared" si="155"/>
        <v>0</v>
      </c>
      <c r="BG138" s="588">
        <f t="shared" si="172"/>
        <v>0</v>
      </c>
      <c r="BH138" s="589">
        <v>0</v>
      </c>
      <c r="BI138" s="590">
        <f t="shared" si="156"/>
        <v>0</v>
      </c>
      <c r="BJ138" s="743">
        <f t="shared" si="173"/>
        <v>0</v>
      </c>
      <c r="BK138" s="588">
        <v>0</v>
      </c>
      <c r="BL138" s="756">
        <v>0</v>
      </c>
      <c r="BM138" s="743">
        <f t="shared" si="174"/>
        <v>0</v>
      </c>
      <c r="BN138" s="588">
        <v>0</v>
      </c>
      <c r="BO138" s="756">
        <v>0</v>
      </c>
      <c r="BP138" s="743">
        <f t="shared" si="175"/>
        <v>0</v>
      </c>
      <c r="BQ138" s="588">
        <v>0</v>
      </c>
      <c r="BR138" s="546">
        <v>0</v>
      </c>
      <c r="BS138" s="764">
        <f t="shared" si="176"/>
        <v>0</v>
      </c>
      <c r="BT138" s="592">
        <v>0</v>
      </c>
      <c r="BU138" s="594">
        <f t="shared" si="157"/>
        <v>0</v>
      </c>
      <c r="BV138" s="592">
        <f t="shared" si="177"/>
        <v>0</v>
      </c>
      <c r="BW138" s="593">
        <v>0</v>
      </c>
      <c r="BX138" s="595">
        <f t="shared" si="158"/>
        <v>0</v>
      </c>
      <c r="BY138" s="596"/>
    </row>
    <row r="139" spans="2:77" s="597" customFormat="1" ht="15.75" customHeight="1" x14ac:dyDescent="0.25">
      <c r="B139" s="779" t="s">
        <v>180</v>
      </c>
      <c r="C139" s="781" t="s">
        <v>181</v>
      </c>
      <c r="D139" s="577" t="s">
        <v>57</v>
      </c>
      <c r="E139" s="578">
        <f t="shared" si="112"/>
        <v>5500</v>
      </c>
      <c r="F139" s="579">
        <f t="shared" si="113"/>
        <v>1825</v>
      </c>
      <c r="G139" s="580">
        <f t="shared" si="159"/>
        <v>0.33181818181818185</v>
      </c>
      <c r="H139" s="581">
        <f t="shared" si="114"/>
        <v>1212</v>
      </c>
      <c r="I139" s="581">
        <f t="shared" si="115"/>
        <v>3037</v>
      </c>
      <c r="J139" s="580">
        <f t="shared" ref="J139:J144" si="178">I139/E139</f>
        <v>0.55218181818181822</v>
      </c>
      <c r="K139" s="581">
        <f t="shared" si="116"/>
        <v>1954</v>
      </c>
      <c r="L139" s="582">
        <f t="shared" si="117"/>
        <v>4991</v>
      </c>
      <c r="M139" s="580">
        <f t="shared" ref="M139:M144" si="179">L139/E139</f>
        <v>0.9074545454545454</v>
      </c>
      <c r="N139" s="581">
        <f t="shared" si="118"/>
        <v>1649</v>
      </c>
      <c r="O139" s="583">
        <f t="shared" si="119"/>
        <v>6640</v>
      </c>
      <c r="P139" s="580">
        <f t="shared" ref="P139:P144" si="180">O139/E139</f>
        <v>1.2072727272727273</v>
      </c>
      <c r="Q139" s="709">
        <f t="shared" si="160"/>
        <v>5500</v>
      </c>
      <c r="R139" s="709">
        <v>0</v>
      </c>
      <c r="S139" s="708">
        <v>5500</v>
      </c>
      <c r="T139" s="710">
        <f t="shared" si="161"/>
        <v>594</v>
      </c>
      <c r="U139" s="710">
        <v>0</v>
      </c>
      <c r="V139" s="707">
        <v>594</v>
      </c>
      <c r="W139" s="710">
        <f t="shared" si="150"/>
        <v>806</v>
      </c>
      <c r="X139" s="710">
        <v>0</v>
      </c>
      <c r="Y139" s="707">
        <v>806</v>
      </c>
      <c r="Z139" s="710">
        <f t="shared" si="151"/>
        <v>425</v>
      </c>
      <c r="AA139" s="710">
        <v>0</v>
      </c>
      <c r="AB139" s="707">
        <v>425</v>
      </c>
      <c r="AC139" s="588">
        <f t="shared" si="162"/>
        <v>1825</v>
      </c>
      <c r="AD139" s="589">
        <v>0</v>
      </c>
      <c r="AE139" s="590">
        <f t="shared" si="152"/>
        <v>1825</v>
      </c>
      <c r="AF139" s="588">
        <f t="shared" si="163"/>
        <v>404</v>
      </c>
      <c r="AG139" s="589">
        <v>0</v>
      </c>
      <c r="AH139" s="546">
        <v>404</v>
      </c>
      <c r="AI139" s="588">
        <f t="shared" si="164"/>
        <v>391</v>
      </c>
      <c r="AJ139" s="589">
        <v>0</v>
      </c>
      <c r="AK139" s="587">
        <v>391</v>
      </c>
      <c r="AL139" s="588">
        <f t="shared" si="165"/>
        <v>417</v>
      </c>
      <c r="AM139" s="589">
        <v>0</v>
      </c>
      <c r="AN139" s="546">
        <v>417</v>
      </c>
      <c r="AO139" s="588">
        <f t="shared" si="166"/>
        <v>1212</v>
      </c>
      <c r="AP139" s="589">
        <v>0</v>
      </c>
      <c r="AQ139" s="590">
        <f t="shared" si="153"/>
        <v>1212</v>
      </c>
      <c r="AR139" s="588">
        <f t="shared" si="167"/>
        <v>3037</v>
      </c>
      <c r="AS139" s="589">
        <v>0</v>
      </c>
      <c r="AT139" s="590">
        <f t="shared" si="154"/>
        <v>3037</v>
      </c>
      <c r="AU139" s="588">
        <f t="shared" si="168"/>
        <v>473</v>
      </c>
      <c r="AV139" s="589">
        <v>0</v>
      </c>
      <c r="AW139" s="587">
        <v>473</v>
      </c>
      <c r="AX139" s="588">
        <f t="shared" si="169"/>
        <v>779</v>
      </c>
      <c r="AY139" s="589">
        <v>0</v>
      </c>
      <c r="AZ139" s="730">
        <v>779</v>
      </c>
      <c r="BA139" s="588">
        <f t="shared" si="170"/>
        <v>702</v>
      </c>
      <c r="BB139" s="589">
        <v>0</v>
      </c>
      <c r="BC139" s="546">
        <v>702</v>
      </c>
      <c r="BD139" s="588">
        <f t="shared" si="171"/>
        <v>1954</v>
      </c>
      <c r="BE139" s="589">
        <v>0</v>
      </c>
      <c r="BF139" s="590">
        <f t="shared" si="155"/>
        <v>1954</v>
      </c>
      <c r="BG139" s="588">
        <f t="shared" si="172"/>
        <v>4991</v>
      </c>
      <c r="BH139" s="589">
        <v>0</v>
      </c>
      <c r="BI139" s="590">
        <f t="shared" si="156"/>
        <v>4991</v>
      </c>
      <c r="BJ139" s="743">
        <f t="shared" si="173"/>
        <v>482</v>
      </c>
      <c r="BK139" s="588">
        <v>0</v>
      </c>
      <c r="BL139" s="756">
        <v>482</v>
      </c>
      <c r="BM139" s="743">
        <f t="shared" si="174"/>
        <v>590</v>
      </c>
      <c r="BN139" s="588">
        <v>0</v>
      </c>
      <c r="BO139" s="756">
        <v>590</v>
      </c>
      <c r="BP139" s="743">
        <f t="shared" si="175"/>
        <v>577</v>
      </c>
      <c r="BQ139" s="588">
        <v>0</v>
      </c>
      <c r="BR139" s="546">
        <v>577</v>
      </c>
      <c r="BS139" s="764">
        <f t="shared" si="176"/>
        <v>1649</v>
      </c>
      <c r="BT139" s="592">
        <v>0</v>
      </c>
      <c r="BU139" s="594">
        <f t="shared" si="157"/>
        <v>1649</v>
      </c>
      <c r="BV139" s="592">
        <f t="shared" si="177"/>
        <v>6640</v>
      </c>
      <c r="BW139" s="593">
        <v>0</v>
      </c>
      <c r="BX139" s="595">
        <f t="shared" si="158"/>
        <v>6640</v>
      </c>
      <c r="BY139" s="596">
        <f t="shared" ref="BY139:BY144" si="181">BV139/Q139</f>
        <v>1.2072727272727273</v>
      </c>
    </row>
    <row r="140" spans="2:77" s="597" customFormat="1" ht="15.75" customHeight="1" x14ac:dyDescent="0.25">
      <c r="B140" s="780"/>
      <c r="C140" s="782"/>
      <c r="D140" s="577" t="s">
        <v>32</v>
      </c>
      <c r="E140" s="578">
        <f t="shared" si="112"/>
        <v>385.00000000000006</v>
      </c>
      <c r="F140" s="579">
        <f t="shared" si="113"/>
        <v>109.99700000000001</v>
      </c>
      <c r="G140" s="580">
        <f t="shared" si="159"/>
        <v>0.28570649350649352</v>
      </c>
      <c r="H140" s="581">
        <f t="shared" si="114"/>
        <v>82.712000000000003</v>
      </c>
      <c r="I140" s="581">
        <f t="shared" si="115"/>
        <v>192.709</v>
      </c>
      <c r="J140" s="580">
        <f t="shared" si="178"/>
        <v>0.50054285714285707</v>
      </c>
      <c r="K140" s="581">
        <f t="shared" si="116"/>
        <v>131.71700000000001</v>
      </c>
      <c r="L140" s="582">
        <f t="shared" si="117"/>
        <v>324.42600000000004</v>
      </c>
      <c r="M140" s="580">
        <f t="shared" si="179"/>
        <v>0.84266493506493501</v>
      </c>
      <c r="N140" s="581">
        <f t="shared" si="118"/>
        <v>109.19</v>
      </c>
      <c r="O140" s="583">
        <f t="shared" si="119"/>
        <v>433.61600000000004</v>
      </c>
      <c r="P140" s="580">
        <f t="shared" si="180"/>
        <v>1.1262753246753245</v>
      </c>
      <c r="Q140" s="709">
        <f t="shared" si="160"/>
        <v>385.00000000000006</v>
      </c>
      <c r="R140" s="709">
        <v>0</v>
      </c>
      <c r="S140" s="708">
        <f>S139*0.07</f>
        <v>385.00000000000006</v>
      </c>
      <c r="T140" s="710">
        <f t="shared" si="161"/>
        <v>35.636000000000003</v>
      </c>
      <c r="U140" s="710">
        <v>0</v>
      </c>
      <c r="V140" s="707">
        <v>35.636000000000003</v>
      </c>
      <c r="W140" s="710">
        <f t="shared" si="150"/>
        <v>48.156999999999996</v>
      </c>
      <c r="X140" s="710">
        <v>0</v>
      </c>
      <c r="Y140" s="707">
        <v>48.156999999999996</v>
      </c>
      <c r="Z140" s="710">
        <f t="shared" si="151"/>
        <v>26.204000000000001</v>
      </c>
      <c r="AA140" s="710">
        <v>0</v>
      </c>
      <c r="AB140" s="707">
        <v>26.204000000000001</v>
      </c>
      <c r="AC140" s="588">
        <f t="shared" si="162"/>
        <v>109.99700000000001</v>
      </c>
      <c r="AD140" s="589">
        <v>0</v>
      </c>
      <c r="AE140" s="590">
        <f t="shared" si="152"/>
        <v>109.99700000000001</v>
      </c>
      <c r="AF140" s="588">
        <f t="shared" si="163"/>
        <v>22.443999999999999</v>
      </c>
      <c r="AG140" s="589">
        <v>0</v>
      </c>
      <c r="AH140" s="546">
        <v>22.443999999999999</v>
      </c>
      <c r="AI140" s="588">
        <f t="shared" si="164"/>
        <v>25.542000000000002</v>
      </c>
      <c r="AJ140" s="589">
        <v>0</v>
      </c>
      <c r="AK140" s="587">
        <v>25.542000000000002</v>
      </c>
      <c r="AL140" s="588">
        <f t="shared" si="165"/>
        <v>34.725999999999999</v>
      </c>
      <c r="AM140" s="589">
        <v>0</v>
      </c>
      <c r="AN140" s="546">
        <v>34.725999999999999</v>
      </c>
      <c r="AO140" s="588">
        <f t="shared" si="166"/>
        <v>82.712000000000003</v>
      </c>
      <c r="AP140" s="589">
        <v>0</v>
      </c>
      <c r="AQ140" s="590">
        <f t="shared" si="153"/>
        <v>82.712000000000003</v>
      </c>
      <c r="AR140" s="588">
        <f t="shared" si="167"/>
        <v>192.709</v>
      </c>
      <c r="AS140" s="589">
        <v>0</v>
      </c>
      <c r="AT140" s="590">
        <f t="shared" si="154"/>
        <v>192.709</v>
      </c>
      <c r="AU140" s="588">
        <f t="shared" si="168"/>
        <v>32.262</v>
      </c>
      <c r="AV140" s="589">
        <v>0</v>
      </c>
      <c r="AW140" s="587">
        <v>32.262</v>
      </c>
      <c r="AX140" s="588">
        <f t="shared" si="169"/>
        <v>49.43</v>
      </c>
      <c r="AY140" s="589">
        <v>0</v>
      </c>
      <c r="AZ140" s="730">
        <v>49.43</v>
      </c>
      <c r="BA140" s="588">
        <f t="shared" si="170"/>
        <v>50.024999999999999</v>
      </c>
      <c r="BB140" s="589">
        <v>0</v>
      </c>
      <c r="BC140" s="546">
        <v>50.024999999999999</v>
      </c>
      <c r="BD140" s="588">
        <f t="shared" si="171"/>
        <v>131.71700000000001</v>
      </c>
      <c r="BE140" s="589">
        <v>0</v>
      </c>
      <c r="BF140" s="590">
        <f t="shared" si="155"/>
        <v>131.71700000000001</v>
      </c>
      <c r="BG140" s="588">
        <f t="shared" si="172"/>
        <v>324.42600000000004</v>
      </c>
      <c r="BH140" s="589">
        <v>0</v>
      </c>
      <c r="BI140" s="590">
        <f t="shared" si="156"/>
        <v>324.42600000000004</v>
      </c>
      <c r="BJ140" s="743">
        <f t="shared" si="173"/>
        <v>32.548000000000002</v>
      </c>
      <c r="BK140" s="588">
        <v>0</v>
      </c>
      <c r="BL140" s="756">
        <v>32.548000000000002</v>
      </c>
      <c r="BM140" s="743">
        <f t="shared" si="174"/>
        <v>38.685000000000002</v>
      </c>
      <c r="BN140" s="588">
        <v>0</v>
      </c>
      <c r="BO140" s="756">
        <v>38.685000000000002</v>
      </c>
      <c r="BP140" s="743">
        <f t="shared" si="175"/>
        <v>37.957000000000001</v>
      </c>
      <c r="BQ140" s="588">
        <v>0</v>
      </c>
      <c r="BR140" s="546">
        <v>37.957000000000001</v>
      </c>
      <c r="BS140" s="764">
        <f t="shared" si="176"/>
        <v>109.19</v>
      </c>
      <c r="BT140" s="592">
        <v>0</v>
      </c>
      <c r="BU140" s="594">
        <f t="shared" si="157"/>
        <v>109.19</v>
      </c>
      <c r="BV140" s="592">
        <f t="shared" si="177"/>
        <v>433.61600000000004</v>
      </c>
      <c r="BW140" s="593">
        <v>0</v>
      </c>
      <c r="BX140" s="595">
        <f t="shared" si="158"/>
        <v>433.61600000000004</v>
      </c>
      <c r="BY140" s="596">
        <f t="shared" si="181"/>
        <v>1.1262753246753245</v>
      </c>
    </row>
    <row r="141" spans="2:77" s="597" customFormat="1" ht="15.75" customHeight="1" x14ac:dyDescent="0.25">
      <c r="B141" s="779" t="s">
        <v>182</v>
      </c>
      <c r="C141" s="781" t="s">
        <v>183</v>
      </c>
      <c r="D141" s="577" t="s">
        <v>57</v>
      </c>
      <c r="E141" s="578">
        <f t="shared" si="112"/>
        <v>300</v>
      </c>
      <c r="F141" s="579">
        <f t="shared" si="113"/>
        <v>14</v>
      </c>
      <c r="G141" s="580">
        <f t="shared" si="159"/>
        <v>4.6666666666666669E-2</v>
      </c>
      <c r="H141" s="581">
        <f t="shared" si="114"/>
        <v>0</v>
      </c>
      <c r="I141" s="581">
        <f t="shared" si="115"/>
        <v>14</v>
      </c>
      <c r="J141" s="580">
        <f t="shared" si="178"/>
        <v>4.6666666666666669E-2</v>
      </c>
      <c r="K141" s="581">
        <f t="shared" si="116"/>
        <v>101</v>
      </c>
      <c r="L141" s="582">
        <f t="shared" si="117"/>
        <v>115</v>
      </c>
      <c r="M141" s="580">
        <f t="shared" si="179"/>
        <v>0.38333333333333336</v>
      </c>
      <c r="N141" s="581">
        <f t="shared" si="118"/>
        <v>84</v>
      </c>
      <c r="O141" s="583">
        <f t="shared" si="119"/>
        <v>199</v>
      </c>
      <c r="P141" s="580">
        <f t="shared" si="180"/>
        <v>0.66333333333333333</v>
      </c>
      <c r="Q141" s="709">
        <f t="shared" si="160"/>
        <v>300</v>
      </c>
      <c r="R141" s="709">
        <v>0</v>
      </c>
      <c r="S141" s="708">
        <v>300</v>
      </c>
      <c r="T141" s="710">
        <f t="shared" si="161"/>
        <v>7</v>
      </c>
      <c r="U141" s="710">
        <v>0</v>
      </c>
      <c r="V141" s="707">
        <v>7</v>
      </c>
      <c r="W141" s="710">
        <f t="shared" si="150"/>
        <v>0</v>
      </c>
      <c r="X141" s="710">
        <v>0</v>
      </c>
      <c r="Y141" s="707"/>
      <c r="Z141" s="710">
        <f t="shared" si="151"/>
        <v>7</v>
      </c>
      <c r="AA141" s="710">
        <v>0</v>
      </c>
      <c r="AB141" s="707">
        <v>7</v>
      </c>
      <c r="AC141" s="588">
        <f t="shared" si="162"/>
        <v>14</v>
      </c>
      <c r="AD141" s="589">
        <v>0</v>
      </c>
      <c r="AE141" s="590">
        <f t="shared" si="152"/>
        <v>14</v>
      </c>
      <c r="AF141" s="588">
        <f t="shared" si="163"/>
        <v>0</v>
      </c>
      <c r="AG141" s="589">
        <v>0</v>
      </c>
      <c r="AH141" s="546"/>
      <c r="AI141" s="588">
        <f t="shared" si="164"/>
        <v>0</v>
      </c>
      <c r="AJ141" s="589">
        <v>0</v>
      </c>
      <c r="AK141" s="587"/>
      <c r="AL141" s="588">
        <f t="shared" si="165"/>
        <v>0</v>
      </c>
      <c r="AM141" s="589">
        <v>0</v>
      </c>
      <c r="AN141" s="546"/>
      <c r="AO141" s="588">
        <f t="shared" si="166"/>
        <v>0</v>
      </c>
      <c r="AP141" s="589">
        <v>0</v>
      </c>
      <c r="AQ141" s="590">
        <f t="shared" si="153"/>
        <v>0</v>
      </c>
      <c r="AR141" s="588">
        <f t="shared" si="167"/>
        <v>14</v>
      </c>
      <c r="AS141" s="589">
        <v>0</v>
      </c>
      <c r="AT141" s="590">
        <f t="shared" si="154"/>
        <v>14</v>
      </c>
      <c r="AU141" s="588">
        <f t="shared" si="168"/>
        <v>31</v>
      </c>
      <c r="AV141" s="589">
        <v>0</v>
      </c>
      <c r="AW141" s="587">
        <v>31</v>
      </c>
      <c r="AX141" s="588">
        <f t="shared" si="169"/>
        <v>40</v>
      </c>
      <c r="AY141" s="589">
        <v>0</v>
      </c>
      <c r="AZ141" s="730">
        <v>40</v>
      </c>
      <c r="BA141" s="588">
        <f t="shared" si="170"/>
        <v>30</v>
      </c>
      <c r="BB141" s="589">
        <v>0</v>
      </c>
      <c r="BC141" s="546">
        <v>30</v>
      </c>
      <c r="BD141" s="588">
        <f t="shared" si="171"/>
        <v>101</v>
      </c>
      <c r="BE141" s="589">
        <v>0</v>
      </c>
      <c r="BF141" s="590">
        <f t="shared" si="155"/>
        <v>101</v>
      </c>
      <c r="BG141" s="588">
        <f t="shared" si="172"/>
        <v>115</v>
      </c>
      <c r="BH141" s="589">
        <v>0</v>
      </c>
      <c r="BI141" s="590">
        <f t="shared" si="156"/>
        <v>115</v>
      </c>
      <c r="BJ141" s="743">
        <f t="shared" si="173"/>
        <v>42</v>
      </c>
      <c r="BK141" s="588">
        <v>0</v>
      </c>
      <c r="BL141" s="756">
        <v>42</v>
      </c>
      <c r="BM141" s="743">
        <f t="shared" si="174"/>
        <v>0</v>
      </c>
      <c r="BN141" s="588">
        <v>0</v>
      </c>
      <c r="BO141" s="756"/>
      <c r="BP141" s="743">
        <f t="shared" si="175"/>
        <v>42</v>
      </c>
      <c r="BQ141" s="588">
        <v>0</v>
      </c>
      <c r="BR141" s="546">
        <v>42</v>
      </c>
      <c r="BS141" s="764">
        <f t="shared" si="176"/>
        <v>84</v>
      </c>
      <c r="BT141" s="592">
        <v>0</v>
      </c>
      <c r="BU141" s="594">
        <f t="shared" si="157"/>
        <v>84</v>
      </c>
      <c r="BV141" s="592">
        <f t="shared" si="177"/>
        <v>199</v>
      </c>
      <c r="BW141" s="593">
        <v>0</v>
      </c>
      <c r="BX141" s="595">
        <f t="shared" si="158"/>
        <v>199</v>
      </c>
      <c r="BY141" s="596">
        <f t="shared" si="181"/>
        <v>0.66333333333333333</v>
      </c>
    </row>
    <row r="142" spans="2:77" s="597" customFormat="1" ht="15.75" customHeight="1" x14ac:dyDescent="0.25">
      <c r="B142" s="780"/>
      <c r="C142" s="782"/>
      <c r="D142" s="598" t="s">
        <v>32</v>
      </c>
      <c r="E142" s="578">
        <f t="shared" si="112"/>
        <v>27</v>
      </c>
      <c r="F142" s="579">
        <f t="shared" si="113"/>
        <v>1.0980000000000001</v>
      </c>
      <c r="G142" s="580">
        <f t="shared" si="159"/>
        <v>4.066666666666667E-2</v>
      </c>
      <c r="H142" s="581">
        <f t="shared" si="114"/>
        <v>0</v>
      </c>
      <c r="I142" s="581">
        <f t="shared" si="115"/>
        <v>1.0980000000000001</v>
      </c>
      <c r="J142" s="580">
        <f t="shared" si="178"/>
        <v>4.066666666666667E-2</v>
      </c>
      <c r="K142" s="581">
        <f t="shared" si="116"/>
        <v>8.911999999999999</v>
      </c>
      <c r="L142" s="582">
        <f t="shared" si="117"/>
        <v>10.01</v>
      </c>
      <c r="M142" s="580">
        <f t="shared" si="179"/>
        <v>0.37074074074074076</v>
      </c>
      <c r="N142" s="581">
        <f t="shared" si="118"/>
        <v>5.4219999999999997</v>
      </c>
      <c r="O142" s="583">
        <f t="shared" si="119"/>
        <v>15.431999999999999</v>
      </c>
      <c r="P142" s="580">
        <f t="shared" si="180"/>
        <v>0.57155555555555548</v>
      </c>
      <c r="Q142" s="709">
        <f t="shared" si="160"/>
        <v>27</v>
      </c>
      <c r="R142" s="709">
        <v>0</v>
      </c>
      <c r="S142" s="708">
        <f>S141*0.09</f>
        <v>27</v>
      </c>
      <c r="T142" s="710">
        <f t="shared" si="161"/>
        <v>0.20399999999999999</v>
      </c>
      <c r="U142" s="710">
        <v>0</v>
      </c>
      <c r="V142" s="707">
        <v>0.20399999999999999</v>
      </c>
      <c r="W142" s="710">
        <f t="shared" si="150"/>
        <v>0</v>
      </c>
      <c r="X142" s="710">
        <v>0</v>
      </c>
      <c r="Y142" s="707"/>
      <c r="Z142" s="710">
        <f t="shared" si="151"/>
        <v>0.89400000000000002</v>
      </c>
      <c r="AA142" s="710">
        <v>0</v>
      </c>
      <c r="AB142" s="707">
        <v>0.89400000000000002</v>
      </c>
      <c r="AC142" s="599">
        <f t="shared" si="162"/>
        <v>1.0980000000000001</v>
      </c>
      <c r="AD142" s="600">
        <v>0</v>
      </c>
      <c r="AE142" s="590">
        <f t="shared" si="152"/>
        <v>1.0980000000000001</v>
      </c>
      <c r="AF142" s="599">
        <f t="shared" si="163"/>
        <v>0</v>
      </c>
      <c r="AG142" s="600">
        <v>0</v>
      </c>
      <c r="AH142" s="546"/>
      <c r="AI142" s="599">
        <f t="shared" si="164"/>
        <v>0</v>
      </c>
      <c r="AJ142" s="600">
        <v>0</v>
      </c>
      <c r="AK142" s="587"/>
      <c r="AL142" s="599">
        <f t="shared" si="165"/>
        <v>0</v>
      </c>
      <c r="AM142" s="600">
        <v>0</v>
      </c>
      <c r="AN142" s="546"/>
      <c r="AO142" s="599">
        <f t="shared" si="166"/>
        <v>0</v>
      </c>
      <c r="AP142" s="600">
        <v>0</v>
      </c>
      <c r="AQ142" s="590">
        <f t="shared" si="153"/>
        <v>0</v>
      </c>
      <c r="AR142" s="599">
        <f t="shared" si="167"/>
        <v>1.0980000000000001</v>
      </c>
      <c r="AS142" s="600">
        <v>0</v>
      </c>
      <c r="AT142" s="590">
        <f t="shared" si="154"/>
        <v>1.0980000000000001</v>
      </c>
      <c r="AU142" s="599">
        <f t="shared" si="168"/>
        <v>2.11</v>
      </c>
      <c r="AV142" s="600">
        <v>0</v>
      </c>
      <c r="AW142" s="587">
        <v>2.11</v>
      </c>
      <c r="AX142" s="599">
        <f t="shared" si="169"/>
        <v>2.839</v>
      </c>
      <c r="AY142" s="600">
        <v>0</v>
      </c>
      <c r="AZ142" s="730">
        <v>2.839</v>
      </c>
      <c r="BA142" s="599">
        <f t="shared" si="170"/>
        <v>3.9630000000000001</v>
      </c>
      <c r="BB142" s="600">
        <v>0</v>
      </c>
      <c r="BC142" s="546">
        <v>3.9630000000000001</v>
      </c>
      <c r="BD142" s="599">
        <f t="shared" si="171"/>
        <v>8.911999999999999</v>
      </c>
      <c r="BE142" s="600">
        <v>0</v>
      </c>
      <c r="BF142" s="590">
        <f t="shared" si="155"/>
        <v>8.911999999999999</v>
      </c>
      <c r="BG142" s="599">
        <f t="shared" si="172"/>
        <v>10.01</v>
      </c>
      <c r="BH142" s="600">
        <v>0</v>
      </c>
      <c r="BI142" s="590">
        <f t="shared" si="156"/>
        <v>10.01</v>
      </c>
      <c r="BJ142" s="744">
        <f t="shared" si="173"/>
        <v>2.7109999999999999</v>
      </c>
      <c r="BK142" s="599">
        <v>0</v>
      </c>
      <c r="BL142" s="756">
        <v>2.7109999999999999</v>
      </c>
      <c r="BM142" s="744">
        <f t="shared" si="174"/>
        <v>0</v>
      </c>
      <c r="BN142" s="599">
        <v>0</v>
      </c>
      <c r="BO142" s="756"/>
      <c r="BP142" s="744">
        <f t="shared" si="175"/>
        <v>2.7109999999999999</v>
      </c>
      <c r="BQ142" s="599">
        <v>0</v>
      </c>
      <c r="BR142" s="546">
        <v>2.7109999999999999</v>
      </c>
      <c r="BS142" s="765">
        <f t="shared" si="176"/>
        <v>5.4219999999999997</v>
      </c>
      <c r="BT142" s="601">
        <v>0</v>
      </c>
      <c r="BU142" s="594">
        <f t="shared" si="157"/>
        <v>5.4219999999999997</v>
      </c>
      <c r="BV142" s="601">
        <f t="shared" si="177"/>
        <v>15.431999999999999</v>
      </c>
      <c r="BW142" s="602">
        <v>0</v>
      </c>
      <c r="BX142" s="595">
        <f t="shared" si="158"/>
        <v>15.431999999999999</v>
      </c>
      <c r="BY142" s="596">
        <f t="shared" si="181"/>
        <v>0.57155555555555548</v>
      </c>
    </row>
    <row r="143" spans="2:77" s="597" customFormat="1" ht="15.75" customHeight="1" x14ac:dyDescent="0.25">
      <c r="B143" s="779" t="s">
        <v>184</v>
      </c>
      <c r="C143" s="781" t="s">
        <v>185</v>
      </c>
      <c r="D143" s="577" t="s">
        <v>57</v>
      </c>
      <c r="E143" s="578">
        <f t="shared" si="112"/>
        <v>950</v>
      </c>
      <c r="F143" s="579">
        <f t="shared" si="113"/>
        <v>83</v>
      </c>
      <c r="G143" s="580">
        <f t="shared" si="159"/>
        <v>8.7368421052631581E-2</v>
      </c>
      <c r="H143" s="581">
        <f t="shared" si="114"/>
        <v>136</v>
      </c>
      <c r="I143" s="581">
        <f t="shared" si="115"/>
        <v>219</v>
      </c>
      <c r="J143" s="580">
        <f t="shared" si="178"/>
        <v>0.23052631578947369</v>
      </c>
      <c r="K143" s="581">
        <f t="shared" si="116"/>
        <v>424</v>
      </c>
      <c r="L143" s="582">
        <f t="shared" si="117"/>
        <v>643</v>
      </c>
      <c r="M143" s="580">
        <f t="shared" si="179"/>
        <v>0.67684210526315791</v>
      </c>
      <c r="N143" s="581">
        <f t="shared" si="118"/>
        <v>102</v>
      </c>
      <c r="O143" s="583">
        <f t="shared" si="119"/>
        <v>745</v>
      </c>
      <c r="P143" s="580">
        <f t="shared" si="180"/>
        <v>0.78421052631578947</v>
      </c>
      <c r="Q143" s="709">
        <f t="shared" si="160"/>
        <v>950</v>
      </c>
      <c r="R143" s="709">
        <v>0</v>
      </c>
      <c r="S143" s="708">
        <v>950</v>
      </c>
      <c r="T143" s="710">
        <f t="shared" si="161"/>
        <v>48</v>
      </c>
      <c r="U143" s="710">
        <v>0</v>
      </c>
      <c r="V143" s="707">
        <v>48</v>
      </c>
      <c r="W143" s="710">
        <f t="shared" si="150"/>
        <v>15</v>
      </c>
      <c r="X143" s="710">
        <v>0</v>
      </c>
      <c r="Y143" s="707">
        <v>15</v>
      </c>
      <c r="Z143" s="710">
        <f t="shared" si="151"/>
        <v>20</v>
      </c>
      <c r="AA143" s="710">
        <v>0</v>
      </c>
      <c r="AB143" s="707">
        <v>20</v>
      </c>
      <c r="AC143" s="588">
        <f t="shared" si="162"/>
        <v>83</v>
      </c>
      <c r="AD143" s="589">
        <v>0</v>
      </c>
      <c r="AE143" s="590">
        <f t="shared" si="152"/>
        <v>83</v>
      </c>
      <c r="AF143" s="588">
        <f t="shared" si="163"/>
        <v>26</v>
      </c>
      <c r="AG143" s="589">
        <v>0</v>
      </c>
      <c r="AH143" s="546">
        <v>26</v>
      </c>
      <c r="AI143" s="588">
        <f t="shared" si="164"/>
        <v>9</v>
      </c>
      <c r="AJ143" s="589">
        <v>0</v>
      </c>
      <c r="AK143" s="587">
        <v>9</v>
      </c>
      <c r="AL143" s="588">
        <f t="shared" si="165"/>
        <v>101</v>
      </c>
      <c r="AM143" s="589">
        <v>0</v>
      </c>
      <c r="AN143" s="546">
        <v>101</v>
      </c>
      <c r="AO143" s="588">
        <f t="shared" si="166"/>
        <v>136</v>
      </c>
      <c r="AP143" s="589">
        <v>0</v>
      </c>
      <c r="AQ143" s="590">
        <f t="shared" si="153"/>
        <v>136</v>
      </c>
      <c r="AR143" s="588">
        <f t="shared" si="167"/>
        <v>219</v>
      </c>
      <c r="AS143" s="589">
        <v>0</v>
      </c>
      <c r="AT143" s="590">
        <f t="shared" si="154"/>
        <v>219</v>
      </c>
      <c r="AU143" s="588">
        <f t="shared" si="168"/>
        <v>191</v>
      </c>
      <c r="AV143" s="589">
        <v>0</v>
      </c>
      <c r="AW143" s="587">
        <v>191</v>
      </c>
      <c r="AX143" s="588">
        <f t="shared" si="169"/>
        <v>180</v>
      </c>
      <c r="AY143" s="589">
        <v>0</v>
      </c>
      <c r="AZ143" s="730">
        <v>180</v>
      </c>
      <c r="BA143" s="588">
        <f t="shared" si="170"/>
        <v>53</v>
      </c>
      <c r="BB143" s="589">
        <v>0</v>
      </c>
      <c r="BC143" s="546">
        <v>53</v>
      </c>
      <c r="BD143" s="588">
        <f t="shared" si="171"/>
        <v>424</v>
      </c>
      <c r="BE143" s="589">
        <v>0</v>
      </c>
      <c r="BF143" s="590">
        <f t="shared" si="155"/>
        <v>424</v>
      </c>
      <c r="BG143" s="588">
        <f t="shared" si="172"/>
        <v>643</v>
      </c>
      <c r="BH143" s="589">
        <v>0</v>
      </c>
      <c r="BI143" s="590">
        <f t="shared" si="156"/>
        <v>643</v>
      </c>
      <c r="BJ143" s="743">
        <f t="shared" si="173"/>
        <v>32</v>
      </c>
      <c r="BK143" s="588">
        <v>0</v>
      </c>
      <c r="BL143" s="756">
        <v>32</v>
      </c>
      <c r="BM143" s="743">
        <f t="shared" si="174"/>
        <v>38</v>
      </c>
      <c r="BN143" s="588">
        <v>0</v>
      </c>
      <c r="BO143" s="756">
        <v>38</v>
      </c>
      <c r="BP143" s="743">
        <f t="shared" si="175"/>
        <v>32</v>
      </c>
      <c r="BQ143" s="588">
        <v>0</v>
      </c>
      <c r="BR143" s="546">
        <v>32</v>
      </c>
      <c r="BS143" s="764">
        <f t="shared" si="176"/>
        <v>102</v>
      </c>
      <c r="BT143" s="592">
        <v>0</v>
      </c>
      <c r="BU143" s="594">
        <f t="shared" si="157"/>
        <v>102</v>
      </c>
      <c r="BV143" s="592">
        <f t="shared" si="177"/>
        <v>745</v>
      </c>
      <c r="BW143" s="593">
        <v>0</v>
      </c>
      <c r="BX143" s="595">
        <f t="shared" si="158"/>
        <v>745</v>
      </c>
      <c r="BY143" s="596">
        <f t="shared" si="181"/>
        <v>0.78421052631578947</v>
      </c>
    </row>
    <row r="144" spans="2:77" s="597" customFormat="1" ht="15.75" customHeight="1" x14ac:dyDescent="0.25">
      <c r="B144" s="780"/>
      <c r="C144" s="782"/>
      <c r="D144" s="577" t="s">
        <v>32</v>
      </c>
      <c r="E144" s="578">
        <f t="shared" si="112"/>
        <v>57</v>
      </c>
      <c r="F144" s="579">
        <f t="shared" si="113"/>
        <v>5.5490000000000004</v>
      </c>
      <c r="G144" s="580">
        <f t="shared" si="159"/>
        <v>9.7350877192982466E-2</v>
      </c>
      <c r="H144" s="581">
        <f t="shared" si="114"/>
        <v>15.843</v>
      </c>
      <c r="I144" s="581">
        <f t="shared" si="115"/>
        <v>21.391999999999999</v>
      </c>
      <c r="J144" s="580">
        <f t="shared" si="178"/>
        <v>0.37529824561403508</v>
      </c>
      <c r="K144" s="581">
        <f t="shared" si="116"/>
        <v>24.502000000000002</v>
      </c>
      <c r="L144" s="582">
        <f t="shared" si="117"/>
        <v>45.894000000000005</v>
      </c>
      <c r="M144" s="580">
        <f t="shared" si="179"/>
        <v>0.80515789473684218</v>
      </c>
      <c r="N144" s="581">
        <f t="shared" si="118"/>
        <v>6.33</v>
      </c>
      <c r="O144" s="583">
        <f t="shared" si="119"/>
        <v>52.224000000000004</v>
      </c>
      <c r="P144" s="580">
        <f t="shared" si="180"/>
        <v>0.91621052631578959</v>
      </c>
      <c r="Q144" s="709">
        <f t="shared" si="160"/>
        <v>57</v>
      </c>
      <c r="R144" s="709">
        <v>0</v>
      </c>
      <c r="S144" s="708">
        <f>S143*0.06</f>
        <v>57</v>
      </c>
      <c r="T144" s="710">
        <f t="shared" si="161"/>
        <v>2.5470000000000002</v>
      </c>
      <c r="U144" s="710">
        <v>0</v>
      </c>
      <c r="V144" s="707">
        <v>2.5470000000000002</v>
      </c>
      <c r="W144" s="710">
        <f t="shared" si="150"/>
        <v>1.9159999999999999</v>
      </c>
      <c r="X144" s="710">
        <v>0</v>
      </c>
      <c r="Y144" s="707">
        <v>1.9159999999999999</v>
      </c>
      <c r="Z144" s="710">
        <f t="shared" si="151"/>
        <v>1.0860000000000001</v>
      </c>
      <c r="AA144" s="710">
        <v>0</v>
      </c>
      <c r="AB144" s="707">
        <v>1.0860000000000001</v>
      </c>
      <c r="AC144" s="588">
        <f t="shared" si="162"/>
        <v>5.5490000000000004</v>
      </c>
      <c r="AD144" s="589">
        <v>0</v>
      </c>
      <c r="AE144" s="590">
        <f t="shared" si="152"/>
        <v>5.5490000000000004</v>
      </c>
      <c r="AF144" s="588">
        <f t="shared" si="163"/>
        <v>1.5920000000000001</v>
      </c>
      <c r="AG144" s="589">
        <v>0</v>
      </c>
      <c r="AH144" s="546">
        <v>1.5920000000000001</v>
      </c>
      <c r="AI144" s="588">
        <f t="shared" si="164"/>
        <v>0.498</v>
      </c>
      <c r="AJ144" s="589">
        <v>0</v>
      </c>
      <c r="AK144" s="587">
        <v>0.498</v>
      </c>
      <c r="AL144" s="588">
        <f t="shared" si="165"/>
        <v>13.753</v>
      </c>
      <c r="AM144" s="589">
        <v>0</v>
      </c>
      <c r="AN144" s="546">
        <v>13.753</v>
      </c>
      <c r="AO144" s="588">
        <f t="shared" si="166"/>
        <v>15.843</v>
      </c>
      <c r="AP144" s="589">
        <v>0</v>
      </c>
      <c r="AQ144" s="590">
        <f t="shared" si="153"/>
        <v>15.843</v>
      </c>
      <c r="AR144" s="588">
        <f t="shared" si="167"/>
        <v>21.391999999999999</v>
      </c>
      <c r="AS144" s="589">
        <v>0</v>
      </c>
      <c r="AT144" s="590">
        <f t="shared" si="154"/>
        <v>21.391999999999999</v>
      </c>
      <c r="AU144" s="588">
        <f t="shared" si="168"/>
        <v>10.204000000000001</v>
      </c>
      <c r="AV144" s="589">
        <v>0</v>
      </c>
      <c r="AW144" s="587">
        <v>10.204000000000001</v>
      </c>
      <c r="AX144" s="588">
        <f t="shared" si="169"/>
        <v>11.189</v>
      </c>
      <c r="AY144" s="589">
        <v>0</v>
      </c>
      <c r="AZ144" s="730">
        <v>11.189</v>
      </c>
      <c r="BA144" s="588">
        <f t="shared" si="170"/>
        <v>3.109</v>
      </c>
      <c r="BB144" s="589">
        <v>0</v>
      </c>
      <c r="BC144" s="546">
        <v>3.109</v>
      </c>
      <c r="BD144" s="588">
        <f t="shared" si="171"/>
        <v>24.502000000000002</v>
      </c>
      <c r="BE144" s="589">
        <v>0</v>
      </c>
      <c r="BF144" s="590">
        <f t="shared" si="155"/>
        <v>24.502000000000002</v>
      </c>
      <c r="BG144" s="588">
        <f t="shared" si="172"/>
        <v>45.894000000000005</v>
      </c>
      <c r="BH144" s="589">
        <v>0</v>
      </c>
      <c r="BI144" s="590">
        <f t="shared" si="156"/>
        <v>45.894000000000005</v>
      </c>
      <c r="BJ144" s="743">
        <f t="shared" si="173"/>
        <v>1.9710000000000001</v>
      </c>
      <c r="BK144" s="588">
        <v>0</v>
      </c>
      <c r="BL144" s="756">
        <v>1.9710000000000001</v>
      </c>
      <c r="BM144" s="743">
        <f t="shared" si="174"/>
        <v>2.3879999999999999</v>
      </c>
      <c r="BN144" s="588">
        <v>0</v>
      </c>
      <c r="BO144" s="756">
        <v>2.3879999999999999</v>
      </c>
      <c r="BP144" s="743">
        <f t="shared" si="175"/>
        <v>1.9710000000000001</v>
      </c>
      <c r="BQ144" s="588">
        <v>0</v>
      </c>
      <c r="BR144" s="546">
        <v>1.9710000000000001</v>
      </c>
      <c r="BS144" s="764">
        <f t="shared" si="176"/>
        <v>6.33</v>
      </c>
      <c r="BT144" s="592">
        <v>0</v>
      </c>
      <c r="BU144" s="594">
        <f t="shared" si="157"/>
        <v>6.33</v>
      </c>
      <c r="BV144" s="592">
        <f t="shared" si="177"/>
        <v>52.224000000000004</v>
      </c>
      <c r="BW144" s="593">
        <v>0</v>
      </c>
      <c r="BX144" s="595">
        <f t="shared" si="158"/>
        <v>52.224000000000004</v>
      </c>
      <c r="BY144" s="596">
        <f t="shared" si="181"/>
        <v>0.91621052631578959</v>
      </c>
    </row>
    <row r="145" spans="2:77" s="597" customFormat="1" ht="15.75" customHeight="1" x14ac:dyDescent="0.25">
      <c r="B145" s="783" t="s">
        <v>186</v>
      </c>
      <c r="C145" s="785" t="s">
        <v>187</v>
      </c>
      <c r="D145" s="577" t="s">
        <v>57</v>
      </c>
      <c r="E145" s="578">
        <f t="shared" si="112"/>
        <v>0</v>
      </c>
      <c r="F145" s="579">
        <f t="shared" si="113"/>
        <v>0</v>
      </c>
      <c r="G145" s="580"/>
      <c r="H145" s="581">
        <f t="shared" si="114"/>
        <v>0</v>
      </c>
      <c r="I145" s="581">
        <f t="shared" si="115"/>
        <v>0</v>
      </c>
      <c r="J145" s="580"/>
      <c r="K145" s="581">
        <f t="shared" si="116"/>
        <v>0</v>
      </c>
      <c r="L145" s="582">
        <f t="shared" si="117"/>
        <v>0</v>
      </c>
      <c r="M145" s="580"/>
      <c r="N145" s="581">
        <f t="shared" si="118"/>
        <v>0</v>
      </c>
      <c r="O145" s="583">
        <f t="shared" si="119"/>
        <v>0</v>
      </c>
      <c r="P145" s="580"/>
      <c r="Q145" s="711"/>
      <c r="R145" s="711"/>
      <c r="S145" s="708"/>
      <c r="T145" s="712"/>
      <c r="U145" s="712"/>
      <c r="V145" s="707"/>
      <c r="W145" s="712"/>
      <c r="X145" s="712"/>
      <c r="Y145" s="707"/>
      <c r="Z145" s="712"/>
      <c r="AA145" s="712"/>
      <c r="AB145" s="707"/>
      <c r="AC145" s="608"/>
      <c r="AD145" s="609"/>
      <c r="AE145" s="590">
        <f t="shared" si="152"/>
        <v>0</v>
      </c>
      <c r="AF145" s="608"/>
      <c r="AG145" s="609"/>
      <c r="AH145" s="546"/>
      <c r="AI145" s="608"/>
      <c r="AJ145" s="609"/>
      <c r="AK145" s="587"/>
      <c r="AL145" s="608"/>
      <c r="AM145" s="609"/>
      <c r="AN145" s="546"/>
      <c r="AO145" s="608"/>
      <c r="AP145" s="609"/>
      <c r="AQ145" s="590">
        <f t="shared" si="153"/>
        <v>0</v>
      </c>
      <c r="AR145" s="608"/>
      <c r="AS145" s="609"/>
      <c r="AT145" s="590">
        <f t="shared" si="154"/>
        <v>0</v>
      </c>
      <c r="AU145" s="608"/>
      <c r="AV145" s="609"/>
      <c r="AW145" s="587">
        <v>0</v>
      </c>
      <c r="AX145" s="608"/>
      <c r="AY145" s="609"/>
      <c r="AZ145" s="730">
        <v>0</v>
      </c>
      <c r="BA145" s="608"/>
      <c r="BB145" s="609"/>
      <c r="BC145" s="546"/>
      <c r="BD145" s="608"/>
      <c r="BE145" s="609"/>
      <c r="BF145" s="590">
        <f t="shared" si="155"/>
        <v>0</v>
      </c>
      <c r="BG145" s="608"/>
      <c r="BH145" s="609"/>
      <c r="BI145" s="610">
        <v>0</v>
      </c>
      <c r="BJ145" s="745"/>
      <c r="BK145" s="608"/>
      <c r="BL145" s="756">
        <v>0</v>
      </c>
      <c r="BM145" s="745"/>
      <c r="BN145" s="608"/>
      <c r="BO145" s="756">
        <v>0</v>
      </c>
      <c r="BP145" s="745"/>
      <c r="BQ145" s="608"/>
      <c r="BR145" s="546">
        <v>0</v>
      </c>
      <c r="BS145" s="766"/>
      <c r="BT145" s="611"/>
      <c r="BU145" s="594">
        <f t="shared" si="157"/>
        <v>0</v>
      </c>
      <c r="BV145" s="611"/>
      <c r="BW145" s="612"/>
      <c r="BX145" s="595">
        <f t="shared" si="158"/>
        <v>0</v>
      </c>
      <c r="BY145" s="596"/>
    </row>
    <row r="146" spans="2:77" ht="15.75" customHeight="1" thickBot="1" x14ac:dyDescent="0.3">
      <c r="B146" s="784"/>
      <c r="C146" s="786"/>
      <c r="D146" s="402" t="s">
        <v>32</v>
      </c>
      <c r="E146" s="403">
        <f t="shared" si="112"/>
        <v>0</v>
      </c>
      <c r="F146" s="161">
        <f t="shared" si="113"/>
        <v>0</v>
      </c>
      <c r="G146" s="108"/>
      <c r="H146" s="110">
        <f t="shared" si="114"/>
        <v>0</v>
      </c>
      <c r="I146" s="110">
        <f t="shared" si="115"/>
        <v>0</v>
      </c>
      <c r="J146" s="108"/>
      <c r="K146" s="110">
        <f t="shared" si="116"/>
        <v>0</v>
      </c>
      <c r="L146" s="111">
        <f t="shared" si="117"/>
        <v>0</v>
      </c>
      <c r="M146" s="108"/>
      <c r="N146" s="110">
        <f t="shared" si="118"/>
        <v>0</v>
      </c>
      <c r="O146" s="404">
        <f t="shared" si="119"/>
        <v>0</v>
      </c>
      <c r="P146" s="108"/>
      <c r="Q146" s="713"/>
      <c r="R146" s="713"/>
      <c r="S146" s="714"/>
      <c r="T146" s="715"/>
      <c r="U146" s="715"/>
      <c r="V146" s="716"/>
      <c r="W146" s="715"/>
      <c r="X146" s="715"/>
      <c r="Y146" s="716"/>
      <c r="Z146" s="715"/>
      <c r="AA146" s="715"/>
      <c r="AB146" s="716"/>
      <c r="AC146" s="410"/>
      <c r="AD146" s="563"/>
      <c r="AE146" s="197">
        <f t="shared" si="152"/>
        <v>0</v>
      </c>
      <c r="AF146" s="410"/>
      <c r="AG146" s="563"/>
      <c r="AH146" s="562"/>
      <c r="AI146" s="410"/>
      <c r="AJ146" s="563"/>
      <c r="AK146" s="483"/>
      <c r="AL146" s="410"/>
      <c r="AM146" s="563"/>
      <c r="AN146" s="562"/>
      <c r="AO146" s="410"/>
      <c r="AP146" s="563"/>
      <c r="AQ146" s="197">
        <f t="shared" si="153"/>
        <v>0</v>
      </c>
      <c r="AR146" s="410"/>
      <c r="AS146" s="563"/>
      <c r="AT146" s="197">
        <f t="shared" si="154"/>
        <v>0</v>
      </c>
      <c r="AU146" s="410"/>
      <c r="AV146" s="563"/>
      <c r="AW146" s="483">
        <v>0</v>
      </c>
      <c r="AX146" s="410"/>
      <c r="AY146" s="563"/>
      <c r="AZ146" s="731">
        <v>0</v>
      </c>
      <c r="BA146" s="410"/>
      <c r="BB146" s="563"/>
      <c r="BC146" s="562">
        <v>0</v>
      </c>
      <c r="BD146" s="410"/>
      <c r="BE146" s="563"/>
      <c r="BF146" s="197">
        <f t="shared" si="155"/>
        <v>0</v>
      </c>
      <c r="BG146" s="410"/>
      <c r="BH146" s="563"/>
      <c r="BI146" s="482">
        <v>0</v>
      </c>
      <c r="BJ146" s="409"/>
      <c r="BK146" s="410"/>
      <c r="BL146" s="757">
        <v>0</v>
      </c>
      <c r="BM146" s="409"/>
      <c r="BN146" s="410"/>
      <c r="BO146" s="757">
        <v>0</v>
      </c>
      <c r="BP146" s="409"/>
      <c r="BQ146" s="410"/>
      <c r="BR146" s="562">
        <v>0</v>
      </c>
      <c r="BS146" s="485"/>
      <c r="BT146" s="486"/>
      <c r="BU146" s="119">
        <f t="shared" si="157"/>
        <v>0</v>
      </c>
      <c r="BV146" s="486"/>
      <c r="BW146" s="564"/>
      <c r="BX146" s="241">
        <f t="shared" si="158"/>
        <v>0</v>
      </c>
      <c r="BY146" s="108"/>
    </row>
    <row r="147" spans="2:77" ht="54.75" customHeight="1" x14ac:dyDescent="0.3">
      <c r="B147" s="565"/>
      <c r="C147" s="566" t="s">
        <v>188</v>
      </c>
      <c r="D147" s="567" t="s">
        <v>189</v>
      </c>
      <c r="E147" s="568"/>
      <c r="F147" s="569"/>
      <c r="G147" s="387"/>
      <c r="H147" s="570"/>
      <c r="I147" s="571" t="s">
        <v>189</v>
      </c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2"/>
      <c r="AD147" s="572"/>
      <c r="AE147" s="573"/>
    </row>
    <row r="148" spans="2:77" ht="43.5" customHeight="1" x14ac:dyDescent="0.25">
      <c r="C148" s="787" t="s">
        <v>190</v>
      </c>
      <c r="D148" s="787"/>
      <c r="E148" s="787"/>
      <c r="F148" s="787"/>
      <c r="G148" s="787"/>
      <c r="H148" s="787"/>
      <c r="I148" s="787"/>
      <c r="J148" s="787"/>
      <c r="K148" s="787"/>
      <c r="L148" s="787"/>
      <c r="M148" s="787"/>
      <c r="N148" s="787"/>
      <c r="O148" s="787"/>
      <c r="P148" s="787"/>
      <c r="Q148" s="787"/>
      <c r="R148" s="787"/>
      <c r="S148" s="787"/>
      <c r="T148" s="787"/>
      <c r="U148" s="787"/>
      <c r="V148" s="787"/>
      <c r="W148" s="787"/>
      <c r="X148" s="787"/>
      <c r="Y148" s="787"/>
      <c r="Z148" s="787"/>
      <c r="AA148" s="787"/>
      <c r="AB148" s="787"/>
      <c r="AC148" s="787"/>
    </row>
    <row r="149" spans="2:77" ht="68.25" customHeight="1" x14ac:dyDescent="0.25"/>
    <row r="152" spans="2:77" ht="12.75" customHeight="1" x14ac:dyDescent="0.25"/>
    <row r="153" spans="2:77" s="574" customFormat="1" x14ac:dyDescent="0.25"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BY153" s="575"/>
    </row>
    <row r="154" spans="2:77" s="574" customFormat="1" x14ac:dyDescent="0.25"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BY154" s="575"/>
    </row>
    <row r="155" spans="2:77" s="574" customFormat="1" ht="6" customHeight="1" x14ac:dyDescent="0.25"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BY155" s="575"/>
    </row>
    <row r="156" spans="2:77" s="574" customFormat="1" hidden="1" x14ac:dyDescent="0.25"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BY156" s="575"/>
    </row>
    <row r="157" spans="2:77" s="574" customFormat="1" hidden="1" x14ac:dyDescent="0.25">
      <c r="B157" s="1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BY157" s="575"/>
    </row>
  </sheetData>
  <mergeCells count="156">
    <mergeCell ref="G4:G6"/>
    <mergeCell ref="H4:H6"/>
    <mergeCell ref="I4:I6"/>
    <mergeCell ref="J4:J6"/>
    <mergeCell ref="K4:K6"/>
    <mergeCell ref="L4:L6"/>
    <mergeCell ref="AD3:AE3"/>
    <mergeCell ref="B4:B6"/>
    <mergeCell ref="C4:C6"/>
    <mergeCell ref="D4:D6"/>
    <mergeCell ref="E4:E6"/>
    <mergeCell ref="F4:F6"/>
    <mergeCell ref="BD4:BF5"/>
    <mergeCell ref="W4:Y5"/>
    <mergeCell ref="Z4:AB5"/>
    <mergeCell ref="AC4:AE5"/>
    <mergeCell ref="AF4:AH5"/>
    <mergeCell ref="AI4:AK5"/>
    <mergeCell ref="AL4:AN5"/>
    <mergeCell ref="M4:M6"/>
    <mergeCell ref="N4:N6"/>
    <mergeCell ref="O4:O6"/>
    <mergeCell ref="P4:P6"/>
    <mergeCell ref="Q4:S5"/>
    <mergeCell ref="T4:V5"/>
    <mergeCell ref="B16:B17"/>
    <mergeCell ref="C16:C17"/>
    <mergeCell ref="B18:B19"/>
    <mergeCell ref="C18:C19"/>
    <mergeCell ref="B20:B21"/>
    <mergeCell ref="C20:C21"/>
    <mergeCell ref="BY4:BY6"/>
    <mergeCell ref="B8:B10"/>
    <mergeCell ref="C9:C10"/>
    <mergeCell ref="B11:B12"/>
    <mergeCell ref="C11:C12"/>
    <mergeCell ref="B13:B14"/>
    <mergeCell ref="C13:C14"/>
    <mergeCell ref="BG4:BI5"/>
    <mergeCell ref="BJ4:BL5"/>
    <mergeCell ref="BM4:BO5"/>
    <mergeCell ref="BP4:BR5"/>
    <mergeCell ref="BS4:BU5"/>
    <mergeCell ref="BV4:BX5"/>
    <mergeCell ref="AO4:AQ5"/>
    <mergeCell ref="AR4:AT5"/>
    <mergeCell ref="AU4:AW5"/>
    <mergeCell ref="AX4:AZ5"/>
    <mergeCell ref="BA4:BC5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40:B41"/>
    <mergeCell ref="C40:C41"/>
    <mergeCell ref="B42:B43"/>
    <mergeCell ref="C42:C43"/>
    <mergeCell ref="B44:B46"/>
    <mergeCell ref="C44:C46"/>
    <mergeCell ref="B34:B35"/>
    <mergeCell ref="C34:C35"/>
    <mergeCell ref="B36:B37"/>
    <mergeCell ref="C36:C37"/>
    <mergeCell ref="B38:B39"/>
    <mergeCell ref="C38:C39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65:B66"/>
    <mergeCell ref="C65:C66"/>
    <mergeCell ref="B67:B68"/>
    <mergeCell ref="C67:C68"/>
    <mergeCell ref="B69:B70"/>
    <mergeCell ref="C69:C70"/>
    <mergeCell ref="B59:B60"/>
    <mergeCell ref="C59:C60"/>
    <mergeCell ref="B61:B62"/>
    <mergeCell ref="C61:C62"/>
    <mergeCell ref="B63:B64"/>
    <mergeCell ref="C63:C64"/>
    <mergeCell ref="B78:B79"/>
    <mergeCell ref="C78:C79"/>
    <mergeCell ref="B80:B81"/>
    <mergeCell ref="C80:C81"/>
    <mergeCell ref="B82:B83"/>
    <mergeCell ref="C82:C83"/>
    <mergeCell ref="B71:B72"/>
    <mergeCell ref="C71:C72"/>
    <mergeCell ref="B73:B74"/>
    <mergeCell ref="C73:C74"/>
    <mergeCell ref="B75:B76"/>
    <mergeCell ref="C75:C76"/>
    <mergeCell ref="B90:B91"/>
    <mergeCell ref="C90:C91"/>
    <mergeCell ref="B93:B94"/>
    <mergeCell ref="C93:C94"/>
    <mergeCell ref="B95:B96"/>
    <mergeCell ref="C95:C96"/>
    <mergeCell ref="B84:B85"/>
    <mergeCell ref="C84:C85"/>
    <mergeCell ref="B86:B87"/>
    <mergeCell ref="C86:C87"/>
    <mergeCell ref="B88:B89"/>
    <mergeCell ref="C88:C89"/>
    <mergeCell ref="B110:B111"/>
    <mergeCell ref="C110:C111"/>
    <mergeCell ref="B112:B113"/>
    <mergeCell ref="C112:C113"/>
    <mergeCell ref="B119:B120"/>
    <mergeCell ref="C119:C120"/>
    <mergeCell ref="B97:B98"/>
    <mergeCell ref="C97:C98"/>
    <mergeCell ref="B106:B107"/>
    <mergeCell ref="C106:C107"/>
    <mergeCell ref="B108:B109"/>
    <mergeCell ref="C108:C109"/>
    <mergeCell ref="B131:B132"/>
    <mergeCell ref="C131:C132"/>
    <mergeCell ref="B133:B134"/>
    <mergeCell ref="C133:C134"/>
    <mergeCell ref="B135:B136"/>
    <mergeCell ref="C135:C136"/>
    <mergeCell ref="B121:B122"/>
    <mergeCell ref="C121:C122"/>
    <mergeCell ref="B123:B124"/>
    <mergeCell ref="C123:C124"/>
    <mergeCell ref="B125:B126"/>
    <mergeCell ref="C125:C126"/>
    <mergeCell ref="B143:B144"/>
    <mergeCell ref="C143:C144"/>
    <mergeCell ref="B145:B146"/>
    <mergeCell ref="C145:C146"/>
    <mergeCell ref="C148:AC148"/>
    <mergeCell ref="B137:B138"/>
    <mergeCell ref="C137:C138"/>
    <mergeCell ref="B139:B140"/>
    <mergeCell ref="C139:C140"/>
    <mergeCell ref="B141:B142"/>
    <mergeCell ref="C141:C142"/>
  </mergeCells>
  <pageMargins left="0.23622047244094491" right="0.23622047244094491" top="0.74803149606299213" bottom="0.74803149606299213" header="0.31496062992125984" footer="0.31496062992125984"/>
  <pageSetup paperSize="9" scale="73" fitToHeight="3" orientation="portrait" r:id="rId1"/>
  <headerFooter alignWithMargins="0">
    <oddHeader>&amp;RВыполнение по ТР за 2020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на 2020 год</vt:lpstr>
      <vt:lpstr>за 1 кв 2020</vt:lpstr>
      <vt:lpstr>за 2 кв 2020</vt:lpstr>
      <vt:lpstr>за 1е полугод 2020</vt:lpstr>
      <vt:lpstr>за 3 кв. 2020</vt:lpstr>
      <vt:lpstr>за 9 м-цев 2020</vt:lpstr>
      <vt:lpstr>за 4 кв. 2020</vt:lpstr>
      <vt:lpstr>за 2020 год</vt:lpstr>
      <vt:lpstr>'за 1 кв 2020'!Заголовки_для_печати</vt:lpstr>
      <vt:lpstr>'за 1е полугод 2020'!Заголовки_для_печати</vt:lpstr>
      <vt:lpstr>'за 2 кв 2020'!Заголовки_для_печати</vt:lpstr>
      <vt:lpstr>'за 2020 год'!Заголовки_для_печати</vt:lpstr>
      <vt:lpstr>'за 3 кв. 2020'!Заголовки_для_печати</vt:lpstr>
      <vt:lpstr>'за 4 кв. 2020'!Заголовки_для_печати</vt:lpstr>
      <vt:lpstr>'за 9 м-цев 2020'!Заголовки_для_печати</vt:lpstr>
      <vt:lpstr>'на 2020 год'!Заголовки_для_печати</vt:lpstr>
      <vt:lpstr>'за 1 кв 2020'!Область_печати</vt:lpstr>
      <vt:lpstr>'за 1е полугод 2020'!Область_печати</vt:lpstr>
      <vt:lpstr>'за 2 кв 2020'!Область_печати</vt:lpstr>
      <vt:lpstr>'за 2020 год'!Область_печати</vt:lpstr>
      <vt:lpstr>'за 3 кв. 2020'!Область_печати</vt:lpstr>
      <vt:lpstr>'за 4 кв. 2020'!Область_печати</vt:lpstr>
      <vt:lpstr>'за 9 м-цев 2020'!Область_печати</vt:lpstr>
      <vt:lpstr>'на 2020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Ольга Н. Новикова</cp:lastModifiedBy>
  <cp:lastPrinted>2021-02-16T08:05:06Z</cp:lastPrinted>
  <dcterms:created xsi:type="dcterms:W3CDTF">2020-01-13T12:48:09Z</dcterms:created>
  <dcterms:modified xsi:type="dcterms:W3CDTF">2021-02-16T08:09:01Z</dcterms:modified>
</cp:coreProperties>
</file>