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3\store\public\!Секретарь\Сайт\"/>
    </mc:Choice>
  </mc:AlternateContent>
  <xr:revisionPtr revIDLastSave="0" documentId="13_ncr:1_{644BE17A-3533-497D-9B64-881CD6E17B6E}" xr6:coauthVersionLast="43" xr6:coauthVersionMax="43" xr10:uidLastSave="{00000000-0000-0000-0000-000000000000}"/>
  <bookViews>
    <workbookView xWindow="765" yWindow="390" windowWidth="27075" windowHeight="15195" xr2:uid="{C1701E63-8150-40DA-83ED-9BD9C590D080}"/>
  </bookViews>
  <sheets>
    <sheet name=" 2018" sheetId="1" r:id="rId1"/>
  </sheets>
  <definedNames>
    <definedName name="_xlnm._FilterDatabase" localSheetId="0" hidden="1">' 2018'!$A$9:$CG$217</definedName>
    <definedName name="_xlnm.Print_Titles" localSheetId="0">' 2018'!$5:$7</definedName>
    <definedName name="_xlnm.Print_Area" localSheetId="0">' 2018'!$A$5:$CF$213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D214" i="1" l="1"/>
  <c r="CC214" i="1"/>
  <c r="CF214" i="1" s="1"/>
  <c r="BS214" i="1"/>
  <c r="CE214" i="1" s="1"/>
  <c r="BR214" i="1"/>
  <c r="CC213" i="1"/>
  <c r="CB213" i="1"/>
  <c r="CA213" i="1"/>
  <c r="BZ213" i="1"/>
  <c r="BY213" i="1"/>
  <c r="BX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F213" i="1"/>
  <c r="AE213" i="1"/>
  <c r="AD213" i="1"/>
  <c r="AC213" i="1"/>
  <c r="AB213" i="1"/>
  <c r="AA213" i="1"/>
  <c r="Z213" i="1"/>
  <c r="Y213" i="1"/>
  <c r="L213" i="1"/>
  <c r="G213" i="1"/>
  <c r="F213" i="1"/>
  <c r="E213" i="1"/>
  <c r="D213" i="1"/>
  <c r="CF212" i="1"/>
  <c r="CE212" i="1"/>
  <c r="CD212" i="1"/>
  <c r="W212" i="1"/>
  <c r="X212" i="1" s="1"/>
  <c r="S212" i="1"/>
  <c r="T212" i="1" s="1"/>
  <c r="N212" i="1"/>
  <c r="M212" i="1"/>
  <c r="K212" i="1"/>
  <c r="J212" i="1"/>
  <c r="CF211" i="1"/>
  <c r="CE211" i="1"/>
  <c r="CD211" i="1"/>
  <c r="W211" i="1"/>
  <c r="X211" i="1" s="1"/>
  <c r="S211" i="1"/>
  <c r="T211" i="1" s="1"/>
  <c r="N211" i="1"/>
  <c r="M211" i="1"/>
  <c r="K211" i="1"/>
  <c r="J211" i="1"/>
  <c r="O211" i="1" s="1"/>
  <c r="P211" i="1" s="1"/>
  <c r="CF210" i="1"/>
  <c r="CE210" i="1"/>
  <c r="CD210" i="1"/>
  <c r="W210" i="1"/>
  <c r="X210" i="1" s="1"/>
  <c r="S210" i="1"/>
  <c r="T210" i="1" s="1"/>
  <c r="N210" i="1"/>
  <c r="M210" i="1"/>
  <c r="K210" i="1"/>
  <c r="J210" i="1"/>
  <c r="CF209" i="1"/>
  <c r="CE209" i="1"/>
  <c r="CD209" i="1"/>
  <c r="W209" i="1"/>
  <c r="X209" i="1" s="1"/>
  <c r="S209" i="1"/>
  <c r="T209" i="1" s="1"/>
  <c r="N209" i="1"/>
  <c r="M209" i="1"/>
  <c r="K209" i="1"/>
  <c r="J209" i="1"/>
  <c r="O209" i="1" s="1"/>
  <c r="P209" i="1" s="1"/>
  <c r="CF208" i="1"/>
  <c r="CE208" i="1"/>
  <c r="CD208" i="1"/>
  <c r="W208" i="1"/>
  <c r="X208" i="1" s="1"/>
  <c r="S208" i="1"/>
  <c r="T208" i="1" s="1"/>
  <c r="N208" i="1"/>
  <c r="M208" i="1"/>
  <c r="K208" i="1"/>
  <c r="J208" i="1"/>
  <c r="CF207" i="1"/>
  <c r="CE207" i="1"/>
  <c r="CD207" i="1"/>
  <c r="W207" i="1"/>
  <c r="X207" i="1" s="1"/>
  <c r="S207" i="1"/>
  <c r="T207" i="1" s="1"/>
  <c r="N207" i="1"/>
  <c r="M207" i="1"/>
  <c r="K207" i="1"/>
  <c r="J207" i="1"/>
  <c r="O207" i="1" s="1"/>
  <c r="P207" i="1" s="1"/>
  <c r="CF206" i="1"/>
  <c r="CE206" i="1"/>
  <c r="CD206" i="1"/>
  <c r="W206" i="1"/>
  <c r="X206" i="1" s="1"/>
  <c r="S206" i="1"/>
  <c r="T206" i="1" s="1"/>
  <c r="N206" i="1"/>
  <c r="M206" i="1"/>
  <c r="K206" i="1"/>
  <c r="J206" i="1"/>
  <c r="CF205" i="1"/>
  <c r="CE205" i="1"/>
  <c r="CD205" i="1"/>
  <c r="W205" i="1"/>
  <c r="X205" i="1" s="1"/>
  <c r="S205" i="1"/>
  <c r="T205" i="1" s="1"/>
  <c r="N205" i="1"/>
  <c r="M205" i="1"/>
  <c r="K205" i="1"/>
  <c r="J205" i="1"/>
  <c r="O205" i="1" s="1"/>
  <c r="P205" i="1" s="1"/>
  <c r="CF204" i="1"/>
  <c r="CE204" i="1"/>
  <c r="CD204" i="1"/>
  <c r="W204" i="1"/>
  <c r="X204" i="1" s="1"/>
  <c r="S204" i="1"/>
  <c r="T204" i="1" s="1"/>
  <c r="N204" i="1"/>
  <c r="M204" i="1"/>
  <c r="K204" i="1"/>
  <c r="J204" i="1"/>
  <c r="CF203" i="1"/>
  <c r="CE203" i="1"/>
  <c r="CD203" i="1"/>
  <c r="W203" i="1"/>
  <c r="X203" i="1" s="1"/>
  <c r="S203" i="1"/>
  <c r="T203" i="1" s="1"/>
  <c r="N203" i="1"/>
  <c r="M203" i="1"/>
  <c r="K203" i="1"/>
  <c r="J203" i="1"/>
  <c r="O203" i="1" s="1"/>
  <c r="P203" i="1" s="1"/>
  <c r="CF202" i="1"/>
  <c r="CE202" i="1"/>
  <c r="CD202" i="1"/>
  <c r="W202" i="1"/>
  <c r="X202" i="1" s="1"/>
  <c r="S202" i="1"/>
  <c r="T202" i="1" s="1"/>
  <c r="N202" i="1"/>
  <c r="M202" i="1"/>
  <c r="K202" i="1"/>
  <c r="J202" i="1"/>
  <c r="CF201" i="1"/>
  <c r="CE201" i="1"/>
  <c r="CD201" i="1"/>
  <c r="W201" i="1"/>
  <c r="X201" i="1" s="1"/>
  <c r="S201" i="1"/>
  <c r="T201" i="1" s="1"/>
  <c r="N201" i="1"/>
  <c r="M201" i="1"/>
  <c r="K201" i="1"/>
  <c r="J201" i="1"/>
  <c r="O201" i="1" s="1"/>
  <c r="P201" i="1" s="1"/>
  <c r="CF200" i="1"/>
  <c r="CE200" i="1"/>
  <c r="CD200" i="1"/>
  <c r="W200" i="1"/>
  <c r="X200" i="1" s="1"/>
  <c r="S200" i="1"/>
  <c r="T200" i="1" s="1"/>
  <c r="N200" i="1"/>
  <c r="M200" i="1"/>
  <c r="K200" i="1"/>
  <c r="J200" i="1"/>
  <c r="CF199" i="1"/>
  <c r="CE199" i="1"/>
  <c r="CD199" i="1"/>
  <c r="CG199" i="1" s="1"/>
  <c r="W199" i="1"/>
  <c r="X199" i="1" s="1"/>
  <c r="S199" i="1"/>
  <c r="T199" i="1" s="1"/>
  <c r="N199" i="1"/>
  <c r="M199" i="1"/>
  <c r="K199" i="1"/>
  <c r="J199" i="1"/>
  <c r="O199" i="1" s="1"/>
  <c r="P199" i="1" s="1"/>
  <c r="CF198" i="1"/>
  <c r="CE198" i="1"/>
  <c r="CD198" i="1"/>
  <c r="W198" i="1"/>
  <c r="X198" i="1" s="1"/>
  <c r="S198" i="1"/>
  <c r="T198" i="1" s="1"/>
  <c r="N198" i="1"/>
  <c r="M198" i="1"/>
  <c r="K198" i="1"/>
  <c r="J198" i="1"/>
  <c r="CF197" i="1"/>
  <c r="CE197" i="1"/>
  <c r="CD197" i="1"/>
  <c r="CG197" i="1" s="1"/>
  <c r="W197" i="1"/>
  <c r="X197" i="1" s="1"/>
  <c r="S197" i="1"/>
  <c r="T197" i="1" s="1"/>
  <c r="N197" i="1"/>
  <c r="M197" i="1"/>
  <c r="K197" i="1"/>
  <c r="J197" i="1"/>
  <c r="O197" i="1" s="1"/>
  <c r="P197" i="1" s="1"/>
  <c r="CF196" i="1"/>
  <c r="CE196" i="1"/>
  <c r="CD196" i="1"/>
  <c r="W196" i="1"/>
  <c r="X196" i="1" s="1"/>
  <c r="S196" i="1"/>
  <c r="T196" i="1" s="1"/>
  <c r="N196" i="1"/>
  <c r="M196" i="1"/>
  <c r="K196" i="1"/>
  <c r="J196" i="1"/>
  <c r="CF195" i="1"/>
  <c r="CE195" i="1"/>
  <c r="CD195" i="1"/>
  <c r="CG195" i="1" s="1"/>
  <c r="W195" i="1"/>
  <c r="X195" i="1" s="1"/>
  <c r="S195" i="1"/>
  <c r="T195" i="1" s="1"/>
  <c r="N195" i="1"/>
  <c r="M195" i="1"/>
  <c r="K195" i="1"/>
  <c r="J195" i="1"/>
  <c r="O195" i="1" s="1"/>
  <c r="P195" i="1" s="1"/>
  <c r="CF194" i="1"/>
  <c r="CE194" i="1"/>
  <c r="CD194" i="1"/>
  <c r="W194" i="1"/>
  <c r="X194" i="1" s="1"/>
  <c r="S194" i="1"/>
  <c r="T194" i="1" s="1"/>
  <c r="N194" i="1"/>
  <c r="M194" i="1"/>
  <c r="K194" i="1"/>
  <c r="J194" i="1"/>
  <c r="CF193" i="1"/>
  <c r="CE193" i="1"/>
  <c r="CD193" i="1"/>
  <c r="CG193" i="1" s="1"/>
  <c r="W193" i="1"/>
  <c r="X193" i="1" s="1"/>
  <c r="S193" i="1"/>
  <c r="T193" i="1" s="1"/>
  <c r="N193" i="1"/>
  <c r="M193" i="1"/>
  <c r="K193" i="1"/>
  <c r="J193" i="1"/>
  <c r="O193" i="1" s="1"/>
  <c r="P193" i="1" s="1"/>
  <c r="CF192" i="1"/>
  <c r="CE192" i="1"/>
  <c r="CD192" i="1"/>
  <c r="W192" i="1"/>
  <c r="X192" i="1" s="1"/>
  <c r="S192" i="1"/>
  <c r="T192" i="1" s="1"/>
  <c r="N192" i="1"/>
  <c r="M192" i="1"/>
  <c r="K192" i="1"/>
  <c r="J192" i="1"/>
  <c r="CF191" i="1"/>
  <c r="CE191" i="1"/>
  <c r="CD191" i="1"/>
  <c r="CG191" i="1" s="1"/>
  <c r="W191" i="1"/>
  <c r="X191" i="1" s="1"/>
  <c r="S191" i="1"/>
  <c r="T191" i="1" s="1"/>
  <c r="N191" i="1"/>
  <c r="M191" i="1"/>
  <c r="K191" i="1"/>
  <c r="J191" i="1"/>
  <c r="O191" i="1" s="1"/>
  <c r="P191" i="1" s="1"/>
  <c r="CF190" i="1"/>
  <c r="CE190" i="1"/>
  <c r="CG190" i="1" s="1"/>
  <c r="CD190" i="1"/>
  <c r="X190" i="1"/>
  <c r="W190" i="1"/>
  <c r="T190" i="1"/>
  <c r="S190" i="1"/>
  <c r="N190" i="1"/>
  <c r="M190" i="1"/>
  <c r="K190" i="1"/>
  <c r="J190" i="1"/>
  <c r="CF189" i="1"/>
  <c r="CE189" i="1"/>
  <c r="CD189" i="1"/>
  <c r="CG189" i="1" s="1"/>
  <c r="W189" i="1"/>
  <c r="X189" i="1" s="1"/>
  <c r="S189" i="1"/>
  <c r="T189" i="1" s="1"/>
  <c r="N189" i="1"/>
  <c r="M189" i="1"/>
  <c r="K189" i="1"/>
  <c r="J189" i="1"/>
  <c r="O189" i="1" s="1"/>
  <c r="P189" i="1" s="1"/>
  <c r="CF188" i="1"/>
  <c r="CE188" i="1"/>
  <c r="CG188" i="1" s="1"/>
  <c r="CD188" i="1"/>
  <c r="X188" i="1"/>
  <c r="W188" i="1"/>
  <c r="T188" i="1"/>
  <c r="S188" i="1"/>
  <c r="N188" i="1"/>
  <c r="M188" i="1"/>
  <c r="K188" i="1"/>
  <c r="J188" i="1"/>
  <c r="CF187" i="1"/>
  <c r="CE187" i="1"/>
  <c r="CD187" i="1"/>
  <c r="CG187" i="1" s="1"/>
  <c r="W187" i="1"/>
  <c r="X187" i="1" s="1"/>
  <c r="S187" i="1"/>
  <c r="T187" i="1" s="1"/>
  <c r="N187" i="1"/>
  <c r="M187" i="1"/>
  <c r="K187" i="1"/>
  <c r="J187" i="1"/>
  <c r="O187" i="1" s="1"/>
  <c r="P187" i="1" s="1"/>
  <c r="CF186" i="1"/>
  <c r="CE186" i="1"/>
  <c r="CG186" i="1" s="1"/>
  <c r="CD186" i="1"/>
  <c r="X186" i="1"/>
  <c r="W186" i="1"/>
  <c r="T186" i="1"/>
  <c r="S186" i="1"/>
  <c r="N186" i="1"/>
  <c r="M186" i="1"/>
  <c r="K186" i="1"/>
  <c r="J186" i="1"/>
  <c r="CF185" i="1"/>
  <c r="CE185" i="1"/>
  <c r="CD185" i="1"/>
  <c r="CG185" i="1" s="1"/>
  <c r="W185" i="1"/>
  <c r="X185" i="1" s="1"/>
  <c r="S185" i="1"/>
  <c r="T185" i="1" s="1"/>
  <c r="N185" i="1"/>
  <c r="M185" i="1"/>
  <c r="K185" i="1"/>
  <c r="J185" i="1"/>
  <c r="O185" i="1" s="1"/>
  <c r="P185" i="1" s="1"/>
  <c r="CF184" i="1"/>
  <c r="CE184" i="1"/>
  <c r="CG184" i="1" s="1"/>
  <c r="CD184" i="1"/>
  <c r="X184" i="1"/>
  <c r="W184" i="1"/>
  <c r="T184" i="1"/>
  <c r="S184" i="1"/>
  <c r="N184" i="1"/>
  <c r="M184" i="1"/>
  <c r="K184" i="1"/>
  <c r="J184" i="1"/>
  <c r="CF183" i="1"/>
  <c r="CE183" i="1"/>
  <c r="CD183" i="1"/>
  <c r="CG183" i="1" s="1"/>
  <c r="W183" i="1"/>
  <c r="X183" i="1" s="1"/>
  <c r="S183" i="1"/>
  <c r="T183" i="1" s="1"/>
  <c r="N183" i="1"/>
  <c r="M183" i="1"/>
  <c r="K183" i="1"/>
  <c r="J183" i="1"/>
  <c r="O183" i="1" s="1"/>
  <c r="P183" i="1" s="1"/>
  <c r="CF182" i="1"/>
  <c r="CE182" i="1"/>
  <c r="CG182" i="1" s="1"/>
  <c r="CD182" i="1"/>
  <c r="X182" i="1"/>
  <c r="W182" i="1"/>
  <c r="T182" i="1"/>
  <c r="S182" i="1"/>
  <c r="N182" i="1"/>
  <c r="M182" i="1"/>
  <c r="K182" i="1"/>
  <c r="J182" i="1"/>
  <c r="CF181" i="1"/>
  <c r="CE181" i="1"/>
  <c r="CD181" i="1"/>
  <c r="CG181" i="1" s="1"/>
  <c r="W181" i="1"/>
  <c r="X181" i="1" s="1"/>
  <c r="S181" i="1"/>
  <c r="T181" i="1" s="1"/>
  <c r="N181" i="1"/>
  <c r="M181" i="1"/>
  <c r="K181" i="1"/>
  <c r="J181" i="1"/>
  <c r="O181" i="1" s="1"/>
  <c r="P181" i="1" s="1"/>
  <c r="CF180" i="1"/>
  <c r="CE180" i="1"/>
  <c r="CG180" i="1" s="1"/>
  <c r="CD180" i="1"/>
  <c r="X180" i="1"/>
  <c r="W180" i="1"/>
  <c r="T180" i="1"/>
  <c r="S180" i="1"/>
  <c r="N180" i="1"/>
  <c r="K180" i="1"/>
  <c r="J180" i="1"/>
  <c r="O180" i="1" s="1"/>
  <c r="P180" i="1" s="1"/>
  <c r="CF179" i="1"/>
  <c r="CE179" i="1"/>
  <c r="CG179" i="1" s="1"/>
  <c r="CD179" i="1"/>
  <c r="X179" i="1"/>
  <c r="W179" i="1"/>
  <c r="T179" i="1"/>
  <c r="S179" i="1"/>
  <c r="N179" i="1"/>
  <c r="M179" i="1"/>
  <c r="K179" i="1"/>
  <c r="J179" i="1"/>
  <c r="CF178" i="1"/>
  <c r="CE178" i="1"/>
  <c r="CD178" i="1"/>
  <c r="CG178" i="1" s="1"/>
  <c r="W178" i="1"/>
  <c r="X178" i="1" s="1"/>
  <c r="S178" i="1"/>
  <c r="T178" i="1" s="1"/>
  <c r="N178" i="1"/>
  <c r="M178" i="1"/>
  <c r="K178" i="1"/>
  <c r="J178" i="1"/>
  <c r="O178" i="1" s="1"/>
  <c r="P178" i="1" s="1"/>
  <c r="CF177" i="1"/>
  <c r="CE177" i="1"/>
  <c r="CG177" i="1" s="1"/>
  <c r="CD177" i="1"/>
  <c r="X177" i="1"/>
  <c r="W177" i="1"/>
  <c r="T177" i="1"/>
  <c r="S177" i="1"/>
  <c r="N177" i="1"/>
  <c r="M177" i="1"/>
  <c r="K177" i="1"/>
  <c r="J177" i="1"/>
  <c r="CF176" i="1"/>
  <c r="CE176" i="1"/>
  <c r="CD176" i="1"/>
  <c r="CG176" i="1" s="1"/>
  <c r="W176" i="1"/>
  <c r="X176" i="1" s="1"/>
  <c r="S176" i="1"/>
  <c r="T176" i="1" s="1"/>
  <c r="N176" i="1"/>
  <c r="M176" i="1"/>
  <c r="K176" i="1"/>
  <c r="J176" i="1"/>
  <c r="O176" i="1" s="1"/>
  <c r="P176" i="1" s="1"/>
  <c r="CF175" i="1"/>
  <c r="CE175" i="1"/>
  <c r="CG175" i="1" s="1"/>
  <c r="CD175" i="1"/>
  <c r="X175" i="1"/>
  <c r="W175" i="1"/>
  <c r="T175" i="1"/>
  <c r="S175" i="1"/>
  <c r="N175" i="1"/>
  <c r="M175" i="1"/>
  <c r="K175" i="1"/>
  <c r="J175" i="1"/>
  <c r="CF174" i="1"/>
  <c r="CE174" i="1"/>
  <c r="CD174" i="1"/>
  <c r="CG174" i="1" s="1"/>
  <c r="W174" i="1"/>
  <c r="X174" i="1" s="1"/>
  <c r="S174" i="1"/>
  <c r="T174" i="1" s="1"/>
  <c r="N174" i="1"/>
  <c r="M174" i="1"/>
  <c r="K174" i="1"/>
  <c r="J174" i="1"/>
  <c r="O174" i="1" s="1"/>
  <c r="P174" i="1" s="1"/>
  <c r="CF173" i="1"/>
  <c r="CE173" i="1"/>
  <c r="CG173" i="1" s="1"/>
  <c r="CD173" i="1"/>
  <c r="X173" i="1"/>
  <c r="W173" i="1"/>
  <c r="T173" i="1"/>
  <c r="S173" i="1"/>
  <c r="N173" i="1"/>
  <c r="M173" i="1"/>
  <c r="K173" i="1"/>
  <c r="J173" i="1"/>
  <c r="CF172" i="1"/>
  <c r="CE172" i="1"/>
  <c r="CD172" i="1"/>
  <c r="CG172" i="1" s="1"/>
  <c r="W172" i="1"/>
  <c r="X172" i="1" s="1"/>
  <c r="S172" i="1"/>
  <c r="T172" i="1" s="1"/>
  <c r="N172" i="1"/>
  <c r="M172" i="1"/>
  <c r="K172" i="1"/>
  <c r="J172" i="1"/>
  <c r="O172" i="1" s="1"/>
  <c r="P172" i="1" s="1"/>
  <c r="CF171" i="1"/>
  <c r="CE171" i="1"/>
  <c r="CG171" i="1" s="1"/>
  <c r="CD171" i="1"/>
  <c r="X171" i="1"/>
  <c r="W171" i="1"/>
  <c r="T171" i="1"/>
  <c r="S171" i="1"/>
  <c r="N171" i="1"/>
  <c r="M171" i="1"/>
  <c r="K171" i="1"/>
  <c r="J171" i="1"/>
  <c r="CF170" i="1"/>
  <c r="CE170" i="1"/>
  <c r="CD170" i="1"/>
  <c r="CG170" i="1" s="1"/>
  <c r="W170" i="1"/>
  <c r="X170" i="1" s="1"/>
  <c r="S170" i="1"/>
  <c r="T170" i="1" s="1"/>
  <c r="N170" i="1"/>
  <c r="M170" i="1"/>
  <c r="K170" i="1"/>
  <c r="J170" i="1"/>
  <c r="O170" i="1" s="1"/>
  <c r="P170" i="1" s="1"/>
  <c r="CF169" i="1"/>
  <c r="CE169" i="1"/>
  <c r="CG169" i="1" s="1"/>
  <c r="CD169" i="1"/>
  <c r="X169" i="1"/>
  <c r="W169" i="1"/>
  <c r="T169" i="1"/>
  <c r="S169" i="1"/>
  <c r="N169" i="1"/>
  <c r="M169" i="1"/>
  <c r="K169" i="1"/>
  <c r="J169" i="1"/>
  <c r="CF168" i="1"/>
  <c r="CE168" i="1"/>
  <c r="CD168" i="1"/>
  <c r="CG168" i="1" s="1"/>
  <c r="W168" i="1"/>
  <c r="X168" i="1" s="1"/>
  <c r="S168" i="1"/>
  <c r="T168" i="1" s="1"/>
  <c r="N168" i="1"/>
  <c r="M168" i="1"/>
  <c r="K168" i="1"/>
  <c r="J168" i="1"/>
  <c r="O168" i="1" s="1"/>
  <c r="P168" i="1" s="1"/>
  <c r="CF167" i="1"/>
  <c r="CE167" i="1"/>
  <c r="CG167" i="1" s="1"/>
  <c r="CD167" i="1"/>
  <c r="X167" i="1"/>
  <c r="W167" i="1"/>
  <c r="T167" i="1"/>
  <c r="S167" i="1"/>
  <c r="N167" i="1"/>
  <c r="M167" i="1"/>
  <c r="K167" i="1"/>
  <c r="J167" i="1"/>
  <c r="CF166" i="1"/>
  <c r="CE166" i="1"/>
  <c r="CD166" i="1"/>
  <c r="CG166" i="1" s="1"/>
  <c r="W166" i="1"/>
  <c r="X166" i="1" s="1"/>
  <c r="S166" i="1"/>
  <c r="T166" i="1" s="1"/>
  <c r="N166" i="1"/>
  <c r="M166" i="1"/>
  <c r="K166" i="1"/>
  <c r="J166" i="1"/>
  <c r="O166" i="1" s="1"/>
  <c r="P166" i="1" s="1"/>
  <c r="CF165" i="1"/>
  <c r="CE165" i="1"/>
  <c r="CG165" i="1" s="1"/>
  <c r="CD165" i="1"/>
  <c r="X165" i="1"/>
  <c r="W165" i="1"/>
  <c r="T165" i="1"/>
  <c r="S165" i="1"/>
  <c r="N165" i="1"/>
  <c r="M165" i="1"/>
  <c r="K165" i="1"/>
  <c r="J165" i="1"/>
  <c r="CF164" i="1"/>
  <c r="CE164" i="1"/>
  <c r="CD164" i="1"/>
  <c r="CG164" i="1" s="1"/>
  <c r="W164" i="1"/>
  <c r="X164" i="1" s="1"/>
  <c r="S164" i="1"/>
  <c r="T164" i="1" s="1"/>
  <c r="N164" i="1"/>
  <c r="M164" i="1"/>
  <c r="K164" i="1"/>
  <c r="J164" i="1"/>
  <c r="O164" i="1" s="1"/>
  <c r="P164" i="1" s="1"/>
  <c r="CF163" i="1"/>
  <c r="CE163" i="1"/>
  <c r="CG163" i="1" s="1"/>
  <c r="CD163" i="1"/>
  <c r="X163" i="1"/>
  <c r="W163" i="1"/>
  <c r="T163" i="1"/>
  <c r="S163" i="1"/>
  <c r="N163" i="1"/>
  <c r="M163" i="1"/>
  <c r="K163" i="1"/>
  <c r="J163" i="1"/>
  <c r="CF162" i="1"/>
  <c r="CE162" i="1"/>
  <c r="CD162" i="1"/>
  <c r="CG162" i="1" s="1"/>
  <c r="W162" i="1"/>
  <c r="X162" i="1" s="1"/>
  <c r="S162" i="1"/>
  <c r="T162" i="1" s="1"/>
  <c r="N162" i="1"/>
  <c r="M162" i="1"/>
  <c r="K162" i="1"/>
  <c r="J162" i="1"/>
  <c r="O162" i="1" s="1"/>
  <c r="P162" i="1" s="1"/>
  <c r="CF161" i="1"/>
  <c r="CE161" i="1"/>
  <c r="CG161" i="1" s="1"/>
  <c r="CD161" i="1"/>
  <c r="X161" i="1"/>
  <c r="W161" i="1"/>
  <c r="T161" i="1"/>
  <c r="S161" i="1"/>
  <c r="N161" i="1"/>
  <c r="M161" i="1"/>
  <c r="K161" i="1"/>
  <c r="J161" i="1"/>
  <c r="CF160" i="1"/>
  <c r="CE160" i="1"/>
  <c r="CD160" i="1"/>
  <c r="CG160" i="1" s="1"/>
  <c r="W160" i="1"/>
  <c r="X160" i="1" s="1"/>
  <c r="S160" i="1"/>
  <c r="T160" i="1" s="1"/>
  <c r="N160" i="1"/>
  <c r="M160" i="1"/>
  <c r="K160" i="1"/>
  <c r="J160" i="1"/>
  <c r="O160" i="1" s="1"/>
  <c r="P160" i="1" s="1"/>
  <c r="CF159" i="1"/>
  <c r="CE159" i="1"/>
  <c r="CG159" i="1" s="1"/>
  <c r="CD159" i="1"/>
  <c r="X159" i="1"/>
  <c r="W159" i="1"/>
  <c r="T159" i="1"/>
  <c r="S159" i="1"/>
  <c r="N159" i="1"/>
  <c r="M159" i="1"/>
  <c r="K159" i="1"/>
  <c r="J159" i="1"/>
  <c r="CF158" i="1"/>
  <c r="CE158" i="1"/>
  <c r="CD158" i="1"/>
  <c r="CG158" i="1" s="1"/>
  <c r="W158" i="1"/>
  <c r="X158" i="1" s="1"/>
  <c r="S158" i="1"/>
  <c r="T158" i="1" s="1"/>
  <c r="N158" i="1"/>
  <c r="K158" i="1"/>
  <c r="O158" i="1" s="1"/>
  <c r="P158" i="1" s="1"/>
  <c r="J158" i="1"/>
  <c r="CF157" i="1"/>
  <c r="CE157" i="1"/>
  <c r="CD157" i="1"/>
  <c r="CG157" i="1" s="1"/>
  <c r="W157" i="1"/>
  <c r="X157" i="1" s="1"/>
  <c r="S157" i="1"/>
  <c r="T157" i="1" s="1"/>
  <c r="N157" i="1"/>
  <c r="M157" i="1"/>
  <c r="K157" i="1"/>
  <c r="J157" i="1"/>
  <c r="O157" i="1" s="1"/>
  <c r="P157" i="1" s="1"/>
  <c r="CF156" i="1"/>
  <c r="CE156" i="1"/>
  <c r="CG156" i="1" s="1"/>
  <c r="CD156" i="1"/>
  <c r="X156" i="1"/>
  <c r="W156" i="1"/>
  <c r="T156" i="1"/>
  <c r="S156" i="1"/>
  <c r="N156" i="1"/>
  <c r="M156" i="1"/>
  <c r="K156" i="1"/>
  <c r="J156" i="1"/>
  <c r="CF155" i="1"/>
  <c r="CE155" i="1"/>
  <c r="CD155" i="1"/>
  <c r="CG155" i="1" s="1"/>
  <c r="W155" i="1"/>
  <c r="X155" i="1" s="1"/>
  <c r="S155" i="1"/>
  <c r="T155" i="1" s="1"/>
  <c r="N155" i="1"/>
  <c r="M155" i="1"/>
  <c r="K155" i="1"/>
  <c r="J155" i="1"/>
  <c r="O155" i="1" s="1"/>
  <c r="P155" i="1" s="1"/>
  <c r="CF154" i="1"/>
  <c r="CE154" i="1"/>
  <c r="CG154" i="1" s="1"/>
  <c r="CD154" i="1"/>
  <c r="X154" i="1"/>
  <c r="W154" i="1"/>
  <c r="T154" i="1"/>
  <c r="S154" i="1"/>
  <c r="N154" i="1"/>
  <c r="M154" i="1"/>
  <c r="K154" i="1"/>
  <c r="J154" i="1"/>
  <c r="CF153" i="1"/>
  <c r="CE153" i="1"/>
  <c r="CD153" i="1"/>
  <c r="CG153" i="1" s="1"/>
  <c r="W153" i="1"/>
  <c r="X153" i="1" s="1"/>
  <c r="S153" i="1"/>
  <c r="T153" i="1" s="1"/>
  <c r="N153" i="1"/>
  <c r="M153" i="1"/>
  <c r="K153" i="1"/>
  <c r="J153" i="1"/>
  <c r="O153" i="1" s="1"/>
  <c r="P153" i="1" s="1"/>
  <c r="CF152" i="1"/>
  <c r="CE152" i="1"/>
  <c r="CG152" i="1" s="1"/>
  <c r="CD152" i="1"/>
  <c r="X152" i="1"/>
  <c r="W152" i="1"/>
  <c r="T152" i="1"/>
  <c r="S152" i="1"/>
  <c r="N152" i="1"/>
  <c r="M152" i="1"/>
  <c r="K152" i="1"/>
  <c r="J152" i="1"/>
  <c r="CF151" i="1"/>
  <c r="CE151" i="1"/>
  <c r="CD151" i="1"/>
  <c r="CG151" i="1" s="1"/>
  <c r="W151" i="1"/>
  <c r="X151" i="1" s="1"/>
  <c r="S151" i="1"/>
  <c r="T151" i="1" s="1"/>
  <c r="N151" i="1"/>
  <c r="M151" i="1"/>
  <c r="K151" i="1"/>
  <c r="J151" i="1"/>
  <c r="O151" i="1" s="1"/>
  <c r="P151" i="1" s="1"/>
  <c r="CF150" i="1"/>
  <c r="CE150" i="1"/>
  <c r="CG150" i="1" s="1"/>
  <c r="CD150" i="1"/>
  <c r="X150" i="1"/>
  <c r="W150" i="1"/>
  <c r="T150" i="1"/>
  <c r="S150" i="1"/>
  <c r="N150" i="1"/>
  <c r="M150" i="1"/>
  <c r="K150" i="1"/>
  <c r="J150" i="1"/>
  <c r="CF149" i="1"/>
  <c r="CE149" i="1"/>
  <c r="CD149" i="1"/>
  <c r="CG149" i="1" s="1"/>
  <c r="W149" i="1"/>
  <c r="X149" i="1" s="1"/>
  <c r="S149" i="1"/>
  <c r="T149" i="1" s="1"/>
  <c r="N149" i="1"/>
  <c r="M149" i="1"/>
  <c r="K149" i="1"/>
  <c r="J149" i="1"/>
  <c r="O149" i="1" s="1"/>
  <c r="P149" i="1" s="1"/>
  <c r="CF148" i="1"/>
  <c r="CE148" i="1"/>
  <c r="CG148" i="1" s="1"/>
  <c r="CD148" i="1"/>
  <c r="X148" i="1"/>
  <c r="W148" i="1"/>
  <c r="T148" i="1"/>
  <c r="S148" i="1"/>
  <c r="N148" i="1"/>
  <c r="M148" i="1"/>
  <c r="K148" i="1"/>
  <c r="J148" i="1"/>
  <c r="CF147" i="1"/>
  <c r="CE147" i="1"/>
  <c r="CD147" i="1"/>
  <c r="CG147" i="1" s="1"/>
  <c r="W147" i="1"/>
  <c r="X147" i="1" s="1"/>
  <c r="S147" i="1"/>
  <c r="T147" i="1" s="1"/>
  <c r="N147" i="1"/>
  <c r="M147" i="1"/>
  <c r="K147" i="1"/>
  <c r="J147" i="1"/>
  <c r="O147" i="1" s="1"/>
  <c r="P147" i="1" s="1"/>
  <c r="CF146" i="1"/>
  <c r="CE146" i="1"/>
  <c r="CG146" i="1" s="1"/>
  <c r="CD146" i="1"/>
  <c r="X146" i="1"/>
  <c r="W146" i="1"/>
  <c r="T146" i="1"/>
  <c r="S146" i="1"/>
  <c r="N146" i="1"/>
  <c r="M146" i="1"/>
  <c r="K146" i="1"/>
  <c r="J146" i="1"/>
  <c r="CF145" i="1"/>
  <c r="CE145" i="1"/>
  <c r="CD145" i="1"/>
  <c r="CG145" i="1" s="1"/>
  <c r="W145" i="1"/>
  <c r="X145" i="1" s="1"/>
  <c r="S145" i="1"/>
  <c r="T145" i="1" s="1"/>
  <c r="N145" i="1"/>
  <c r="M145" i="1"/>
  <c r="K145" i="1"/>
  <c r="J145" i="1"/>
  <c r="O145" i="1" s="1"/>
  <c r="P145" i="1" s="1"/>
  <c r="CF144" i="1"/>
  <c r="CE144" i="1"/>
  <c r="CG144" i="1" s="1"/>
  <c r="CD144" i="1"/>
  <c r="X144" i="1"/>
  <c r="W144" i="1"/>
  <c r="T144" i="1"/>
  <c r="S144" i="1"/>
  <c r="N144" i="1"/>
  <c r="M144" i="1"/>
  <c r="K144" i="1"/>
  <c r="J144" i="1"/>
  <c r="CF143" i="1"/>
  <c r="CE143" i="1"/>
  <c r="CD143" i="1"/>
  <c r="CG143" i="1" s="1"/>
  <c r="W143" i="1"/>
  <c r="X143" i="1" s="1"/>
  <c r="S143" i="1"/>
  <c r="T143" i="1" s="1"/>
  <c r="N143" i="1"/>
  <c r="M143" i="1"/>
  <c r="K143" i="1"/>
  <c r="J143" i="1"/>
  <c r="O143" i="1" s="1"/>
  <c r="P143" i="1" s="1"/>
  <c r="CF142" i="1"/>
  <c r="CE142" i="1"/>
  <c r="CG142" i="1" s="1"/>
  <c r="CD142" i="1"/>
  <c r="X142" i="1"/>
  <c r="W142" i="1"/>
  <c r="T142" i="1"/>
  <c r="S142" i="1"/>
  <c r="N142" i="1"/>
  <c r="M142" i="1"/>
  <c r="K142" i="1"/>
  <c r="J142" i="1"/>
  <c r="CF141" i="1"/>
  <c r="CE141" i="1"/>
  <c r="CD141" i="1"/>
  <c r="CG141" i="1" s="1"/>
  <c r="W141" i="1"/>
  <c r="X141" i="1" s="1"/>
  <c r="S141" i="1"/>
  <c r="T141" i="1" s="1"/>
  <c r="N141" i="1"/>
  <c r="K141" i="1"/>
  <c r="O141" i="1" s="1"/>
  <c r="P141" i="1" s="1"/>
  <c r="J141" i="1"/>
  <c r="CF140" i="1"/>
  <c r="CE140" i="1"/>
  <c r="CD140" i="1"/>
  <c r="CG140" i="1" s="1"/>
  <c r="W140" i="1"/>
  <c r="X140" i="1" s="1"/>
  <c r="S140" i="1"/>
  <c r="T140" i="1" s="1"/>
  <c r="N140" i="1"/>
  <c r="M140" i="1"/>
  <c r="K140" i="1"/>
  <c r="J140" i="1"/>
  <c r="O140" i="1" s="1"/>
  <c r="P140" i="1" s="1"/>
  <c r="CF139" i="1"/>
  <c r="CE139" i="1"/>
  <c r="CG139" i="1" s="1"/>
  <c r="CD139" i="1"/>
  <c r="X139" i="1"/>
  <c r="W139" i="1"/>
  <c r="T139" i="1"/>
  <c r="S139" i="1"/>
  <c r="N139" i="1"/>
  <c r="M139" i="1"/>
  <c r="K139" i="1"/>
  <c r="J139" i="1"/>
  <c r="CF138" i="1"/>
  <c r="CE138" i="1"/>
  <c r="CD138" i="1"/>
  <c r="CG138" i="1" s="1"/>
  <c r="W138" i="1"/>
  <c r="X138" i="1" s="1"/>
  <c r="S138" i="1"/>
  <c r="T138" i="1" s="1"/>
  <c r="N138" i="1"/>
  <c r="M138" i="1"/>
  <c r="K138" i="1"/>
  <c r="J138" i="1"/>
  <c r="O138" i="1" s="1"/>
  <c r="P138" i="1" s="1"/>
  <c r="CF137" i="1"/>
  <c r="CE137" i="1"/>
  <c r="CG137" i="1" s="1"/>
  <c r="CD137" i="1"/>
  <c r="W137" i="1"/>
  <c r="X137" i="1" s="1"/>
  <c r="S137" i="1"/>
  <c r="T137" i="1" s="1"/>
  <c r="N137" i="1"/>
  <c r="M137" i="1"/>
  <c r="K137" i="1"/>
  <c r="J137" i="1"/>
  <c r="CF136" i="1"/>
  <c r="CE136" i="1"/>
  <c r="CD136" i="1"/>
  <c r="W136" i="1"/>
  <c r="X136" i="1" s="1"/>
  <c r="S136" i="1"/>
  <c r="T136" i="1" s="1"/>
  <c r="N136" i="1"/>
  <c r="M136" i="1"/>
  <c r="K136" i="1"/>
  <c r="J136" i="1"/>
  <c r="O136" i="1" s="1"/>
  <c r="P136" i="1" s="1"/>
  <c r="CF135" i="1"/>
  <c r="CE135" i="1"/>
  <c r="CD135" i="1"/>
  <c r="W135" i="1"/>
  <c r="X135" i="1" s="1"/>
  <c r="S135" i="1"/>
  <c r="T135" i="1" s="1"/>
  <c r="N135" i="1"/>
  <c r="M135" i="1"/>
  <c r="K135" i="1"/>
  <c r="J135" i="1"/>
  <c r="CF134" i="1"/>
  <c r="CE134" i="1"/>
  <c r="CD134" i="1"/>
  <c r="W134" i="1"/>
  <c r="X134" i="1" s="1"/>
  <c r="S134" i="1"/>
  <c r="T134" i="1" s="1"/>
  <c r="N134" i="1"/>
  <c r="M134" i="1"/>
  <c r="K134" i="1"/>
  <c r="J134" i="1"/>
  <c r="O134" i="1" s="1"/>
  <c r="P134" i="1" s="1"/>
  <c r="CF133" i="1"/>
  <c r="CE133" i="1"/>
  <c r="CD133" i="1"/>
  <c r="W133" i="1"/>
  <c r="X133" i="1" s="1"/>
  <c r="S133" i="1"/>
  <c r="T133" i="1" s="1"/>
  <c r="N133" i="1"/>
  <c r="M133" i="1"/>
  <c r="K133" i="1"/>
  <c r="J133" i="1"/>
  <c r="CF132" i="1"/>
  <c r="CE132" i="1"/>
  <c r="CD132" i="1"/>
  <c r="W132" i="1"/>
  <c r="X132" i="1" s="1"/>
  <c r="S132" i="1"/>
  <c r="T132" i="1" s="1"/>
  <c r="N132" i="1"/>
  <c r="M132" i="1"/>
  <c r="K132" i="1"/>
  <c r="J132" i="1"/>
  <c r="O132" i="1" s="1"/>
  <c r="P132" i="1" s="1"/>
  <c r="CF131" i="1"/>
  <c r="CE131" i="1"/>
  <c r="CD131" i="1"/>
  <c r="W131" i="1"/>
  <c r="X131" i="1" s="1"/>
  <c r="S131" i="1"/>
  <c r="T131" i="1" s="1"/>
  <c r="N131" i="1"/>
  <c r="M131" i="1"/>
  <c r="K131" i="1"/>
  <c r="J131" i="1"/>
  <c r="CF130" i="1"/>
  <c r="CE130" i="1"/>
  <c r="CD130" i="1"/>
  <c r="W130" i="1"/>
  <c r="X130" i="1" s="1"/>
  <c r="S130" i="1"/>
  <c r="T130" i="1" s="1"/>
  <c r="N130" i="1"/>
  <c r="M130" i="1"/>
  <c r="K130" i="1"/>
  <c r="J130" i="1"/>
  <c r="O130" i="1" s="1"/>
  <c r="P130" i="1" s="1"/>
  <c r="CF129" i="1"/>
  <c r="CE129" i="1"/>
  <c r="CD129" i="1"/>
  <c r="W129" i="1"/>
  <c r="X129" i="1" s="1"/>
  <c r="S129" i="1"/>
  <c r="T129" i="1" s="1"/>
  <c r="N129" i="1"/>
  <c r="M129" i="1"/>
  <c r="K129" i="1"/>
  <c r="J129" i="1"/>
  <c r="CF128" i="1"/>
  <c r="CE128" i="1"/>
  <c r="CD128" i="1"/>
  <c r="W128" i="1"/>
  <c r="X128" i="1" s="1"/>
  <c r="S128" i="1"/>
  <c r="T128" i="1" s="1"/>
  <c r="N128" i="1"/>
  <c r="M128" i="1"/>
  <c r="K128" i="1"/>
  <c r="J128" i="1"/>
  <c r="O128" i="1" s="1"/>
  <c r="P128" i="1" s="1"/>
  <c r="CF127" i="1"/>
  <c r="CE127" i="1"/>
  <c r="CD127" i="1"/>
  <c r="W127" i="1"/>
  <c r="X127" i="1" s="1"/>
  <c r="S127" i="1"/>
  <c r="T127" i="1" s="1"/>
  <c r="N127" i="1"/>
  <c r="M127" i="1"/>
  <c r="K127" i="1"/>
  <c r="J127" i="1"/>
  <c r="CF126" i="1"/>
  <c r="CE126" i="1"/>
  <c r="CD126" i="1"/>
  <c r="W126" i="1"/>
  <c r="X126" i="1" s="1"/>
  <c r="S126" i="1"/>
  <c r="T126" i="1" s="1"/>
  <c r="N126" i="1"/>
  <c r="M126" i="1"/>
  <c r="K126" i="1"/>
  <c r="J126" i="1"/>
  <c r="O126" i="1" s="1"/>
  <c r="P126" i="1" s="1"/>
  <c r="CF125" i="1"/>
  <c r="CE125" i="1"/>
  <c r="CD125" i="1"/>
  <c r="W125" i="1"/>
  <c r="X125" i="1" s="1"/>
  <c r="S125" i="1"/>
  <c r="T125" i="1" s="1"/>
  <c r="N125" i="1"/>
  <c r="M125" i="1"/>
  <c r="K125" i="1"/>
  <c r="J125" i="1"/>
  <c r="CF124" i="1"/>
  <c r="CE124" i="1"/>
  <c r="CD124" i="1"/>
  <c r="W124" i="1"/>
  <c r="X124" i="1" s="1"/>
  <c r="S124" i="1"/>
  <c r="T124" i="1" s="1"/>
  <c r="N124" i="1"/>
  <c r="M124" i="1"/>
  <c r="K124" i="1"/>
  <c r="J124" i="1"/>
  <c r="O124" i="1" s="1"/>
  <c r="P124" i="1" s="1"/>
  <c r="CF123" i="1"/>
  <c r="CE123" i="1"/>
  <c r="CD123" i="1"/>
  <c r="W123" i="1"/>
  <c r="X123" i="1" s="1"/>
  <c r="S123" i="1"/>
  <c r="T123" i="1" s="1"/>
  <c r="N123" i="1"/>
  <c r="M123" i="1"/>
  <c r="K123" i="1"/>
  <c r="J123" i="1"/>
  <c r="CF122" i="1"/>
  <c r="CE122" i="1"/>
  <c r="CD122" i="1"/>
  <c r="W122" i="1"/>
  <c r="X122" i="1" s="1"/>
  <c r="S122" i="1"/>
  <c r="T122" i="1" s="1"/>
  <c r="N122" i="1"/>
  <c r="M122" i="1"/>
  <c r="K122" i="1"/>
  <c r="J122" i="1"/>
  <c r="O122" i="1" s="1"/>
  <c r="P122" i="1" s="1"/>
  <c r="CF121" i="1"/>
  <c r="CE121" i="1"/>
  <c r="CD121" i="1"/>
  <c r="W121" i="1"/>
  <c r="X121" i="1" s="1"/>
  <c r="S121" i="1"/>
  <c r="T121" i="1" s="1"/>
  <c r="N121" i="1"/>
  <c r="M121" i="1"/>
  <c r="K121" i="1"/>
  <c r="J121" i="1"/>
  <c r="CF120" i="1"/>
  <c r="CE120" i="1"/>
  <c r="CD120" i="1"/>
  <c r="W120" i="1"/>
  <c r="X120" i="1" s="1"/>
  <c r="S120" i="1"/>
  <c r="T120" i="1" s="1"/>
  <c r="N120" i="1"/>
  <c r="M120" i="1"/>
  <c r="K120" i="1"/>
  <c r="J120" i="1"/>
  <c r="O120" i="1" s="1"/>
  <c r="P120" i="1" s="1"/>
  <c r="CF119" i="1"/>
  <c r="CE119" i="1"/>
  <c r="CD119" i="1"/>
  <c r="W119" i="1"/>
  <c r="X119" i="1" s="1"/>
  <c r="S119" i="1"/>
  <c r="T119" i="1" s="1"/>
  <c r="N119" i="1"/>
  <c r="M119" i="1"/>
  <c r="K119" i="1"/>
  <c r="J119" i="1"/>
  <c r="CF118" i="1"/>
  <c r="CE118" i="1"/>
  <c r="CD118" i="1"/>
  <c r="W118" i="1"/>
  <c r="X118" i="1" s="1"/>
  <c r="S118" i="1"/>
  <c r="T118" i="1" s="1"/>
  <c r="N118" i="1"/>
  <c r="K118" i="1"/>
  <c r="J118" i="1"/>
  <c r="CF117" i="1"/>
  <c r="CD117" i="1"/>
  <c r="BW117" i="1"/>
  <c r="BW213" i="1" s="1"/>
  <c r="W117" i="1"/>
  <c r="X117" i="1" s="1"/>
  <c r="S117" i="1"/>
  <c r="T117" i="1" s="1"/>
  <c r="N117" i="1"/>
  <c r="M117" i="1"/>
  <c r="K117" i="1"/>
  <c r="J117" i="1"/>
  <c r="O117" i="1" s="1"/>
  <c r="P117" i="1" s="1"/>
  <c r="CF116" i="1"/>
  <c r="CE116" i="1"/>
  <c r="CG116" i="1" s="1"/>
  <c r="CD116" i="1"/>
  <c r="X116" i="1"/>
  <c r="W116" i="1"/>
  <c r="T116" i="1"/>
  <c r="S116" i="1"/>
  <c r="N116" i="1"/>
  <c r="M116" i="1"/>
  <c r="K116" i="1"/>
  <c r="J116" i="1"/>
  <c r="CF115" i="1"/>
  <c r="CE115" i="1"/>
  <c r="CD115" i="1"/>
  <c r="CG115" i="1" s="1"/>
  <c r="W115" i="1"/>
  <c r="X115" i="1" s="1"/>
  <c r="S115" i="1"/>
  <c r="T115" i="1" s="1"/>
  <c r="N115" i="1"/>
  <c r="M115" i="1"/>
  <c r="K115" i="1"/>
  <c r="J115" i="1"/>
  <c r="O115" i="1" s="1"/>
  <c r="P115" i="1" s="1"/>
  <c r="CF114" i="1"/>
  <c r="CE114" i="1"/>
  <c r="CG114" i="1" s="1"/>
  <c r="CD114" i="1"/>
  <c r="X114" i="1"/>
  <c r="W114" i="1"/>
  <c r="T114" i="1"/>
  <c r="S114" i="1"/>
  <c r="N114" i="1"/>
  <c r="M114" i="1"/>
  <c r="K114" i="1"/>
  <c r="J114" i="1"/>
  <c r="CF113" i="1"/>
  <c r="CE113" i="1"/>
  <c r="CD113" i="1"/>
  <c r="CG113" i="1" s="1"/>
  <c r="W113" i="1"/>
  <c r="X113" i="1" s="1"/>
  <c r="S113" i="1"/>
  <c r="T113" i="1" s="1"/>
  <c r="N113" i="1"/>
  <c r="M113" i="1"/>
  <c r="K113" i="1"/>
  <c r="J113" i="1"/>
  <c r="O113" i="1" s="1"/>
  <c r="P113" i="1" s="1"/>
  <c r="CF112" i="1"/>
  <c r="CE112" i="1"/>
  <c r="CG112" i="1" s="1"/>
  <c r="CD112" i="1"/>
  <c r="X112" i="1"/>
  <c r="W112" i="1"/>
  <c r="T112" i="1"/>
  <c r="S112" i="1"/>
  <c r="N112" i="1"/>
  <c r="M112" i="1"/>
  <c r="K112" i="1"/>
  <c r="J112" i="1"/>
  <c r="CF111" i="1"/>
  <c r="CE111" i="1"/>
  <c r="CD111" i="1"/>
  <c r="W111" i="1"/>
  <c r="X111" i="1" s="1"/>
  <c r="S111" i="1"/>
  <c r="T111" i="1" s="1"/>
  <c r="N111" i="1"/>
  <c r="M111" i="1"/>
  <c r="K111" i="1"/>
  <c r="J111" i="1"/>
  <c r="O111" i="1" s="1"/>
  <c r="P111" i="1" s="1"/>
  <c r="CF110" i="1"/>
  <c r="CE110" i="1"/>
  <c r="CG110" i="1" s="1"/>
  <c r="CD110" i="1"/>
  <c r="X110" i="1"/>
  <c r="W110" i="1"/>
  <c r="T110" i="1"/>
  <c r="S110" i="1"/>
  <c r="N110" i="1"/>
  <c r="M110" i="1"/>
  <c r="K110" i="1"/>
  <c r="J110" i="1"/>
  <c r="CF109" i="1"/>
  <c r="CE109" i="1"/>
  <c r="CD109" i="1"/>
  <c r="CG109" i="1" s="1"/>
  <c r="W109" i="1"/>
  <c r="X109" i="1" s="1"/>
  <c r="S109" i="1"/>
  <c r="T109" i="1" s="1"/>
  <c r="N109" i="1"/>
  <c r="M109" i="1"/>
  <c r="K109" i="1"/>
  <c r="J109" i="1"/>
  <c r="O109" i="1" s="1"/>
  <c r="P109" i="1" s="1"/>
  <c r="CF108" i="1"/>
  <c r="CE108" i="1"/>
  <c r="CG108" i="1" s="1"/>
  <c r="CD108" i="1"/>
  <c r="X108" i="1"/>
  <c r="W108" i="1"/>
  <c r="T108" i="1"/>
  <c r="S108" i="1"/>
  <c r="N108" i="1"/>
  <c r="M108" i="1"/>
  <c r="K108" i="1"/>
  <c r="J108" i="1"/>
  <c r="CF107" i="1"/>
  <c r="CE107" i="1"/>
  <c r="CD107" i="1"/>
  <c r="CG107" i="1" s="1"/>
  <c r="W107" i="1"/>
  <c r="X107" i="1" s="1"/>
  <c r="S107" i="1"/>
  <c r="T107" i="1" s="1"/>
  <c r="N107" i="1"/>
  <c r="K107" i="1"/>
  <c r="O107" i="1" s="1"/>
  <c r="P107" i="1" s="1"/>
  <c r="J107" i="1"/>
  <c r="CF106" i="1"/>
  <c r="CE106" i="1"/>
  <c r="CD106" i="1"/>
  <c r="CG106" i="1" s="1"/>
  <c r="W106" i="1"/>
  <c r="X106" i="1" s="1"/>
  <c r="S106" i="1"/>
  <c r="T106" i="1" s="1"/>
  <c r="N106" i="1"/>
  <c r="M106" i="1"/>
  <c r="K106" i="1"/>
  <c r="J106" i="1"/>
  <c r="O106" i="1" s="1"/>
  <c r="P106" i="1" s="1"/>
  <c r="CF105" i="1"/>
  <c r="CE105" i="1"/>
  <c r="CG105" i="1" s="1"/>
  <c r="CD105" i="1"/>
  <c r="X105" i="1"/>
  <c r="W105" i="1"/>
  <c r="T105" i="1"/>
  <c r="S105" i="1"/>
  <c r="N105" i="1"/>
  <c r="M105" i="1"/>
  <c r="K105" i="1"/>
  <c r="J105" i="1"/>
  <c r="CF104" i="1"/>
  <c r="CE104" i="1"/>
  <c r="CD104" i="1"/>
  <c r="CG104" i="1" s="1"/>
  <c r="W104" i="1"/>
  <c r="X104" i="1" s="1"/>
  <c r="S104" i="1"/>
  <c r="T104" i="1" s="1"/>
  <c r="N104" i="1"/>
  <c r="M104" i="1"/>
  <c r="K104" i="1"/>
  <c r="J104" i="1"/>
  <c r="O104" i="1" s="1"/>
  <c r="P104" i="1" s="1"/>
  <c r="CF103" i="1"/>
  <c r="CE103" i="1"/>
  <c r="CG103" i="1" s="1"/>
  <c r="CD103" i="1"/>
  <c r="X103" i="1"/>
  <c r="W103" i="1"/>
  <c r="T103" i="1"/>
  <c r="S103" i="1"/>
  <c r="N103" i="1"/>
  <c r="M103" i="1"/>
  <c r="K103" i="1"/>
  <c r="J103" i="1"/>
  <c r="CF102" i="1"/>
  <c r="CE102" i="1"/>
  <c r="CD102" i="1"/>
  <c r="CG102" i="1" s="1"/>
  <c r="W102" i="1"/>
  <c r="X102" i="1" s="1"/>
  <c r="S102" i="1"/>
  <c r="T102" i="1" s="1"/>
  <c r="N102" i="1"/>
  <c r="M102" i="1"/>
  <c r="K102" i="1"/>
  <c r="J102" i="1"/>
  <c r="O102" i="1" s="1"/>
  <c r="P102" i="1" s="1"/>
  <c r="CF101" i="1"/>
  <c r="CE101" i="1"/>
  <c r="CG101" i="1" s="1"/>
  <c r="CD101" i="1"/>
  <c r="X101" i="1"/>
  <c r="W101" i="1"/>
  <c r="T101" i="1"/>
  <c r="S101" i="1"/>
  <c r="N101" i="1"/>
  <c r="M101" i="1"/>
  <c r="K101" i="1"/>
  <c r="J101" i="1"/>
  <c r="CF100" i="1"/>
  <c r="CE100" i="1"/>
  <c r="CD100" i="1"/>
  <c r="CG100" i="1" s="1"/>
  <c r="W100" i="1"/>
  <c r="X100" i="1" s="1"/>
  <c r="S100" i="1"/>
  <c r="T100" i="1" s="1"/>
  <c r="N100" i="1"/>
  <c r="M100" i="1"/>
  <c r="K100" i="1"/>
  <c r="J100" i="1"/>
  <c r="O100" i="1" s="1"/>
  <c r="P100" i="1" s="1"/>
  <c r="CF99" i="1"/>
  <c r="CE99" i="1"/>
  <c r="CG99" i="1" s="1"/>
  <c r="CD99" i="1"/>
  <c r="X99" i="1"/>
  <c r="W99" i="1"/>
  <c r="T99" i="1"/>
  <c r="S99" i="1"/>
  <c r="N99" i="1"/>
  <c r="M99" i="1"/>
  <c r="K99" i="1"/>
  <c r="J99" i="1"/>
  <c r="CF98" i="1"/>
  <c r="CE98" i="1"/>
  <c r="CD98" i="1"/>
  <c r="CG98" i="1" s="1"/>
  <c r="W98" i="1"/>
  <c r="X98" i="1" s="1"/>
  <c r="S98" i="1"/>
  <c r="T98" i="1" s="1"/>
  <c r="N98" i="1"/>
  <c r="M98" i="1"/>
  <c r="K98" i="1"/>
  <c r="J98" i="1"/>
  <c r="O98" i="1" s="1"/>
  <c r="P98" i="1" s="1"/>
  <c r="CF97" i="1"/>
  <c r="CE97" i="1"/>
  <c r="CG97" i="1" s="1"/>
  <c r="CD97" i="1"/>
  <c r="X97" i="1"/>
  <c r="W97" i="1"/>
  <c r="T97" i="1"/>
  <c r="S97" i="1"/>
  <c r="N97" i="1"/>
  <c r="M97" i="1"/>
  <c r="K97" i="1"/>
  <c r="J97" i="1"/>
  <c r="CF96" i="1"/>
  <c r="CE96" i="1"/>
  <c r="CD96" i="1"/>
  <c r="CG96" i="1" s="1"/>
  <c r="W96" i="1"/>
  <c r="X96" i="1" s="1"/>
  <c r="S96" i="1"/>
  <c r="T96" i="1" s="1"/>
  <c r="N96" i="1"/>
  <c r="M96" i="1"/>
  <c r="K96" i="1"/>
  <c r="J96" i="1"/>
  <c r="O96" i="1" s="1"/>
  <c r="P96" i="1" s="1"/>
  <c r="CF95" i="1"/>
  <c r="CE95" i="1"/>
  <c r="CG95" i="1" s="1"/>
  <c r="CD95" i="1"/>
  <c r="X95" i="1"/>
  <c r="W95" i="1"/>
  <c r="T95" i="1"/>
  <c r="S95" i="1"/>
  <c r="N95" i="1"/>
  <c r="M95" i="1"/>
  <c r="K95" i="1"/>
  <c r="J95" i="1"/>
  <c r="CF94" i="1"/>
  <c r="CE94" i="1"/>
  <c r="CD94" i="1"/>
  <c r="CG94" i="1" s="1"/>
  <c r="W94" i="1"/>
  <c r="X94" i="1" s="1"/>
  <c r="S94" i="1"/>
  <c r="T94" i="1" s="1"/>
  <c r="N94" i="1"/>
  <c r="M94" i="1"/>
  <c r="K94" i="1"/>
  <c r="J94" i="1"/>
  <c r="O94" i="1" s="1"/>
  <c r="P94" i="1" s="1"/>
  <c r="CF93" i="1"/>
  <c r="CE93" i="1"/>
  <c r="CG93" i="1" s="1"/>
  <c r="CD93" i="1"/>
  <c r="X93" i="1"/>
  <c r="W93" i="1"/>
  <c r="T93" i="1"/>
  <c r="S93" i="1"/>
  <c r="N93" i="1"/>
  <c r="M93" i="1"/>
  <c r="K93" i="1"/>
  <c r="J93" i="1"/>
  <c r="CF92" i="1"/>
  <c r="CE92" i="1"/>
  <c r="CD92" i="1"/>
  <c r="CG92" i="1" s="1"/>
  <c r="W92" i="1"/>
  <c r="X92" i="1" s="1"/>
  <c r="S92" i="1"/>
  <c r="T92" i="1" s="1"/>
  <c r="N92" i="1"/>
  <c r="M92" i="1"/>
  <c r="K92" i="1"/>
  <c r="J92" i="1"/>
  <c r="O92" i="1" s="1"/>
  <c r="P92" i="1" s="1"/>
  <c r="CF91" i="1"/>
  <c r="CE91" i="1"/>
  <c r="CG91" i="1" s="1"/>
  <c r="CD91" i="1"/>
  <c r="X91" i="1"/>
  <c r="W91" i="1"/>
  <c r="T91" i="1"/>
  <c r="S91" i="1"/>
  <c r="N91" i="1"/>
  <c r="M91" i="1"/>
  <c r="K91" i="1"/>
  <c r="J91" i="1"/>
  <c r="CF90" i="1"/>
  <c r="CE90" i="1"/>
  <c r="CD90" i="1"/>
  <c r="CG90" i="1" s="1"/>
  <c r="W90" i="1"/>
  <c r="X90" i="1" s="1"/>
  <c r="S90" i="1"/>
  <c r="T90" i="1" s="1"/>
  <c r="N90" i="1"/>
  <c r="M90" i="1"/>
  <c r="K90" i="1"/>
  <c r="J90" i="1"/>
  <c r="O90" i="1" s="1"/>
  <c r="P90" i="1" s="1"/>
  <c r="CF89" i="1"/>
  <c r="CE89" i="1"/>
  <c r="CG89" i="1" s="1"/>
  <c r="CD89" i="1"/>
  <c r="X89" i="1"/>
  <c r="W89" i="1"/>
  <c r="T89" i="1"/>
  <c r="S89" i="1"/>
  <c r="N89" i="1"/>
  <c r="M89" i="1"/>
  <c r="K89" i="1"/>
  <c r="J89" i="1"/>
  <c r="CF88" i="1"/>
  <c r="CE88" i="1"/>
  <c r="CD88" i="1"/>
  <c r="CG88" i="1" s="1"/>
  <c r="W88" i="1"/>
  <c r="X88" i="1" s="1"/>
  <c r="S88" i="1"/>
  <c r="T88" i="1" s="1"/>
  <c r="N88" i="1"/>
  <c r="M88" i="1"/>
  <c r="K88" i="1"/>
  <c r="J88" i="1"/>
  <c r="O88" i="1" s="1"/>
  <c r="P88" i="1" s="1"/>
  <c r="CF87" i="1"/>
  <c r="CE87" i="1"/>
  <c r="CG87" i="1" s="1"/>
  <c r="CD87" i="1"/>
  <c r="X87" i="1"/>
  <c r="W87" i="1"/>
  <c r="T87" i="1"/>
  <c r="S87" i="1"/>
  <c r="N87" i="1"/>
  <c r="M87" i="1"/>
  <c r="K87" i="1"/>
  <c r="J87" i="1"/>
  <c r="CF86" i="1"/>
  <c r="CE86" i="1"/>
  <c r="CD86" i="1"/>
  <c r="CG86" i="1" s="1"/>
  <c r="W86" i="1"/>
  <c r="X86" i="1" s="1"/>
  <c r="S86" i="1"/>
  <c r="T86" i="1" s="1"/>
  <c r="N86" i="1"/>
  <c r="M86" i="1"/>
  <c r="K86" i="1"/>
  <c r="J86" i="1"/>
  <c r="O86" i="1" s="1"/>
  <c r="P86" i="1" s="1"/>
  <c r="CF85" i="1"/>
  <c r="CE85" i="1"/>
  <c r="CG85" i="1" s="1"/>
  <c r="CD85" i="1"/>
  <c r="X85" i="1"/>
  <c r="W85" i="1"/>
  <c r="T85" i="1"/>
  <c r="S85" i="1"/>
  <c r="N85" i="1"/>
  <c r="M85" i="1"/>
  <c r="K85" i="1"/>
  <c r="J85" i="1"/>
  <c r="CF84" i="1"/>
  <c r="CE84" i="1"/>
  <c r="CD84" i="1"/>
  <c r="CG84" i="1" s="1"/>
  <c r="W84" i="1"/>
  <c r="X84" i="1" s="1"/>
  <c r="S84" i="1"/>
  <c r="T84" i="1" s="1"/>
  <c r="N84" i="1"/>
  <c r="M84" i="1"/>
  <c r="K84" i="1"/>
  <c r="J84" i="1"/>
  <c r="O84" i="1" s="1"/>
  <c r="P84" i="1" s="1"/>
  <c r="CF83" i="1"/>
  <c r="CE83" i="1"/>
  <c r="CG83" i="1" s="1"/>
  <c r="CD83" i="1"/>
  <c r="X83" i="1"/>
  <c r="W83" i="1"/>
  <c r="T83" i="1"/>
  <c r="S83" i="1"/>
  <c r="N83" i="1"/>
  <c r="M83" i="1"/>
  <c r="K83" i="1"/>
  <c r="J83" i="1"/>
  <c r="CF82" i="1"/>
  <c r="CE82" i="1"/>
  <c r="CD82" i="1"/>
  <c r="CG82" i="1" s="1"/>
  <c r="W82" i="1"/>
  <c r="X82" i="1" s="1"/>
  <c r="S82" i="1"/>
  <c r="T82" i="1" s="1"/>
  <c r="N82" i="1"/>
  <c r="K82" i="1"/>
  <c r="O82" i="1" s="1"/>
  <c r="P82" i="1" s="1"/>
  <c r="J82" i="1"/>
  <c r="CF81" i="1"/>
  <c r="CE81" i="1"/>
  <c r="CD81" i="1"/>
  <c r="CG81" i="1" s="1"/>
  <c r="W81" i="1"/>
  <c r="X81" i="1" s="1"/>
  <c r="S81" i="1"/>
  <c r="T81" i="1" s="1"/>
  <c r="N81" i="1"/>
  <c r="M81" i="1"/>
  <c r="K81" i="1"/>
  <c r="J81" i="1"/>
  <c r="O81" i="1" s="1"/>
  <c r="P81" i="1" s="1"/>
  <c r="CF80" i="1"/>
  <c r="CE80" i="1"/>
  <c r="CD80" i="1"/>
  <c r="X80" i="1"/>
  <c r="W80" i="1"/>
  <c r="T80" i="1"/>
  <c r="S80" i="1"/>
  <c r="N80" i="1"/>
  <c r="M80" i="1"/>
  <c r="K80" i="1"/>
  <c r="J80" i="1"/>
  <c r="CF79" i="1"/>
  <c r="CE79" i="1"/>
  <c r="CD79" i="1"/>
  <c r="CG79" i="1" s="1"/>
  <c r="W79" i="1"/>
  <c r="X79" i="1" s="1"/>
  <c r="S79" i="1"/>
  <c r="T79" i="1" s="1"/>
  <c r="N79" i="1"/>
  <c r="M79" i="1"/>
  <c r="K79" i="1"/>
  <c r="J79" i="1"/>
  <c r="O79" i="1" s="1"/>
  <c r="P79" i="1" s="1"/>
  <c r="CF78" i="1"/>
  <c r="CE78" i="1"/>
  <c r="CD78" i="1"/>
  <c r="X78" i="1"/>
  <c r="W78" i="1"/>
  <c r="T78" i="1"/>
  <c r="S78" i="1"/>
  <c r="N78" i="1"/>
  <c r="M78" i="1"/>
  <c r="K78" i="1"/>
  <c r="J78" i="1"/>
  <c r="CF77" i="1"/>
  <c r="CE77" i="1"/>
  <c r="CD77" i="1"/>
  <c r="CG77" i="1" s="1"/>
  <c r="W77" i="1"/>
  <c r="X77" i="1" s="1"/>
  <c r="S77" i="1"/>
  <c r="T77" i="1" s="1"/>
  <c r="N77" i="1"/>
  <c r="M77" i="1"/>
  <c r="K77" i="1"/>
  <c r="J77" i="1"/>
  <c r="O77" i="1" s="1"/>
  <c r="P77" i="1" s="1"/>
  <c r="CF76" i="1"/>
  <c r="CE76" i="1"/>
  <c r="CG76" i="1" s="1"/>
  <c r="CD76" i="1"/>
  <c r="X76" i="1"/>
  <c r="W76" i="1"/>
  <c r="T76" i="1"/>
  <c r="S76" i="1"/>
  <c r="N76" i="1"/>
  <c r="M76" i="1"/>
  <c r="K76" i="1"/>
  <c r="J76" i="1"/>
  <c r="CF75" i="1"/>
  <c r="CE75" i="1"/>
  <c r="CD75" i="1"/>
  <c r="CG75" i="1" s="1"/>
  <c r="W75" i="1"/>
  <c r="X75" i="1" s="1"/>
  <c r="S75" i="1"/>
  <c r="T75" i="1" s="1"/>
  <c r="N75" i="1"/>
  <c r="M75" i="1"/>
  <c r="K75" i="1"/>
  <c r="J75" i="1"/>
  <c r="O75" i="1" s="1"/>
  <c r="P75" i="1" s="1"/>
  <c r="CF74" i="1"/>
  <c r="CE74" i="1"/>
  <c r="CD74" i="1"/>
  <c r="X74" i="1"/>
  <c r="W74" i="1"/>
  <c r="T74" i="1"/>
  <c r="S74" i="1"/>
  <c r="N74" i="1"/>
  <c r="M74" i="1"/>
  <c r="K74" i="1"/>
  <c r="J74" i="1"/>
  <c r="CF73" i="1"/>
  <c r="CE73" i="1"/>
  <c r="CD73" i="1"/>
  <c r="CG73" i="1" s="1"/>
  <c r="W73" i="1"/>
  <c r="X73" i="1" s="1"/>
  <c r="S73" i="1"/>
  <c r="T73" i="1" s="1"/>
  <c r="N73" i="1"/>
  <c r="M73" i="1"/>
  <c r="K73" i="1"/>
  <c r="J73" i="1"/>
  <c r="O73" i="1" s="1"/>
  <c r="P73" i="1" s="1"/>
  <c r="CF72" i="1"/>
  <c r="CE72" i="1"/>
  <c r="CD72" i="1"/>
  <c r="X72" i="1"/>
  <c r="W72" i="1"/>
  <c r="T72" i="1"/>
  <c r="S72" i="1"/>
  <c r="N72" i="1"/>
  <c r="M72" i="1"/>
  <c r="K72" i="1"/>
  <c r="J72" i="1"/>
  <c r="CF71" i="1"/>
  <c r="CE71" i="1"/>
  <c r="CD71" i="1"/>
  <c r="CG71" i="1" s="1"/>
  <c r="W71" i="1"/>
  <c r="X71" i="1" s="1"/>
  <c r="S71" i="1"/>
  <c r="T71" i="1" s="1"/>
  <c r="N71" i="1"/>
  <c r="M71" i="1"/>
  <c r="K71" i="1"/>
  <c r="J71" i="1"/>
  <c r="O71" i="1" s="1"/>
  <c r="P71" i="1" s="1"/>
  <c r="CF70" i="1"/>
  <c r="CE70" i="1"/>
  <c r="CD70" i="1"/>
  <c r="X70" i="1"/>
  <c r="W70" i="1"/>
  <c r="T70" i="1"/>
  <c r="S70" i="1"/>
  <c r="N70" i="1"/>
  <c r="M70" i="1"/>
  <c r="K70" i="1"/>
  <c r="J70" i="1"/>
  <c r="CF69" i="1"/>
  <c r="CE69" i="1"/>
  <c r="CD69" i="1"/>
  <c r="CG69" i="1" s="1"/>
  <c r="W69" i="1"/>
  <c r="X69" i="1" s="1"/>
  <c r="S69" i="1"/>
  <c r="T69" i="1" s="1"/>
  <c r="N69" i="1"/>
  <c r="M69" i="1"/>
  <c r="K69" i="1"/>
  <c r="J69" i="1"/>
  <c r="O69" i="1" s="1"/>
  <c r="P69" i="1" s="1"/>
  <c r="CF68" i="1"/>
  <c r="CE68" i="1"/>
  <c r="CD68" i="1"/>
  <c r="X68" i="1"/>
  <c r="W68" i="1"/>
  <c r="T68" i="1"/>
  <c r="S68" i="1"/>
  <c r="N68" i="1"/>
  <c r="M68" i="1"/>
  <c r="K68" i="1"/>
  <c r="J68" i="1"/>
  <c r="CF67" i="1"/>
  <c r="CE67" i="1"/>
  <c r="CD67" i="1"/>
  <c r="CG67" i="1" s="1"/>
  <c r="W67" i="1"/>
  <c r="X67" i="1" s="1"/>
  <c r="S67" i="1"/>
  <c r="T67" i="1" s="1"/>
  <c r="N67" i="1"/>
  <c r="M67" i="1"/>
  <c r="K67" i="1"/>
  <c r="J67" i="1"/>
  <c r="O67" i="1" s="1"/>
  <c r="P67" i="1" s="1"/>
  <c r="CF66" i="1"/>
  <c r="CE66" i="1"/>
  <c r="CG66" i="1" s="1"/>
  <c r="CD66" i="1"/>
  <c r="X66" i="1"/>
  <c r="W66" i="1"/>
  <c r="T66" i="1"/>
  <c r="S66" i="1"/>
  <c r="N66" i="1"/>
  <c r="K66" i="1"/>
  <c r="J66" i="1"/>
  <c r="O66" i="1" s="1"/>
  <c r="P66" i="1" s="1"/>
  <c r="CF65" i="1"/>
  <c r="CE65" i="1"/>
  <c r="CD65" i="1"/>
  <c r="W65" i="1"/>
  <c r="X65" i="1" s="1"/>
  <c r="S65" i="1"/>
  <c r="T65" i="1" s="1"/>
  <c r="N65" i="1"/>
  <c r="M65" i="1"/>
  <c r="K65" i="1"/>
  <c r="J65" i="1"/>
  <c r="CF64" i="1"/>
  <c r="CE64" i="1"/>
  <c r="CD64" i="1"/>
  <c r="CG64" i="1" s="1"/>
  <c r="W64" i="1"/>
  <c r="X64" i="1" s="1"/>
  <c r="S64" i="1"/>
  <c r="T64" i="1" s="1"/>
  <c r="N64" i="1"/>
  <c r="M64" i="1"/>
  <c r="K64" i="1"/>
  <c r="J64" i="1"/>
  <c r="O64" i="1" s="1"/>
  <c r="P64" i="1" s="1"/>
  <c r="CF63" i="1"/>
  <c r="CE63" i="1"/>
  <c r="CD63" i="1"/>
  <c r="W63" i="1"/>
  <c r="X63" i="1" s="1"/>
  <c r="S63" i="1"/>
  <c r="T63" i="1" s="1"/>
  <c r="N63" i="1"/>
  <c r="K63" i="1"/>
  <c r="J63" i="1"/>
  <c r="O63" i="1" s="1"/>
  <c r="P63" i="1" s="1"/>
  <c r="CF62" i="1"/>
  <c r="CE62" i="1"/>
  <c r="CD62" i="1"/>
  <c r="W62" i="1"/>
  <c r="X62" i="1" s="1"/>
  <c r="S62" i="1"/>
  <c r="T62" i="1" s="1"/>
  <c r="N62" i="1"/>
  <c r="M62" i="1"/>
  <c r="K62" i="1"/>
  <c r="J62" i="1"/>
  <c r="CF61" i="1"/>
  <c r="CE61" i="1"/>
  <c r="CD61" i="1"/>
  <c r="W61" i="1"/>
  <c r="X61" i="1" s="1"/>
  <c r="S61" i="1"/>
  <c r="T61" i="1" s="1"/>
  <c r="N61" i="1"/>
  <c r="M61" i="1"/>
  <c r="K61" i="1"/>
  <c r="J61" i="1"/>
  <c r="O61" i="1" s="1"/>
  <c r="P61" i="1" s="1"/>
  <c r="CF60" i="1"/>
  <c r="CE60" i="1"/>
  <c r="CD60" i="1"/>
  <c r="W60" i="1"/>
  <c r="X60" i="1" s="1"/>
  <c r="S60" i="1"/>
  <c r="T60" i="1" s="1"/>
  <c r="N60" i="1"/>
  <c r="K60" i="1"/>
  <c r="J60" i="1"/>
  <c r="CF59" i="1"/>
  <c r="CE59" i="1"/>
  <c r="CD59" i="1"/>
  <c r="W59" i="1"/>
  <c r="X59" i="1" s="1"/>
  <c r="S59" i="1"/>
  <c r="T59" i="1" s="1"/>
  <c r="N59" i="1"/>
  <c r="M59" i="1"/>
  <c r="K59" i="1"/>
  <c r="J59" i="1"/>
  <c r="CF58" i="1"/>
  <c r="CE58" i="1"/>
  <c r="CD58" i="1"/>
  <c r="W58" i="1"/>
  <c r="X58" i="1" s="1"/>
  <c r="S58" i="1"/>
  <c r="T58" i="1" s="1"/>
  <c r="N58" i="1"/>
  <c r="M58" i="1"/>
  <c r="K58" i="1"/>
  <c r="J58" i="1"/>
  <c r="O58" i="1" s="1"/>
  <c r="P58" i="1" s="1"/>
  <c r="CF57" i="1"/>
  <c r="CE57" i="1"/>
  <c r="CD57" i="1"/>
  <c r="W57" i="1"/>
  <c r="X57" i="1" s="1"/>
  <c r="S57" i="1"/>
  <c r="T57" i="1" s="1"/>
  <c r="N57" i="1"/>
  <c r="M57" i="1"/>
  <c r="K57" i="1"/>
  <c r="J57" i="1"/>
  <c r="CF56" i="1"/>
  <c r="CE56" i="1"/>
  <c r="CD56" i="1"/>
  <c r="W56" i="1"/>
  <c r="X56" i="1" s="1"/>
  <c r="S56" i="1"/>
  <c r="T56" i="1" s="1"/>
  <c r="N56" i="1"/>
  <c r="M56" i="1"/>
  <c r="K56" i="1"/>
  <c r="J56" i="1"/>
  <c r="O56" i="1" s="1"/>
  <c r="P56" i="1" s="1"/>
  <c r="CF55" i="1"/>
  <c r="CE55" i="1"/>
  <c r="CD55" i="1"/>
  <c r="W55" i="1"/>
  <c r="X55" i="1" s="1"/>
  <c r="S55" i="1"/>
  <c r="T55" i="1" s="1"/>
  <c r="N55" i="1"/>
  <c r="M55" i="1"/>
  <c r="K55" i="1"/>
  <c r="J55" i="1"/>
  <c r="CF54" i="1"/>
  <c r="CE54" i="1"/>
  <c r="CD54" i="1"/>
  <c r="W54" i="1"/>
  <c r="X54" i="1" s="1"/>
  <c r="S54" i="1"/>
  <c r="T54" i="1" s="1"/>
  <c r="N54" i="1"/>
  <c r="M54" i="1"/>
  <c r="K54" i="1"/>
  <c r="J54" i="1"/>
  <c r="O54" i="1" s="1"/>
  <c r="P54" i="1" s="1"/>
  <c r="CF53" i="1"/>
  <c r="CE53" i="1"/>
  <c r="CD53" i="1"/>
  <c r="W53" i="1"/>
  <c r="X53" i="1" s="1"/>
  <c r="S53" i="1"/>
  <c r="T53" i="1" s="1"/>
  <c r="N53" i="1"/>
  <c r="M53" i="1"/>
  <c r="K53" i="1"/>
  <c r="J53" i="1"/>
  <c r="CF52" i="1"/>
  <c r="CE52" i="1"/>
  <c r="CD52" i="1"/>
  <c r="W52" i="1"/>
  <c r="X52" i="1" s="1"/>
  <c r="S52" i="1"/>
  <c r="T52" i="1" s="1"/>
  <c r="N52" i="1"/>
  <c r="M52" i="1"/>
  <c r="K52" i="1"/>
  <c r="J52" i="1"/>
  <c r="O52" i="1" s="1"/>
  <c r="P52" i="1" s="1"/>
  <c r="CF51" i="1"/>
  <c r="CE51" i="1"/>
  <c r="CD51" i="1"/>
  <c r="W51" i="1"/>
  <c r="X51" i="1" s="1"/>
  <c r="S51" i="1"/>
  <c r="T51" i="1" s="1"/>
  <c r="N51" i="1"/>
  <c r="M51" i="1"/>
  <c r="K51" i="1"/>
  <c r="J51" i="1"/>
  <c r="CF50" i="1"/>
  <c r="CE50" i="1"/>
  <c r="CD50" i="1"/>
  <c r="W50" i="1"/>
  <c r="X50" i="1" s="1"/>
  <c r="S50" i="1"/>
  <c r="T50" i="1" s="1"/>
  <c r="N50" i="1"/>
  <c r="M50" i="1"/>
  <c r="K50" i="1"/>
  <c r="J50" i="1"/>
  <c r="O50" i="1" s="1"/>
  <c r="P50" i="1" s="1"/>
  <c r="CF49" i="1"/>
  <c r="CE49" i="1"/>
  <c r="CD49" i="1"/>
  <c r="W49" i="1"/>
  <c r="X49" i="1" s="1"/>
  <c r="S49" i="1"/>
  <c r="T49" i="1" s="1"/>
  <c r="N49" i="1"/>
  <c r="M49" i="1"/>
  <c r="K49" i="1"/>
  <c r="J49" i="1"/>
  <c r="CF48" i="1"/>
  <c r="CE48" i="1"/>
  <c r="CD48" i="1"/>
  <c r="W48" i="1"/>
  <c r="X48" i="1" s="1"/>
  <c r="S48" i="1"/>
  <c r="T48" i="1" s="1"/>
  <c r="N48" i="1"/>
  <c r="M48" i="1"/>
  <c r="K48" i="1"/>
  <c r="J48" i="1"/>
  <c r="O48" i="1" s="1"/>
  <c r="P48" i="1" s="1"/>
  <c r="CF47" i="1"/>
  <c r="CE47" i="1"/>
  <c r="CD47" i="1"/>
  <c r="W47" i="1"/>
  <c r="X47" i="1" s="1"/>
  <c r="S47" i="1"/>
  <c r="T47" i="1" s="1"/>
  <c r="N47" i="1"/>
  <c r="M47" i="1"/>
  <c r="K47" i="1"/>
  <c r="J47" i="1"/>
  <c r="CF46" i="1"/>
  <c r="CE46" i="1"/>
  <c r="CD46" i="1"/>
  <c r="W46" i="1"/>
  <c r="X46" i="1" s="1"/>
  <c r="S46" i="1"/>
  <c r="T46" i="1" s="1"/>
  <c r="N46" i="1"/>
  <c r="M46" i="1"/>
  <c r="K46" i="1"/>
  <c r="J46" i="1"/>
  <c r="O46" i="1" s="1"/>
  <c r="P46" i="1" s="1"/>
  <c r="CF45" i="1"/>
  <c r="CE45" i="1"/>
  <c r="CD45" i="1"/>
  <c r="W45" i="1"/>
  <c r="X45" i="1" s="1"/>
  <c r="S45" i="1"/>
  <c r="T45" i="1" s="1"/>
  <c r="N45" i="1"/>
  <c r="M45" i="1"/>
  <c r="K45" i="1"/>
  <c r="J45" i="1"/>
  <c r="CF44" i="1"/>
  <c r="CE44" i="1"/>
  <c r="CD44" i="1"/>
  <c r="W44" i="1"/>
  <c r="X44" i="1" s="1"/>
  <c r="S44" i="1"/>
  <c r="T44" i="1" s="1"/>
  <c r="N44" i="1"/>
  <c r="M44" i="1"/>
  <c r="K44" i="1"/>
  <c r="J44" i="1"/>
  <c r="O44" i="1" s="1"/>
  <c r="P44" i="1" s="1"/>
  <c r="CF43" i="1"/>
  <c r="CE43" i="1"/>
  <c r="CD43" i="1"/>
  <c r="W43" i="1"/>
  <c r="X43" i="1" s="1"/>
  <c r="S43" i="1"/>
  <c r="T43" i="1" s="1"/>
  <c r="N43" i="1"/>
  <c r="M43" i="1"/>
  <c r="K43" i="1"/>
  <c r="J43" i="1"/>
  <c r="CF42" i="1"/>
  <c r="CE42" i="1"/>
  <c r="CD42" i="1"/>
  <c r="W42" i="1"/>
  <c r="X42" i="1" s="1"/>
  <c r="S42" i="1"/>
  <c r="T42" i="1" s="1"/>
  <c r="N42" i="1"/>
  <c r="M42" i="1"/>
  <c r="K42" i="1"/>
  <c r="J42" i="1"/>
  <c r="O42" i="1" s="1"/>
  <c r="P42" i="1" s="1"/>
  <c r="CF41" i="1"/>
  <c r="CE41" i="1"/>
  <c r="CD41" i="1"/>
  <c r="W41" i="1"/>
  <c r="X41" i="1" s="1"/>
  <c r="S41" i="1"/>
  <c r="T41" i="1" s="1"/>
  <c r="N41" i="1"/>
  <c r="M41" i="1"/>
  <c r="K41" i="1"/>
  <c r="J41" i="1"/>
  <c r="CF40" i="1"/>
  <c r="CE40" i="1"/>
  <c r="CD40" i="1"/>
  <c r="W40" i="1"/>
  <c r="X40" i="1" s="1"/>
  <c r="S40" i="1"/>
  <c r="T40" i="1" s="1"/>
  <c r="N40" i="1"/>
  <c r="M40" i="1"/>
  <c r="K40" i="1"/>
  <c r="J40" i="1"/>
  <c r="O40" i="1" s="1"/>
  <c r="P40" i="1" s="1"/>
  <c r="CF39" i="1"/>
  <c r="CE39" i="1"/>
  <c r="CD39" i="1"/>
  <c r="W39" i="1"/>
  <c r="X39" i="1" s="1"/>
  <c r="S39" i="1"/>
  <c r="T39" i="1" s="1"/>
  <c r="N39" i="1"/>
  <c r="M39" i="1"/>
  <c r="K39" i="1"/>
  <c r="J39" i="1"/>
  <c r="CF38" i="1"/>
  <c r="CE38" i="1"/>
  <c r="CD38" i="1"/>
  <c r="W38" i="1"/>
  <c r="X38" i="1" s="1"/>
  <c r="S38" i="1"/>
  <c r="T38" i="1" s="1"/>
  <c r="N38" i="1"/>
  <c r="M38" i="1"/>
  <c r="K38" i="1"/>
  <c r="J38" i="1"/>
  <c r="O38" i="1" s="1"/>
  <c r="P38" i="1" s="1"/>
  <c r="CF37" i="1"/>
  <c r="CE37" i="1"/>
  <c r="CD37" i="1"/>
  <c r="W37" i="1"/>
  <c r="X37" i="1" s="1"/>
  <c r="S37" i="1"/>
  <c r="T37" i="1" s="1"/>
  <c r="N37" i="1"/>
  <c r="M37" i="1"/>
  <c r="K37" i="1"/>
  <c r="J37" i="1"/>
  <c r="CF36" i="1"/>
  <c r="CE36" i="1"/>
  <c r="CD36" i="1"/>
  <c r="W36" i="1"/>
  <c r="X36" i="1" s="1"/>
  <c r="S36" i="1"/>
  <c r="T36" i="1" s="1"/>
  <c r="N36" i="1"/>
  <c r="K36" i="1"/>
  <c r="J36" i="1"/>
  <c r="CF35" i="1"/>
  <c r="CE35" i="1"/>
  <c r="CD35" i="1"/>
  <c r="W35" i="1"/>
  <c r="X35" i="1" s="1"/>
  <c r="S35" i="1"/>
  <c r="T35" i="1" s="1"/>
  <c r="N35" i="1"/>
  <c r="M35" i="1"/>
  <c r="K35" i="1"/>
  <c r="J35" i="1"/>
  <c r="O35" i="1" s="1"/>
  <c r="P35" i="1" s="1"/>
  <c r="CF34" i="1"/>
  <c r="CE34" i="1"/>
  <c r="CD34" i="1"/>
  <c r="W34" i="1"/>
  <c r="X34" i="1" s="1"/>
  <c r="S34" i="1"/>
  <c r="T34" i="1" s="1"/>
  <c r="N34" i="1"/>
  <c r="M34" i="1"/>
  <c r="K34" i="1"/>
  <c r="J34" i="1"/>
  <c r="CF33" i="1"/>
  <c r="CE33" i="1"/>
  <c r="CD33" i="1"/>
  <c r="W33" i="1"/>
  <c r="X33" i="1" s="1"/>
  <c r="S33" i="1"/>
  <c r="T33" i="1" s="1"/>
  <c r="N33" i="1"/>
  <c r="M33" i="1"/>
  <c r="K33" i="1"/>
  <c r="J33" i="1"/>
  <c r="O33" i="1" s="1"/>
  <c r="P33" i="1" s="1"/>
  <c r="CF32" i="1"/>
  <c r="CE32" i="1"/>
  <c r="CD32" i="1"/>
  <c r="W32" i="1"/>
  <c r="X32" i="1" s="1"/>
  <c r="S32" i="1"/>
  <c r="T32" i="1" s="1"/>
  <c r="N32" i="1"/>
  <c r="M32" i="1"/>
  <c r="K32" i="1"/>
  <c r="J32" i="1"/>
  <c r="CF31" i="1"/>
  <c r="CE31" i="1"/>
  <c r="CD31" i="1"/>
  <c r="W31" i="1"/>
  <c r="X31" i="1" s="1"/>
  <c r="S31" i="1"/>
  <c r="T31" i="1" s="1"/>
  <c r="N31" i="1"/>
  <c r="M31" i="1"/>
  <c r="K31" i="1"/>
  <c r="J31" i="1"/>
  <c r="O31" i="1" s="1"/>
  <c r="P31" i="1" s="1"/>
  <c r="CF30" i="1"/>
  <c r="CE30" i="1"/>
  <c r="CD30" i="1"/>
  <c r="W30" i="1"/>
  <c r="X30" i="1" s="1"/>
  <c r="S30" i="1"/>
  <c r="T30" i="1" s="1"/>
  <c r="N30" i="1"/>
  <c r="M30" i="1"/>
  <c r="K30" i="1"/>
  <c r="J30" i="1"/>
  <c r="CF29" i="1"/>
  <c r="CE29" i="1"/>
  <c r="CD29" i="1"/>
  <c r="W29" i="1"/>
  <c r="X29" i="1" s="1"/>
  <c r="S29" i="1"/>
  <c r="T29" i="1" s="1"/>
  <c r="N29" i="1"/>
  <c r="M29" i="1"/>
  <c r="K29" i="1"/>
  <c r="J29" i="1"/>
  <c r="O29" i="1" s="1"/>
  <c r="P29" i="1" s="1"/>
  <c r="CF28" i="1"/>
  <c r="CE28" i="1"/>
  <c r="CD28" i="1"/>
  <c r="W28" i="1"/>
  <c r="X28" i="1" s="1"/>
  <c r="S28" i="1"/>
  <c r="T28" i="1" s="1"/>
  <c r="N28" i="1"/>
  <c r="M28" i="1"/>
  <c r="K28" i="1"/>
  <c r="J28" i="1"/>
  <c r="CF27" i="1"/>
  <c r="CE27" i="1"/>
  <c r="CD27" i="1"/>
  <c r="W27" i="1"/>
  <c r="X27" i="1" s="1"/>
  <c r="S27" i="1"/>
  <c r="T27" i="1" s="1"/>
  <c r="N27" i="1"/>
  <c r="M27" i="1"/>
  <c r="K27" i="1"/>
  <c r="J27" i="1"/>
  <c r="O27" i="1" s="1"/>
  <c r="P27" i="1" s="1"/>
  <c r="CF26" i="1"/>
  <c r="CE26" i="1"/>
  <c r="CD26" i="1"/>
  <c r="W26" i="1"/>
  <c r="X26" i="1" s="1"/>
  <c r="S26" i="1"/>
  <c r="T26" i="1" s="1"/>
  <c r="N26" i="1"/>
  <c r="M26" i="1"/>
  <c r="K26" i="1"/>
  <c r="J26" i="1"/>
  <c r="CF25" i="1"/>
  <c r="CE25" i="1"/>
  <c r="CD25" i="1"/>
  <c r="W25" i="1"/>
  <c r="X25" i="1" s="1"/>
  <c r="S25" i="1"/>
  <c r="T25" i="1" s="1"/>
  <c r="N25" i="1"/>
  <c r="M25" i="1"/>
  <c r="K25" i="1"/>
  <c r="J25" i="1"/>
  <c r="O25" i="1" s="1"/>
  <c r="P25" i="1" s="1"/>
  <c r="CF24" i="1"/>
  <c r="CE24" i="1"/>
  <c r="CD24" i="1"/>
  <c r="W24" i="1"/>
  <c r="X24" i="1" s="1"/>
  <c r="S24" i="1"/>
  <c r="T24" i="1" s="1"/>
  <c r="N24" i="1"/>
  <c r="M24" i="1"/>
  <c r="K24" i="1"/>
  <c r="J24" i="1"/>
  <c r="CF23" i="1"/>
  <c r="CE23" i="1"/>
  <c r="CD23" i="1"/>
  <c r="W23" i="1"/>
  <c r="X23" i="1" s="1"/>
  <c r="S23" i="1"/>
  <c r="T23" i="1" s="1"/>
  <c r="N23" i="1"/>
  <c r="M23" i="1"/>
  <c r="K23" i="1"/>
  <c r="J23" i="1"/>
  <c r="O23" i="1" s="1"/>
  <c r="P23" i="1" s="1"/>
  <c r="CF22" i="1"/>
  <c r="CE22" i="1"/>
  <c r="CD22" i="1"/>
  <c r="W22" i="1"/>
  <c r="X22" i="1" s="1"/>
  <c r="S22" i="1"/>
  <c r="T22" i="1" s="1"/>
  <c r="N22" i="1"/>
  <c r="M22" i="1"/>
  <c r="K22" i="1"/>
  <c r="J22" i="1"/>
  <c r="CF21" i="1"/>
  <c r="CE21" i="1"/>
  <c r="CD21" i="1"/>
  <c r="W21" i="1"/>
  <c r="X21" i="1" s="1"/>
  <c r="S21" i="1"/>
  <c r="T21" i="1" s="1"/>
  <c r="N21" i="1"/>
  <c r="M21" i="1"/>
  <c r="K21" i="1"/>
  <c r="J21" i="1"/>
  <c r="O21" i="1" s="1"/>
  <c r="P21" i="1" s="1"/>
  <c r="CF20" i="1"/>
  <c r="CE20" i="1"/>
  <c r="CD20" i="1"/>
  <c r="W20" i="1"/>
  <c r="X20" i="1" s="1"/>
  <c r="S20" i="1"/>
  <c r="T20" i="1" s="1"/>
  <c r="N20" i="1"/>
  <c r="M20" i="1"/>
  <c r="K20" i="1"/>
  <c r="J20" i="1"/>
  <c r="CF19" i="1"/>
  <c r="CE19" i="1"/>
  <c r="CD19" i="1"/>
  <c r="W19" i="1"/>
  <c r="X19" i="1" s="1"/>
  <c r="S19" i="1"/>
  <c r="T19" i="1" s="1"/>
  <c r="N19" i="1"/>
  <c r="M19" i="1"/>
  <c r="K19" i="1"/>
  <c r="J19" i="1"/>
  <c r="O19" i="1" s="1"/>
  <c r="P19" i="1" s="1"/>
  <c r="CF18" i="1"/>
  <c r="CE18" i="1"/>
  <c r="CD18" i="1"/>
  <c r="W18" i="1"/>
  <c r="X18" i="1" s="1"/>
  <c r="S18" i="1"/>
  <c r="T18" i="1" s="1"/>
  <c r="N18" i="1"/>
  <c r="M18" i="1"/>
  <c r="K18" i="1"/>
  <c r="J18" i="1"/>
  <c r="CF17" i="1"/>
  <c r="CE17" i="1"/>
  <c r="CD17" i="1"/>
  <c r="W17" i="1"/>
  <c r="X17" i="1" s="1"/>
  <c r="S17" i="1"/>
  <c r="T17" i="1" s="1"/>
  <c r="N17" i="1"/>
  <c r="M17" i="1"/>
  <c r="K17" i="1"/>
  <c r="J17" i="1"/>
  <c r="O17" i="1" s="1"/>
  <c r="P17" i="1" s="1"/>
  <c r="CF16" i="1"/>
  <c r="CE16" i="1"/>
  <c r="CD16" i="1"/>
  <c r="W16" i="1"/>
  <c r="X16" i="1" s="1"/>
  <c r="S16" i="1"/>
  <c r="T16" i="1" s="1"/>
  <c r="N16" i="1"/>
  <c r="M16" i="1"/>
  <c r="K16" i="1"/>
  <c r="J16" i="1"/>
  <c r="CF15" i="1"/>
  <c r="CE15" i="1"/>
  <c r="CD15" i="1"/>
  <c r="W15" i="1"/>
  <c r="X15" i="1" s="1"/>
  <c r="S15" i="1"/>
  <c r="T15" i="1" s="1"/>
  <c r="N15" i="1"/>
  <c r="M15" i="1"/>
  <c r="K15" i="1"/>
  <c r="J15" i="1"/>
  <c r="O15" i="1" s="1"/>
  <c r="P15" i="1" s="1"/>
  <c r="CF14" i="1"/>
  <c r="CE14" i="1"/>
  <c r="CD14" i="1"/>
  <c r="W14" i="1"/>
  <c r="X14" i="1" s="1"/>
  <c r="S14" i="1"/>
  <c r="T14" i="1" s="1"/>
  <c r="N14" i="1"/>
  <c r="M14" i="1"/>
  <c r="K14" i="1"/>
  <c r="J14" i="1"/>
  <c r="CF13" i="1"/>
  <c r="CE13" i="1"/>
  <c r="CD13" i="1"/>
  <c r="W13" i="1"/>
  <c r="X13" i="1" s="1"/>
  <c r="S13" i="1"/>
  <c r="T13" i="1" s="1"/>
  <c r="N13" i="1"/>
  <c r="M13" i="1"/>
  <c r="K13" i="1"/>
  <c r="J13" i="1"/>
  <c r="O13" i="1" s="1"/>
  <c r="P13" i="1" s="1"/>
  <c r="CF12" i="1"/>
  <c r="CE12" i="1"/>
  <c r="CD12" i="1"/>
  <c r="W12" i="1"/>
  <c r="X12" i="1" s="1"/>
  <c r="S12" i="1"/>
  <c r="T12" i="1" s="1"/>
  <c r="N12" i="1"/>
  <c r="M12" i="1"/>
  <c r="K12" i="1"/>
  <c r="J12" i="1"/>
  <c r="CF11" i="1"/>
  <c r="CE11" i="1"/>
  <c r="CD11" i="1"/>
  <c r="W11" i="1"/>
  <c r="X11" i="1" s="1"/>
  <c r="S11" i="1"/>
  <c r="T11" i="1" s="1"/>
  <c r="N11" i="1"/>
  <c r="M11" i="1"/>
  <c r="K11" i="1"/>
  <c r="J11" i="1"/>
  <c r="O11" i="1" s="1"/>
  <c r="P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CF10" i="1"/>
  <c r="CF213" i="1" s="1"/>
  <c r="CE10" i="1"/>
  <c r="CD10" i="1"/>
  <c r="CD213" i="1" s="1"/>
  <c r="W10" i="1"/>
  <c r="X10" i="1" s="1"/>
  <c r="S10" i="1"/>
  <c r="T10" i="1" s="1"/>
  <c r="N10" i="1"/>
  <c r="M10" i="1"/>
  <c r="M213" i="1" s="1"/>
  <c r="K10" i="1"/>
  <c r="J10" i="1"/>
  <c r="O10" i="1" s="1"/>
  <c r="P10" i="1" s="1"/>
  <c r="CG9" i="1"/>
  <c r="CG111" i="1" l="1"/>
  <c r="CG11" i="1"/>
  <c r="O12" i="1"/>
  <c r="P12" i="1" s="1"/>
  <c r="CG12" i="1"/>
  <c r="CG13" i="1"/>
  <c r="O14" i="1"/>
  <c r="P14" i="1" s="1"/>
  <c r="CG14" i="1"/>
  <c r="CG15" i="1"/>
  <c r="O16" i="1"/>
  <c r="P16" i="1" s="1"/>
  <c r="CG16" i="1"/>
  <c r="CG17" i="1"/>
  <c r="O18" i="1"/>
  <c r="P18" i="1" s="1"/>
  <c r="CG18" i="1"/>
  <c r="CG19" i="1"/>
  <c r="O20" i="1"/>
  <c r="P20" i="1" s="1"/>
  <c r="CG20" i="1"/>
  <c r="CG21" i="1"/>
  <c r="O22" i="1"/>
  <c r="P22" i="1" s="1"/>
  <c r="CG22" i="1"/>
  <c r="CG23" i="1"/>
  <c r="O24" i="1"/>
  <c r="P24" i="1" s="1"/>
  <c r="CG24" i="1"/>
  <c r="CG25" i="1"/>
  <c r="O26" i="1"/>
  <c r="P26" i="1" s="1"/>
  <c r="CG26" i="1"/>
  <c r="CG27" i="1"/>
  <c r="O28" i="1"/>
  <c r="P28" i="1" s="1"/>
  <c r="CG28" i="1"/>
  <c r="CG29" i="1"/>
  <c r="O30" i="1"/>
  <c r="P30" i="1" s="1"/>
  <c r="CG30" i="1"/>
  <c r="CG31" i="1"/>
  <c r="O32" i="1"/>
  <c r="P32" i="1" s="1"/>
  <c r="CG32" i="1"/>
  <c r="CG33" i="1"/>
  <c r="O34" i="1"/>
  <c r="P34" i="1" s="1"/>
  <c r="CG34" i="1"/>
  <c r="CG35" i="1"/>
  <c r="O36" i="1"/>
  <c r="P36" i="1" s="1"/>
  <c r="CG36" i="1"/>
  <c r="O37" i="1"/>
  <c r="P37" i="1" s="1"/>
  <c r="CG37" i="1"/>
  <c r="CG38" i="1"/>
  <c r="O39" i="1"/>
  <c r="P39" i="1" s="1"/>
  <c r="CG39" i="1"/>
  <c r="CG40" i="1"/>
  <c r="O41" i="1"/>
  <c r="P41" i="1" s="1"/>
  <c r="CG41" i="1"/>
  <c r="CG42" i="1"/>
  <c r="O43" i="1"/>
  <c r="P43" i="1" s="1"/>
  <c r="CG43" i="1"/>
  <c r="CG44" i="1"/>
  <c r="O45" i="1"/>
  <c r="P45" i="1" s="1"/>
  <c r="CG45" i="1"/>
  <c r="CG46" i="1"/>
  <c r="O47" i="1"/>
  <c r="P47" i="1" s="1"/>
  <c r="CG47" i="1"/>
  <c r="CG48" i="1"/>
  <c r="O49" i="1"/>
  <c r="P49" i="1" s="1"/>
  <c r="CG49" i="1"/>
  <c r="CG50" i="1"/>
  <c r="O51" i="1"/>
  <c r="P51" i="1" s="1"/>
  <c r="CG51" i="1"/>
  <c r="CG52" i="1"/>
  <c r="O53" i="1"/>
  <c r="P53" i="1" s="1"/>
  <c r="CG53" i="1"/>
  <c r="CG54" i="1"/>
  <c r="O55" i="1"/>
  <c r="P55" i="1" s="1"/>
  <c r="CG55" i="1"/>
  <c r="CG56" i="1"/>
  <c r="O57" i="1"/>
  <c r="P57" i="1" s="1"/>
  <c r="CG57" i="1"/>
  <c r="CG58" i="1"/>
  <c r="O59" i="1"/>
  <c r="P59" i="1" s="1"/>
  <c r="CG59" i="1"/>
  <c r="O60" i="1"/>
  <c r="P60" i="1" s="1"/>
  <c r="CG60" i="1"/>
  <c r="CG61" i="1"/>
  <c r="O62" i="1"/>
  <c r="P62" i="1" s="1"/>
  <c r="CG62" i="1"/>
  <c r="CG63" i="1"/>
  <c r="O65" i="1"/>
  <c r="P65" i="1" s="1"/>
  <c r="CG65" i="1"/>
  <c r="O68" i="1"/>
  <c r="P68" i="1" s="1"/>
  <c r="CG68" i="1"/>
  <c r="O70" i="1"/>
  <c r="P70" i="1" s="1"/>
  <c r="CG70" i="1"/>
  <c r="O72" i="1"/>
  <c r="P72" i="1" s="1"/>
  <c r="CG72" i="1"/>
  <c r="O74" i="1"/>
  <c r="P74" i="1" s="1"/>
  <c r="CG74" i="1"/>
  <c r="O76" i="1"/>
  <c r="P76" i="1" s="1"/>
  <c r="O78" i="1"/>
  <c r="P78" i="1" s="1"/>
  <c r="CG78" i="1"/>
  <c r="O80" i="1"/>
  <c r="P80" i="1" s="1"/>
  <c r="CG80" i="1"/>
  <c r="O87" i="1"/>
  <c r="P87" i="1" s="1"/>
  <c r="O89" i="1"/>
  <c r="P89" i="1" s="1"/>
  <c r="O91" i="1"/>
  <c r="P91" i="1" s="1"/>
  <c r="O93" i="1"/>
  <c r="P93" i="1" s="1"/>
  <c r="O95" i="1"/>
  <c r="P95" i="1" s="1"/>
  <c r="O97" i="1"/>
  <c r="P97" i="1" s="1"/>
  <c r="O99" i="1"/>
  <c r="P99" i="1" s="1"/>
  <c r="O101" i="1"/>
  <c r="P101" i="1" s="1"/>
  <c r="O103" i="1"/>
  <c r="P103" i="1" s="1"/>
  <c r="O105" i="1"/>
  <c r="P105" i="1" s="1"/>
  <c r="O108" i="1"/>
  <c r="P108" i="1" s="1"/>
  <c r="O110" i="1"/>
  <c r="P110" i="1" s="1"/>
  <c r="O112" i="1"/>
  <c r="P112" i="1" s="1"/>
  <c r="O114" i="1"/>
  <c r="P114" i="1" s="1"/>
  <c r="O116" i="1"/>
  <c r="P116" i="1" s="1"/>
  <c r="O118" i="1"/>
  <c r="P118" i="1" s="1"/>
  <c r="CG118" i="1"/>
  <c r="O119" i="1"/>
  <c r="P119" i="1" s="1"/>
  <c r="CG119" i="1"/>
  <c r="CG120" i="1"/>
  <c r="O121" i="1"/>
  <c r="P121" i="1" s="1"/>
  <c r="CG121" i="1"/>
  <c r="CG122" i="1"/>
  <c r="O123" i="1"/>
  <c r="P123" i="1" s="1"/>
  <c r="CG123" i="1"/>
  <c r="CG124" i="1"/>
  <c r="O125" i="1"/>
  <c r="P125" i="1" s="1"/>
  <c r="CG125" i="1"/>
  <c r="CG126" i="1"/>
  <c r="O127" i="1"/>
  <c r="P127" i="1" s="1"/>
  <c r="CG127" i="1"/>
  <c r="CG128" i="1"/>
  <c r="O129" i="1"/>
  <c r="P129" i="1" s="1"/>
  <c r="CG129" i="1"/>
  <c r="CG130" i="1"/>
  <c r="O131" i="1"/>
  <c r="P131" i="1" s="1"/>
  <c r="CG131" i="1"/>
  <c r="CG132" i="1"/>
  <c r="O133" i="1"/>
  <c r="P133" i="1" s="1"/>
  <c r="CG133" i="1"/>
  <c r="CG134" i="1"/>
  <c r="O135" i="1"/>
  <c r="P135" i="1" s="1"/>
  <c r="CG135" i="1"/>
  <c r="CG136" i="1"/>
  <c r="O137" i="1"/>
  <c r="P137" i="1" s="1"/>
  <c r="O142" i="1"/>
  <c r="P142" i="1" s="1"/>
  <c r="O144" i="1"/>
  <c r="P144" i="1" s="1"/>
  <c r="O146" i="1"/>
  <c r="P146" i="1" s="1"/>
  <c r="O148" i="1"/>
  <c r="P148" i="1" s="1"/>
  <c r="O150" i="1"/>
  <c r="P150" i="1" s="1"/>
  <c r="O152" i="1"/>
  <c r="P152" i="1" s="1"/>
  <c r="O154" i="1"/>
  <c r="P154" i="1" s="1"/>
  <c r="O156" i="1"/>
  <c r="P156" i="1" s="1"/>
  <c r="O159" i="1"/>
  <c r="P159" i="1" s="1"/>
  <c r="O161" i="1"/>
  <c r="P161" i="1" s="1"/>
  <c r="O163" i="1"/>
  <c r="P163" i="1" s="1"/>
  <c r="O165" i="1"/>
  <c r="P165" i="1" s="1"/>
  <c r="O167" i="1"/>
  <c r="P167" i="1" s="1"/>
  <c r="O169" i="1"/>
  <c r="P169" i="1" s="1"/>
  <c r="O171" i="1"/>
  <c r="P171" i="1" s="1"/>
  <c r="O173" i="1"/>
  <c r="P173" i="1" s="1"/>
  <c r="O175" i="1"/>
  <c r="P175" i="1" s="1"/>
  <c r="O177" i="1"/>
  <c r="P177" i="1" s="1"/>
  <c r="O179" i="1"/>
  <c r="P179" i="1" s="1"/>
  <c r="O182" i="1"/>
  <c r="P182" i="1" s="1"/>
  <c r="O184" i="1"/>
  <c r="P184" i="1" s="1"/>
  <c r="O186" i="1"/>
  <c r="P186" i="1" s="1"/>
  <c r="O188" i="1"/>
  <c r="P188" i="1" s="1"/>
  <c r="O190" i="1"/>
  <c r="P190" i="1" s="1"/>
  <c r="O192" i="1"/>
  <c r="P192" i="1" s="1"/>
  <c r="CG192" i="1"/>
  <c r="O194" i="1"/>
  <c r="P194" i="1" s="1"/>
  <c r="CG194" i="1"/>
  <c r="O196" i="1"/>
  <c r="P196" i="1" s="1"/>
  <c r="CG196" i="1"/>
  <c r="O198" i="1"/>
  <c r="P198" i="1" s="1"/>
  <c r="CG198" i="1"/>
  <c r="O200" i="1"/>
  <c r="P200" i="1" s="1"/>
  <c r="CG200" i="1"/>
  <c r="CG201" i="1"/>
  <c r="O202" i="1"/>
  <c r="P202" i="1" s="1"/>
  <c r="CG202" i="1"/>
  <c r="CG203" i="1"/>
  <c r="O204" i="1"/>
  <c r="P204" i="1" s="1"/>
  <c r="CG204" i="1"/>
  <c r="CG205" i="1"/>
  <c r="O206" i="1"/>
  <c r="P206" i="1" s="1"/>
  <c r="CG206" i="1"/>
  <c r="CG207" i="1"/>
  <c r="O208" i="1"/>
  <c r="P208" i="1" s="1"/>
  <c r="CG208" i="1"/>
  <c r="CG209" i="1"/>
  <c r="O210" i="1"/>
  <c r="P210" i="1" s="1"/>
  <c r="CG210" i="1"/>
  <c r="CG211" i="1"/>
  <c r="O212" i="1"/>
  <c r="P212" i="1" s="1"/>
  <c r="CG212" i="1"/>
  <c r="CG10" i="1"/>
  <c r="O83" i="1"/>
  <c r="P83" i="1" s="1"/>
  <c r="O85" i="1"/>
  <c r="P85" i="1" s="1"/>
  <c r="CE117" i="1"/>
  <c r="CG117" i="1" s="1"/>
  <c r="O139" i="1"/>
  <c r="P139" i="1" s="1"/>
  <c r="CG214" i="1"/>
  <c r="CG213" i="1" l="1"/>
  <c r="CE213" i="1"/>
</calcChain>
</file>

<file path=xl/sharedStrings.xml><?xml version="1.0" encoding="utf-8"?>
<sst xmlns="http://schemas.openxmlformats.org/spreadsheetml/2006/main" count="389" uniqueCount="301">
  <si>
    <t>2017 год</t>
  </si>
  <si>
    <t>Сведения о выполненных работах за 2017 г. по текущему ремонту</t>
  </si>
  <si>
    <t>2017 г.</t>
  </si>
  <si>
    <t>2016 г.</t>
  </si>
  <si>
    <t>№ п/п</t>
  </si>
  <si>
    <t>Наименование улицы, номер дома</t>
  </si>
  <si>
    <t>Год постройки</t>
  </si>
  <si>
    <t>Этажность</t>
  </si>
  <si>
    <t>Кол-во   квартир</t>
  </si>
  <si>
    <t>Общая    площадь дома                         м2</t>
  </si>
  <si>
    <t>Кол-во л/кл</t>
  </si>
  <si>
    <t>Тариф на текущий ремонт 2017 1 полугодие</t>
  </si>
  <si>
    <t>Тариф на текущий ремонт 2017                                              2 полугодие</t>
  </si>
  <si>
    <t>Годовой доход по статье текущий ремонт 1 полугодие</t>
  </si>
  <si>
    <t>Годовой доход по статье текущий ремонт 2 полугодие</t>
  </si>
  <si>
    <t>Годовой доход по статье текущий ремонт</t>
  </si>
  <si>
    <t>Коэффициент сбора 95.35%</t>
  </si>
  <si>
    <t>тариф 2016</t>
  </si>
  <si>
    <t>2018 г.</t>
  </si>
  <si>
    <t>2019 г.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</si>
  <si>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</si>
  <si>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</si>
  <si>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 Герметизация стыков стеновых панелей</t>
  </si>
  <si>
    <t>4. Ремонт фасадов</t>
  </si>
  <si>
    <t>5. Ремонт  лестничных клеток ППР</t>
  </si>
  <si>
    <t>6. Восстановление отделки стен, потолков технических помещений</t>
  </si>
  <si>
    <t>7. Ремонт и замена отдельных участков полов (МОП)</t>
  </si>
  <si>
    <t>8. Замена водосточных труб</t>
  </si>
  <si>
    <t>9. Замена водосточных труб (антивандальные)</t>
  </si>
  <si>
    <t>10. Ремонт отмосток</t>
  </si>
  <si>
    <t>11. Ремонт и замена дверных заполнений</t>
  </si>
  <si>
    <t>12. Ремонт и замена дверей, решёток (металлические)</t>
  </si>
  <si>
    <t xml:space="preserve">13. Ремонт и замена оконных заполнений </t>
  </si>
  <si>
    <t>14. Ремонт балконов, лестниц, козырьков над входами, в подвалы…</t>
  </si>
  <si>
    <t>15. Ремонт мусоропроводов (шиберов, стволов, клапанов)</t>
  </si>
  <si>
    <t>16. Ремонт печей</t>
  </si>
  <si>
    <t>17. Устранение местных деформаций , усиление, востанвление повреждений участков фундаментов</t>
  </si>
  <si>
    <t>18. Ремонт приямков, входов в подвалы</t>
  </si>
  <si>
    <t>19.Ремонт и замена дефлекторов, оголовков труб</t>
  </si>
  <si>
    <t xml:space="preserve">20. Замена и восстановление работо-способности внутри-домовой системы вентилации </t>
  </si>
  <si>
    <t>21. Ремонт и восставновление разреш. участков троруаров, проездов, дорожек</t>
  </si>
  <si>
    <t>30. АВР</t>
  </si>
  <si>
    <t>22.1. гвс</t>
  </si>
  <si>
    <t>22.2. хвс</t>
  </si>
  <si>
    <t>22.3. теплоснабже-ние</t>
  </si>
  <si>
    <t>22.4. канализация</t>
  </si>
  <si>
    <t>23. замена приборов  отопления</t>
  </si>
  <si>
    <t>24. замена и ремонт запорной  арматуры</t>
  </si>
  <si>
    <t>25. замена и ремонт э/проводки</t>
  </si>
  <si>
    <t>26. замена и ремонт аппаратов защиты</t>
  </si>
  <si>
    <t>27.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</si>
  <si>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</si>
  <si>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</si>
  <si>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</si>
  <si>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</si>
  <si>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 xml:space="preserve"> 1 полугодие</t>
  </si>
  <si>
    <t xml:space="preserve"> 2 полугодие</t>
  </si>
  <si>
    <t xml:space="preserve">Годовой доход по статье текущий ремонт                                  </t>
  </si>
  <si>
    <t>Коэффициент сбора 95,35%</t>
  </si>
  <si>
    <t>Годовой доход по статье текущий ремонт                                         в тыс руб</t>
  </si>
  <si>
    <t>Коэффициент сбора 95,35% в тыс.руб.</t>
  </si>
  <si>
    <t>т.р</t>
  </si>
  <si>
    <t>т.р.</t>
  </si>
  <si>
    <t>т.м2</t>
  </si>
  <si>
    <t>т.п.м.</t>
  </si>
  <si>
    <t>шт.л/кл</t>
  </si>
  <si>
    <t>шт</t>
  </si>
  <si>
    <t>т.п.м</t>
  </si>
  <si>
    <t>тыс.руб.</t>
  </si>
  <si>
    <t>до 1917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</si>
  <si>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</si>
  <si>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</si>
  <si>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</si>
  <si>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</si>
  <si>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</si>
  <si>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</si>
  <si>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</si>
  <si>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</si>
  <si>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</si>
  <si>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</si>
  <si>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</si>
  <si>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</si>
  <si>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</si>
  <si>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</si>
  <si>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</si>
  <si>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</si>
  <si>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</si>
  <si>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</si>
  <si>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</si>
  <si>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</si>
  <si>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</si>
  <si>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</si>
  <si>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</si>
  <si>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</si>
  <si>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</si>
  <si>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</si>
  <si>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 xml:space="preserve"> 5-7</t>
  </si>
  <si>
    <t>Богумиловская 17</t>
  </si>
  <si>
    <t>Владимирская 18а</t>
  </si>
  <si>
    <t>Владимирская 20/2</t>
  </si>
  <si>
    <t>до 1959</t>
  </si>
  <si>
    <t>Владимирская 21</t>
  </si>
  <si>
    <t>Владимирская 22</t>
  </si>
  <si>
    <t>Владимирская 23</t>
  </si>
  <si>
    <t>Владимирская 24</t>
  </si>
  <si>
    <t>до 1961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</si>
  <si>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</si>
  <si>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</si>
  <si>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</si>
  <si>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</si>
  <si>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</si>
  <si>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</si>
  <si>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</si>
  <si>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</si>
  <si>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пр 32</t>
  </si>
  <si>
    <t>Дворцовый пр 34</t>
  </si>
  <si>
    <t>Дворцовый пр 36</t>
  </si>
  <si>
    <t>Дворцовый пр 38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</si>
  <si>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</si>
  <si>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</si>
  <si>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</si>
  <si>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</si>
  <si>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</si>
  <si>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</si>
  <si>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Дектярева 3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</si>
  <si>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</si>
  <si>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</si>
  <si>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</si>
  <si>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</si>
  <si>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</si>
  <si>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</si>
  <si>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</si>
  <si>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до 1947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</si>
  <si>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</si>
  <si>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</si>
  <si>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</si>
  <si>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</si>
  <si>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</si>
  <si>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</si>
  <si>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</si>
  <si>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</si>
  <si>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</si>
  <si>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</si>
  <si>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</si>
  <si>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</si>
  <si>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</si>
  <si>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до 1955</t>
  </si>
  <si>
    <t>Костылева 14</t>
  </si>
  <si>
    <t>Костылева 16</t>
  </si>
  <si>
    <t>До 1982</t>
  </si>
  <si>
    <t>Костылева 17</t>
  </si>
  <si>
    <t>Красноармейская 10</t>
  </si>
  <si>
    <t>до 1962</t>
  </si>
  <si>
    <t>Красноармейская 12</t>
  </si>
  <si>
    <t>Красноармейская 14</t>
  </si>
  <si>
    <t>Красноармейская 23</t>
  </si>
  <si>
    <t>до 1965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</si>
  <si>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</si>
  <si>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</si>
  <si>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</si>
  <si>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</si>
  <si>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</si>
  <si>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</si>
  <si>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</si>
  <si>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</si>
  <si>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до 1939</t>
  </si>
  <si>
    <t>Красного Флота 1а</t>
  </si>
  <si>
    <t xml:space="preserve">Красного Флота 1б            </t>
  </si>
  <si>
    <t>Красного Флота 20/41</t>
  </si>
  <si>
    <t>до 1969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</si>
  <si>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</si>
  <si>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</si>
  <si>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</si>
  <si>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</si>
  <si>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</si>
  <si>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</si>
  <si>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1978, 1980</t>
  </si>
  <si>
    <t>Красного Флота 7</t>
  </si>
  <si>
    <t>до 1957</t>
  </si>
  <si>
    <t>Красного Флота 7а</t>
  </si>
  <si>
    <t>до 1958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</si>
  <si>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</si>
  <si>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</si>
  <si>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</si>
  <si>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</si>
  <si>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</si>
  <si>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</si>
  <si>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</si>
  <si>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</si>
  <si>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</si>
  <si>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</si>
  <si>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18а</t>
  </si>
  <si>
    <t>до 1966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</si>
  <si>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</si>
  <si>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</si>
  <si>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</si>
  <si>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</si>
  <si>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</si>
  <si>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</si>
  <si>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</si>
  <si>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</si>
  <si>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</si>
  <si>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</si>
  <si>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</si>
  <si>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до 1989</t>
  </si>
  <si>
    <t>9 и 6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</si>
  <si>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</si>
  <si>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</si>
  <si>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</si>
  <si>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</si>
  <si>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</si>
  <si>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</si>
  <si>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</si>
  <si>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</si>
  <si>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</si>
  <si>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</si>
  <si>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</si>
  <si>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</si>
  <si>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</si>
  <si>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Петровский 3/13</t>
  </si>
  <si>
    <t>Петровский 4</t>
  </si>
  <si>
    <t>до 1970</t>
  </si>
  <si>
    <t>Победы 1</t>
  </si>
  <si>
    <t>до 1963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</si>
  <si>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</si>
  <si>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</si>
  <si>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</si>
  <si>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</si>
  <si>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</si>
  <si>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</si>
  <si>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 xml:space="preserve"> 5-7-9</t>
  </si>
  <si>
    <t>Победы 19</t>
  </si>
  <si>
    <t>Победы 2</t>
  </si>
  <si>
    <t>до 1968</t>
  </si>
  <si>
    <t>Победы 20 к.1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</si>
  <si>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</si>
  <si>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</si>
  <si>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</si>
  <si>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</si>
  <si>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</si>
  <si>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</si>
  <si>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34 к.1</t>
  </si>
  <si>
    <t>Победы 36 к.1</t>
  </si>
  <si>
    <t>Победы 36 к.2</t>
  </si>
  <si>
    <t>Победы 3а</t>
  </si>
  <si>
    <t>Победы 5</t>
  </si>
  <si>
    <t>Победы 6</t>
  </si>
  <si>
    <t>Победы 9</t>
  </si>
  <si>
    <t>Профсоюзная 11а</t>
  </si>
  <si>
    <t>Профсоюзная 25</t>
  </si>
  <si>
    <t>Профсоюзная 26</t>
  </si>
  <si>
    <t>до 1960</t>
  </si>
  <si>
    <t>Пулеметчиков 20</t>
  </si>
  <si>
    <t>до 1973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</si>
  <si>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</si>
  <si>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</si>
  <si>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</si>
  <si>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</si>
  <si>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</si>
  <si>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</si>
  <si>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</si>
  <si>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</si>
  <si>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</si>
  <si>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</si>
  <si>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</si>
  <si>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</si>
  <si>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</si>
  <si>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</si>
  <si>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</si>
  <si>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</si>
  <si>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</si>
  <si>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до 1978</t>
  </si>
  <si>
    <t>Федюнинского 14 к 1</t>
  </si>
  <si>
    <t>Федюнинского 14 к.2</t>
  </si>
  <si>
    <t xml:space="preserve">Федюнинского 16 </t>
  </si>
  <si>
    <t>1992, 1999</t>
  </si>
  <si>
    <t xml:space="preserve">Федюнинского 3 к.1      </t>
  </si>
  <si>
    <t>до 1975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</si>
  <si>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</si>
  <si>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</si>
  <si>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</si>
  <si>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</si>
  <si>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</si>
  <si>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</si>
  <si>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</si>
  <si>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</si>
  <si>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</si>
  <si>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</si>
  <si>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</si>
  <si>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</si>
  <si>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</si>
  <si>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</si>
  <si>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</si>
  <si>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</si>
  <si>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</si>
  <si>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</si>
  <si>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</si>
  <si>
    <t>Парковая 20 к.3</t>
  </si>
  <si>
    <t>Отчёт по доходам и расходам по домам  2018 год</t>
  </si>
  <si>
    <t>1ая Нижняя 1</t>
  </si>
  <si>
    <t>1ая Нижняя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</si>
</sst>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#,##0.000"/>
    <numFmt numFmtId="166" formatCode="_-* #,##0.000\ _₽_-;\-* #,##0.000\ _₽_-;_-* &quot;-&quot;???\ _₽_-;_-@_-"/>
    <numFmt numFmtId="167" formatCode="_-* #,##0.000\ _₽_-;\-* #,##0.000\ _₽_-;_-* &quot;-&quot;??\ _₽_-;_-@_-"/>
    <numFmt numFmtId="168" formatCode="_-* #,##0.00\ _₽_-;\-* #,##0.00\ _₽_-;_-* &quot;-&quot;???\ _₽_-;_-@_-"/>
    <numFmt numFmtId="169" formatCode="_-* #,##0.00\ _₽_-;\-* #,##0.00\ _₽_-;_-* &quot;-&quot;??\ _₽_-;_-@_-"/>
    <numFmt numFmtId="170" formatCode="_-* #,##0\ _₽_-;\-* #,##0\ _₽_-;_-* &quot;-&quot;?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9" fontId="6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164" fontId="4" fillId="0" borderId="0" xfId="2" applyNumberFormat="1" applyFont="1"/>
    <xf numFmtId="165" fontId="4" fillId="0" borderId="0" xfId="2" applyNumberFormat="1" applyFont="1"/>
    <xf numFmtId="166" fontId="4" fillId="0" borderId="0" xfId="2" applyNumberFormat="1" applyFont="1"/>
    <xf numFmtId="0" fontId="5" fillId="0" borderId="1" xfId="2" applyFont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/>
    <xf numFmtId="164" fontId="5" fillId="0" borderId="0" xfId="2" applyNumberFormat="1" applyFont="1"/>
    <xf numFmtId="166" fontId="5" fillId="0" borderId="0" xfId="3" applyNumberFormat="1" applyFont="1"/>
    <xf numFmtId="166" fontId="5" fillId="0" borderId="0" xfId="2" applyNumberFormat="1" applyFont="1"/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horizontal="center" vertical="top" wrapText="1"/>
    </xf>
    <xf numFmtId="166" fontId="5" fillId="0" borderId="3" xfId="2" applyNumberFormat="1" applyFont="1" applyBorder="1" applyAlignment="1">
      <alignment vertical="top" wrapText="1"/>
    </xf>
    <xf numFmtId="166" fontId="0" fillId="0" borderId="0" xfId="0" applyNumberFormat="1"/>
    <xf numFmtId="0" fontId="4" fillId="0" borderId="64" xfId="3" applyFont="1" applyBorder="1" applyAlignment="1">
      <alignment horizontal="center" wrapText="1"/>
    </xf>
    <xf numFmtId="0" fontId="4" fillId="0" borderId="44" xfId="2" applyFont="1" applyBorder="1"/>
    <xf numFmtId="0" fontId="5" fillId="0" borderId="2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textRotation="1"/>
    </xf>
    <xf numFmtId="0" fontId="9" fillId="0" borderId="14" xfId="2" applyFont="1" applyFill="1" applyBorder="1" applyAlignment="1">
      <alignment horizontal="center" vertical="center" textRotation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textRotation="1" wrapText="1"/>
    </xf>
    <xf numFmtId="0" fontId="9" fillId="0" borderId="14" xfId="2" applyFont="1" applyFill="1" applyBorder="1" applyAlignment="1">
      <alignment horizontal="center" vertical="center" textRotation="1" wrapText="1"/>
    </xf>
    <xf numFmtId="0" fontId="7" fillId="0" borderId="16" xfId="2" applyFont="1" applyFill="1" applyBorder="1" applyAlignment="1">
      <alignment horizontal="center" vertical="center" wrapText="1"/>
    </xf>
    <xf numFmtId="164" fontId="9" fillId="0" borderId="16" xfId="2" applyNumberFormat="1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7" fontId="11" fillId="0" borderId="4" xfId="1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23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textRotation="1"/>
    </xf>
    <xf numFmtId="0" fontId="9" fillId="0" borderId="23" xfId="2" applyFont="1" applyFill="1" applyBorder="1" applyAlignment="1">
      <alignment horizontal="center" vertical="center" textRotation="1"/>
    </xf>
    <xf numFmtId="0" fontId="9" fillId="0" borderId="0" xfId="2" applyFont="1" applyFill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textRotation="1" wrapText="1"/>
    </xf>
    <xf numFmtId="0" fontId="9" fillId="0" borderId="23" xfId="2" applyFont="1" applyFill="1" applyBorder="1" applyAlignment="1">
      <alignment horizontal="center" vertical="center" textRotation="1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164" fontId="9" fillId="0" borderId="22" xfId="2" applyNumberFormat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7" fontId="11" fillId="0" borderId="29" xfId="1" applyNumberFormat="1" applyFont="1" applyFill="1" applyBorder="1" applyAlignment="1">
      <alignment horizontal="center" vertical="center" wrapText="1"/>
    </xf>
    <xf numFmtId="9" fontId="11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7" fontId="11" fillId="0" borderId="19" xfId="1" applyNumberFormat="1" applyFont="1" applyFill="1" applyBorder="1" applyAlignment="1">
      <alignment horizontal="center" vertical="center" wrapText="1"/>
    </xf>
    <xf numFmtId="9" fontId="11" fillId="0" borderId="21" xfId="0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9" fillId="0" borderId="3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textRotation="1"/>
    </xf>
    <xf numFmtId="0" fontId="9" fillId="0" borderId="32" xfId="2" applyFont="1" applyFill="1" applyBorder="1" applyAlignment="1">
      <alignment horizontal="center" vertical="center" textRotation="1"/>
    </xf>
    <xf numFmtId="0" fontId="9" fillId="0" borderId="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textRotation="1" wrapText="1"/>
    </xf>
    <xf numFmtId="0" fontId="9" fillId="0" borderId="32" xfId="2" applyFont="1" applyFill="1" applyBorder="1" applyAlignment="1">
      <alignment horizontal="center" vertical="center" textRotation="1" wrapText="1"/>
    </xf>
    <xf numFmtId="0" fontId="12" fillId="0" borderId="33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164" fontId="9" fillId="0" borderId="33" xfId="2" applyNumberFormat="1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7" fillId="0" borderId="29" xfId="3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67" fontId="11" fillId="0" borderId="2" xfId="1" applyNumberFormat="1" applyFont="1" applyFill="1" applyBorder="1" applyAlignment="1">
      <alignment horizontal="center" vertical="center" wrapText="1"/>
    </xf>
    <xf numFmtId="9" fontId="11" fillId="0" borderId="30" xfId="0" applyNumberFormat="1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167" fontId="11" fillId="0" borderId="2" xfId="1" applyNumberFormat="1" applyFont="1" applyFill="1" applyBorder="1" applyAlignment="1">
      <alignment vertical="center" wrapText="1"/>
    </xf>
    <xf numFmtId="9" fontId="11" fillId="0" borderId="30" xfId="0" applyNumberFormat="1" applyFont="1" applyFill="1" applyBorder="1" applyAlignment="1">
      <alignment vertical="center" wrapText="1"/>
    </xf>
    <xf numFmtId="0" fontId="7" fillId="0" borderId="12" xfId="2" applyFont="1" applyFill="1" applyBorder="1" applyAlignment="1">
      <alignment horizontal="center" vertical="center" wrapText="1"/>
    </xf>
    <xf numFmtId="164" fontId="9" fillId="0" borderId="12" xfId="2" applyNumberFormat="1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38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9" fillId="0" borderId="39" xfId="2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wrapText="1"/>
    </xf>
    <xf numFmtId="0" fontId="13" fillId="0" borderId="39" xfId="2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  <xf numFmtId="164" fontId="9" fillId="0" borderId="38" xfId="2" applyNumberFormat="1" applyFont="1" applyFill="1" applyBorder="1" applyAlignment="1">
      <alignment horizontal="center" vertical="center" wrapText="1"/>
    </xf>
    <xf numFmtId="164" fontId="9" fillId="0" borderId="37" xfId="2" applyNumberFormat="1" applyFont="1" applyFill="1" applyBorder="1" applyAlignment="1">
      <alignment horizontal="center" vertical="center" wrapText="1"/>
    </xf>
    <xf numFmtId="164" fontId="9" fillId="0" borderId="36" xfId="2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top" wrapText="1"/>
    </xf>
    <xf numFmtId="0" fontId="4" fillId="0" borderId="15" xfId="2" applyFont="1" applyFill="1" applyBorder="1" applyAlignment="1">
      <alignment horizontal="center" vertical="top" wrapText="1"/>
    </xf>
    <xf numFmtId="0" fontId="4" fillId="0" borderId="40" xfId="2" applyFont="1" applyFill="1" applyBorder="1" applyAlignment="1">
      <alignment horizontal="center" vertical="top" wrapText="1"/>
    </xf>
    <xf numFmtId="0" fontId="14" fillId="0" borderId="11" xfId="2" applyFont="1" applyFill="1" applyBorder="1"/>
    <xf numFmtId="0" fontId="14" fillId="0" borderId="12" xfId="2" applyFont="1" applyFill="1" applyBorder="1"/>
    <xf numFmtId="0" fontId="14" fillId="0" borderId="36" xfId="2" applyFont="1" applyFill="1" applyBorder="1"/>
    <xf numFmtId="0" fontId="4" fillId="0" borderId="37" xfId="2" applyFont="1" applyFill="1" applyBorder="1"/>
    <xf numFmtId="0" fontId="4" fillId="0" borderId="38" xfId="2" applyFont="1" applyFill="1" applyBorder="1"/>
    <xf numFmtId="0" fontId="4" fillId="0" borderId="12" xfId="2" applyFont="1" applyFill="1" applyBorder="1"/>
    <xf numFmtId="164" fontId="4" fillId="0" borderId="12" xfId="2" applyNumberFormat="1" applyFont="1" applyFill="1" applyBorder="1"/>
    <xf numFmtId="0" fontId="4" fillId="0" borderId="36" xfId="2" applyFont="1" applyFill="1" applyBorder="1"/>
    <xf numFmtId="0" fontId="4" fillId="0" borderId="39" xfId="2" applyFont="1" applyFill="1" applyBorder="1"/>
    <xf numFmtId="164" fontId="4" fillId="0" borderId="38" xfId="2" applyNumberFormat="1" applyFont="1" applyFill="1" applyBorder="1"/>
    <xf numFmtId="164" fontId="4" fillId="0" borderId="37" xfId="2" applyNumberFormat="1" applyFont="1" applyFill="1" applyBorder="1"/>
    <xf numFmtId="0" fontId="5" fillId="0" borderId="1" xfId="2" applyFont="1" applyFill="1" applyBorder="1"/>
    <xf numFmtId="0" fontId="4" fillId="0" borderId="41" xfId="2" applyFont="1" applyFill="1" applyBorder="1"/>
    <xf numFmtId="166" fontId="0" fillId="0" borderId="42" xfId="0" applyNumberFormat="1" applyFill="1" applyBorder="1"/>
    <xf numFmtId="0" fontId="4" fillId="0" borderId="19" xfId="2" applyFont="1" applyFill="1" applyBorder="1" applyAlignment="1">
      <alignment horizontal="center" vertical="center" wrapText="1"/>
    </xf>
    <xf numFmtId="0" fontId="15" fillId="0" borderId="43" xfId="2" applyFont="1" applyFill="1" applyBorder="1" applyAlignment="1">
      <alignment horizontal="justify" vertical="center" wrapText="1"/>
    </xf>
    <xf numFmtId="0" fontId="15" fillId="0" borderId="44" xfId="2" applyFont="1" applyFill="1" applyBorder="1" applyAlignment="1">
      <alignment horizontal="center" vertical="center" wrapText="1"/>
    </xf>
    <xf numFmtId="166" fontId="14" fillId="0" borderId="45" xfId="2" applyNumberFormat="1" applyFont="1" applyFill="1" applyBorder="1" applyAlignment="1">
      <alignment vertical="center"/>
    </xf>
    <xf numFmtId="166" fontId="14" fillId="0" borderId="46" xfId="2" applyNumberFormat="1" applyFont="1" applyFill="1" applyBorder="1" applyAlignment="1">
      <alignment vertical="center"/>
    </xf>
    <xf numFmtId="166" fontId="14" fillId="0" borderId="47" xfId="2" applyNumberFormat="1" applyFont="1" applyFill="1" applyBorder="1" applyAlignment="1">
      <alignment vertical="center"/>
    </xf>
    <xf numFmtId="166" fontId="4" fillId="0" borderId="48" xfId="2" applyNumberFormat="1" applyFont="1" applyFill="1" applyBorder="1" applyAlignment="1">
      <alignment vertical="center"/>
    </xf>
    <xf numFmtId="168" fontId="4" fillId="0" borderId="49" xfId="2" applyNumberFormat="1" applyFont="1" applyFill="1" applyBorder="1" applyAlignment="1">
      <alignment vertical="center"/>
    </xf>
    <xf numFmtId="166" fontId="4" fillId="0" borderId="49" xfId="2" applyNumberFormat="1" applyFont="1" applyFill="1" applyBorder="1" applyAlignment="1">
      <alignment vertical="center"/>
    </xf>
    <xf numFmtId="166" fontId="4" fillId="0" borderId="45" xfId="2" applyNumberFormat="1" applyFont="1" applyFill="1" applyBorder="1"/>
    <xf numFmtId="166" fontId="4" fillId="0" borderId="43" xfId="2" applyNumberFormat="1" applyFont="1" applyFill="1" applyBorder="1"/>
    <xf numFmtId="166" fontId="4" fillId="0" borderId="46" xfId="2" applyNumberFormat="1" applyFont="1" applyFill="1" applyBorder="1"/>
    <xf numFmtId="166" fontId="4" fillId="0" borderId="47" xfId="2" applyNumberFormat="1" applyFont="1" applyFill="1" applyBorder="1"/>
    <xf numFmtId="166" fontId="14" fillId="0" borderId="45" xfId="2" applyNumberFormat="1" applyFont="1" applyFill="1" applyBorder="1"/>
    <xf numFmtId="166" fontId="14" fillId="0" borderId="46" xfId="2" applyNumberFormat="1" applyFont="1" applyFill="1" applyBorder="1"/>
    <xf numFmtId="166" fontId="4" fillId="0" borderId="48" xfId="2" applyNumberFormat="1" applyFont="1" applyFill="1" applyBorder="1"/>
    <xf numFmtId="166" fontId="5" fillId="0" borderId="50" xfId="2" applyNumberFormat="1" applyFont="1" applyFill="1" applyBorder="1"/>
    <xf numFmtId="166" fontId="4" fillId="0" borderId="41" xfId="2" applyNumberFormat="1" applyFont="1" applyFill="1" applyBorder="1"/>
    <xf numFmtId="166" fontId="4" fillId="0" borderId="51" xfId="2" applyNumberFormat="1" applyFont="1" applyFill="1" applyBorder="1"/>
    <xf numFmtId="0" fontId="15" fillId="0" borderId="52" xfId="2" applyFont="1" applyFill="1" applyBorder="1" applyAlignment="1">
      <alignment horizontal="justify" vertical="center" wrapText="1"/>
    </xf>
    <xf numFmtId="0" fontId="15" fillId="0" borderId="53" xfId="2" applyFont="1" applyFill="1" applyBorder="1" applyAlignment="1">
      <alignment horizontal="center" vertical="center" wrapText="1"/>
    </xf>
    <xf numFmtId="166" fontId="14" fillId="0" borderId="41" xfId="2" applyNumberFormat="1" applyFont="1" applyFill="1" applyBorder="1" applyAlignment="1">
      <alignment vertical="center"/>
    </xf>
    <xf numFmtId="166" fontId="14" fillId="0" borderId="54" xfId="2" applyNumberFormat="1" applyFont="1" applyFill="1" applyBorder="1" applyAlignment="1">
      <alignment vertical="center"/>
    </xf>
    <xf numFmtId="166" fontId="4" fillId="0" borderId="52" xfId="2" applyNumberFormat="1" applyFont="1" applyFill="1" applyBorder="1"/>
    <xf numFmtId="166" fontId="4" fillId="0" borderId="54" xfId="2" applyNumberFormat="1" applyFont="1" applyFill="1" applyBorder="1"/>
    <xf numFmtId="166" fontId="4" fillId="0" borderId="55" xfId="2" applyNumberFormat="1" applyFont="1" applyFill="1" applyBorder="1"/>
    <xf numFmtId="166" fontId="14" fillId="0" borderId="41" xfId="2" applyNumberFormat="1" applyFont="1" applyFill="1" applyBorder="1"/>
    <xf numFmtId="166" fontId="14" fillId="0" borderId="54" xfId="2" applyNumberFormat="1" applyFont="1" applyFill="1" applyBorder="1"/>
    <xf numFmtId="166" fontId="4" fillId="0" borderId="42" xfId="2" applyNumberFormat="1" applyFont="1" applyFill="1" applyBorder="1"/>
    <xf numFmtId="167" fontId="4" fillId="0" borderId="0" xfId="4" applyNumberFormat="1" applyFont="1" applyFill="1"/>
    <xf numFmtId="0" fontId="15" fillId="0" borderId="52" xfId="2" applyFont="1" applyFill="1" applyBorder="1" applyAlignment="1">
      <alignment vertical="center" wrapText="1"/>
    </xf>
    <xf numFmtId="0" fontId="15" fillId="0" borderId="56" xfId="2" applyFont="1" applyFill="1" applyBorder="1" applyAlignment="1">
      <alignment horizontal="justify" vertical="center" wrapText="1"/>
    </xf>
    <xf numFmtId="0" fontId="15" fillId="0" borderId="57" xfId="2" applyFont="1" applyFill="1" applyBorder="1" applyAlignment="1">
      <alignment horizontal="center" vertical="center" wrapText="1"/>
    </xf>
    <xf numFmtId="166" fontId="14" fillId="0" borderId="58" xfId="2" applyNumberFormat="1" applyFont="1" applyFill="1" applyBorder="1" applyAlignment="1">
      <alignment vertical="center"/>
    </xf>
    <xf numFmtId="166" fontId="14" fillId="0" borderId="59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6" fontId="4" fillId="0" borderId="58" xfId="2" applyNumberFormat="1" applyFont="1" applyFill="1" applyBorder="1"/>
    <xf numFmtId="166" fontId="4" fillId="0" borderId="56" xfId="2" applyNumberFormat="1" applyFont="1" applyFill="1" applyBorder="1"/>
    <xf numFmtId="166" fontId="4" fillId="0" borderId="59" xfId="2" applyNumberFormat="1" applyFont="1" applyFill="1" applyBorder="1"/>
    <xf numFmtId="166" fontId="4" fillId="0" borderId="60" xfId="2" applyNumberFormat="1" applyFont="1" applyFill="1" applyBorder="1"/>
    <xf numFmtId="166" fontId="14" fillId="0" borderId="58" xfId="2" applyNumberFormat="1" applyFont="1" applyFill="1" applyBorder="1"/>
    <xf numFmtId="166" fontId="14" fillId="0" borderId="59" xfId="2" applyNumberFormat="1" applyFont="1" applyFill="1" applyBorder="1"/>
    <xf numFmtId="166" fontId="4" fillId="0" borderId="61" xfId="2" applyNumberFormat="1" applyFont="1" applyFill="1" applyBorder="1"/>
    <xf numFmtId="166" fontId="5" fillId="0" borderId="62" xfId="2" applyNumberFormat="1" applyFont="1" applyFill="1" applyBorder="1"/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center" vertical="center"/>
    </xf>
    <xf numFmtId="170" fontId="5" fillId="0" borderId="6" xfId="2" applyNumberFormat="1" applyFont="1" applyFill="1" applyBorder="1" applyAlignment="1">
      <alignment horizontal="center" vertical="center"/>
    </xf>
    <xf numFmtId="168" fontId="5" fillId="0" borderId="6" xfId="2" applyNumberFormat="1" applyFont="1" applyFill="1" applyBorder="1" applyAlignment="1">
      <alignment horizontal="center" vertical="center"/>
    </xf>
    <xf numFmtId="170" fontId="5" fillId="0" borderId="9" xfId="2" applyNumberFormat="1" applyFont="1" applyFill="1" applyBorder="1" applyAlignment="1">
      <alignment horizontal="center" vertical="center"/>
    </xf>
    <xf numFmtId="166" fontId="15" fillId="0" borderId="4" xfId="2" applyNumberFormat="1" applyFont="1" applyFill="1" applyBorder="1" applyAlignment="1">
      <alignment vertical="center"/>
    </xf>
    <xf numFmtId="166" fontId="15" fillId="0" borderId="6" xfId="2" applyNumberFormat="1" applyFont="1" applyFill="1" applyBorder="1" applyAlignment="1">
      <alignment vertical="center"/>
    </xf>
    <xf numFmtId="166" fontId="15" fillId="0" borderId="9" xfId="2" applyNumberFormat="1" applyFont="1" applyFill="1" applyBorder="1" applyAlignment="1">
      <alignment vertical="center"/>
    </xf>
    <xf numFmtId="166" fontId="5" fillId="0" borderId="16" xfId="2" applyNumberFormat="1" applyFont="1" applyFill="1" applyBorder="1" applyAlignment="1">
      <alignment vertical="center"/>
    </xf>
    <xf numFmtId="166" fontId="5" fillId="0" borderId="13" xfId="2" applyNumberFormat="1" applyFont="1" applyFill="1" applyBorder="1" applyAlignment="1">
      <alignment vertical="center"/>
    </xf>
    <xf numFmtId="166" fontId="5" fillId="0" borderId="4" xfId="2" applyNumberFormat="1" applyFont="1" applyFill="1" applyBorder="1"/>
    <xf numFmtId="166" fontId="5" fillId="0" borderId="5" xfId="2" applyNumberFormat="1" applyFont="1" applyFill="1" applyBorder="1"/>
    <xf numFmtId="166" fontId="5" fillId="0" borderId="6" xfId="2" applyNumberFormat="1" applyFont="1" applyFill="1" applyBorder="1"/>
    <xf numFmtId="166" fontId="5" fillId="0" borderId="9" xfId="2" applyNumberFormat="1" applyFont="1" applyFill="1" applyBorder="1"/>
    <xf numFmtId="166" fontId="5" fillId="0" borderId="16" xfId="2" applyNumberFormat="1" applyFont="1" applyFill="1" applyBorder="1"/>
    <xf numFmtId="166" fontId="5" fillId="0" borderId="13" xfId="2" applyNumberFormat="1" applyFont="1" applyFill="1" applyBorder="1"/>
    <xf numFmtId="166" fontId="5" fillId="0" borderId="18" xfId="2" applyNumberFormat="1" applyFont="1" applyFill="1" applyBorder="1"/>
    <xf numFmtId="166" fontId="0" fillId="0" borderId="16" xfId="0" applyNumberFormat="1" applyFill="1" applyBorder="1"/>
    <xf numFmtId="0" fontId="4" fillId="0" borderId="11" xfId="2" applyFont="1" applyFill="1" applyBorder="1" applyAlignment="1">
      <alignment horizontal="center"/>
    </xf>
    <xf numFmtId="0" fontId="4" fillId="0" borderId="15" xfId="2" applyFont="1" applyFill="1" applyBorder="1"/>
    <xf numFmtId="0" fontId="4" fillId="0" borderId="15" xfId="2" applyFont="1" applyFill="1" applyBorder="1" applyAlignment="1">
      <alignment horizontal="center"/>
    </xf>
    <xf numFmtId="166" fontId="4" fillId="0" borderId="15" xfId="2" applyNumberFormat="1" applyFont="1" applyFill="1" applyBorder="1"/>
    <xf numFmtId="166" fontId="5" fillId="0" borderId="38" xfId="2" applyNumberFormat="1" applyFont="1" applyFill="1" applyBorder="1"/>
    <xf numFmtId="166" fontId="4" fillId="0" borderId="11" xfId="2" applyNumberFormat="1" applyFont="1" applyFill="1" applyBorder="1"/>
    <xf numFmtId="166" fontId="4" fillId="0" borderId="63" xfId="2" applyNumberFormat="1" applyFont="1" applyFill="1" applyBorder="1"/>
    <xf numFmtId="166" fontId="0" fillId="0" borderId="37" xfId="0" applyNumberFormat="1" applyFill="1" applyBorder="1"/>
  </cellXfs>
  <cellStyles count="5">
    <cellStyle name="Обычный" xfId="0" builtinId="0"/>
    <cellStyle name="Обычный 2" xfId="2" xr:uid="{077A8F02-0644-4CEA-95DF-E479EB36C8D2}"/>
    <cellStyle name="Обычный 4" xfId="3" xr:uid="{C0DDB2FF-48B4-4DDA-9556-0ECF082D6A6C}"/>
    <cellStyle name="Финансовый" xfId="1" builtinId="3"/>
    <cellStyle name="Финансовый 2" xfId="4" xr:uid="{02E458F7-5B19-4327-9CB9-3DA1A1587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AF27-257C-4126-8FF3-ACB1E3A9DC0B}">
  <sheetPr>
    <tabColor rgb="FF9900FF"/>
  </sheetPr>
  <dimension ref="A1:CI219"/>
  <sheetViews>
    <sheetView tabSelected="1" zoomScale="90" zoomScaleNormal="90" workbookViewId="0">
      <pane xSplit="16" ySplit="8" topLeftCell="BS9" activePane="bottomRight" state="frozen"/>
      <selection pane="topRight" activeCell="Q1" sqref="Q1"/>
      <selection pane="bottomLeft" activeCell="A9" sqref="A9"/>
      <selection pane="bottomRight" activeCell="BU197" sqref="BU197"/>
    </sheetView>
  </sheetViews>
  <sheetFormatPr defaultRowHeight="15" x14ac:dyDescent="0.25"/>
  <cols>
    <col min="1" max="1" width="5.5703125" customWidth="1"/>
    <col min="2" max="2" width="29.42578125" customWidth="1"/>
    <col min="3" max="3" width="12.42578125" hidden="1" customWidth="1"/>
    <col min="4" max="4" width="7.42578125" hidden="1" customWidth="1"/>
    <col min="5" max="5" width="10.7109375" hidden="1" customWidth="1"/>
    <col min="6" max="6" width="15.5703125" hidden="1" customWidth="1"/>
    <col min="7" max="7" width="8" hidden="1" customWidth="1"/>
    <col min="8" max="9" width="10.28515625" hidden="1" customWidth="1"/>
    <col min="10" max="10" width="10.42578125" hidden="1" customWidth="1"/>
    <col min="11" max="11" width="10.7109375" hidden="1" customWidth="1"/>
    <col min="12" max="13" width="14.5703125" hidden="1" customWidth="1"/>
    <col min="14" max="14" width="11.7109375" hidden="1" customWidth="1"/>
    <col min="15" max="16" width="14.5703125" hidden="1" customWidth="1"/>
    <col min="17" max="17" width="14.5703125" customWidth="1"/>
    <col min="18" max="18" width="14.5703125" hidden="1" customWidth="1"/>
    <col min="19" max="20" width="14.5703125" customWidth="1"/>
    <col min="21" max="24" width="14.5703125" hidden="1" customWidth="1"/>
    <col min="25" max="63" width="14.5703125" customWidth="1"/>
    <col min="64" max="82" width="16.140625" customWidth="1"/>
    <col min="83" max="84" width="14.5703125" customWidth="1"/>
    <col min="85" max="85" width="19.140625" customWidth="1"/>
    <col min="86" max="86" width="9.140625" customWidth="1"/>
    <col min="87" max="87" width="12" customWidth="1"/>
    <col min="273" max="273" width="5.5703125" customWidth="1"/>
    <col min="274" max="274" width="29.42578125" customWidth="1"/>
    <col min="275" max="285" width="0" hidden="1" customWidth="1"/>
    <col min="286" max="286" width="14" customWidth="1"/>
    <col min="287" max="287" width="12.85546875" customWidth="1"/>
    <col min="288" max="288" width="13.85546875" customWidth="1"/>
    <col min="289" max="289" width="15" customWidth="1"/>
    <col min="290" max="290" width="12.85546875" customWidth="1"/>
    <col min="291" max="291" width="11.7109375" customWidth="1"/>
    <col min="292" max="292" width="13.85546875" customWidth="1"/>
    <col min="293" max="293" width="10.140625" customWidth="1"/>
    <col min="294" max="294" width="11.85546875" customWidth="1"/>
    <col min="295" max="295" width="10.42578125" customWidth="1"/>
    <col min="296" max="296" width="10.7109375" customWidth="1"/>
    <col min="297" max="297" width="11" customWidth="1"/>
    <col min="298" max="298" width="9.85546875" customWidth="1"/>
    <col min="299" max="299" width="12.85546875" customWidth="1"/>
    <col min="300" max="300" width="13" customWidth="1"/>
    <col min="301" max="301" width="15" customWidth="1"/>
    <col min="302" max="302" width="11.42578125" customWidth="1"/>
    <col min="303" max="303" width="12" customWidth="1"/>
    <col min="304" max="304" width="11.42578125" customWidth="1"/>
    <col min="305" max="305" width="13.28515625" customWidth="1"/>
    <col min="306" max="306" width="13.140625" customWidth="1"/>
    <col min="307" max="307" width="13" customWidth="1"/>
    <col min="308" max="308" width="14.7109375" customWidth="1"/>
    <col min="309" max="311" width="9.140625" customWidth="1"/>
    <col min="312" max="312" width="10.5703125" customWidth="1"/>
    <col min="313" max="314" width="9.42578125" customWidth="1"/>
    <col min="315" max="315" width="9.28515625" customWidth="1"/>
    <col min="316" max="316" width="9" customWidth="1"/>
    <col min="317" max="317" width="8.7109375" customWidth="1"/>
    <col min="318" max="318" width="9.42578125" customWidth="1"/>
    <col min="319" max="319" width="7.42578125" customWidth="1"/>
    <col min="320" max="320" width="8.28515625" customWidth="1"/>
    <col min="321" max="321" width="8" customWidth="1"/>
    <col min="322" max="322" width="11.42578125" customWidth="1"/>
    <col min="323" max="323" width="7.42578125" customWidth="1"/>
    <col min="324" max="324" width="12.140625" customWidth="1"/>
    <col min="325" max="325" width="9.7109375" customWidth="1"/>
    <col min="326" max="326" width="13.140625" customWidth="1"/>
    <col min="327" max="327" width="7.42578125" customWidth="1"/>
    <col min="328" max="328" width="20.7109375" customWidth="1"/>
    <col min="329" max="329" width="0.42578125" customWidth="1"/>
    <col min="330" max="330" width="13.28515625" customWidth="1"/>
    <col min="331" max="331" width="7.28515625" customWidth="1"/>
    <col min="332" max="332" width="13.140625" customWidth="1"/>
    <col min="529" max="529" width="5.5703125" customWidth="1"/>
    <col min="530" max="530" width="29.42578125" customWidth="1"/>
    <col min="531" max="541" width="0" hidden="1" customWidth="1"/>
    <col min="542" max="542" width="14" customWidth="1"/>
    <col min="543" max="543" width="12.85546875" customWidth="1"/>
    <col min="544" max="544" width="13.85546875" customWidth="1"/>
    <col min="545" max="545" width="15" customWidth="1"/>
    <col min="546" max="546" width="12.85546875" customWidth="1"/>
    <col min="547" max="547" width="11.7109375" customWidth="1"/>
    <col min="548" max="548" width="13.85546875" customWidth="1"/>
    <col min="549" max="549" width="10.140625" customWidth="1"/>
    <col min="550" max="550" width="11.85546875" customWidth="1"/>
    <col min="551" max="551" width="10.42578125" customWidth="1"/>
    <col min="552" max="552" width="10.7109375" customWidth="1"/>
    <col min="553" max="553" width="11" customWidth="1"/>
    <col min="554" max="554" width="9.85546875" customWidth="1"/>
    <col min="555" max="555" width="12.85546875" customWidth="1"/>
    <col min="556" max="556" width="13" customWidth="1"/>
    <col min="557" max="557" width="15" customWidth="1"/>
    <col min="558" max="558" width="11.42578125" customWidth="1"/>
    <col min="559" max="559" width="12" customWidth="1"/>
    <col min="560" max="560" width="11.42578125" customWidth="1"/>
    <col min="561" max="561" width="13.28515625" customWidth="1"/>
    <col min="562" max="562" width="13.140625" customWidth="1"/>
    <col min="563" max="563" width="13" customWidth="1"/>
    <col min="564" max="564" width="14.7109375" customWidth="1"/>
    <col min="565" max="567" width="9.140625" customWidth="1"/>
    <col min="568" max="568" width="10.5703125" customWidth="1"/>
    <col min="569" max="570" width="9.42578125" customWidth="1"/>
    <col min="571" max="571" width="9.28515625" customWidth="1"/>
    <col min="572" max="572" width="9" customWidth="1"/>
    <col min="573" max="573" width="8.7109375" customWidth="1"/>
    <col min="574" max="574" width="9.42578125" customWidth="1"/>
    <col min="575" max="575" width="7.42578125" customWidth="1"/>
    <col min="576" max="576" width="8.28515625" customWidth="1"/>
    <col min="577" max="577" width="8" customWidth="1"/>
    <col min="578" max="578" width="11.42578125" customWidth="1"/>
    <col min="579" max="579" width="7.42578125" customWidth="1"/>
    <col min="580" max="580" width="12.140625" customWidth="1"/>
    <col min="581" max="581" width="9.7109375" customWidth="1"/>
    <col min="582" max="582" width="13.140625" customWidth="1"/>
    <col min="583" max="583" width="7.42578125" customWidth="1"/>
    <col min="584" max="584" width="20.7109375" customWidth="1"/>
    <col min="585" max="585" width="0.42578125" customWidth="1"/>
    <col min="586" max="586" width="13.28515625" customWidth="1"/>
    <col min="587" max="587" width="7.28515625" customWidth="1"/>
    <col min="588" max="588" width="13.140625" customWidth="1"/>
    <col min="785" max="785" width="5.5703125" customWidth="1"/>
    <col min="786" max="786" width="29.42578125" customWidth="1"/>
    <col min="787" max="797" width="0" hidden="1" customWidth="1"/>
    <col min="798" max="798" width="14" customWidth="1"/>
    <col min="799" max="799" width="12.85546875" customWidth="1"/>
    <col min="800" max="800" width="13.85546875" customWidth="1"/>
    <col min="801" max="801" width="15" customWidth="1"/>
    <col min="802" max="802" width="12.85546875" customWidth="1"/>
    <col min="803" max="803" width="11.7109375" customWidth="1"/>
    <col min="804" max="804" width="13.85546875" customWidth="1"/>
    <col min="805" max="805" width="10.140625" customWidth="1"/>
    <col min="806" max="806" width="11.85546875" customWidth="1"/>
    <col min="807" max="807" width="10.42578125" customWidth="1"/>
    <col min="808" max="808" width="10.7109375" customWidth="1"/>
    <col min="809" max="809" width="11" customWidth="1"/>
    <col min="810" max="810" width="9.85546875" customWidth="1"/>
    <col min="811" max="811" width="12.85546875" customWidth="1"/>
    <col min="812" max="812" width="13" customWidth="1"/>
    <col min="813" max="813" width="15" customWidth="1"/>
    <col min="814" max="814" width="11.42578125" customWidth="1"/>
    <col min="815" max="815" width="12" customWidth="1"/>
    <col min="816" max="816" width="11.42578125" customWidth="1"/>
    <col min="817" max="817" width="13.28515625" customWidth="1"/>
    <col min="818" max="818" width="13.140625" customWidth="1"/>
    <col min="819" max="819" width="13" customWidth="1"/>
    <col min="820" max="820" width="14.7109375" customWidth="1"/>
    <col min="821" max="823" width="9.140625" customWidth="1"/>
    <col min="824" max="824" width="10.5703125" customWidth="1"/>
    <col min="825" max="826" width="9.42578125" customWidth="1"/>
    <col min="827" max="827" width="9.28515625" customWidth="1"/>
    <col min="828" max="828" width="9" customWidth="1"/>
    <col min="829" max="829" width="8.7109375" customWidth="1"/>
    <col min="830" max="830" width="9.42578125" customWidth="1"/>
    <col min="831" max="831" width="7.42578125" customWidth="1"/>
    <col min="832" max="832" width="8.28515625" customWidth="1"/>
    <col min="833" max="833" width="8" customWidth="1"/>
    <col min="834" max="834" width="11.42578125" customWidth="1"/>
    <col min="835" max="835" width="7.42578125" customWidth="1"/>
    <col min="836" max="836" width="12.140625" customWidth="1"/>
    <col min="837" max="837" width="9.7109375" customWidth="1"/>
    <col min="838" max="838" width="13.140625" customWidth="1"/>
    <col min="839" max="839" width="7.42578125" customWidth="1"/>
    <col min="840" max="840" width="20.7109375" customWidth="1"/>
    <col min="841" max="841" width="0.42578125" customWidth="1"/>
    <col min="842" max="842" width="13.28515625" customWidth="1"/>
    <col min="843" max="843" width="7.28515625" customWidth="1"/>
    <col min="844" max="844" width="13.140625" customWidth="1"/>
    <col min="1041" max="1041" width="5.5703125" customWidth="1"/>
    <col min="1042" max="1042" width="29.42578125" customWidth="1"/>
    <col min="1043" max="1053" width="0" hidden="1" customWidth="1"/>
    <col min="1054" max="1054" width="14" customWidth="1"/>
    <col min="1055" max="1055" width="12.85546875" customWidth="1"/>
    <col min="1056" max="1056" width="13.85546875" customWidth="1"/>
    <col min="1057" max="1057" width="15" customWidth="1"/>
    <col min="1058" max="1058" width="12.85546875" customWidth="1"/>
    <col min="1059" max="1059" width="11.7109375" customWidth="1"/>
    <col min="1060" max="1060" width="13.85546875" customWidth="1"/>
    <col min="1061" max="1061" width="10.140625" customWidth="1"/>
    <col min="1062" max="1062" width="11.85546875" customWidth="1"/>
    <col min="1063" max="1063" width="10.42578125" customWidth="1"/>
    <col min="1064" max="1064" width="10.7109375" customWidth="1"/>
    <col min="1065" max="1065" width="11" customWidth="1"/>
    <col min="1066" max="1066" width="9.85546875" customWidth="1"/>
    <col min="1067" max="1067" width="12.85546875" customWidth="1"/>
    <col min="1068" max="1068" width="13" customWidth="1"/>
    <col min="1069" max="1069" width="15" customWidth="1"/>
    <col min="1070" max="1070" width="11.42578125" customWidth="1"/>
    <col min="1071" max="1071" width="12" customWidth="1"/>
    <col min="1072" max="1072" width="11.42578125" customWidth="1"/>
    <col min="1073" max="1073" width="13.28515625" customWidth="1"/>
    <col min="1074" max="1074" width="13.140625" customWidth="1"/>
    <col min="1075" max="1075" width="13" customWidth="1"/>
    <col min="1076" max="1076" width="14.7109375" customWidth="1"/>
    <col min="1077" max="1079" width="9.140625" customWidth="1"/>
    <col min="1080" max="1080" width="10.5703125" customWidth="1"/>
    <col min="1081" max="1082" width="9.42578125" customWidth="1"/>
    <col min="1083" max="1083" width="9.28515625" customWidth="1"/>
    <col min="1084" max="1084" width="9" customWidth="1"/>
    <col min="1085" max="1085" width="8.7109375" customWidth="1"/>
    <col min="1086" max="1086" width="9.42578125" customWidth="1"/>
    <col min="1087" max="1087" width="7.42578125" customWidth="1"/>
    <col min="1088" max="1088" width="8.28515625" customWidth="1"/>
    <col min="1089" max="1089" width="8" customWidth="1"/>
    <col min="1090" max="1090" width="11.42578125" customWidth="1"/>
    <col min="1091" max="1091" width="7.42578125" customWidth="1"/>
    <col min="1092" max="1092" width="12.140625" customWidth="1"/>
    <col min="1093" max="1093" width="9.7109375" customWidth="1"/>
    <col min="1094" max="1094" width="13.140625" customWidth="1"/>
    <col min="1095" max="1095" width="7.42578125" customWidth="1"/>
    <col min="1096" max="1096" width="20.7109375" customWidth="1"/>
    <col min="1097" max="1097" width="0.42578125" customWidth="1"/>
    <col min="1098" max="1098" width="13.28515625" customWidth="1"/>
    <col min="1099" max="1099" width="7.28515625" customWidth="1"/>
    <col min="1100" max="1100" width="13.140625" customWidth="1"/>
    <col min="1297" max="1297" width="5.5703125" customWidth="1"/>
    <col min="1298" max="1298" width="29.42578125" customWidth="1"/>
    <col min="1299" max="1309" width="0" hidden="1" customWidth="1"/>
    <col min="1310" max="1310" width="14" customWidth="1"/>
    <col min="1311" max="1311" width="12.85546875" customWidth="1"/>
    <col min="1312" max="1312" width="13.85546875" customWidth="1"/>
    <col min="1313" max="1313" width="15" customWidth="1"/>
    <col min="1314" max="1314" width="12.85546875" customWidth="1"/>
    <col min="1315" max="1315" width="11.7109375" customWidth="1"/>
    <col min="1316" max="1316" width="13.85546875" customWidth="1"/>
    <col min="1317" max="1317" width="10.140625" customWidth="1"/>
    <col min="1318" max="1318" width="11.85546875" customWidth="1"/>
    <col min="1319" max="1319" width="10.42578125" customWidth="1"/>
    <col min="1320" max="1320" width="10.7109375" customWidth="1"/>
    <col min="1321" max="1321" width="11" customWidth="1"/>
    <col min="1322" max="1322" width="9.85546875" customWidth="1"/>
    <col min="1323" max="1323" width="12.85546875" customWidth="1"/>
    <col min="1324" max="1324" width="13" customWidth="1"/>
    <col min="1325" max="1325" width="15" customWidth="1"/>
    <col min="1326" max="1326" width="11.42578125" customWidth="1"/>
    <col min="1327" max="1327" width="12" customWidth="1"/>
    <col min="1328" max="1328" width="11.42578125" customWidth="1"/>
    <col min="1329" max="1329" width="13.28515625" customWidth="1"/>
    <col min="1330" max="1330" width="13.140625" customWidth="1"/>
    <col min="1331" max="1331" width="13" customWidth="1"/>
    <col min="1332" max="1332" width="14.7109375" customWidth="1"/>
    <col min="1333" max="1335" width="9.140625" customWidth="1"/>
    <col min="1336" max="1336" width="10.5703125" customWidth="1"/>
    <col min="1337" max="1338" width="9.42578125" customWidth="1"/>
    <col min="1339" max="1339" width="9.28515625" customWidth="1"/>
    <col min="1340" max="1340" width="9" customWidth="1"/>
    <col min="1341" max="1341" width="8.7109375" customWidth="1"/>
    <col min="1342" max="1342" width="9.42578125" customWidth="1"/>
    <col min="1343" max="1343" width="7.42578125" customWidth="1"/>
    <col min="1344" max="1344" width="8.28515625" customWidth="1"/>
    <col min="1345" max="1345" width="8" customWidth="1"/>
    <col min="1346" max="1346" width="11.42578125" customWidth="1"/>
    <col min="1347" max="1347" width="7.42578125" customWidth="1"/>
    <col min="1348" max="1348" width="12.140625" customWidth="1"/>
    <col min="1349" max="1349" width="9.7109375" customWidth="1"/>
    <col min="1350" max="1350" width="13.140625" customWidth="1"/>
    <col min="1351" max="1351" width="7.42578125" customWidth="1"/>
    <col min="1352" max="1352" width="20.7109375" customWidth="1"/>
    <col min="1353" max="1353" width="0.42578125" customWidth="1"/>
    <col min="1354" max="1354" width="13.28515625" customWidth="1"/>
    <col min="1355" max="1355" width="7.28515625" customWidth="1"/>
    <col min="1356" max="1356" width="13.140625" customWidth="1"/>
    <col min="1553" max="1553" width="5.5703125" customWidth="1"/>
    <col min="1554" max="1554" width="29.42578125" customWidth="1"/>
    <col min="1555" max="1565" width="0" hidden="1" customWidth="1"/>
    <col min="1566" max="1566" width="14" customWidth="1"/>
    <col min="1567" max="1567" width="12.85546875" customWidth="1"/>
    <col min="1568" max="1568" width="13.85546875" customWidth="1"/>
    <col min="1569" max="1569" width="15" customWidth="1"/>
    <col min="1570" max="1570" width="12.85546875" customWidth="1"/>
    <col min="1571" max="1571" width="11.7109375" customWidth="1"/>
    <col min="1572" max="1572" width="13.85546875" customWidth="1"/>
    <col min="1573" max="1573" width="10.140625" customWidth="1"/>
    <col min="1574" max="1574" width="11.85546875" customWidth="1"/>
    <col min="1575" max="1575" width="10.42578125" customWidth="1"/>
    <col min="1576" max="1576" width="10.7109375" customWidth="1"/>
    <col min="1577" max="1577" width="11" customWidth="1"/>
    <col min="1578" max="1578" width="9.85546875" customWidth="1"/>
    <col min="1579" max="1579" width="12.85546875" customWidth="1"/>
    <col min="1580" max="1580" width="13" customWidth="1"/>
    <col min="1581" max="1581" width="15" customWidth="1"/>
    <col min="1582" max="1582" width="11.42578125" customWidth="1"/>
    <col min="1583" max="1583" width="12" customWidth="1"/>
    <col min="1584" max="1584" width="11.42578125" customWidth="1"/>
    <col min="1585" max="1585" width="13.28515625" customWidth="1"/>
    <col min="1586" max="1586" width="13.140625" customWidth="1"/>
    <col min="1587" max="1587" width="13" customWidth="1"/>
    <col min="1588" max="1588" width="14.7109375" customWidth="1"/>
    <col min="1589" max="1591" width="9.140625" customWidth="1"/>
    <col min="1592" max="1592" width="10.5703125" customWidth="1"/>
    <col min="1593" max="1594" width="9.42578125" customWidth="1"/>
    <col min="1595" max="1595" width="9.28515625" customWidth="1"/>
    <col min="1596" max="1596" width="9" customWidth="1"/>
    <col min="1597" max="1597" width="8.7109375" customWidth="1"/>
    <col min="1598" max="1598" width="9.42578125" customWidth="1"/>
    <col min="1599" max="1599" width="7.42578125" customWidth="1"/>
    <col min="1600" max="1600" width="8.28515625" customWidth="1"/>
    <col min="1601" max="1601" width="8" customWidth="1"/>
    <col min="1602" max="1602" width="11.42578125" customWidth="1"/>
    <col min="1603" max="1603" width="7.42578125" customWidth="1"/>
    <col min="1604" max="1604" width="12.140625" customWidth="1"/>
    <col min="1605" max="1605" width="9.7109375" customWidth="1"/>
    <col min="1606" max="1606" width="13.140625" customWidth="1"/>
    <col min="1607" max="1607" width="7.42578125" customWidth="1"/>
    <col min="1608" max="1608" width="20.7109375" customWidth="1"/>
    <col min="1609" max="1609" width="0.42578125" customWidth="1"/>
    <col min="1610" max="1610" width="13.28515625" customWidth="1"/>
    <col min="1611" max="1611" width="7.28515625" customWidth="1"/>
    <col min="1612" max="1612" width="13.140625" customWidth="1"/>
    <col min="1809" max="1809" width="5.5703125" customWidth="1"/>
    <col min="1810" max="1810" width="29.42578125" customWidth="1"/>
    <col min="1811" max="1821" width="0" hidden="1" customWidth="1"/>
    <col min="1822" max="1822" width="14" customWidth="1"/>
    <col min="1823" max="1823" width="12.85546875" customWidth="1"/>
    <col min="1824" max="1824" width="13.85546875" customWidth="1"/>
    <col min="1825" max="1825" width="15" customWidth="1"/>
    <col min="1826" max="1826" width="12.85546875" customWidth="1"/>
    <col min="1827" max="1827" width="11.7109375" customWidth="1"/>
    <col min="1828" max="1828" width="13.85546875" customWidth="1"/>
    <col min="1829" max="1829" width="10.140625" customWidth="1"/>
    <col min="1830" max="1830" width="11.85546875" customWidth="1"/>
    <col min="1831" max="1831" width="10.42578125" customWidth="1"/>
    <col min="1832" max="1832" width="10.7109375" customWidth="1"/>
    <col min="1833" max="1833" width="11" customWidth="1"/>
    <col min="1834" max="1834" width="9.85546875" customWidth="1"/>
    <col min="1835" max="1835" width="12.85546875" customWidth="1"/>
    <col min="1836" max="1836" width="13" customWidth="1"/>
    <col min="1837" max="1837" width="15" customWidth="1"/>
    <col min="1838" max="1838" width="11.42578125" customWidth="1"/>
    <col min="1839" max="1839" width="12" customWidth="1"/>
    <col min="1840" max="1840" width="11.42578125" customWidth="1"/>
    <col min="1841" max="1841" width="13.28515625" customWidth="1"/>
    <col min="1842" max="1842" width="13.140625" customWidth="1"/>
    <col min="1843" max="1843" width="13" customWidth="1"/>
    <col min="1844" max="1844" width="14.7109375" customWidth="1"/>
    <col min="1845" max="1847" width="9.140625" customWidth="1"/>
    <col min="1848" max="1848" width="10.5703125" customWidth="1"/>
    <col min="1849" max="1850" width="9.42578125" customWidth="1"/>
    <col min="1851" max="1851" width="9.28515625" customWidth="1"/>
    <col min="1852" max="1852" width="9" customWidth="1"/>
    <col min="1853" max="1853" width="8.7109375" customWidth="1"/>
    <col min="1854" max="1854" width="9.42578125" customWidth="1"/>
    <col min="1855" max="1855" width="7.42578125" customWidth="1"/>
    <col min="1856" max="1856" width="8.28515625" customWidth="1"/>
    <col min="1857" max="1857" width="8" customWidth="1"/>
    <col min="1858" max="1858" width="11.42578125" customWidth="1"/>
    <col min="1859" max="1859" width="7.42578125" customWidth="1"/>
    <col min="1860" max="1860" width="12.140625" customWidth="1"/>
    <col min="1861" max="1861" width="9.7109375" customWidth="1"/>
    <col min="1862" max="1862" width="13.140625" customWidth="1"/>
    <col min="1863" max="1863" width="7.42578125" customWidth="1"/>
    <col min="1864" max="1864" width="20.7109375" customWidth="1"/>
    <col min="1865" max="1865" width="0.42578125" customWidth="1"/>
    <col min="1866" max="1866" width="13.28515625" customWidth="1"/>
    <col min="1867" max="1867" width="7.28515625" customWidth="1"/>
    <col min="1868" max="1868" width="13.140625" customWidth="1"/>
    <col min="2065" max="2065" width="5.5703125" customWidth="1"/>
    <col min="2066" max="2066" width="29.42578125" customWidth="1"/>
    <col min="2067" max="2077" width="0" hidden="1" customWidth="1"/>
    <col min="2078" max="2078" width="14" customWidth="1"/>
    <col min="2079" max="2079" width="12.85546875" customWidth="1"/>
    <col min="2080" max="2080" width="13.85546875" customWidth="1"/>
    <col min="2081" max="2081" width="15" customWidth="1"/>
    <col min="2082" max="2082" width="12.85546875" customWidth="1"/>
    <col min="2083" max="2083" width="11.7109375" customWidth="1"/>
    <col min="2084" max="2084" width="13.85546875" customWidth="1"/>
    <col min="2085" max="2085" width="10.140625" customWidth="1"/>
    <col min="2086" max="2086" width="11.85546875" customWidth="1"/>
    <col min="2087" max="2087" width="10.42578125" customWidth="1"/>
    <col min="2088" max="2088" width="10.7109375" customWidth="1"/>
    <col min="2089" max="2089" width="11" customWidth="1"/>
    <col min="2090" max="2090" width="9.85546875" customWidth="1"/>
    <col min="2091" max="2091" width="12.85546875" customWidth="1"/>
    <col min="2092" max="2092" width="13" customWidth="1"/>
    <col min="2093" max="2093" width="15" customWidth="1"/>
    <col min="2094" max="2094" width="11.42578125" customWidth="1"/>
    <col min="2095" max="2095" width="12" customWidth="1"/>
    <col min="2096" max="2096" width="11.42578125" customWidth="1"/>
    <col min="2097" max="2097" width="13.28515625" customWidth="1"/>
    <col min="2098" max="2098" width="13.140625" customWidth="1"/>
    <col min="2099" max="2099" width="13" customWidth="1"/>
    <col min="2100" max="2100" width="14.7109375" customWidth="1"/>
    <col min="2101" max="2103" width="9.140625" customWidth="1"/>
    <col min="2104" max="2104" width="10.5703125" customWidth="1"/>
    <col min="2105" max="2106" width="9.42578125" customWidth="1"/>
    <col min="2107" max="2107" width="9.28515625" customWidth="1"/>
    <col min="2108" max="2108" width="9" customWidth="1"/>
    <col min="2109" max="2109" width="8.7109375" customWidth="1"/>
    <col min="2110" max="2110" width="9.42578125" customWidth="1"/>
    <col min="2111" max="2111" width="7.42578125" customWidth="1"/>
    <col min="2112" max="2112" width="8.28515625" customWidth="1"/>
    <col min="2113" max="2113" width="8" customWidth="1"/>
    <col min="2114" max="2114" width="11.42578125" customWidth="1"/>
    <col min="2115" max="2115" width="7.42578125" customWidth="1"/>
    <col min="2116" max="2116" width="12.140625" customWidth="1"/>
    <col min="2117" max="2117" width="9.7109375" customWidth="1"/>
    <col min="2118" max="2118" width="13.140625" customWidth="1"/>
    <col min="2119" max="2119" width="7.42578125" customWidth="1"/>
    <col min="2120" max="2120" width="20.7109375" customWidth="1"/>
    <col min="2121" max="2121" width="0.42578125" customWidth="1"/>
    <col min="2122" max="2122" width="13.28515625" customWidth="1"/>
    <col min="2123" max="2123" width="7.28515625" customWidth="1"/>
    <col min="2124" max="2124" width="13.140625" customWidth="1"/>
    <col min="2321" max="2321" width="5.5703125" customWidth="1"/>
    <col min="2322" max="2322" width="29.42578125" customWidth="1"/>
    <col min="2323" max="2333" width="0" hidden="1" customWidth="1"/>
    <col min="2334" max="2334" width="14" customWidth="1"/>
    <col min="2335" max="2335" width="12.85546875" customWidth="1"/>
    <col min="2336" max="2336" width="13.85546875" customWidth="1"/>
    <col min="2337" max="2337" width="15" customWidth="1"/>
    <col min="2338" max="2338" width="12.85546875" customWidth="1"/>
    <col min="2339" max="2339" width="11.7109375" customWidth="1"/>
    <col min="2340" max="2340" width="13.85546875" customWidth="1"/>
    <col min="2341" max="2341" width="10.140625" customWidth="1"/>
    <col min="2342" max="2342" width="11.85546875" customWidth="1"/>
    <col min="2343" max="2343" width="10.42578125" customWidth="1"/>
    <col min="2344" max="2344" width="10.7109375" customWidth="1"/>
    <col min="2345" max="2345" width="11" customWidth="1"/>
    <col min="2346" max="2346" width="9.85546875" customWidth="1"/>
    <col min="2347" max="2347" width="12.85546875" customWidth="1"/>
    <col min="2348" max="2348" width="13" customWidth="1"/>
    <col min="2349" max="2349" width="15" customWidth="1"/>
    <col min="2350" max="2350" width="11.42578125" customWidth="1"/>
    <col min="2351" max="2351" width="12" customWidth="1"/>
    <col min="2352" max="2352" width="11.42578125" customWidth="1"/>
    <col min="2353" max="2353" width="13.28515625" customWidth="1"/>
    <col min="2354" max="2354" width="13.140625" customWidth="1"/>
    <col min="2355" max="2355" width="13" customWidth="1"/>
    <col min="2356" max="2356" width="14.7109375" customWidth="1"/>
    <col min="2357" max="2359" width="9.140625" customWidth="1"/>
    <col min="2360" max="2360" width="10.5703125" customWidth="1"/>
    <col min="2361" max="2362" width="9.42578125" customWidth="1"/>
    <col min="2363" max="2363" width="9.28515625" customWidth="1"/>
    <col min="2364" max="2364" width="9" customWidth="1"/>
    <col min="2365" max="2365" width="8.7109375" customWidth="1"/>
    <col min="2366" max="2366" width="9.42578125" customWidth="1"/>
    <col min="2367" max="2367" width="7.42578125" customWidth="1"/>
    <col min="2368" max="2368" width="8.28515625" customWidth="1"/>
    <col min="2369" max="2369" width="8" customWidth="1"/>
    <col min="2370" max="2370" width="11.42578125" customWidth="1"/>
    <col min="2371" max="2371" width="7.42578125" customWidth="1"/>
    <col min="2372" max="2372" width="12.140625" customWidth="1"/>
    <col min="2373" max="2373" width="9.7109375" customWidth="1"/>
    <col min="2374" max="2374" width="13.140625" customWidth="1"/>
    <col min="2375" max="2375" width="7.42578125" customWidth="1"/>
    <col min="2376" max="2376" width="20.7109375" customWidth="1"/>
    <col min="2377" max="2377" width="0.42578125" customWidth="1"/>
    <col min="2378" max="2378" width="13.28515625" customWidth="1"/>
    <col min="2379" max="2379" width="7.28515625" customWidth="1"/>
    <col min="2380" max="2380" width="13.140625" customWidth="1"/>
    <col min="2577" max="2577" width="5.5703125" customWidth="1"/>
    <col min="2578" max="2578" width="29.42578125" customWidth="1"/>
    <col min="2579" max="2589" width="0" hidden="1" customWidth="1"/>
    <col min="2590" max="2590" width="14" customWidth="1"/>
    <col min="2591" max="2591" width="12.85546875" customWidth="1"/>
    <col min="2592" max="2592" width="13.85546875" customWidth="1"/>
    <col min="2593" max="2593" width="15" customWidth="1"/>
    <col min="2594" max="2594" width="12.85546875" customWidth="1"/>
    <col min="2595" max="2595" width="11.7109375" customWidth="1"/>
    <col min="2596" max="2596" width="13.85546875" customWidth="1"/>
    <col min="2597" max="2597" width="10.140625" customWidth="1"/>
    <col min="2598" max="2598" width="11.85546875" customWidth="1"/>
    <col min="2599" max="2599" width="10.42578125" customWidth="1"/>
    <col min="2600" max="2600" width="10.7109375" customWidth="1"/>
    <col min="2601" max="2601" width="11" customWidth="1"/>
    <col min="2602" max="2602" width="9.85546875" customWidth="1"/>
    <col min="2603" max="2603" width="12.85546875" customWidth="1"/>
    <col min="2604" max="2604" width="13" customWidth="1"/>
    <col min="2605" max="2605" width="15" customWidth="1"/>
    <col min="2606" max="2606" width="11.42578125" customWidth="1"/>
    <col min="2607" max="2607" width="12" customWidth="1"/>
    <col min="2608" max="2608" width="11.42578125" customWidth="1"/>
    <col min="2609" max="2609" width="13.28515625" customWidth="1"/>
    <col min="2610" max="2610" width="13.140625" customWidth="1"/>
    <col min="2611" max="2611" width="13" customWidth="1"/>
    <col min="2612" max="2612" width="14.7109375" customWidth="1"/>
    <col min="2613" max="2615" width="9.140625" customWidth="1"/>
    <col min="2616" max="2616" width="10.5703125" customWidth="1"/>
    <col min="2617" max="2618" width="9.42578125" customWidth="1"/>
    <col min="2619" max="2619" width="9.28515625" customWidth="1"/>
    <col min="2620" max="2620" width="9" customWidth="1"/>
    <col min="2621" max="2621" width="8.7109375" customWidth="1"/>
    <col min="2622" max="2622" width="9.42578125" customWidth="1"/>
    <col min="2623" max="2623" width="7.42578125" customWidth="1"/>
    <col min="2624" max="2624" width="8.28515625" customWidth="1"/>
    <col min="2625" max="2625" width="8" customWidth="1"/>
    <col min="2626" max="2626" width="11.42578125" customWidth="1"/>
    <col min="2627" max="2627" width="7.42578125" customWidth="1"/>
    <col min="2628" max="2628" width="12.140625" customWidth="1"/>
    <col min="2629" max="2629" width="9.7109375" customWidth="1"/>
    <col min="2630" max="2630" width="13.140625" customWidth="1"/>
    <col min="2631" max="2631" width="7.42578125" customWidth="1"/>
    <col min="2632" max="2632" width="20.7109375" customWidth="1"/>
    <col min="2633" max="2633" width="0.42578125" customWidth="1"/>
    <col min="2634" max="2634" width="13.28515625" customWidth="1"/>
    <col min="2635" max="2635" width="7.28515625" customWidth="1"/>
    <col min="2636" max="2636" width="13.140625" customWidth="1"/>
    <col min="2833" max="2833" width="5.5703125" customWidth="1"/>
    <col min="2834" max="2834" width="29.42578125" customWidth="1"/>
    <col min="2835" max="2845" width="0" hidden="1" customWidth="1"/>
    <col min="2846" max="2846" width="14" customWidth="1"/>
    <col min="2847" max="2847" width="12.85546875" customWidth="1"/>
    <col min="2848" max="2848" width="13.85546875" customWidth="1"/>
    <col min="2849" max="2849" width="15" customWidth="1"/>
    <col min="2850" max="2850" width="12.85546875" customWidth="1"/>
    <col min="2851" max="2851" width="11.7109375" customWidth="1"/>
    <col min="2852" max="2852" width="13.85546875" customWidth="1"/>
    <col min="2853" max="2853" width="10.140625" customWidth="1"/>
    <col min="2854" max="2854" width="11.85546875" customWidth="1"/>
    <col min="2855" max="2855" width="10.42578125" customWidth="1"/>
    <col min="2856" max="2856" width="10.7109375" customWidth="1"/>
    <col min="2857" max="2857" width="11" customWidth="1"/>
    <col min="2858" max="2858" width="9.85546875" customWidth="1"/>
    <col min="2859" max="2859" width="12.85546875" customWidth="1"/>
    <col min="2860" max="2860" width="13" customWidth="1"/>
    <col min="2861" max="2861" width="15" customWidth="1"/>
    <col min="2862" max="2862" width="11.42578125" customWidth="1"/>
    <col min="2863" max="2863" width="12" customWidth="1"/>
    <col min="2864" max="2864" width="11.42578125" customWidth="1"/>
    <col min="2865" max="2865" width="13.28515625" customWidth="1"/>
    <col min="2866" max="2866" width="13.140625" customWidth="1"/>
    <col min="2867" max="2867" width="13" customWidth="1"/>
    <col min="2868" max="2868" width="14.7109375" customWidth="1"/>
    <col min="2869" max="2871" width="9.140625" customWidth="1"/>
    <col min="2872" max="2872" width="10.5703125" customWidth="1"/>
    <col min="2873" max="2874" width="9.42578125" customWidth="1"/>
    <col min="2875" max="2875" width="9.28515625" customWidth="1"/>
    <col min="2876" max="2876" width="9" customWidth="1"/>
    <col min="2877" max="2877" width="8.7109375" customWidth="1"/>
    <col min="2878" max="2878" width="9.42578125" customWidth="1"/>
    <col min="2879" max="2879" width="7.42578125" customWidth="1"/>
    <col min="2880" max="2880" width="8.28515625" customWidth="1"/>
    <col min="2881" max="2881" width="8" customWidth="1"/>
    <col min="2882" max="2882" width="11.42578125" customWidth="1"/>
    <col min="2883" max="2883" width="7.42578125" customWidth="1"/>
    <col min="2884" max="2884" width="12.140625" customWidth="1"/>
    <col min="2885" max="2885" width="9.7109375" customWidth="1"/>
    <col min="2886" max="2886" width="13.140625" customWidth="1"/>
    <col min="2887" max="2887" width="7.42578125" customWidth="1"/>
    <col min="2888" max="2888" width="20.7109375" customWidth="1"/>
    <col min="2889" max="2889" width="0.42578125" customWidth="1"/>
    <col min="2890" max="2890" width="13.28515625" customWidth="1"/>
    <col min="2891" max="2891" width="7.28515625" customWidth="1"/>
    <col min="2892" max="2892" width="13.140625" customWidth="1"/>
    <col min="3089" max="3089" width="5.5703125" customWidth="1"/>
    <col min="3090" max="3090" width="29.42578125" customWidth="1"/>
    <col min="3091" max="3101" width="0" hidden="1" customWidth="1"/>
    <col min="3102" max="3102" width="14" customWidth="1"/>
    <col min="3103" max="3103" width="12.85546875" customWidth="1"/>
    <col min="3104" max="3104" width="13.85546875" customWidth="1"/>
    <col min="3105" max="3105" width="15" customWidth="1"/>
    <col min="3106" max="3106" width="12.85546875" customWidth="1"/>
    <col min="3107" max="3107" width="11.7109375" customWidth="1"/>
    <col min="3108" max="3108" width="13.85546875" customWidth="1"/>
    <col min="3109" max="3109" width="10.140625" customWidth="1"/>
    <col min="3110" max="3110" width="11.85546875" customWidth="1"/>
    <col min="3111" max="3111" width="10.42578125" customWidth="1"/>
    <col min="3112" max="3112" width="10.7109375" customWidth="1"/>
    <col min="3113" max="3113" width="11" customWidth="1"/>
    <col min="3114" max="3114" width="9.85546875" customWidth="1"/>
    <col min="3115" max="3115" width="12.85546875" customWidth="1"/>
    <col min="3116" max="3116" width="13" customWidth="1"/>
    <col min="3117" max="3117" width="15" customWidth="1"/>
    <col min="3118" max="3118" width="11.42578125" customWidth="1"/>
    <col min="3119" max="3119" width="12" customWidth="1"/>
    <col min="3120" max="3120" width="11.42578125" customWidth="1"/>
    <col min="3121" max="3121" width="13.28515625" customWidth="1"/>
    <col min="3122" max="3122" width="13.140625" customWidth="1"/>
    <col min="3123" max="3123" width="13" customWidth="1"/>
    <col min="3124" max="3124" width="14.7109375" customWidth="1"/>
    <col min="3125" max="3127" width="9.140625" customWidth="1"/>
    <col min="3128" max="3128" width="10.5703125" customWidth="1"/>
    <col min="3129" max="3130" width="9.42578125" customWidth="1"/>
    <col min="3131" max="3131" width="9.28515625" customWidth="1"/>
    <col min="3132" max="3132" width="9" customWidth="1"/>
    <col min="3133" max="3133" width="8.7109375" customWidth="1"/>
    <col min="3134" max="3134" width="9.42578125" customWidth="1"/>
    <col min="3135" max="3135" width="7.42578125" customWidth="1"/>
    <col min="3136" max="3136" width="8.28515625" customWidth="1"/>
    <col min="3137" max="3137" width="8" customWidth="1"/>
    <col min="3138" max="3138" width="11.42578125" customWidth="1"/>
    <col min="3139" max="3139" width="7.42578125" customWidth="1"/>
    <col min="3140" max="3140" width="12.140625" customWidth="1"/>
    <col min="3141" max="3141" width="9.7109375" customWidth="1"/>
    <col min="3142" max="3142" width="13.140625" customWidth="1"/>
    <col min="3143" max="3143" width="7.42578125" customWidth="1"/>
    <col min="3144" max="3144" width="20.7109375" customWidth="1"/>
    <col min="3145" max="3145" width="0.42578125" customWidth="1"/>
    <col min="3146" max="3146" width="13.28515625" customWidth="1"/>
    <col min="3147" max="3147" width="7.28515625" customWidth="1"/>
    <col min="3148" max="3148" width="13.140625" customWidth="1"/>
    <col min="3345" max="3345" width="5.5703125" customWidth="1"/>
    <col min="3346" max="3346" width="29.42578125" customWidth="1"/>
    <col min="3347" max="3357" width="0" hidden="1" customWidth="1"/>
    <col min="3358" max="3358" width="14" customWidth="1"/>
    <col min="3359" max="3359" width="12.85546875" customWidth="1"/>
    <col min="3360" max="3360" width="13.85546875" customWidth="1"/>
    <col min="3361" max="3361" width="15" customWidth="1"/>
    <col min="3362" max="3362" width="12.85546875" customWidth="1"/>
    <col min="3363" max="3363" width="11.7109375" customWidth="1"/>
    <col min="3364" max="3364" width="13.85546875" customWidth="1"/>
    <col min="3365" max="3365" width="10.140625" customWidth="1"/>
    <col min="3366" max="3366" width="11.85546875" customWidth="1"/>
    <col min="3367" max="3367" width="10.42578125" customWidth="1"/>
    <col min="3368" max="3368" width="10.7109375" customWidth="1"/>
    <col min="3369" max="3369" width="11" customWidth="1"/>
    <col min="3370" max="3370" width="9.85546875" customWidth="1"/>
    <col min="3371" max="3371" width="12.85546875" customWidth="1"/>
    <col min="3372" max="3372" width="13" customWidth="1"/>
    <col min="3373" max="3373" width="15" customWidth="1"/>
    <col min="3374" max="3374" width="11.42578125" customWidth="1"/>
    <col min="3375" max="3375" width="12" customWidth="1"/>
    <col min="3376" max="3376" width="11.42578125" customWidth="1"/>
    <col min="3377" max="3377" width="13.28515625" customWidth="1"/>
    <col min="3378" max="3378" width="13.140625" customWidth="1"/>
    <col min="3379" max="3379" width="13" customWidth="1"/>
    <col min="3380" max="3380" width="14.7109375" customWidth="1"/>
    <col min="3381" max="3383" width="9.140625" customWidth="1"/>
    <col min="3384" max="3384" width="10.5703125" customWidth="1"/>
    <col min="3385" max="3386" width="9.42578125" customWidth="1"/>
    <col min="3387" max="3387" width="9.28515625" customWidth="1"/>
    <col min="3388" max="3388" width="9" customWidth="1"/>
    <col min="3389" max="3389" width="8.7109375" customWidth="1"/>
    <col min="3390" max="3390" width="9.42578125" customWidth="1"/>
    <col min="3391" max="3391" width="7.42578125" customWidth="1"/>
    <col min="3392" max="3392" width="8.28515625" customWidth="1"/>
    <col min="3393" max="3393" width="8" customWidth="1"/>
    <col min="3394" max="3394" width="11.42578125" customWidth="1"/>
    <col min="3395" max="3395" width="7.42578125" customWidth="1"/>
    <col min="3396" max="3396" width="12.140625" customWidth="1"/>
    <col min="3397" max="3397" width="9.7109375" customWidth="1"/>
    <col min="3398" max="3398" width="13.140625" customWidth="1"/>
    <col min="3399" max="3399" width="7.42578125" customWidth="1"/>
    <col min="3400" max="3400" width="20.7109375" customWidth="1"/>
    <col min="3401" max="3401" width="0.42578125" customWidth="1"/>
    <col min="3402" max="3402" width="13.28515625" customWidth="1"/>
    <col min="3403" max="3403" width="7.28515625" customWidth="1"/>
    <col min="3404" max="3404" width="13.140625" customWidth="1"/>
    <col min="3601" max="3601" width="5.5703125" customWidth="1"/>
    <col min="3602" max="3602" width="29.42578125" customWidth="1"/>
    <col min="3603" max="3613" width="0" hidden="1" customWidth="1"/>
    <col min="3614" max="3614" width="14" customWidth="1"/>
    <col min="3615" max="3615" width="12.85546875" customWidth="1"/>
    <col min="3616" max="3616" width="13.85546875" customWidth="1"/>
    <col min="3617" max="3617" width="15" customWidth="1"/>
    <col min="3618" max="3618" width="12.85546875" customWidth="1"/>
    <col min="3619" max="3619" width="11.7109375" customWidth="1"/>
    <col min="3620" max="3620" width="13.85546875" customWidth="1"/>
    <col min="3621" max="3621" width="10.140625" customWidth="1"/>
    <col min="3622" max="3622" width="11.85546875" customWidth="1"/>
    <col min="3623" max="3623" width="10.42578125" customWidth="1"/>
    <col min="3624" max="3624" width="10.7109375" customWidth="1"/>
    <col min="3625" max="3625" width="11" customWidth="1"/>
    <col min="3626" max="3626" width="9.85546875" customWidth="1"/>
    <col min="3627" max="3627" width="12.85546875" customWidth="1"/>
    <col min="3628" max="3628" width="13" customWidth="1"/>
    <col min="3629" max="3629" width="15" customWidth="1"/>
    <col min="3630" max="3630" width="11.42578125" customWidth="1"/>
    <col min="3631" max="3631" width="12" customWidth="1"/>
    <col min="3632" max="3632" width="11.42578125" customWidth="1"/>
    <col min="3633" max="3633" width="13.28515625" customWidth="1"/>
    <col min="3634" max="3634" width="13.140625" customWidth="1"/>
    <col min="3635" max="3635" width="13" customWidth="1"/>
    <col min="3636" max="3636" width="14.7109375" customWidth="1"/>
    <col min="3637" max="3639" width="9.140625" customWidth="1"/>
    <col min="3640" max="3640" width="10.5703125" customWidth="1"/>
    <col min="3641" max="3642" width="9.42578125" customWidth="1"/>
    <col min="3643" max="3643" width="9.28515625" customWidth="1"/>
    <col min="3644" max="3644" width="9" customWidth="1"/>
    <col min="3645" max="3645" width="8.7109375" customWidth="1"/>
    <col min="3646" max="3646" width="9.42578125" customWidth="1"/>
    <col min="3647" max="3647" width="7.42578125" customWidth="1"/>
    <col min="3648" max="3648" width="8.28515625" customWidth="1"/>
    <col min="3649" max="3649" width="8" customWidth="1"/>
    <col min="3650" max="3650" width="11.42578125" customWidth="1"/>
    <col min="3651" max="3651" width="7.42578125" customWidth="1"/>
    <col min="3652" max="3652" width="12.140625" customWidth="1"/>
    <col min="3653" max="3653" width="9.7109375" customWidth="1"/>
    <col min="3654" max="3654" width="13.140625" customWidth="1"/>
    <col min="3655" max="3655" width="7.42578125" customWidth="1"/>
    <col min="3656" max="3656" width="20.7109375" customWidth="1"/>
    <col min="3657" max="3657" width="0.42578125" customWidth="1"/>
    <col min="3658" max="3658" width="13.28515625" customWidth="1"/>
    <col min="3659" max="3659" width="7.28515625" customWidth="1"/>
    <col min="3660" max="3660" width="13.140625" customWidth="1"/>
    <col min="3857" max="3857" width="5.5703125" customWidth="1"/>
    <col min="3858" max="3858" width="29.42578125" customWidth="1"/>
    <col min="3859" max="3869" width="0" hidden="1" customWidth="1"/>
    <col min="3870" max="3870" width="14" customWidth="1"/>
    <col min="3871" max="3871" width="12.85546875" customWidth="1"/>
    <col min="3872" max="3872" width="13.85546875" customWidth="1"/>
    <col min="3873" max="3873" width="15" customWidth="1"/>
    <col min="3874" max="3874" width="12.85546875" customWidth="1"/>
    <col min="3875" max="3875" width="11.7109375" customWidth="1"/>
    <col min="3876" max="3876" width="13.85546875" customWidth="1"/>
    <col min="3877" max="3877" width="10.140625" customWidth="1"/>
    <col min="3878" max="3878" width="11.85546875" customWidth="1"/>
    <col min="3879" max="3879" width="10.42578125" customWidth="1"/>
    <col min="3880" max="3880" width="10.7109375" customWidth="1"/>
    <col min="3881" max="3881" width="11" customWidth="1"/>
    <col min="3882" max="3882" width="9.85546875" customWidth="1"/>
    <col min="3883" max="3883" width="12.85546875" customWidth="1"/>
    <col min="3884" max="3884" width="13" customWidth="1"/>
    <col min="3885" max="3885" width="15" customWidth="1"/>
    <col min="3886" max="3886" width="11.42578125" customWidth="1"/>
    <col min="3887" max="3887" width="12" customWidth="1"/>
    <col min="3888" max="3888" width="11.42578125" customWidth="1"/>
    <col min="3889" max="3889" width="13.28515625" customWidth="1"/>
    <col min="3890" max="3890" width="13.140625" customWidth="1"/>
    <col min="3891" max="3891" width="13" customWidth="1"/>
    <col min="3892" max="3892" width="14.7109375" customWidth="1"/>
    <col min="3893" max="3895" width="9.140625" customWidth="1"/>
    <col min="3896" max="3896" width="10.5703125" customWidth="1"/>
    <col min="3897" max="3898" width="9.42578125" customWidth="1"/>
    <col min="3899" max="3899" width="9.28515625" customWidth="1"/>
    <col min="3900" max="3900" width="9" customWidth="1"/>
    <col min="3901" max="3901" width="8.7109375" customWidth="1"/>
    <col min="3902" max="3902" width="9.42578125" customWidth="1"/>
    <col min="3903" max="3903" width="7.42578125" customWidth="1"/>
    <col min="3904" max="3904" width="8.28515625" customWidth="1"/>
    <col min="3905" max="3905" width="8" customWidth="1"/>
    <col min="3906" max="3906" width="11.42578125" customWidth="1"/>
    <col min="3907" max="3907" width="7.42578125" customWidth="1"/>
    <col min="3908" max="3908" width="12.140625" customWidth="1"/>
    <col min="3909" max="3909" width="9.7109375" customWidth="1"/>
    <col min="3910" max="3910" width="13.140625" customWidth="1"/>
    <col min="3911" max="3911" width="7.42578125" customWidth="1"/>
    <col min="3912" max="3912" width="20.7109375" customWidth="1"/>
    <col min="3913" max="3913" width="0.42578125" customWidth="1"/>
    <col min="3914" max="3914" width="13.28515625" customWidth="1"/>
    <col min="3915" max="3915" width="7.28515625" customWidth="1"/>
    <col min="3916" max="3916" width="13.140625" customWidth="1"/>
    <col min="4113" max="4113" width="5.5703125" customWidth="1"/>
    <col min="4114" max="4114" width="29.42578125" customWidth="1"/>
    <col min="4115" max="4125" width="0" hidden="1" customWidth="1"/>
    <col min="4126" max="4126" width="14" customWidth="1"/>
    <col min="4127" max="4127" width="12.85546875" customWidth="1"/>
    <col min="4128" max="4128" width="13.85546875" customWidth="1"/>
    <col min="4129" max="4129" width="15" customWidth="1"/>
    <col min="4130" max="4130" width="12.85546875" customWidth="1"/>
    <col min="4131" max="4131" width="11.7109375" customWidth="1"/>
    <col min="4132" max="4132" width="13.85546875" customWidth="1"/>
    <col min="4133" max="4133" width="10.140625" customWidth="1"/>
    <col min="4134" max="4134" width="11.85546875" customWidth="1"/>
    <col min="4135" max="4135" width="10.42578125" customWidth="1"/>
    <col min="4136" max="4136" width="10.7109375" customWidth="1"/>
    <col min="4137" max="4137" width="11" customWidth="1"/>
    <col min="4138" max="4138" width="9.85546875" customWidth="1"/>
    <col min="4139" max="4139" width="12.85546875" customWidth="1"/>
    <col min="4140" max="4140" width="13" customWidth="1"/>
    <col min="4141" max="4141" width="15" customWidth="1"/>
    <col min="4142" max="4142" width="11.42578125" customWidth="1"/>
    <col min="4143" max="4143" width="12" customWidth="1"/>
    <col min="4144" max="4144" width="11.42578125" customWidth="1"/>
    <col min="4145" max="4145" width="13.28515625" customWidth="1"/>
    <col min="4146" max="4146" width="13.140625" customWidth="1"/>
    <col min="4147" max="4147" width="13" customWidth="1"/>
    <col min="4148" max="4148" width="14.7109375" customWidth="1"/>
    <col min="4149" max="4151" width="9.140625" customWidth="1"/>
    <col min="4152" max="4152" width="10.5703125" customWidth="1"/>
    <col min="4153" max="4154" width="9.42578125" customWidth="1"/>
    <col min="4155" max="4155" width="9.28515625" customWidth="1"/>
    <col min="4156" max="4156" width="9" customWidth="1"/>
    <col min="4157" max="4157" width="8.7109375" customWidth="1"/>
    <col min="4158" max="4158" width="9.42578125" customWidth="1"/>
    <col min="4159" max="4159" width="7.42578125" customWidth="1"/>
    <col min="4160" max="4160" width="8.28515625" customWidth="1"/>
    <col min="4161" max="4161" width="8" customWidth="1"/>
    <col min="4162" max="4162" width="11.42578125" customWidth="1"/>
    <col min="4163" max="4163" width="7.42578125" customWidth="1"/>
    <col min="4164" max="4164" width="12.140625" customWidth="1"/>
    <col min="4165" max="4165" width="9.7109375" customWidth="1"/>
    <col min="4166" max="4166" width="13.140625" customWidth="1"/>
    <col min="4167" max="4167" width="7.42578125" customWidth="1"/>
    <col min="4168" max="4168" width="20.7109375" customWidth="1"/>
    <col min="4169" max="4169" width="0.42578125" customWidth="1"/>
    <col min="4170" max="4170" width="13.28515625" customWidth="1"/>
    <col min="4171" max="4171" width="7.28515625" customWidth="1"/>
    <col min="4172" max="4172" width="13.140625" customWidth="1"/>
    <col min="4369" max="4369" width="5.5703125" customWidth="1"/>
    <col min="4370" max="4370" width="29.42578125" customWidth="1"/>
    <col min="4371" max="4381" width="0" hidden="1" customWidth="1"/>
    <col min="4382" max="4382" width="14" customWidth="1"/>
    <col min="4383" max="4383" width="12.85546875" customWidth="1"/>
    <col min="4384" max="4384" width="13.85546875" customWidth="1"/>
    <col min="4385" max="4385" width="15" customWidth="1"/>
    <col min="4386" max="4386" width="12.85546875" customWidth="1"/>
    <col min="4387" max="4387" width="11.7109375" customWidth="1"/>
    <col min="4388" max="4388" width="13.85546875" customWidth="1"/>
    <col min="4389" max="4389" width="10.140625" customWidth="1"/>
    <col min="4390" max="4390" width="11.85546875" customWidth="1"/>
    <col min="4391" max="4391" width="10.42578125" customWidth="1"/>
    <col min="4392" max="4392" width="10.7109375" customWidth="1"/>
    <col min="4393" max="4393" width="11" customWidth="1"/>
    <col min="4394" max="4394" width="9.85546875" customWidth="1"/>
    <col min="4395" max="4395" width="12.85546875" customWidth="1"/>
    <col min="4396" max="4396" width="13" customWidth="1"/>
    <col min="4397" max="4397" width="15" customWidth="1"/>
    <col min="4398" max="4398" width="11.42578125" customWidth="1"/>
    <col min="4399" max="4399" width="12" customWidth="1"/>
    <col min="4400" max="4400" width="11.42578125" customWidth="1"/>
    <col min="4401" max="4401" width="13.28515625" customWidth="1"/>
    <col min="4402" max="4402" width="13.140625" customWidth="1"/>
    <col min="4403" max="4403" width="13" customWidth="1"/>
    <col min="4404" max="4404" width="14.7109375" customWidth="1"/>
    <col min="4405" max="4407" width="9.140625" customWidth="1"/>
    <col min="4408" max="4408" width="10.5703125" customWidth="1"/>
    <col min="4409" max="4410" width="9.42578125" customWidth="1"/>
    <col min="4411" max="4411" width="9.28515625" customWidth="1"/>
    <col min="4412" max="4412" width="9" customWidth="1"/>
    <col min="4413" max="4413" width="8.7109375" customWidth="1"/>
    <col min="4414" max="4414" width="9.42578125" customWidth="1"/>
    <col min="4415" max="4415" width="7.42578125" customWidth="1"/>
    <col min="4416" max="4416" width="8.28515625" customWidth="1"/>
    <col min="4417" max="4417" width="8" customWidth="1"/>
    <col min="4418" max="4418" width="11.42578125" customWidth="1"/>
    <col min="4419" max="4419" width="7.42578125" customWidth="1"/>
    <col min="4420" max="4420" width="12.140625" customWidth="1"/>
    <col min="4421" max="4421" width="9.7109375" customWidth="1"/>
    <col min="4422" max="4422" width="13.140625" customWidth="1"/>
    <col min="4423" max="4423" width="7.42578125" customWidth="1"/>
    <col min="4424" max="4424" width="20.7109375" customWidth="1"/>
    <col min="4425" max="4425" width="0.42578125" customWidth="1"/>
    <col min="4426" max="4426" width="13.28515625" customWidth="1"/>
    <col min="4427" max="4427" width="7.28515625" customWidth="1"/>
    <col min="4428" max="4428" width="13.140625" customWidth="1"/>
    <col min="4625" max="4625" width="5.5703125" customWidth="1"/>
    <col min="4626" max="4626" width="29.42578125" customWidth="1"/>
    <col min="4627" max="4637" width="0" hidden="1" customWidth="1"/>
    <col min="4638" max="4638" width="14" customWidth="1"/>
    <col min="4639" max="4639" width="12.85546875" customWidth="1"/>
    <col min="4640" max="4640" width="13.85546875" customWidth="1"/>
    <col min="4641" max="4641" width="15" customWidth="1"/>
    <col min="4642" max="4642" width="12.85546875" customWidth="1"/>
    <col min="4643" max="4643" width="11.7109375" customWidth="1"/>
    <col min="4644" max="4644" width="13.85546875" customWidth="1"/>
    <col min="4645" max="4645" width="10.140625" customWidth="1"/>
    <col min="4646" max="4646" width="11.85546875" customWidth="1"/>
    <col min="4647" max="4647" width="10.42578125" customWidth="1"/>
    <col min="4648" max="4648" width="10.7109375" customWidth="1"/>
    <col min="4649" max="4649" width="11" customWidth="1"/>
    <col min="4650" max="4650" width="9.85546875" customWidth="1"/>
    <col min="4651" max="4651" width="12.85546875" customWidth="1"/>
    <col min="4652" max="4652" width="13" customWidth="1"/>
    <col min="4653" max="4653" width="15" customWidth="1"/>
    <col min="4654" max="4654" width="11.42578125" customWidth="1"/>
    <col min="4655" max="4655" width="12" customWidth="1"/>
    <col min="4656" max="4656" width="11.42578125" customWidth="1"/>
    <col min="4657" max="4657" width="13.28515625" customWidth="1"/>
    <col min="4658" max="4658" width="13.140625" customWidth="1"/>
    <col min="4659" max="4659" width="13" customWidth="1"/>
    <col min="4660" max="4660" width="14.7109375" customWidth="1"/>
    <col min="4661" max="4663" width="9.140625" customWidth="1"/>
    <col min="4664" max="4664" width="10.5703125" customWidth="1"/>
    <col min="4665" max="4666" width="9.42578125" customWidth="1"/>
    <col min="4667" max="4667" width="9.28515625" customWidth="1"/>
    <col min="4668" max="4668" width="9" customWidth="1"/>
    <col min="4669" max="4669" width="8.7109375" customWidth="1"/>
    <col min="4670" max="4670" width="9.42578125" customWidth="1"/>
    <col min="4671" max="4671" width="7.42578125" customWidth="1"/>
    <col min="4672" max="4672" width="8.28515625" customWidth="1"/>
    <col min="4673" max="4673" width="8" customWidth="1"/>
    <col min="4674" max="4674" width="11.42578125" customWidth="1"/>
    <col min="4675" max="4675" width="7.42578125" customWidth="1"/>
    <col min="4676" max="4676" width="12.140625" customWidth="1"/>
    <col min="4677" max="4677" width="9.7109375" customWidth="1"/>
    <col min="4678" max="4678" width="13.140625" customWidth="1"/>
    <col min="4679" max="4679" width="7.42578125" customWidth="1"/>
    <col min="4680" max="4680" width="20.7109375" customWidth="1"/>
    <col min="4681" max="4681" width="0.42578125" customWidth="1"/>
    <col min="4682" max="4682" width="13.28515625" customWidth="1"/>
    <col min="4683" max="4683" width="7.28515625" customWidth="1"/>
    <col min="4684" max="4684" width="13.140625" customWidth="1"/>
    <col min="4881" max="4881" width="5.5703125" customWidth="1"/>
    <col min="4882" max="4882" width="29.42578125" customWidth="1"/>
    <col min="4883" max="4893" width="0" hidden="1" customWidth="1"/>
    <col min="4894" max="4894" width="14" customWidth="1"/>
    <col min="4895" max="4895" width="12.85546875" customWidth="1"/>
    <col min="4896" max="4896" width="13.85546875" customWidth="1"/>
    <col min="4897" max="4897" width="15" customWidth="1"/>
    <col min="4898" max="4898" width="12.85546875" customWidth="1"/>
    <col min="4899" max="4899" width="11.7109375" customWidth="1"/>
    <col min="4900" max="4900" width="13.85546875" customWidth="1"/>
    <col min="4901" max="4901" width="10.140625" customWidth="1"/>
    <col min="4902" max="4902" width="11.85546875" customWidth="1"/>
    <col min="4903" max="4903" width="10.42578125" customWidth="1"/>
    <col min="4904" max="4904" width="10.7109375" customWidth="1"/>
    <col min="4905" max="4905" width="11" customWidth="1"/>
    <col min="4906" max="4906" width="9.85546875" customWidth="1"/>
    <col min="4907" max="4907" width="12.85546875" customWidth="1"/>
    <col min="4908" max="4908" width="13" customWidth="1"/>
    <col min="4909" max="4909" width="15" customWidth="1"/>
    <col min="4910" max="4910" width="11.42578125" customWidth="1"/>
    <col min="4911" max="4911" width="12" customWidth="1"/>
    <col min="4912" max="4912" width="11.42578125" customWidth="1"/>
    <col min="4913" max="4913" width="13.28515625" customWidth="1"/>
    <col min="4914" max="4914" width="13.140625" customWidth="1"/>
    <col min="4915" max="4915" width="13" customWidth="1"/>
    <col min="4916" max="4916" width="14.7109375" customWidth="1"/>
    <col min="4917" max="4919" width="9.140625" customWidth="1"/>
    <col min="4920" max="4920" width="10.5703125" customWidth="1"/>
    <col min="4921" max="4922" width="9.42578125" customWidth="1"/>
    <col min="4923" max="4923" width="9.28515625" customWidth="1"/>
    <col min="4924" max="4924" width="9" customWidth="1"/>
    <col min="4925" max="4925" width="8.7109375" customWidth="1"/>
    <col min="4926" max="4926" width="9.42578125" customWidth="1"/>
    <col min="4927" max="4927" width="7.42578125" customWidth="1"/>
    <col min="4928" max="4928" width="8.28515625" customWidth="1"/>
    <col min="4929" max="4929" width="8" customWidth="1"/>
    <col min="4930" max="4930" width="11.42578125" customWidth="1"/>
    <col min="4931" max="4931" width="7.42578125" customWidth="1"/>
    <col min="4932" max="4932" width="12.140625" customWidth="1"/>
    <col min="4933" max="4933" width="9.7109375" customWidth="1"/>
    <col min="4934" max="4934" width="13.140625" customWidth="1"/>
    <col min="4935" max="4935" width="7.42578125" customWidth="1"/>
    <col min="4936" max="4936" width="20.7109375" customWidth="1"/>
    <col min="4937" max="4937" width="0.42578125" customWidth="1"/>
    <col min="4938" max="4938" width="13.28515625" customWidth="1"/>
    <col min="4939" max="4939" width="7.28515625" customWidth="1"/>
    <col min="4940" max="4940" width="13.140625" customWidth="1"/>
    <col min="5137" max="5137" width="5.5703125" customWidth="1"/>
    <col min="5138" max="5138" width="29.42578125" customWidth="1"/>
    <col min="5139" max="5149" width="0" hidden="1" customWidth="1"/>
    <col min="5150" max="5150" width="14" customWidth="1"/>
    <col min="5151" max="5151" width="12.85546875" customWidth="1"/>
    <col min="5152" max="5152" width="13.85546875" customWidth="1"/>
    <col min="5153" max="5153" width="15" customWidth="1"/>
    <col min="5154" max="5154" width="12.85546875" customWidth="1"/>
    <col min="5155" max="5155" width="11.7109375" customWidth="1"/>
    <col min="5156" max="5156" width="13.85546875" customWidth="1"/>
    <col min="5157" max="5157" width="10.140625" customWidth="1"/>
    <col min="5158" max="5158" width="11.85546875" customWidth="1"/>
    <col min="5159" max="5159" width="10.42578125" customWidth="1"/>
    <col min="5160" max="5160" width="10.7109375" customWidth="1"/>
    <col min="5161" max="5161" width="11" customWidth="1"/>
    <col min="5162" max="5162" width="9.85546875" customWidth="1"/>
    <col min="5163" max="5163" width="12.85546875" customWidth="1"/>
    <col min="5164" max="5164" width="13" customWidth="1"/>
    <col min="5165" max="5165" width="15" customWidth="1"/>
    <col min="5166" max="5166" width="11.42578125" customWidth="1"/>
    <col min="5167" max="5167" width="12" customWidth="1"/>
    <col min="5168" max="5168" width="11.42578125" customWidth="1"/>
    <col min="5169" max="5169" width="13.28515625" customWidth="1"/>
    <col min="5170" max="5170" width="13.140625" customWidth="1"/>
    <col min="5171" max="5171" width="13" customWidth="1"/>
    <col min="5172" max="5172" width="14.7109375" customWidth="1"/>
    <col min="5173" max="5175" width="9.140625" customWidth="1"/>
    <col min="5176" max="5176" width="10.5703125" customWidth="1"/>
    <col min="5177" max="5178" width="9.42578125" customWidth="1"/>
    <col min="5179" max="5179" width="9.28515625" customWidth="1"/>
    <col min="5180" max="5180" width="9" customWidth="1"/>
    <col min="5181" max="5181" width="8.7109375" customWidth="1"/>
    <col min="5182" max="5182" width="9.42578125" customWidth="1"/>
    <col min="5183" max="5183" width="7.42578125" customWidth="1"/>
    <col min="5184" max="5184" width="8.28515625" customWidth="1"/>
    <col min="5185" max="5185" width="8" customWidth="1"/>
    <col min="5186" max="5186" width="11.42578125" customWidth="1"/>
    <col min="5187" max="5187" width="7.42578125" customWidth="1"/>
    <col min="5188" max="5188" width="12.140625" customWidth="1"/>
    <col min="5189" max="5189" width="9.7109375" customWidth="1"/>
    <col min="5190" max="5190" width="13.140625" customWidth="1"/>
    <col min="5191" max="5191" width="7.42578125" customWidth="1"/>
    <col min="5192" max="5192" width="20.7109375" customWidth="1"/>
    <col min="5193" max="5193" width="0.42578125" customWidth="1"/>
    <col min="5194" max="5194" width="13.28515625" customWidth="1"/>
    <col min="5195" max="5195" width="7.28515625" customWidth="1"/>
    <col min="5196" max="5196" width="13.140625" customWidth="1"/>
    <col min="5393" max="5393" width="5.5703125" customWidth="1"/>
    <col min="5394" max="5394" width="29.42578125" customWidth="1"/>
    <col min="5395" max="5405" width="0" hidden="1" customWidth="1"/>
    <col min="5406" max="5406" width="14" customWidth="1"/>
    <col min="5407" max="5407" width="12.85546875" customWidth="1"/>
    <col min="5408" max="5408" width="13.85546875" customWidth="1"/>
    <col min="5409" max="5409" width="15" customWidth="1"/>
    <col min="5410" max="5410" width="12.85546875" customWidth="1"/>
    <col min="5411" max="5411" width="11.7109375" customWidth="1"/>
    <col min="5412" max="5412" width="13.85546875" customWidth="1"/>
    <col min="5413" max="5413" width="10.140625" customWidth="1"/>
    <col min="5414" max="5414" width="11.85546875" customWidth="1"/>
    <col min="5415" max="5415" width="10.42578125" customWidth="1"/>
    <col min="5416" max="5416" width="10.7109375" customWidth="1"/>
    <col min="5417" max="5417" width="11" customWidth="1"/>
    <col min="5418" max="5418" width="9.85546875" customWidth="1"/>
    <col min="5419" max="5419" width="12.85546875" customWidth="1"/>
    <col min="5420" max="5420" width="13" customWidth="1"/>
    <col min="5421" max="5421" width="15" customWidth="1"/>
    <col min="5422" max="5422" width="11.42578125" customWidth="1"/>
    <col min="5423" max="5423" width="12" customWidth="1"/>
    <col min="5424" max="5424" width="11.42578125" customWidth="1"/>
    <col min="5425" max="5425" width="13.28515625" customWidth="1"/>
    <col min="5426" max="5426" width="13.140625" customWidth="1"/>
    <col min="5427" max="5427" width="13" customWidth="1"/>
    <col min="5428" max="5428" width="14.7109375" customWidth="1"/>
    <col min="5429" max="5431" width="9.140625" customWidth="1"/>
    <col min="5432" max="5432" width="10.5703125" customWidth="1"/>
    <col min="5433" max="5434" width="9.42578125" customWidth="1"/>
    <col min="5435" max="5435" width="9.28515625" customWidth="1"/>
    <col min="5436" max="5436" width="9" customWidth="1"/>
    <col min="5437" max="5437" width="8.7109375" customWidth="1"/>
    <col min="5438" max="5438" width="9.42578125" customWidth="1"/>
    <col min="5439" max="5439" width="7.42578125" customWidth="1"/>
    <col min="5440" max="5440" width="8.28515625" customWidth="1"/>
    <col min="5441" max="5441" width="8" customWidth="1"/>
    <col min="5442" max="5442" width="11.42578125" customWidth="1"/>
    <col min="5443" max="5443" width="7.42578125" customWidth="1"/>
    <col min="5444" max="5444" width="12.140625" customWidth="1"/>
    <col min="5445" max="5445" width="9.7109375" customWidth="1"/>
    <col min="5446" max="5446" width="13.140625" customWidth="1"/>
    <col min="5447" max="5447" width="7.42578125" customWidth="1"/>
    <col min="5448" max="5448" width="20.7109375" customWidth="1"/>
    <col min="5449" max="5449" width="0.42578125" customWidth="1"/>
    <col min="5450" max="5450" width="13.28515625" customWidth="1"/>
    <col min="5451" max="5451" width="7.28515625" customWidth="1"/>
    <col min="5452" max="5452" width="13.140625" customWidth="1"/>
    <col min="5649" max="5649" width="5.5703125" customWidth="1"/>
    <col min="5650" max="5650" width="29.42578125" customWidth="1"/>
    <col min="5651" max="5661" width="0" hidden="1" customWidth="1"/>
    <col min="5662" max="5662" width="14" customWidth="1"/>
    <col min="5663" max="5663" width="12.85546875" customWidth="1"/>
    <col min="5664" max="5664" width="13.85546875" customWidth="1"/>
    <col min="5665" max="5665" width="15" customWidth="1"/>
    <col min="5666" max="5666" width="12.85546875" customWidth="1"/>
    <col min="5667" max="5667" width="11.7109375" customWidth="1"/>
    <col min="5668" max="5668" width="13.85546875" customWidth="1"/>
    <col min="5669" max="5669" width="10.140625" customWidth="1"/>
    <col min="5670" max="5670" width="11.85546875" customWidth="1"/>
    <col min="5671" max="5671" width="10.42578125" customWidth="1"/>
    <col min="5672" max="5672" width="10.7109375" customWidth="1"/>
    <col min="5673" max="5673" width="11" customWidth="1"/>
    <col min="5674" max="5674" width="9.85546875" customWidth="1"/>
    <col min="5675" max="5675" width="12.85546875" customWidth="1"/>
    <col min="5676" max="5676" width="13" customWidth="1"/>
    <col min="5677" max="5677" width="15" customWidth="1"/>
    <col min="5678" max="5678" width="11.42578125" customWidth="1"/>
    <col min="5679" max="5679" width="12" customWidth="1"/>
    <col min="5680" max="5680" width="11.42578125" customWidth="1"/>
    <col min="5681" max="5681" width="13.28515625" customWidth="1"/>
    <col min="5682" max="5682" width="13.140625" customWidth="1"/>
    <col min="5683" max="5683" width="13" customWidth="1"/>
    <col min="5684" max="5684" width="14.7109375" customWidth="1"/>
    <col min="5685" max="5687" width="9.140625" customWidth="1"/>
    <col min="5688" max="5688" width="10.5703125" customWidth="1"/>
    <col min="5689" max="5690" width="9.42578125" customWidth="1"/>
    <col min="5691" max="5691" width="9.28515625" customWidth="1"/>
    <col min="5692" max="5692" width="9" customWidth="1"/>
    <col min="5693" max="5693" width="8.7109375" customWidth="1"/>
    <col min="5694" max="5694" width="9.42578125" customWidth="1"/>
    <col min="5695" max="5695" width="7.42578125" customWidth="1"/>
    <col min="5696" max="5696" width="8.28515625" customWidth="1"/>
    <col min="5697" max="5697" width="8" customWidth="1"/>
    <col min="5698" max="5698" width="11.42578125" customWidth="1"/>
    <col min="5699" max="5699" width="7.42578125" customWidth="1"/>
    <col min="5700" max="5700" width="12.140625" customWidth="1"/>
    <col min="5701" max="5701" width="9.7109375" customWidth="1"/>
    <col min="5702" max="5702" width="13.140625" customWidth="1"/>
    <col min="5703" max="5703" width="7.42578125" customWidth="1"/>
    <col min="5704" max="5704" width="20.7109375" customWidth="1"/>
    <col min="5705" max="5705" width="0.42578125" customWidth="1"/>
    <col min="5706" max="5706" width="13.28515625" customWidth="1"/>
    <col min="5707" max="5707" width="7.28515625" customWidth="1"/>
    <col min="5708" max="5708" width="13.140625" customWidth="1"/>
    <col min="5905" max="5905" width="5.5703125" customWidth="1"/>
    <col min="5906" max="5906" width="29.42578125" customWidth="1"/>
    <col min="5907" max="5917" width="0" hidden="1" customWidth="1"/>
    <col min="5918" max="5918" width="14" customWidth="1"/>
    <col min="5919" max="5919" width="12.85546875" customWidth="1"/>
    <col min="5920" max="5920" width="13.85546875" customWidth="1"/>
    <col min="5921" max="5921" width="15" customWidth="1"/>
    <col min="5922" max="5922" width="12.85546875" customWidth="1"/>
    <col min="5923" max="5923" width="11.7109375" customWidth="1"/>
    <col min="5924" max="5924" width="13.85546875" customWidth="1"/>
    <col min="5925" max="5925" width="10.140625" customWidth="1"/>
    <col min="5926" max="5926" width="11.85546875" customWidth="1"/>
    <col min="5927" max="5927" width="10.42578125" customWidth="1"/>
    <col min="5928" max="5928" width="10.7109375" customWidth="1"/>
    <col min="5929" max="5929" width="11" customWidth="1"/>
    <col min="5930" max="5930" width="9.85546875" customWidth="1"/>
    <col min="5931" max="5931" width="12.85546875" customWidth="1"/>
    <col min="5932" max="5932" width="13" customWidth="1"/>
    <col min="5933" max="5933" width="15" customWidth="1"/>
    <col min="5934" max="5934" width="11.42578125" customWidth="1"/>
    <col min="5935" max="5935" width="12" customWidth="1"/>
    <col min="5936" max="5936" width="11.42578125" customWidth="1"/>
    <col min="5937" max="5937" width="13.28515625" customWidth="1"/>
    <col min="5938" max="5938" width="13.140625" customWidth="1"/>
    <col min="5939" max="5939" width="13" customWidth="1"/>
    <col min="5940" max="5940" width="14.7109375" customWidth="1"/>
    <col min="5941" max="5943" width="9.140625" customWidth="1"/>
    <col min="5944" max="5944" width="10.5703125" customWidth="1"/>
    <col min="5945" max="5946" width="9.42578125" customWidth="1"/>
    <col min="5947" max="5947" width="9.28515625" customWidth="1"/>
    <col min="5948" max="5948" width="9" customWidth="1"/>
    <col min="5949" max="5949" width="8.7109375" customWidth="1"/>
    <col min="5950" max="5950" width="9.42578125" customWidth="1"/>
    <col min="5951" max="5951" width="7.42578125" customWidth="1"/>
    <col min="5952" max="5952" width="8.28515625" customWidth="1"/>
    <col min="5953" max="5953" width="8" customWidth="1"/>
    <col min="5954" max="5954" width="11.42578125" customWidth="1"/>
    <col min="5955" max="5955" width="7.42578125" customWidth="1"/>
    <col min="5956" max="5956" width="12.140625" customWidth="1"/>
    <col min="5957" max="5957" width="9.7109375" customWidth="1"/>
    <col min="5958" max="5958" width="13.140625" customWidth="1"/>
    <col min="5959" max="5959" width="7.42578125" customWidth="1"/>
    <col min="5960" max="5960" width="20.7109375" customWidth="1"/>
    <col min="5961" max="5961" width="0.42578125" customWidth="1"/>
    <col min="5962" max="5962" width="13.28515625" customWidth="1"/>
    <col min="5963" max="5963" width="7.28515625" customWidth="1"/>
    <col min="5964" max="5964" width="13.140625" customWidth="1"/>
    <col min="6161" max="6161" width="5.5703125" customWidth="1"/>
    <col min="6162" max="6162" width="29.42578125" customWidth="1"/>
    <col min="6163" max="6173" width="0" hidden="1" customWidth="1"/>
    <col min="6174" max="6174" width="14" customWidth="1"/>
    <col min="6175" max="6175" width="12.85546875" customWidth="1"/>
    <col min="6176" max="6176" width="13.85546875" customWidth="1"/>
    <col min="6177" max="6177" width="15" customWidth="1"/>
    <col min="6178" max="6178" width="12.85546875" customWidth="1"/>
    <col min="6179" max="6179" width="11.7109375" customWidth="1"/>
    <col min="6180" max="6180" width="13.85546875" customWidth="1"/>
    <col min="6181" max="6181" width="10.140625" customWidth="1"/>
    <col min="6182" max="6182" width="11.85546875" customWidth="1"/>
    <col min="6183" max="6183" width="10.42578125" customWidth="1"/>
    <col min="6184" max="6184" width="10.7109375" customWidth="1"/>
    <col min="6185" max="6185" width="11" customWidth="1"/>
    <col min="6186" max="6186" width="9.85546875" customWidth="1"/>
    <col min="6187" max="6187" width="12.85546875" customWidth="1"/>
    <col min="6188" max="6188" width="13" customWidth="1"/>
    <col min="6189" max="6189" width="15" customWidth="1"/>
    <col min="6190" max="6190" width="11.42578125" customWidth="1"/>
    <col min="6191" max="6191" width="12" customWidth="1"/>
    <col min="6192" max="6192" width="11.42578125" customWidth="1"/>
    <col min="6193" max="6193" width="13.28515625" customWidth="1"/>
    <col min="6194" max="6194" width="13.140625" customWidth="1"/>
    <col min="6195" max="6195" width="13" customWidth="1"/>
    <col min="6196" max="6196" width="14.7109375" customWidth="1"/>
    <col min="6197" max="6199" width="9.140625" customWidth="1"/>
    <col min="6200" max="6200" width="10.5703125" customWidth="1"/>
    <col min="6201" max="6202" width="9.42578125" customWidth="1"/>
    <col min="6203" max="6203" width="9.28515625" customWidth="1"/>
    <col min="6204" max="6204" width="9" customWidth="1"/>
    <col min="6205" max="6205" width="8.7109375" customWidth="1"/>
    <col min="6206" max="6206" width="9.42578125" customWidth="1"/>
    <col min="6207" max="6207" width="7.42578125" customWidth="1"/>
    <col min="6208" max="6208" width="8.28515625" customWidth="1"/>
    <col min="6209" max="6209" width="8" customWidth="1"/>
    <col min="6210" max="6210" width="11.42578125" customWidth="1"/>
    <col min="6211" max="6211" width="7.42578125" customWidth="1"/>
    <col min="6212" max="6212" width="12.140625" customWidth="1"/>
    <col min="6213" max="6213" width="9.7109375" customWidth="1"/>
    <col min="6214" max="6214" width="13.140625" customWidth="1"/>
    <col min="6215" max="6215" width="7.42578125" customWidth="1"/>
    <col min="6216" max="6216" width="20.7109375" customWidth="1"/>
    <col min="6217" max="6217" width="0.42578125" customWidth="1"/>
    <col min="6218" max="6218" width="13.28515625" customWidth="1"/>
    <col min="6219" max="6219" width="7.28515625" customWidth="1"/>
    <col min="6220" max="6220" width="13.140625" customWidth="1"/>
    <col min="6417" max="6417" width="5.5703125" customWidth="1"/>
    <col min="6418" max="6418" width="29.42578125" customWidth="1"/>
    <col min="6419" max="6429" width="0" hidden="1" customWidth="1"/>
    <col min="6430" max="6430" width="14" customWidth="1"/>
    <col min="6431" max="6431" width="12.85546875" customWidth="1"/>
    <col min="6432" max="6432" width="13.85546875" customWidth="1"/>
    <col min="6433" max="6433" width="15" customWidth="1"/>
    <col min="6434" max="6434" width="12.85546875" customWidth="1"/>
    <col min="6435" max="6435" width="11.7109375" customWidth="1"/>
    <col min="6436" max="6436" width="13.85546875" customWidth="1"/>
    <col min="6437" max="6437" width="10.140625" customWidth="1"/>
    <col min="6438" max="6438" width="11.85546875" customWidth="1"/>
    <col min="6439" max="6439" width="10.42578125" customWidth="1"/>
    <col min="6440" max="6440" width="10.7109375" customWidth="1"/>
    <col min="6441" max="6441" width="11" customWidth="1"/>
    <col min="6442" max="6442" width="9.85546875" customWidth="1"/>
    <col min="6443" max="6443" width="12.85546875" customWidth="1"/>
    <col min="6444" max="6444" width="13" customWidth="1"/>
    <col min="6445" max="6445" width="15" customWidth="1"/>
    <col min="6446" max="6446" width="11.42578125" customWidth="1"/>
    <col min="6447" max="6447" width="12" customWidth="1"/>
    <col min="6448" max="6448" width="11.42578125" customWidth="1"/>
    <col min="6449" max="6449" width="13.28515625" customWidth="1"/>
    <col min="6450" max="6450" width="13.140625" customWidth="1"/>
    <col min="6451" max="6451" width="13" customWidth="1"/>
    <col min="6452" max="6452" width="14.7109375" customWidth="1"/>
    <col min="6453" max="6455" width="9.140625" customWidth="1"/>
    <col min="6456" max="6456" width="10.5703125" customWidth="1"/>
    <col min="6457" max="6458" width="9.42578125" customWidth="1"/>
    <col min="6459" max="6459" width="9.28515625" customWidth="1"/>
    <col min="6460" max="6460" width="9" customWidth="1"/>
    <col min="6461" max="6461" width="8.7109375" customWidth="1"/>
    <col min="6462" max="6462" width="9.42578125" customWidth="1"/>
    <col min="6463" max="6463" width="7.42578125" customWidth="1"/>
    <col min="6464" max="6464" width="8.28515625" customWidth="1"/>
    <col min="6465" max="6465" width="8" customWidth="1"/>
    <col min="6466" max="6466" width="11.42578125" customWidth="1"/>
    <col min="6467" max="6467" width="7.42578125" customWidth="1"/>
    <col min="6468" max="6468" width="12.140625" customWidth="1"/>
    <col min="6469" max="6469" width="9.7109375" customWidth="1"/>
    <col min="6470" max="6470" width="13.140625" customWidth="1"/>
    <col min="6471" max="6471" width="7.42578125" customWidth="1"/>
    <col min="6472" max="6472" width="20.7109375" customWidth="1"/>
    <col min="6473" max="6473" width="0.42578125" customWidth="1"/>
    <col min="6474" max="6474" width="13.28515625" customWidth="1"/>
    <col min="6475" max="6475" width="7.28515625" customWidth="1"/>
    <col min="6476" max="6476" width="13.140625" customWidth="1"/>
    <col min="6673" max="6673" width="5.5703125" customWidth="1"/>
    <col min="6674" max="6674" width="29.42578125" customWidth="1"/>
    <col min="6675" max="6685" width="0" hidden="1" customWidth="1"/>
    <col min="6686" max="6686" width="14" customWidth="1"/>
    <col min="6687" max="6687" width="12.85546875" customWidth="1"/>
    <col min="6688" max="6688" width="13.85546875" customWidth="1"/>
    <col min="6689" max="6689" width="15" customWidth="1"/>
    <col min="6690" max="6690" width="12.85546875" customWidth="1"/>
    <col min="6691" max="6691" width="11.7109375" customWidth="1"/>
    <col min="6692" max="6692" width="13.85546875" customWidth="1"/>
    <col min="6693" max="6693" width="10.140625" customWidth="1"/>
    <col min="6694" max="6694" width="11.85546875" customWidth="1"/>
    <col min="6695" max="6695" width="10.42578125" customWidth="1"/>
    <col min="6696" max="6696" width="10.7109375" customWidth="1"/>
    <col min="6697" max="6697" width="11" customWidth="1"/>
    <col min="6698" max="6698" width="9.85546875" customWidth="1"/>
    <col min="6699" max="6699" width="12.85546875" customWidth="1"/>
    <col min="6700" max="6700" width="13" customWidth="1"/>
    <col min="6701" max="6701" width="15" customWidth="1"/>
    <col min="6702" max="6702" width="11.42578125" customWidth="1"/>
    <col min="6703" max="6703" width="12" customWidth="1"/>
    <col min="6704" max="6704" width="11.42578125" customWidth="1"/>
    <col min="6705" max="6705" width="13.28515625" customWidth="1"/>
    <col min="6706" max="6706" width="13.140625" customWidth="1"/>
    <col min="6707" max="6707" width="13" customWidth="1"/>
    <col min="6708" max="6708" width="14.7109375" customWidth="1"/>
    <col min="6709" max="6711" width="9.140625" customWidth="1"/>
    <col min="6712" max="6712" width="10.5703125" customWidth="1"/>
    <col min="6713" max="6714" width="9.42578125" customWidth="1"/>
    <col min="6715" max="6715" width="9.28515625" customWidth="1"/>
    <col min="6716" max="6716" width="9" customWidth="1"/>
    <col min="6717" max="6717" width="8.7109375" customWidth="1"/>
    <col min="6718" max="6718" width="9.42578125" customWidth="1"/>
    <col min="6719" max="6719" width="7.42578125" customWidth="1"/>
    <col min="6720" max="6720" width="8.28515625" customWidth="1"/>
    <col min="6721" max="6721" width="8" customWidth="1"/>
    <col min="6722" max="6722" width="11.42578125" customWidth="1"/>
    <col min="6723" max="6723" width="7.42578125" customWidth="1"/>
    <col min="6724" max="6724" width="12.140625" customWidth="1"/>
    <col min="6725" max="6725" width="9.7109375" customWidth="1"/>
    <col min="6726" max="6726" width="13.140625" customWidth="1"/>
    <col min="6727" max="6727" width="7.42578125" customWidth="1"/>
    <col min="6728" max="6728" width="20.7109375" customWidth="1"/>
    <col min="6729" max="6729" width="0.42578125" customWidth="1"/>
    <col min="6730" max="6730" width="13.28515625" customWidth="1"/>
    <col min="6731" max="6731" width="7.28515625" customWidth="1"/>
    <col min="6732" max="6732" width="13.140625" customWidth="1"/>
    <col min="6929" max="6929" width="5.5703125" customWidth="1"/>
    <col min="6930" max="6930" width="29.42578125" customWidth="1"/>
    <col min="6931" max="6941" width="0" hidden="1" customWidth="1"/>
    <col min="6942" max="6942" width="14" customWidth="1"/>
    <col min="6943" max="6943" width="12.85546875" customWidth="1"/>
    <col min="6944" max="6944" width="13.85546875" customWidth="1"/>
    <col min="6945" max="6945" width="15" customWidth="1"/>
    <col min="6946" max="6946" width="12.85546875" customWidth="1"/>
    <col min="6947" max="6947" width="11.7109375" customWidth="1"/>
    <col min="6948" max="6948" width="13.85546875" customWidth="1"/>
    <col min="6949" max="6949" width="10.140625" customWidth="1"/>
    <col min="6950" max="6950" width="11.85546875" customWidth="1"/>
    <col min="6951" max="6951" width="10.42578125" customWidth="1"/>
    <col min="6952" max="6952" width="10.7109375" customWidth="1"/>
    <col min="6953" max="6953" width="11" customWidth="1"/>
    <col min="6954" max="6954" width="9.85546875" customWidth="1"/>
    <col min="6955" max="6955" width="12.85546875" customWidth="1"/>
    <col min="6956" max="6956" width="13" customWidth="1"/>
    <col min="6957" max="6957" width="15" customWidth="1"/>
    <col min="6958" max="6958" width="11.42578125" customWidth="1"/>
    <col min="6959" max="6959" width="12" customWidth="1"/>
    <col min="6960" max="6960" width="11.42578125" customWidth="1"/>
    <col min="6961" max="6961" width="13.28515625" customWidth="1"/>
    <col min="6962" max="6962" width="13.140625" customWidth="1"/>
    <col min="6963" max="6963" width="13" customWidth="1"/>
    <col min="6964" max="6964" width="14.7109375" customWidth="1"/>
    <col min="6965" max="6967" width="9.140625" customWidth="1"/>
    <col min="6968" max="6968" width="10.5703125" customWidth="1"/>
    <col min="6969" max="6970" width="9.42578125" customWidth="1"/>
    <col min="6971" max="6971" width="9.28515625" customWidth="1"/>
    <col min="6972" max="6972" width="9" customWidth="1"/>
    <col min="6973" max="6973" width="8.7109375" customWidth="1"/>
    <col min="6974" max="6974" width="9.42578125" customWidth="1"/>
    <col min="6975" max="6975" width="7.42578125" customWidth="1"/>
    <col min="6976" max="6976" width="8.28515625" customWidth="1"/>
    <col min="6977" max="6977" width="8" customWidth="1"/>
    <col min="6978" max="6978" width="11.42578125" customWidth="1"/>
    <col min="6979" max="6979" width="7.42578125" customWidth="1"/>
    <col min="6980" max="6980" width="12.140625" customWidth="1"/>
    <col min="6981" max="6981" width="9.7109375" customWidth="1"/>
    <col min="6982" max="6982" width="13.140625" customWidth="1"/>
    <col min="6983" max="6983" width="7.42578125" customWidth="1"/>
    <col min="6984" max="6984" width="20.7109375" customWidth="1"/>
    <col min="6985" max="6985" width="0.42578125" customWidth="1"/>
    <col min="6986" max="6986" width="13.28515625" customWidth="1"/>
    <col min="6987" max="6987" width="7.28515625" customWidth="1"/>
    <col min="6988" max="6988" width="13.140625" customWidth="1"/>
    <col min="7185" max="7185" width="5.5703125" customWidth="1"/>
    <col min="7186" max="7186" width="29.42578125" customWidth="1"/>
    <col min="7187" max="7197" width="0" hidden="1" customWidth="1"/>
    <col min="7198" max="7198" width="14" customWidth="1"/>
    <col min="7199" max="7199" width="12.85546875" customWidth="1"/>
    <col min="7200" max="7200" width="13.85546875" customWidth="1"/>
    <col min="7201" max="7201" width="15" customWidth="1"/>
    <col min="7202" max="7202" width="12.85546875" customWidth="1"/>
    <col min="7203" max="7203" width="11.7109375" customWidth="1"/>
    <col min="7204" max="7204" width="13.85546875" customWidth="1"/>
    <col min="7205" max="7205" width="10.140625" customWidth="1"/>
    <col min="7206" max="7206" width="11.85546875" customWidth="1"/>
    <col min="7207" max="7207" width="10.42578125" customWidth="1"/>
    <col min="7208" max="7208" width="10.7109375" customWidth="1"/>
    <col min="7209" max="7209" width="11" customWidth="1"/>
    <col min="7210" max="7210" width="9.85546875" customWidth="1"/>
    <col min="7211" max="7211" width="12.85546875" customWidth="1"/>
    <col min="7212" max="7212" width="13" customWidth="1"/>
    <col min="7213" max="7213" width="15" customWidth="1"/>
    <col min="7214" max="7214" width="11.42578125" customWidth="1"/>
    <col min="7215" max="7215" width="12" customWidth="1"/>
    <col min="7216" max="7216" width="11.42578125" customWidth="1"/>
    <col min="7217" max="7217" width="13.28515625" customWidth="1"/>
    <col min="7218" max="7218" width="13.140625" customWidth="1"/>
    <col min="7219" max="7219" width="13" customWidth="1"/>
    <col min="7220" max="7220" width="14.7109375" customWidth="1"/>
    <col min="7221" max="7223" width="9.140625" customWidth="1"/>
    <col min="7224" max="7224" width="10.5703125" customWidth="1"/>
    <col min="7225" max="7226" width="9.42578125" customWidth="1"/>
    <col min="7227" max="7227" width="9.28515625" customWidth="1"/>
    <col min="7228" max="7228" width="9" customWidth="1"/>
    <col min="7229" max="7229" width="8.7109375" customWidth="1"/>
    <col min="7230" max="7230" width="9.42578125" customWidth="1"/>
    <col min="7231" max="7231" width="7.42578125" customWidth="1"/>
    <col min="7232" max="7232" width="8.28515625" customWidth="1"/>
    <col min="7233" max="7233" width="8" customWidth="1"/>
    <col min="7234" max="7234" width="11.42578125" customWidth="1"/>
    <col min="7235" max="7235" width="7.42578125" customWidth="1"/>
    <col min="7236" max="7236" width="12.140625" customWidth="1"/>
    <col min="7237" max="7237" width="9.7109375" customWidth="1"/>
    <col min="7238" max="7238" width="13.140625" customWidth="1"/>
    <col min="7239" max="7239" width="7.42578125" customWidth="1"/>
    <col min="7240" max="7240" width="20.7109375" customWidth="1"/>
    <col min="7241" max="7241" width="0.42578125" customWidth="1"/>
    <col min="7242" max="7242" width="13.28515625" customWidth="1"/>
    <col min="7243" max="7243" width="7.28515625" customWidth="1"/>
    <col min="7244" max="7244" width="13.140625" customWidth="1"/>
    <col min="7441" max="7441" width="5.5703125" customWidth="1"/>
    <col min="7442" max="7442" width="29.42578125" customWidth="1"/>
    <col min="7443" max="7453" width="0" hidden="1" customWidth="1"/>
    <col min="7454" max="7454" width="14" customWidth="1"/>
    <col min="7455" max="7455" width="12.85546875" customWidth="1"/>
    <col min="7456" max="7456" width="13.85546875" customWidth="1"/>
    <col min="7457" max="7457" width="15" customWidth="1"/>
    <col min="7458" max="7458" width="12.85546875" customWidth="1"/>
    <col min="7459" max="7459" width="11.7109375" customWidth="1"/>
    <col min="7460" max="7460" width="13.85546875" customWidth="1"/>
    <col min="7461" max="7461" width="10.140625" customWidth="1"/>
    <col min="7462" max="7462" width="11.85546875" customWidth="1"/>
    <col min="7463" max="7463" width="10.42578125" customWidth="1"/>
    <col min="7464" max="7464" width="10.7109375" customWidth="1"/>
    <col min="7465" max="7465" width="11" customWidth="1"/>
    <col min="7466" max="7466" width="9.85546875" customWidth="1"/>
    <col min="7467" max="7467" width="12.85546875" customWidth="1"/>
    <col min="7468" max="7468" width="13" customWidth="1"/>
    <col min="7469" max="7469" width="15" customWidth="1"/>
    <col min="7470" max="7470" width="11.42578125" customWidth="1"/>
    <col min="7471" max="7471" width="12" customWidth="1"/>
    <col min="7472" max="7472" width="11.42578125" customWidth="1"/>
    <col min="7473" max="7473" width="13.28515625" customWidth="1"/>
    <col min="7474" max="7474" width="13.140625" customWidth="1"/>
    <col min="7475" max="7475" width="13" customWidth="1"/>
    <col min="7476" max="7476" width="14.7109375" customWidth="1"/>
    <col min="7477" max="7479" width="9.140625" customWidth="1"/>
    <col min="7480" max="7480" width="10.5703125" customWidth="1"/>
    <col min="7481" max="7482" width="9.42578125" customWidth="1"/>
    <col min="7483" max="7483" width="9.28515625" customWidth="1"/>
    <col min="7484" max="7484" width="9" customWidth="1"/>
    <col min="7485" max="7485" width="8.7109375" customWidth="1"/>
    <col min="7486" max="7486" width="9.42578125" customWidth="1"/>
    <col min="7487" max="7487" width="7.42578125" customWidth="1"/>
    <col min="7488" max="7488" width="8.28515625" customWidth="1"/>
    <col min="7489" max="7489" width="8" customWidth="1"/>
    <col min="7490" max="7490" width="11.42578125" customWidth="1"/>
    <col min="7491" max="7491" width="7.42578125" customWidth="1"/>
    <col min="7492" max="7492" width="12.140625" customWidth="1"/>
    <col min="7493" max="7493" width="9.7109375" customWidth="1"/>
    <col min="7494" max="7494" width="13.140625" customWidth="1"/>
    <col min="7495" max="7495" width="7.42578125" customWidth="1"/>
    <col min="7496" max="7496" width="20.7109375" customWidth="1"/>
    <col min="7497" max="7497" width="0.42578125" customWidth="1"/>
    <col min="7498" max="7498" width="13.28515625" customWidth="1"/>
    <col min="7499" max="7499" width="7.28515625" customWidth="1"/>
    <col min="7500" max="7500" width="13.140625" customWidth="1"/>
    <col min="7697" max="7697" width="5.5703125" customWidth="1"/>
    <col min="7698" max="7698" width="29.42578125" customWidth="1"/>
    <col min="7699" max="7709" width="0" hidden="1" customWidth="1"/>
    <col min="7710" max="7710" width="14" customWidth="1"/>
    <col min="7711" max="7711" width="12.85546875" customWidth="1"/>
    <col min="7712" max="7712" width="13.85546875" customWidth="1"/>
    <col min="7713" max="7713" width="15" customWidth="1"/>
    <col min="7714" max="7714" width="12.85546875" customWidth="1"/>
    <col min="7715" max="7715" width="11.7109375" customWidth="1"/>
    <col min="7716" max="7716" width="13.85546875" customWidth="1"/>
    <col min="7717" max="7717" width="10.140625" customWidth="1"/>
    <col min="7718" max="7718" width="11.85546875" customWidth="1"/>
    <col min="7719" max="7719" width="10.42578125" customWidth="1"/>
    <col min="7720" max="7720" width="10.7109375" customWidth="1"/>
    <col min="7721" max="7721" width="11" customWidth="1"/>
    <col min="7722" max="7722" width="9.85546875" customWidth="1"/>
    <col min="7723" max="7723" width="12.85546875" customWidth="1"/>
    <col min="7724" max="7724" width="13" customWidth="1"/>
    <col min="7725" max="7725" width="15" customWidth="1"/>
    <col min="7726" max="7726" width="11.42578125" customWidth="1"/>
    <col min="7727" max="7727" width="12" customWidth="1"/>
    <col min="7728" max="7728" width="11.42578125" customWidth="1"/>
    <col min="7729" max="7729" width="13.28515625" customWidth="1"/>
    <col min="7730" max="7730" width="13.140625" customWidth="1"/>
    <col min="7731" max="7731" width="13" customWidth="1"/>
    <col min="7732" max="7732" width="14.7109375" customWidth="1"/>
    <col min="7733" max="7735" width="9.140625" customWidth="1"/>
    <col min="7736" max="7736" width="10.5703125" customWidth="1"/>
    <col min="7737" max="7738" width="9.42578125" customWidth="1"/>
    <col min="7739" max="7739" width="9.28515625" customWidth="1"/>
    <col min="7740" max="7740" width="9" customWidth="1"/>
    <col min="7741" max="7741" width="8.7109375" customWidth="1"/>
    <col min="7742" max="7742" width="9.42578125" customWidth="1"/>
    <col min="7743" max="7743" width="7.42578125" customWidth="1"/>
    <col min="7744" max="7744" width="8.28515625" customWidth="1"/>
    <col min="7745" max="7745" width="8" customWidth="1"/>
    <col min="7746" max="7746" width="11.42578125" customWidth="1"/>
    <col min="7747" max="7747" width="7.42578125" customWidth="1"/>
    <col min="7748" max="7748" width="12.140625" customWidth="1"/>
    <col min="7749" max="7749" width="9.7109375" customWidth="1"/>
    <col min="7750" max="7750" width="13.140625" customWidth="1"/>
    <col min="7751" max="7751" width="7.42578125" customWidth="1"/>
    <col min="7752" max="7752" width="20.7109375" customWidth="1"/>
    <col min="7753" max="7753" width="0.42578125" customWidth="1"/>
    <col min="7754" max="7754" width="13.28515625" customWidth="1"/>
    <col min="7755" max="7755" width="7.28515625" customWidth="1"/>
    <col min="7756" max="7756" width="13.140625" customWidth="1"/>
    <col min="7953" max="7953" width="5.5703125" customWidth="1"/>
    <col min="7954" max="7954" width="29.42578125" customWidth="1"/>
    <col min="7955" max="7965" width="0" hidden="1" customWidth="1"/>
    <col min="7966" max="7966" width="14" customWidth="1"/>
    <col min="7967" max="7967" width="12.85546875" customWidth="1"/>
    <col min="7968" max="7968" width="13.85546875" customWidth="1"/>
    <col min="7969" max="7969" width="15" customWidth="1"/>
    <col min="7970" max="7970" width="12.85546875" customWidth="1"/>
    <col min="7971" max="7971" width="11.7109375" customWidth="1"/>
    <col min="7972" max="7972" width="13.85546875" customWidth="1"/>
    <col min="7973" max="7973" width="10.140625" customWidth="1"/>
    <col min="7974" max="7974" width="11.85546875" customWidth="1"/>
    <col min="7975" max="7975" width="10.42578125" customWidth="1"/>
    <col min="7976" max="7976" width="10.7109375" customWidth="1"/>
    <col min="7977" max="7977" width="11" customWidth="1"/>
    <col min="7978" max="7978" width="9.85546875" customWidth="1"/>
    <col min="7979" max="7979" width="12.85546875" customWidth="1"/>
    <col min="7980" max="7980" width="13" customWidth="1"/>
    <col min="7981" max="7981" width="15" customWidth="1"/>
    <col min="7982" max="7982" width="11.42578125" customWidth="1"/>
    <col min="7983" max="7983" width="12" customWidth="1"/>
    <col min="7984" max="7984" width="11.42578125" customWidth="1"/>
    <col min="7985" max="7985" width="13.28515625" customWidth="1"/>
    <col min="7986" max="7986" width="13.140625" customWidth="1"/>
    <col min="7987" max="7987" width="13" customWidth="1"/>
    <col min="7988" max="7988" width="14.7109375" customWidth="1"/>
    <col min="7989" max="7991" width="9.140625" customWidth="1"/>
    <col min="7992" max="7992" width="10.5703125" customWidth="1"/>
    <col min="7993" max="7994" width="9.42578125" customWidth="1"/>
    <col min="7995" max="7995" width="9.28515625" customWidth="1"/>
    <col min="7996" max="7996" width="9" customWidth="1"/>
    <col min="7997" max="7997" width="8.7109375" customWidth="1"/>
    <col min="7998" max="7998" width="9.42578125" customWidth="1"/>
    <col min="7999" max="7999" width="7.42578125" customWidth="1"/>
    <col min="8000" max="8000" width="8.28515625" customWidth="1"/>
    <col min="8001" max="8001" width="8" customWidth="1"/>
    <col min="8002" max="8002" width="11.42578125" customWidth="1"/>
    <col min="8003" max="8003" width="7.42578125" customWidth="1"/>
    <col min="8004" max="8004" width="12.140625" customWidth="1"/>
    <col min="8005" max="8005" width="9.7109375" customWidth="1"/>
    <col min="8006" max="8006" width="13.140625" customWidth="1"/>
    <col min="8007" max="8007" width="7.42578125" customWidth="1"/>
    <col min="8008" max="8008" width="20.7109375" customWidth="1"/>
    <col min="8009" max="8009" width="0.42578125" customWidth="1"/>
    <col min="8010" max="8010" width="13.28515625" customWidth="1"/>
    <col min="8011" max="8011" width="7.28515625" customWidth="1"/>
    <col min="8012" max="8012" width="13.140625" customWidth="1"/>
    <col min="8209" max="8209" width="5.5703125" customWidth="1"/>
    <col min="8210" max="8210" width="29.42578125" customWidth="1"/>
    <col min="8211" max="8221" width="0" hidden="1" customWidth="1"/>
    <col min="8222" max="8222" width="14" customWidth="1"/>
    <col min="8223" max="8223" width="12.85546875" customWidth="1"/>
    <col min="8224" max="8224" width="13.85546875" customWidth="1"/>
    <col min="8225" max="8225" width="15" customWidth="1"/>
    <col min="8226" max="8226" width="12.85546875" customWidth="1"/>
    <col min="8227" max="8227" width="11.7109375" customWidth="1"/>
    <col min="8228" max="8228" width="13.85546875" customWidth="1"/>
    <col min="8229" max="8229" width="10.140625" customWidth="1"/>
    <col min="8230" max="8230" width="11.85546875" customWidth="1"/>
    <col min="8231" max="8231" width="10.42578125" customWidth="1"/>
    <col min="8232" max="8232" width="10.7109375" customWidth="1"/>
    <col min="8233" max="8233" width="11" customWidth="1"/>
    <col min="8234" max="8234" width="9.85546875" customWidth="1"/>
    <col min="8235" max="8235" width="12.85546875" customWidth="1"/>
    <col min="8236" max="8236" width="13" customWidth="1"/>
    <col min="8237" max="8237" width="15" customWidth="1"/>
    <col min="8238" max="8238" width="11.42578125" customWidth="1"/>
    <col min="8239" max="8239" width="12" customWidth="1"/>
    <col min="8240" max="8240" width="11.42578125" customWidth="1"/>
    <col min="8241" max="8241" width="13.28515625" customWidth="1"/>
    <col min="8242" max="8242" width="13.140625" customWidth="1"/>
    <col min="8243" max="8243" width="13" customWidth="1"/>
    <col min="8244" max="8244" width="14.7109375" customWidth="1"/>
    <col min="8245" max="8247" width="9.140625" customWidth="1"/>
    <col min="8248" max="8248" width="10.5703125" customWidth="1"/>
    <col min="8249" max="8250" width="9.42578125" customWidth="1"/>
    <col min="8251" max="8251" width="9.28515625" customWidth="1"/>
    <col min="8252" max="8252" width="9" customWidth="1"/>
    <col min="8253" max="8253" width="8.7109375" customWidth="1"/>
    <col min="8254" max="8254" width="9.42578125" customWidth="1"/>
    <col min="8255" max="8255" width="7.42578125" customWidth="1"/>
    <col min="8256" max="8256" width="8.28515625" customWidth="1"/>
    <col min="8257" max="8257" width="8" customWidth="1"/>
    <col min="8258" max="8258" width="11.42578125" customWidth="1"/>
    <col min="8259" max="8259" width="7.42578125" customWidth="1"/>
    <col min="8260" max="8260" width="12.140625" customWidth="1"/>
    <col min="8261" max="8261" width="9.7109375" customWidth="1"/>
    <col min="8262" max="8262" width="13.140625" customWidth="1"/>
    <col min="8263" max="8263" width="7.42578125" customWidth="1"/>
    <col min="8264" max="8264" width="20.7109375" customWidth="1"/>
    <col min="8265" max="8265" width="0.42578125" customWidth="1"/>
    <col min="8266" max="8266" width="13.28515625" customWidth="1"/>
    <col min="8267" max="8267" width="7.28515625" customWidth="1"/>
    <col min="8268" max="8268" width="13.140625" customWidth="1"/>
    <col min="8465" max="8465" width="5.5703125" customWidth="1"/>
    <col min="8466" max="8466" width="29.42578125" customWidth="1"/>
    <col min="8467" max="8477" width="0" hidden="1" customWidth="1"/>
    <col min="8478" max="8478" width="14" customWidth="1"/>
    <col min="8479" max="8479" width="12.85546875" customWidth="1"/>
    <col min="8480" max="8480" width="13.85546875" customWidth="1"/>
    <col min="8481" max="8481" width="15" customWidth="1"/>
    <col min="8482" max="8482" width="12.85546875" customWidth="1"/>
    <col min="8483" max="8483" width="11.7109375" customWidth="1"/>
    <col min="8484" max="8484" width="13.85546875" customWidth="1"/>
    <col min="8485" max="8485" width="10.140625" customWidth="1"/>
    <col min="8486" max="8486" width="11.85546875" customWidth="1"/>
    <col min="8487" max="8487" width="10.42578125" customWidth="1"/>
    <col min="8488" max="8488" width="10.7109375" customWidth="1"/>
    <col min="8489" max="8489" width="11" customWidth="1"/>
    <col min="8490" max="8490" width="9.85546875" customWidth="1"/>
    <col min="8491" max="8491" width="12.85546875" customWidth="1"/>
    <col min="8492" max="8492" width="13" customWidth="1"/>
    <col min="8493" max="8493" width="15" customWidth="1"/>
    <col min="8494" max="8494" width="11.42578125" customWidth="1"/>
    <col min="8495" max="8495" width="12" customWidth="1"/>
    <col min="8496" max="8496" width="11.42578125" customWidth="1"/>
    <col min="8497" max="8497" width="13.28515625" customWidth="1"/>
    <col min="8498" max="8498" width="13.140625" customWidth="1"/>
    <col min="8499" max="8499" width="13" customWidth="1"/>
    <col min="8500" max="8500" width="14.7109375" customWidth="1"/>
    <col min="8501" max="8503" width="9.140625" customWidth="1"/>
    <col min="8504" max="8504" width="10.5703125" customWidth="1"/>
    <col min="8505" max="8506" width="9.42578125" customWidth="1"/>
    <col min="8507" max="8507" width="9.28515625" customWidth="1"/>
    <col min="8508" max="8508" width="9" customWidth="1"/>
    <col min="8509" max="8509" width="8.7109375" customWidth="1"/>
    <col min="8510" max="8510" width="9.42578125" customWidth="1"/>
    <col min="8511" max="8511" width="7.42578125" customWidth="1"/>
    <col min="8512" max="8512" width="8.28515625" customWidth="1"/>
    <col min="8513" max="8513" width="8" customWidth="1"/>
    <col min="8514" max="8514" width="11.42578125" customWidth="1"/>
    <col min="8515" max="8515" width="7.42578125" customWidth="1"/>
    <col min="8516" max="8516" width="12.140625" customWidth="1"/>
    <col min="8517" max="8517" width="9.7109375" customWidth="1"/>
    <col min="8518" max="8518" width="13.140625" customWidth="1"/>
    <col min="8519" max="8519" width="7.42578125" customWidth="1"/>
    <col min="8520" max="8520" width="20.7109375" customWidth="1"/>
    <col min="8521" max="8521" width="0.42578125" customWidth="1"/>
    <col min="8522" max="8522" width="13.28515625" customWidth="1"/>
    <col min="8523" max="8523" width="7.28515625" customWidth="1"/>
    <col min="8524" max="8524" width="13.140625" customWidth="1"/>
    <col min="8721" max="8721" width="5.5703125" customWidth="1"/>
    <col min="8722" max="8722" width="29.42578125" customWidth="1"/>
    <col min="8723" max="8733" width="0" hidden="1" customWidth="1"/>
    <col min="8734" max="8734" width="14" customWidth="1"/>
    <col min="8735" max="8735" width="12.85546875" customWidth="1"/>
    <col min="8736" max="8736" width="13.85546875" customWidth="1"/>
    <col min="8737" max="8737" width="15" customWidth="1"/>
    <col min="8738" max="8738" width="12.85546875" customWidth="1"/>
    <col min="8739" max="8739" width="11.7109375" customWidth="1"/>
    <col min="8740" max="8740" width="13.85546875" customWidth="1"/>
    <col min="8741" max="8741" width="10.140625" customWidth="1"/>
    <col min="8742" max="8742" width="11.85546875" customWidth="1"/>
    <col min="8743" max="8743" width="10.42578125" customWidth="1"/>
    <col min="8744" max="8744" width="10.7109375" customWidth="1"/>
    <col min="8745" max="8745" width="11" customWidth="1"/>
    <col min="8746" max="8746" width="9.85546875" customWidth="1"/>
    <col min="8747" max="8747" width="12.85546875" customWidth="1"/>
    <col min="8748" max="8748" width="13" customWidth="1"/>
    <col min="8749" max="8749" width="15" customWidth="1"/>
    <col min="8750" max="8750" width="11.42578125" customWidth="1"/>
    <col min="8751" max="8751" width="12" customWidth="1"/>
    <col min="8752" max="8752" width="11.42578125" customWidth="1"/>
    <col min="8753" max="8753" width="13.28515625" customWidth="1"/>
    <col min="8754" max="8754" width="13.140625" customWidth="1"/>
    <col min="8755" max="8755" width="13" customWidth="1"/>
    <col min="8756" max="8756" width="14.7109375" customWidth="1"/>
    <col min="8757" max="8759" width="9.140625" customWidth="1"/>
    <col min="8760" max="8760" width="10.5703125" customWidth="1"/>
    <col min="8761" max="8762" width="9.42578125" customWidth="1"/>
    <col min="8763" max="8763" width="9.28515625" customWidth="1"/>
    <col min="8764" max="8764" width="9" customWidth="1"/>
    <col min="8765" max="8765" width="8.7109375" customWidth="1"/>
    <col min="8766" max="8766" width="9.42578125" customWidth="1"/>
    <col min="8767" max="8767" width="7.42578125" customWidth="1"/>
    <col min="8768" max="8768" width="8.28515625" customWidth="1"/>
    <col min="8769" max="8769" width="8" customWidth="1"/>
    <col min="8770" max="8770" width="11.42578125" customWidth="1"/>
    <col min="8771" max="8771" width="7.42578125" customWidth="1"/>
    <col min="8772" max="8772" width="12.140625" customWidth="1"/>
    <col min="8773" max="8773" width="9.7109375" customWidth="1"/>
    <col min="8774" max="8774" width="13.140625" customWidth="1"/>
    <col min="8775" max="8775" width="7.42578125" customWidth="1"/>
    <col min="8776" max="8776" width="20.7109375" customWidth="1"/>
    <col min="8777" max="8777" width="0.42578125" customWidth="1"/>
    <col min="8778" max="8778" width="13.28515625" customWidth="1"/>
    <col min="8779" max="8779" width="7.28515625" customWidth="1"/>
    <col min="8780" max="8780" width="13.140625" customWidth="1"/>
    <col min="8977" max="8977" width="5.5703125" customWidth="1"/>
    <col min="8978" max="8978" width="29.42578125" customWidth="1"/>
    <col min="8979" max="8989" width="0" hidden="1" customWidth="1"/>
    <col min="8990" max="8990" width="14" customWidth="1"/>
    <col min="8991" max="8991" width="12.85546875" customWidth="1"/>
    <col min="8992" max="8992" width="13.85546875" customWidth="1"/>
    <col min="8993" max="8993" width="15" customWidth="1"/>
    <col min="8994" max="8994" width="12.85546875" customWidth="1"/>
    <col min="8995" max="8995" width="11.7109375" customWidth="1"/>
    <col min="8996" max="8996" width="13.85546875" customWidth="1"/>
    <col min="8997" max="8997" width="10.140625" customWidth="1"/>
    <col min="8998" max="8998" width="11.85546875" customWidth="1"/>
    <col min="8999" max="8999" width="10.42578125" customWidth="1"/>
    <col min="9000" max="9000" width="10.7109375" customWidth="1"/>
    <col min="9001" max="9001" width="11" customWidth="1"/>
    <col min="9002" max="9002" width="9.85546875" customWidth="1"/>
    <col min="9003" max="9003" width="12.85546875" customWidth="1"/>
    <col min="9004" max="9004" width="13" customWidth="1"/>
    <col min="9005" max="9005" width="15" customWidth="1"/>
    <col min="9006" max="9006" width="11.42578125" customWidth="1"/>
    <col min="9007" max="9007" width="12" customWidth="1"/>
    <col min="9008" max="9008" width="11.42578125" customWidth="1"/>
    <col min="9009" max="9009" width="13.28515625" customWidth="1"/>
    <col min="9010" max="9010" width="13.140625" customWidth="1"/>
    <col min="9011" max="9011" width="13" customWidth="1"/>
    <col min="9012" max="9012" width="14.7109375" customWidth="1"/>
    <col min="9013" max="9015" width="9.140625" customWidth="1"/>
    <col min="9016" max="9016" width="10.5703125" customWidth="1"/>
    <col min="9017" max="9018" width="9.42578125" customWidth="1"/>
    <col min="9019" max="9019" width="9.28515625" customWidth="1"/>
    <col min="9020" max="9020" width="9" customWidth="1"/>
    <col min="9021" max="9021" width="8.7109375" customWidth="1"/>
    <col min="9022" max="9022" width="9.42578125" customWidth="1"/>
    <col min="9023" max="9023" width="7.42578125" customWidth="1"/>
    <col min="9024" max="9024" width="8.28515625" customWidth="1"/>
    <col min="9025" max="9025" width="8" customWidth="1"/>
    <col min="9026" max="9026" width="11.42578125" customWidth="1"/>
    <col min="9027" max="9027" width="7.42578125" customWidth="1"/>
    <col min="9028" max="9028" width="12.140625" customWidth="1"/>
    <col min="9029" max="9029" width="9.7109375" customWidth="1"/>
    <col min="9030" max="9030" width="13.140625" customWidth="1"/>
    <col min="9031" max="9031" width="7.42578125" customWidth="1"/>
    <col min="9032" max="9032" width="20.7109375" customWidth="1"/>
    <col min="9033" max="9033" width="0.42578125" customWidth="1"/>
    <col min="9034" max="9034" width="13.28515625" customWidth="1"/>
    <col min="9035" max="9035" width="7.28515625" customWidth="1"/>
    <col min="9036" max="9036" width="13.140625" customWidth="1"/>
    <col min="9233" max="9233" width="5.5703125" customWidth="1"/>
    <col min="9234" max="9234" width="29.42578125" customWidth="1"/>
    <col min="9235" max="9245" width="0" hidden="1" customWidth="1"/>
    <col min="9246" max="9246" width="14" customWidth="1"/>
    <col min="9247" max="9247" width="12.85546875" customWidth="1"/>
    <col min="9248" max="9248" width="13.85546875" customWidth="1"/>
    <col min="9249" max="9249" width="15" customWidth="1"/>
    <col min="9250" max="9250" width="12.85546875" customWidth="1"/>
    <col min="9251" max="9251" width="11.7109375" customWidth="1"/>
    <col min="9252" max="9252" width="13.85546875" customWidth="1"/>
    <col min="9253" max="9253" width="10.140625" customWidth="1"/>
    <col min="9254" max="9254" width="11.85546875" customWidth="1"/>
    <col min="9255" max="9255" width="10.42578125" customWidth="1"/>
    <col min="9256" max="9256" width="10.7109375" customWidth="1"/>
    <col min="9257" max="9257" width="11" customWidth="1"/>
    <col min="9258" max="9258" width="9.85546875" customWidth="1"/>
    <col min="9259" max="9259" width="12.85546875" customWidth="1"/>
    <col min="9260" max="9260" width="13" customWidth="1"/>
    <col min="9261" max="9261" width="15" customWidth="1"/>
    <col min="9262" max="9262" width="11.42578125" customWidth="1"/>
    <col min="9263" max="9263" width="12" customWidth="1"/>
    <col min="9264" max="9264" width="11.42578125" customWidth="1"/>
    <col min="9265" max="9265" width="13.28515625" customWidth="1"/>
    <col min="9266" max="9266" width="13.140625" customWidth="1"/>
    <col min="9267" max="9267" width="13" customWidth="1"/>
    <col min="9268" max="9268" width="14.7109375" customWidth="1"/>
    <col min="9269" max="9271" width="9.140625" customWidth="1"/>
    <col min="9272" max="9272" width="10.5703125" customWidth="1"/>
    <col min="9273" max="9274" width="9.42578125" customWidth="1"/>
    <col min="9275" max="9275" width="9.28515625" customWidth="1"/>
    <col min="9276" max="9276" width="9" customWidth="1"/>
    <col min="9277" max="9277" width="8.7109375" customWidth="1"/>
    <col min="9278" max="9278" width="9.42578125" customWidth="1"/>
    <col min="9279" max="9279" width="7.42578125" customWidth="1"/>
    <col min="9280" max="9280" width="8.28515625" customWidth="1"/>
    <col min="9281" max="9281" width="8" customWidth="1"/>
    <col min="9282" max="9282" width="11.42578125" customWidth="1"/>
    <col min="9283" max="9283" width="7.42578125" customWidth="1"/>
    <col min="9284" max="9284" width="12.140625" customWidth="1"/>
    <col min="9285" max="9285" width="9.7109375" customWidth="1"/>
    <col min="9286" max="9286" width="13.140625" customWidth="1"/>
    <col min="9287" max="9287" width="7.42578125" customWidth="1"/>
    <col min="9288" max="9288" width="20.7109375" customWidth="1"/>
    <col min="9289" max="9289" width="0.42578125" customWidth="1"/>
    <col min="9290" max="9290" width="13.28515625" customWidth="1"/>
    <col min="9291" max="9291" width="7.28515625" customWidth="1"/>
    <col min="9292" max="9292" width="13.140625" customWidth="1"/>
    <col min="9489" max="9489" width="5.5703125" customWidth="1"/>
    <col min="9490" max="9490" width="29.42578125" customWidth="1"/>
    <col min="9491" max="9501" width="0" hidden="1" customWidth="1"/>
    <col min="9502" max="9502" width="14" customWidth="1"/>
    <col min="9503" max="9503" width="12.85546875" customWidth="1"/>
    <col min="9504" max="9504" width="13.85546875" customWidth="1"/>
    <col min="9505" max="9505" width="15" customWidth="1"/>
    <col min="9506" max="9506" width="12.85546875" customWidth="1"/>
    <col min="9507" max="9507" width="11.7109375" customWidth="1"/>
    <col min="9508" max="9508" width="13.85546875" customWidth="1"/>
    <col min="9509" max="9509" width="10.140625" customWidth="1"/>
    <col min="9510" max="9510" width="11.85546875" customWidth="1"/>
    <col min="9511" max="9511" width="10.42578125" customWidth="1"/>
    <col min="9512" max="9512" width="10.7109375" customWidth="1"/>
    <col min="9513" max="9513" width="11" customWidth="1"/>
    <col min="9514" max="9514" width="9.85546875" customWidth="1"/>
    <col min="9515" max="9515" width="12.85546875" customWidth="1"/>
    <col min="9516" max="9516" width="13" customWidth="1"/>
    <col min="9517" max="9517" width="15" customWidth="1"/>
    <col min="9518" max="9518" width="11.42578125" customWidth="1"/>
    <col min="9519" max="9519" width="12" customWidth="1"/>
    <col min="9520" max="9520" width="11.42578125" customWidth="1"/>
    <col min="9521" max="9521" width="13.28515625" customWidth="1"/>
    <col min="9522" max="9522" width="13.140625" customWidth="1"/>
    <col min="9523" max="9523" width="13" customWidth="1"/>
    <col min="9524" max="9524" width="14.7109375" customWidth="1"/>
    <col min="9525" max="9527" width="9.140625" customWidth="1"/>
    <col min="9528" max="9528" width="10.5703125" customWidth="1"/>
    <col min="9529" max="9530" width="9.42578125" customWidth="1"/>
    <col min="9531" max="9531" width="9.28515625" customWidth="1"/>
    <col min="9532" max="9532" width="9" customWidth="1"/>
    <col min="9533" max="9533" width="8.7109375" customWidth="1"/>
    <col min="9534" max="9534" width="9.42578125" customWidth="1"/>
    <col min="9535" max="9535" width="7.42578125" customWidth="1"/>
    <col min="9536" max="9536" width="8.28515625" customWidth="1"/>
    <col min="9537" max="9537" width="8" customWidth="1"/>
    <col min="9538" max="9538" width="11.42578125" customWidth="1"/>
    <col min="9539" max="9539" width="7.42578125" customWidth="1"/>
    <col min="9540" max="9540" width="12.140625" customWidth="1"/>
    <col min="9541" max="9541" width="9.7109375" customWidth="1"/>
    <col min="9542" max="9542" width="13.140625" customWidth="1"/>
    <col min="9543" max="9543" width="7.42578125" customWidth="1"/>
    <col min="9544" max="9544" width="20.7109375" customWidth="1"/>
    <col min="9545" max="9545" width="0.42578125" customWidth="1"/>
    <col min="9546" max="9546" width="13.28515625" customWidth="1"/>
    <col min="9547" max="9547" width="7.28515625" customWidth="1"/>
    <col min="9548" max="9548" width="13.140625" customWidth="1"/>
    <col min="9745" max="9745" width="5.5703125" customWidth="1"/>
    <col min="9746" max="9746" width="29.42578125" customWidth="1"/>
    <col min="9747" max="9757" width="0" hidden="1" customWidth="1"/>
    <col min="9758" max="9758" width="14" customWidth="1"/>
    <col min="9759" max="9759" width="12.85546875" customWidth="1"/>
    <col min="9760" max="9760" width="13.85546875" customWidth="1"/>
    <col min="9761" max="9761" width="15" customWidth="1"/>
    <col min="9762" max="9762" width="12.85546875" customWidth="1"/>
    <col min="9763" max="9763" width="11.7109375" customWidth="1"/>
    <col min="9764" max="9764" width="13.85546875" customWidth="1"/>
    <col min="9765" max="9765" width="10.140625" customWidth="1"/>
    <col min="9766" max="9766" width="11.85546875" customWidth="1"/>
    <col min="9767" max="9767" width="10.42578125" customWidth="1"/>
    <col min="9768" max="9768" width="10.7109375" customWidth="1"/>
    <col min="9769" max="9769" width="11" customWidth="1"/>
    <col min="9770" max="9770" width="9.85546875" customWidth="1"/>
    <col min="9771" max="9771" width="12.85546875" customWidth="1"/>
    <col min="9772" max="9772" width="13" customWidth="1"/>
    <col min="9773" max="9773" width="15" customWidth="1"/>
    <col min="9774" max="9774" width="11.42578125" customWidth="1"/>
    <col min="9775" max="9775" width="12" customWidth="1"/>
    <col min="9776" max="9776" width="11.42578125" customWidth="1"/>
    <col min="9777" max="9777" width="13.28515625" customWidth="1"/>
    <col min="9778" max="9778" width="13.140625" customWidth="1"/>
    <col min="9779" max="9779" width="13" customWidth="1"/>
    <col min="9780" max="9780" width="14.7109375" customWidth="1"/>
    <col min="9781" max="9783" width="9.140625" customWidth="1"/>
    <col min="9784" max="9784" width="10.5703125" customWidth="1"/>
    <col min="9785" max="9786" width="9.42578125" customWidth="1"/>
    <col min="9787" max="9787" width="9.28515625" customWidth="1"/>
    <col min="9788" max="9788" width="9" customWidth="1"/>
    <col min="9789" max="9789" width="8.7109375" customWidth="1"/>
    <col min="9790" max="9790" width="9.42578125" customWidth="1"/>
    <col min="9791" max="9791" width="7.42578125" customWidth="1"/>
    <col min="9792" max="9792" width="8.28515625" customWidth="1"/>
    <col min="9793" max="9793" width="8" customWidth="1"/>
    <col min="9794" max="9794" width="11.42578125" customWidth="1"/>
    <col min="9795" max="9795" width="7.42578125" customWidth="1"/>
    <col min="9796" max="9796" width="12.140625" customWidth="1"/>
    <col min="9797" max="9797" width="9.7109375" customWidth="1"/>
    <col min="9798" max="9798" width="13.140625" customWidth="1"/>
    <col min="9799" max="9799" width="7.42578125" customWidth="1"/>
    <col min="9800" max="9800" width="20.7109375" customWidth="1"/>
    <col min="9801" max="9801" width="0.42578125" customWidth="1"/>
    <col min="9802" max="9802" width="13.28515625" customWidth="1"/>
    <col min="9803" max="9803" width="7.28515625" customWidth="1"/>
    <col min="9804" max="9804" width="13.140625" customWidth="1"/>
    <col min="10001" max="10001" width="5.5703125" customWidth="1"/>
    <col min="10002" max="10002" width="29.42578125" customWidth="1"/>
    <col min="10003" max="10013" width="0" hidden="1" customWidth="1"/>
    <col min="10014" max="10014" width="14" customWidth="1"/>
    <col min="10015" max="10015" width="12.85546875" customWidth="1"/>
    <col min="10016" max="10016" width="13.85546875" customWidth="1"/>
    <col min="10017" max="10017" width="15" customWidth="1"/>
    <col min="10018" max="10018" width="12.85546875" customWidth="1"/>
    <col min="10019" max="10019" width="11.7109375" customWidth="1"/>
    <col min="10020" max="10020" width="13.85546875" customWidth="1"/>
    <col min="10021" max="10021" width="10.140625" customWidth="1"/>
    <col min="10022" max="10022" width="11.85546875" customWidth="1"/>
    <col min="10023" max="10023" width="10.42578125" customWidth="1"/>
    <col min="10024" max="10024" width="10.7109375" customWidth="1"/>
    <col min="10025" max="10025" width="11" customWidth="1"/>
    <col min="10026" max="10026" width="9.85546875" customWidth="1"/>
    <col min="10027" max="10027" width="12.85546875" customWidth="1"/>
    <col min="10028" max="10028" width="13" customWidth="1"/>
    <col min="10029" max="10029" width="15" customWidth="1"/>
    <col min="10030" max="10030" width="11.42578125" customWidth="1"/>
    <col min="10031" max="10031" width="12" customWidth="1"/>
    <col min="10032" max="10032" width="11.42578125" customWidth="1"/>
    <col min="10033" max="10033" width="13.28515625" customWidth="1"/>
    <col min="10034" max="10034" width="13.140625" customWidth="1"/>
    <col min="10035" max="10035" width="13" customWidth="1"/>
    <col min="10036" max="10036" width="14.7109375" customWidth="1"/>
    <col min="10037" max="10039" width="9.140625" customWidth="1"/>
    <col min="10040" max="10040" width="10.5703125" customWidth="1"/>
    <col min="10041" max="10042" width="9.42578125" customWidth="1"/>
    <col min="10043" max="10043" width="9.28515625" customWidth="1"/>
    <col min="10044" max="10044" width="9" customWidth="1"/>
    <col min="10045" max="10045" width="8.7109375" customWidth="1"/>
    <col min="10046" max="10046" width="9.42578125" customWidth="1"/>
    <col min="10047" max="10047" width="7.42578125" customWidth="1"/>
    <col min="10048" max="10048" width="8.28515625" customWidth="1"/>
    <col min="10049" max="10049" width="8" customWidth="1"/>
    <col min="10050" max="10050" width="11.42578125" customWidth="1"/>
    <col min="10051" max="10051" width="7.42578125" customWidth="1"/>
    <col min="10052" max="10052" width="12.140625" customWidth="1"/>
    <col min="10053" max="10053" width="9.7109375" customWidth="1"/>
    <col min="10054" max="10054" width="13.140625" customWidth="1"/>
    <col min="10055" max="10055" width="7.42578125" customWidth="1"/>
    <col min="10056" max="10056" width="20.7109375" customWidth="1"/>
    <col min="10057" max="10057" width="0.42578125" customWidth="1"/>
    <col min="10058" max="10058" width="13.28515625" customWidth="1"/>
    <col min="10059" max="10059" width="7.28515625" customWidth="1"/>
    <col min="10060" max="10060" width="13.140625" customWidth="1"/>
    <col min="10257" max="10257" width="5.5703125" customWidth="1"/>
    <col min="10258" max="10258" width="29.42578125" customWidth="1"/>
    <col min="10259" max="10269" width="0" hidden="1" customWidth="1"/>
    <col min="10270" max="10270" width="14" customWidth="1"/>
    <col min="10271" max="10271" width="12.85546875" customWidth="1"/>
    <col min="10272" max="10272" width="13.85546875" customWidth="1"/>
    <col min="10273" max="10273" width="15" customWidth="1"/>
    <col min="10274" max="10274" width="12.85546875" customWidth="1"/>
    <col min="10275" max="10275" width="11.7109375" customWidth="1"/>
    <col min="10276" max="10276" width="13.85546875" customWidth="1"/>
    <col min="10277" max="10277" width="10.140625" customWidth="1"/>
    <col min="10278" max="10278" width="11.85546875" customWidth="1"/>
    <col min="10279" max="10279" width="10.42578125" customWidth="1"/>
    <col min="10280" max="10280" width="10.7109375" customWidth="1"/>
    <col min="10281" max="10281" width="11" customWidth="1"/>
    <col min="10282" max="10282" width="9.85546875" customWidth="1"/>
    <col min="10283" max="10283" width="12.85546875" customWidth="1"/>
    <col min="10284" max="10284" width="13" customWidth="1"/>
    <col min="10285" max="10285" width="15" customWidth="1"/>
    <col min="10286" max="10286" width="11.42578125" customWidth="1"/>
    <col min="10287" max="10287" width="12" customWidth="1"/>
    <col min="10288" max="10288" width="11.42578125" customWidth="1"/>
    <col min="10289" max="10289" width="13.28515625" customWidth="1"/>
    <col min="10290" max="10290" width="13.140625" customWidth="1"/>
    <col min="10291" max="10291" width="13" customWidth="1"/>
    <col min="10292" max="10292" width="14.7109375" customWidth="1"/>
    <col min="10293" max="10295" width="9.140625" customWidth="1"/>
    <col min="10296" max="10296" width="10.5703125" customWidth="1"/>
    <col min="10297" max="10298" width="9.42578125" customWidth="1"/>
    <col min="10299" max="10299" width="9.28515625" customWidth="1"/>
    <col min="10300" max="10300" width="9" customWidth="1"/>
    <col min="10301" max="10301" width="8.7109375" customWidth="1"/>
    <col min="10302" max="10302" width="9.42578125" customWidth="1"/>
    <col min="10303" max="10303" width="7.42578125" customWidth="1"/>
    <col min="10304" max="10304" width="8.28515625" customWidth="1"/>
    <col min="10305" max="10305" width="8" customWidth="1"/>
    <col min="10306" max="10306" width="11.42578125" customWidth="1"/>
    <col min="10307" max="10307" width="7.42578125" customWidth="1"/>
    <col min="10308" max="10308" width="12.140625" customWidth="1"/>
    <col min="10309" max="10309" width="9.7109375" customWidth="1"/>
    <col min="10310" max="10310" width="13.140625" customWidth="1"/>
    <col min="10311" max="10311" width="7.42578125" customWidth="1"/>
    <col min="10312" max="10312" width="20.7109375" customWidth="1"/>
    <col min="10313" max="10313" width="0.42578125" customWidth="1"/>
    <col min="10314" max="10314" width="13.28515625" customWidth="1"/>
    <col min="10315" max="10315" width="7.28515625" customWidth="1"/>
    <col min="10316" max="10316" width="13.140625" customWidth="1"/>
    <col min="10513" max="10513" width="5.5703125" customWidth="1"/>
    <col min="10514" max="10514" width="29.42578125" customWidth="1"/>
    <col min="10515" max="10525" width="0" hidden="1" customWidth="1"/>
    <col min="10526" max="10526" width="14" customWidth="1"/>
    <col min="10527" max="10527" width="12.85546875" customWidth="1"/>
    <col min="10528" max="10528" width="13.85546875" customWidth="1"/>
    <col min="10529" max="10529" width="15" customWidth="1"/>
    <col min="10530" max="10530" width="12.85546875" customWidth="1"/>
    <col min="10531" max="10531" width="11.7109375" customWidth="1"/>
    <col min="10532" max="10532" width="13.85546875" customWidth="1"/>
    <col min="10533" max="10533" width="10.140625" customWidth="1"/>
    <col min="10534" max="10534" width="11.85546875" customWidth="1"/>
    <col min="10535" max="10535" width="10.42578125" customWidth="1"/>
    <col min="10536" max="10536" width="10.7109375" customWidth="1"/>
    <col min="10537" max="10537" width="11" customWidth="1"/>
    <col min="10538" max="10538" width="9.85546875" customWidth="1"/>
    <col min="10539" max="10539" width="12.85546875" customWidth="1"/>
    <col min="10540" max="10540" width="13" customWidth="1"/>
    <col min="10541" max="10541" width="15" customWidth="1"/>
    <col min="10542" max="10542" width="11.42578125" customWidth="1"/>
    <col min="10543" max="10543" width="12" customWidth="1"/>
    <col min="10544" max="10544" width="11.42578125" customWidth="1"/>
    <col min="10545" max="10545" width="13.28515625" customWidth="1"/>
    <col min="10546" max="10546" width="13.140625" customWidth="1"/>
    <col min="10547" max="10547" width="13" customWidth="1"/>
    <col min="10548" max="10548" width="14.7109375" customWidth="1"/>
    <col min="10549" max="10551" width="9.140625" customWidth="1"/>
    <col min="10552" max="10552" width="10.5703125" customWidth="1"/>
    <col min="10553" max="10554" width="9.42578125" customWidth="1"/>
    <col min="10555" max="10555" width="9.28515625" customWidth="1"/>
    <col min="10556" max="10556" width="9" customWidth="1"/>
    <col min="10557" max="10557" width="8.7109375" customWidth="1"/>
    <col min="10558" max="10558" width="9.42578125" customWidth="1"/>
    <col min="10559" max="10559" width="7.42578125" customWidth="1"/>
    <col min="10560" max="10560" width="8.28515625" customWidth="1"/>
    <col min="10561" max="10561" width="8" customWidth="1"/>
    <col min="10562" max="10562" width="11.42578125" customWidth="1"/>
    <col min="10563" max="10563" width="7.42578125" customWidth="1"/>
    <col min="10564" max="10564" width="12.140625" customWidth="1"/>
    <col min="10565" max="10565" width="9.7109375" customWidth="1"/>
    <col min="10566" max="10566" width="13.140625" customWidth="1"/>
    <col min="10567" max="10567" width="7.42578125" customWidth="1"/>
    <col min="10568" max="10568" width="20.7109375" customWidth="1"/>
    <col min="10569" max="10569" width="0.42578125" customWidth="1"/>
    <col min="10570" max="10570" width="13.28515625" customWidth="1"/>
    <col min="10571" max="10571" width="7.28515625" customWidth="1"/>
    <col min="10572" max="10572" width="13.140625" customWidth="1"/>
    <col min="10769" max="10769" width="5.5703125" customWidth="1"/>
    <col min="10770" max="10770" width="29.42578125" customWidth="1"/>
    <col min="10771" max="10781" width="0" hidden="1" customWidth="1"/>
    <col min="10782" max="10782" width="14" customWidth="1"/>
    <col min="10783" max="10783" width="12.85546875" customWidth="1"/>
    <col min="10784" max="10784" width="13.85546875" customWidth="1"/>
    <col min="10785" max="10785" width="15" customWidth="1"/>
    <col min="10786" max="10786" width="12.85546875" customWidth="1"/>
    <col min="10787" max="10787" width="11.7109375" customWidth="1"/>
    <col min="10788" max="10788" width="13.85546875" customWidth="1"/>
    <col min="10789" max="10789" width="10.140625" customWidth="1"/>
    <col min="10790" max="10790" width="11.85546875" customWidth="1"/>
    <col min="10791" max="10791" width="10.42578125" customWidth="1"/>
    <col min="10792" max="10792" width="10.7109375" customWidth="1"/>
    <col min="10793" max="10793" width="11" customWidth="1"/>
    <col min="10794" max="10794" width="9.85546875" customWidth="1"/>
    <col min="10795" max="10795" width="12.85546875" customWidth="1"/>
    <col min="10796" max="10796" width="13" customWidth="1"/>
    <col min="10797" max="10797" width="15" customWidth="1"/>
    <col min="10798" max="10798" width="11.42578125" customWidth="1"/>
    <col min="10799" max="10799" width="12" customWidth="1"/>
    <col min="10800" max="10800" width="11.42578125" customWidth="1"/>
    <col min="10801" max="10801" width="13.28515625" customWidth="1"/>
    <col min="10802" max="10802" width="13.140625" customWidth="1"/>
    <col min="10803" max="10803" width="13" customWidth="1"/>
    <col min="10804" max="10804" width="14.7109375" customWidth="1"/>
    <col min="10805" max="10807" width="9.140625" customWidth="1"/>
    <col min="10808" max="10808" width="10.5703125" customWidth="1"/>
    <col min="10809" max="10810" width="9.42578125" customWidth="1"/>
    <col min="10811" max="10811" width="9.28515625" customWidth="1"/>
    <col min="10812" max="10812" width="9" customWidth="1"/>
    <col min="10813" max="10813" width="8.7109375" customWidth="1"/>
    <col min="10814" max="10814" width="9.42578125" customWidth="1"/>
    <col min="10815" max="10815" width="7.42578125" customWidth="1"/>
    <col min="10816" max="10816" width="8.28515625" customWidth="1"/>
    <col min="10817" max="10817" width="8" customWidth="1"/>
    <col min="10818" max="10818" width="11.42578125" customWidth="1"/>
    <col min="10819" max="10819" width="7.42578125" customWidth="1"/>
    <col min="10820" max="10820" width="12.140625" customWidth="1"/>
    <col min="10821" max="10821" width="9.7109375" customWidth="1"/>
    <col min="10822" max="10822" width="13.140625" customWidth="1"/>
    <col min="10823" max="10823" width="7.42578125" customWidth="1"/>
    <col min="10824" max="10824" width="20.7109375" customWidth="1"/>
    <col min="10825" max="10825" width="0.42578125" customWidth="1"/>
    <col min="10826" max="10826" width="13.28515625" customWidth="1"/>
    <col min="10827" max="10827" width="7.28515625" customWidth="1"/>
    <col min="10828" max="10828" width="13.140625" customWidth="1"/>
    <col min="11025" max="11025" width="5.5703125" customWidth="1"/>
    <col min="11026" max="11026" width="29.42578125" customWidth="1"/>
    <col min="11027" max="11037" width="0" hidden="1" customWidth="1"/>
    <col min="11038" max="11038" width="14" customWidth="1"/>
    <col min="11039" max="11039" width="12.85546875" customWidth="1"/>
    <col min="11040" max="11040" width="13.85546875" customWidth="1"/>
    <col min="11041" max="11041" width="15" customWidth="1"/>
    <col min="11042" max="11042" width="12.85546875" customWidth="1"/>
    <col min="11043" max="11043" width="11.7109375" customWidth="1"/>
    <col min="11044" max="11044" width="13.85546875" customWidth="1"/>
    <col min="11045" max="11045" width="10.140625" customWidth="1"/>
    <col min="11046" max="11046" width="11.85546875" customWidth="1"/>
    <col min="11047" max="11047" width="10.42578125" customWidth="1"/>
    <col min="11048" max="11048" width="10.7109375" customWidth="1"/>
    <col min="11049" max="11049" width="11" customWidth="1"/>
    <col min="11050" max="11050" width="9.85546875" customWidth="1"/>
    <col min="11051" max="11051" width="12.85546875" customWidth="1"/>
    <col min="11052" max="11052" width="13" customWidth="1"/>
    <col min="11053" max="11053" width="15" customWidth="1"/>
    <col min="11054" max="11054" width="11.42578125" customWidth="1"/>
    <col min="11055" max="11055" width="12" customWidth="1"/>
    <col min="11056" max="11056" width="11.42578125" customWidth="1"/>
    <col min="11057" max="11057" width="13.28515625" customWidth="1"/>
    <col min="11058" max="11058" width="13.140625" customWidth="1"/>
    <col min="11059" max="11059" width="13" customWidth="1"/>
    <col min="11060" max="11060" width="14.7109375" customWidth="1"/>
    <col min="11061" max="11063" width="9.140625" customWidth="1"/>
    <col min="11064" max="11064" width="10.5703125" customWidth="1"/>
    <col min="11065" max="11066" width="9.42578125" customWidth="1"/>
    <col min="11067" max="11067" width="9.28515625" customWidth="1"/>
    <col min="11068" max="11068" width="9" customWidth="1"/>
    <col min="11069" max="11069" width="8.7109375" customWidth="1"/>
    <col min="11070" max="11070" width="9.42578125" customWidth="1"/>
    <col min="11071" max="11071" width="7.42578125" customWidth="1"/>
    <col min="11072" max="11072" width="8.28515625" customWidth="1"/>
    <col min="11073" max="11073" width="8" customWidth="1"/>
    <col min="11074" max="11074" width="11.42578125" customWidth="1"/>
    <col min="11075" max="11075" width="7.42578125" customWidth="1"/>
    <col min="11076" max="11076" width="12.140625" customWidth="1"/>
    <col min="11077" max="11077" width="9.7109375" customWidth="1"/>
    <col min="11078" max="11078" width="13.140625" customWidth="1"/>
    <col min="11079" max="11079" width="7.42578125" customWidth="1"/>
    <col min="11080" max="11080" width="20.7109375" customWidth="1"/>
    <col min="11081" max="11081" width="0.42578125" customWidth="1"/>
    <col min="11082" max="11082" width="13.28515625" customWidth="1"/>
    <col min="11083" max="11083" width="7.28515625" customWidth="1"/>
    <col min="11084" max="11084" width="13.140625" customWidth="1"/>
    <col min="11281" max="11281" width="5.5703125" customWidth="1"/>
    <col min="11282" max="11282" width="29.42578125" customWidth="1"/>
    <col min="11283" max="11293" width="0" hidden="1" customWidth="1"/>
    <col min="11294" max="11294" width="14" customWidth="1"/>
    <col min="11295" max="11295" width="12.85546875" customWidth="1"/>
    <col min="11296" max="11296" width="13.85546875" customWidth="1"/>
    <col min="11297" max="11297" width="15" customWidth="1"/>
    <col min="11298" max="11298" width="12.85546875" customWidth="1"/>
    <col min="11299" max="11299" width="11.7109375" customWidth="1"/>
    <col min="11300" max="11300" width="13.85546875" customWidth="1"/>
    <col min="11301" max="11301" width="10.140625" customWidth="1"/>
    <col min="11302" max="11302" width="11.85546875" customWidth="1"/>
    <col min="11303" max="11303" width="10.42578125" customWidth="1"/>
    <col min="11304" max="11304" width="10.7109375" customWidth="1"/>
    <col min="11305" max="11305" width="11" customWidth="1"/>
    <col min="11306" max="11306" width="9.85546875" customWidth="1"/>
    <col min="11307" max="11307" width="12.85546875" customWidth="1"/>
    <col min="11308" max="11308" width="13" customWidth="1"/>
    <col min="11309" max="11309" width="15" customWidth="1"/>
    <col min="11310" max="11310" width="11.42578125" customWidth="1"/>
    <col min="11311" max="11311" width="12" customWidth="1"/>
    <col min="11312" max="11312" width="11.42578125" customWidth="1"/>
    <col min="11313" max="11313" width="13.28515625" customWidth="1"/>
    <col min="11314" max="11314" width="13.140625" customWidth="1"/>
    <col min="11315" max="11315" width="13" customWidth="1"/>
    <col min="11316" max="11316" width="14.7109375" customWidth="1"/>
    <col min="11317" max="11319" width="9.140625" customWidth="1"/>
    <col min="11320" max="11320" width="10.5703125" customWidth="1"/>
    <col min="11321" max="11322" width="9.42578125" customWidth="1"/>
    <col min="11323" max="11323" width="9.28515625" customWidth="1"/>
    <col min="11324" max="11324" width="9" customWidth="1"/>
    <col min="11325" max="11325" width="8.7109375" customWidth="1"/>
    <col min="11326" max="11326" width="9.42578125" customWidth="1"/>
    <col min="11327" max="11327" width="7.42578125" customWidth="1"/>
    <col min="11328" max="11328" width="8.28515625" customWidth="1"/>
    <col min="11329" max="11329" width="8" customWidth="1"/>
    <col min="11330" max="11330" width="11.42578125" customWidth="1"/>
    <col min="11331" max="11331" width="7.42578125" customWidth="1"/>
    <col min="11332" max="11332" width="12.140625" customWidth="1"/>
    <col min="11333" max="11333" width="9.7109375" customWidth="1"/>
    <col min="11334" max="11334" width="13.140625" customWidth="1"/>
    <col min="11335" max="11335" width="7.42578125" customWidth="1"/>
    <col min="11336" max="11336" width="20.7109375" customWidth="1"/>
    <col min="11337" max="11337" width="0.42578125" customWidth="1"/>
    <col min="11338" max="11338" width="13.28515625" customWidth="1"/>
    <col min="11339" max="11339" width="7.28515625" customWidth="1"/>
    <col min="11340" max="11340" width="13.140625" customWidth="1"/>
    <col min="11537" max="11537" width="5.5703125" customWidth="1"/>
    <col min="11538" max="11538" width="29.42578125" customWidth="1"/>
    <col min="11539" max="11549" width="0" hidden="1" customWidth="1"/>
    <col min="11550" max="11550" width="14" customWidth="1"/>
    <col min="11551" max="11551" width="12.85546875" customWidth="1"/>
    <col min="11552" max="11552" width="13.85546875" customWidth="1"/>
    <col min="11553" max="11553" width="15" customWidth="1"/>
    <col min="11554" max="11554" width="12.85546875" customWidth="1"/>
    <col min="11555" max="11555" width="11.7109375" customWidth="1"/>
    <col min="11556" max="11556" width="13.85546875" customWidth="1"/>
    <col min="11557" max="11557" width="10.140625" customWidth="1"/>
    <col min="11558" max="11558" width="11.85546875" customWidth="1"/>
    <col min="11559" max="11559" width="10.42578125" customWidth="1"/>
    <col min="11560" max="11560" width="10.7109375" customWidth="1"/>
    <col min="11561" max="11561" width="11" customWidth="1"/>
    <col min="11562" max="11562" width="9.85546875" customWidth="1"/>
    <col min="11563" max="11563" width="12.85546875" customWidth="1"/>
    <col min="11564" max="11564" width="13" customWidth="1"/>
    <col min="11565" max="11565" width="15" customWidth="1"/>
    <col min="11566" max="11566" width="11.42578125" customWidth="1"/>
    <col min="11567" max="11567" width="12" customWidth="1"/>
    <col min="11568" max="11568" width="11.42578125" customWidth="1"/>
    <col min="11569" max="11569" width="13.28515625" customWidth="1"/>
    <col min="11570" max="11570" width="13.140625" customWidth="1"/>
    <col min="11571" max="11571" width="13" customWidth="1"/>
    <col min="11572" max="11572" width="14.7109375" customWidth="1"/>
    <col min="11573" max="11575" width="9.140625" customWidth="1"/>
    <col min="11576" max="11576" width="10.5703125" customWidth="1"/>
    <col min="11577" max="11578" width="9.42578125" customWidth="1"/>
    <col min="11579" max="11579" width="9.28515625" customWidth="1"/>
    <col min="11580" max="11580" width="9" customWidth="1"/>
    <col min="11581" max="11581" width="8.7109375" customWidth="1"/>
    <col min="11582" max="11582" width="9.42578125" customWidth="1"/>
    <col min="11583" max="11583" width="7.42578125" customWidth="1"/>
    <col min="11584" max="11584" width="8.28515625" customWidth="1"/>
    <col min="11585" max="11585" width="8" customWidth="1"/>
    <col min="11586" max="11586" width="11.42578125" customWidth="1"/>
    <col min="11587" max="11587" width="7.42578125" customWidth="1"/>
    <col min="11588" max="11588" width="12.140625" customWidth="1"/>
    <col min="11589" max="11589" width="9.7109375" customWidth="1"/>
    <col min="11590" max="11590" width="13.140625" customWidth="1"/>
    <col min="11591" max="11591" width="7.42578125" customWidth="1"/>
    <col min="11592" max="11592" width="20.7109375" customWidth="1"/>
    <col min="11593" max="11593" width="0.42578125" customWidth="1"/>
    <col min="11594" max="11594" width="13.28515625" customWidth="1"/>
    <col min="11595" max="11595" width="7.28515625" customWidth="1"/>
    <col min="11596" max="11596" width="13.140625" customWidth="1"/>
    <col min="11793" max="11793" width="5.5703125" customWidth="1"/>
    <col min="11794" max="11794" width="29.42578125" customWidth="1"/>
    <col min="11795" max="11805" width="0" hidden="1" customWidth="1"/>
    <col min="11806" max="11806" width="14" customWidth="1"/>
    <col min="11807" max="11807" width="12.85546875" customWidth="1"/>
    <col min="11808" max="11808" width="13.85546875" customWidth="1"/>
    <col min="11809" max="11809" width="15" customWidth="1"/>
    <col min="11810" max="11810" width="12.85546875" customWidth="1"/>
    <col min="11811" max="11811" width="11.7109375" customWidth="1"/>
    <col min="11812" max="11812" width="13.85546875" customWidth="1"/>
    <col min="11813" max="11813" width="10.140625" customWidth="1"/>
    <col min="11814" max="11814" width="11.85546875" customWidth="1"/>
    <col min="11815" max="11815" width="10.42578125" customWidth="1"/>
    <col min="11816" max="11816" width="10.7109375" customWidth="1"/>
    <col min="11817" max="11817" width="11" customWidth="1"/>
    <col min="11818" max="11818" width="9.85546875" customWidth="1"/>
    <col min="11819" max="11819" width="12.85546875" customWidth="1"/>
    <col min="11820" max="11820" width="13" customWidth="1"/>
    <col min="11821" max="11821" width="15" customWidth="1"/>
    <col min="11822" max="11822" width="11.42578125" customWidth="1"/>
    <col min="11823" max="11823" width="12" customWidth="1"/>
    <col min="11824" max="11824" width="11.42578125" customWidth="1"/>
    <col min="11825" max="11825" width="13.28515625" customWidth="1"/>
    <col min="11826" max="11826" width="13.140625" customWidth="1"/>
    <col min="11827" max="11827" width="13" customWidth="1"/>
    <col min="11828" max="11828" width="14.7109375" customWidth="1"/>
    <col min="11829" max="11831" width="9.140625" customWidth="1"/>
    <col min="11832" max="11832" width="10.5703125" customWidth="1"/>
    <col min="11833" max="11834" width="9.42578125" customWidth="1"/>
    <col min="11835" max="11835" width="9.28515625" customWidth="1"/>
    <col min="11836" max="11836" width="9" customWidth="1"/>
    <col min="11837" max="11837" width="8.7109375" customWidth="1"/>
    <col min="11838" max="11838" width="9.42578125" customWidth="1"/>
    <col min="11839" max="11839" width="7.42578125" customWidth="1"/>
    <col min="11840" max="11840" width="8.28515625" customWidth="1"/>
    <col min="11841" max="11841" width="8" customWidth="1"/>
    <col min="11842" max="11842" width="11.42578125" customWidth="1"/>
    <col min="11843" max="11843" width="7.42578125" customWidth="1"/>
    <col min="11844" max="11844" width="12.140625" customWidth="1"/>
    <col min="11845" max="11845" width="9.7109375" customWidth="1"/>
    <col min="11846" max="11846" width="13.140625" customWidth="1"/>
    <col min="11847" max="11847" width="7.42578125" customWidth="1"/>
    <col min="11848" max="11848" width="20.7109375" customWidth="1"/>
    <col min="11849" max="11849" width="0.42578125" customWidth="1"/>
    <col min="11850" max="11850" width="13.28515625" customWidth="1"/>
    <col min="11851" max="11851" width="7.28515625" customWidth="1"/>
    <col min="11852" max="11852" width="13.140625" customWidth="1"/>
    <col min="12049" max="12049" width="5.5703125" customWidth="1"/>
    <col min="12050" max="12050" width="29.42578125" customWidth="1"/>
    <col min="12051" max="12061" width="0" hidden="1" customWidth="1"/>
    <col min="12062" max="12062" width="14" customWidth="1"/>
    <col min="12063" max="12063" width="12.85546875" customWidth="1"/>
    <col min="12064" max="12064" width="13.85546875" customWidth="1"/>
    <col min="12065" max="12065" width="15" customWidth="1"/>
    <col min="12066" max="12066" width="12.85546875" customWidth="1"/>
    <col min="12067" max="12067" width="11.7109375" customWidth="1"/>
    <col min="12068" max="12068" width="13.85546875" customWidth="1"/>
    <col min="12069" max="12069" width="10.140625" customWidth="1"/>
    <col min="12070" max="12070" width="11.85546875" customWidth="1"/>
    <col min="12071" max="12071" width="10.42578125" customWidth="1"/>
    <col min="12072" max="12072" width="10.7109375" customWidth="1"/>
    <col min="12073" max="12073" width="11" customWidth="1"/>
    <col min="12074" max="12074" width="9.85546875" customWidth="1"/>
    <col min="12075" max="12075" width="12.85546875" customWidth="1"/>
    <col min="12076" max="12076" width="13" customWidth="1"/>
    <col min="12077" max="12077" width="15" customWidth="1"/>
    <col min="12078" max="12078" width="11.42578125" customWidth="1"/>
    <col min="12079" max="12079" width="12" customWidth="1"/>
    <col min="12080" max="12080" width="11.42578125" customWidth="1"/>
    <col min="12081" max="12081" width="13.28515625" customWidth="1"/>
    <col min="12082" max="12082" width="13.140625" customWidth="1"/>
    <col min="12083" max="12083" width="13" customWidth="1"/>
    <col min="12084" max="12084" width="14.7109375" customWidth="1"/>
    <col min="12085" max="12087" width="9.140625" customWidth="1"/>
    <col min="12088" max="12088" width="10.5703125" customWidth="1"/>
    <col min="12089" max="12090" width="9.42578125" customWidth="1"/>
    <col min="12091" max="12091" width="9.28515625" customWidth="1"/>
    <col min="12092" max="12092" width="9" customWidth="1"/>
    <col min="12093" max="12093" width="8.7109375" customWidth="1"/>
    <col min="12094" max="12094" width="9.42578125" customWidth="1"/>
    <col min="12095" max="12095" width="7.42578125" customWidth="1"/>
    <col min="12096" max="12096" width="8.28515625" customWidth="1"/>
    <col min="12097" max="12097" width="8" customWidth="1"/>
    <col min="12098" max="12098" width="11.42578125" customWidth="1"/>
    <col min="12099" max="12099" width="7.42578125" customWidth="1"/>
    <col min="12100" max="12100" width="12.140625" customWidth="1"/>
    <col min="12101" max="12101" width="9.7109375" customWidth="1"/>
    <col min="12102" max="12102" width="13.140625" customWidth="1"/>
    <col min="12103" max="12103" width="7.42578125" customWidth="1"/>
    <col min="12104" max="12104" width="20.7109375" customWidth="1"/>
    <col min="12105" max="12105" width="0.42578125" customWidth="1"/>
    <col min="12106" max="12106" width="13.28515625" customWidth="1"/>
    <col min="12107" max="12107" width="7.28515625" customWidth="1"/>
    <col min="12108" max="12108" width="13.140625" customWidth="1"/>
    <col min="12305" max="12305" width="5.5703125" customWidth="1"/>
    <col min="12306" max="12306" width="29.42578125" customWidth="1"/>
    <col min="12307" max="12317" width="0" hidden="1" customWidth="1"/>
    <col min="12318" max="12318" width="14" customWidth="1"/>
    <col min="12319" max="12319" width="12.85546875" customWidth="1"/>
    <col min="12320" max="12320" width="13.85546875" customWidth="1"/>
    <col min="12321" max="12321" width="15" customWidth="1"/>
    <col min="12322" max="12322" width="12.85546875" customWidth="1"/>
    <col min="12323" max="12323" width="11.7109375" customWidth="1"/>
    <col min="12324" max="12324" width="13.85546875" customWidth="1"/>
    <col min="12325" max="12325" width="10.140625" customWidth="1"/>
    <col min="12326" max="12326" width="11.85546875" customWidth="1"/>
    <col min="12327" max="12327" width="10.42578125" customWidth="1"/>
    <col min="12328" max="12328" width="10.7109375" customWidth="1"/>
    <col min="12329" max="12329" width="11" customWidth="1"/>
    <col min="12330" max="12330" width="9.85546875" customWidth="1"/>
    <col min="12331" max="12331" width="12.85546875" customWidth="1"/>
    <col min="12332" max="12332" width="13" customWidth="1"/>
    <col min="12333" max="12333" width="15" customWidth="1"/>
    <col min="12334" max="12334" width="11.42578125" customWidth="1"/>
    <col min="12335" max="12335" width="12" customWidth="1"/>
    <col min="12336" max="12336" width="11.42578125" customWidth="1"/>
    <col min="12337" max="12337" width="13.28515625" customWidth="1"/>
    <col min="12338" max="12338" width="13.140625" customWidth="1"/>
    <col min="12339" max="12339" width="13" customWidth="1"/>
    <col min="12340" max="12340" width="14.7109375" customWidth="1"/>
    <col min="12341" max="12343" width="9.140625" customWidth="1"/>
    <col min="12344" max="12344" width="10.5703125" customWidth="1"/>
    <col min="12345" max="12346" width="9.42578125" customWidth="1"/>
    <col min="12347" max="12347" width="9.28515625" customWidth="1"/>
    <col min="12348" max="12348" width="9" customWidth="1"/>
    <col min="12349" max="12349" width="8.7109375" customWidth="1"/>
    <col min="12350" max="12350" width="9.42578125" customWidth="1"/>
    <col min="12351" max="12351" width="7.42578125" customWidth="1"/>
    <col min="12352" max="12352" width="8.28515625" customWidth="1"/>
    <col min="12353" max="12353" width="8" customWidth="1"/>
    <col min="12354" max="12354" width="11.42578125" customWidth="1"/>
    <col min="12355" max="12355" width="7.42578125" customWidth="1"/>
    <col min="12356" max="12356" width="12.140625" customWidth="1"/>
    <col min="12357" max="12357" width="9.7109375" customWidth="1"/>
    <col min="12358" max="12358" width="13.140625" customWidth="1"/>
    <col min="12359" max="12359" width="7.42578125" customWidth="1"/>
    <col min="12360" max="12360" width="20.7109375" customWidth="1"/>
    <col min="12361" max="12361" width="0.42578125" customWidth="1"/>
    <col min="12362" max="12362" width="13.28515625" customWidth="1"/>
    <col min="12363" max="12363" width="7.28515625" customWidth="1"/>
    <col min="12364" max="12364" width="13.140625" customWidth="1"/>
    <col min="12561" max="12561" width="5.5703125" customWidth="1"/>
    <col min="12562" max="12562" width="29.42578125" customWidth="1"/>
    <col min="12563" max="12573" width="0" hidden="1" customWidth="1"/>
    <col min="12574" max="12574" width="14" customWidth="1"/>
    <col min="12575" max="12575" width="12.85546875" customWidth="1"/>
    <col min="12576" max="12576" width="13.85546875" customWidth="1"/>
    <col min="12577" max="12577" width="15" customWidth="1"/>
    <col min="12578" max="12578" width="12.85546875" customWidth="1"/>
    <col min="12579" max="12579" width="11.7109375" customWidth="1"/>
    <col min="12580" max="12580" width="13.85546875" customWidth="1"/>
    <col min="12581" max="12581" width="10.140625" customWidth="1"/>
    <col min="12582" max="12582" width="11.85546875" customWidth="1"/>
    <col min="12583" max="12583" width="10.42578125" customWidth="1"/>
    <col min="12584" max="12584" width="10.7109375" customWidth="1"/>
    <col min="12585" max="12585" width="11" customWidth="1"/>
    <col min="12586" max="12586" width="9.85546875" customWidth="1"/>
    <col min="12587" max="12587" width="12.85546875" customWidth="1"/>
    <col min="12588" max="12588" width="13" customWidth="1"/>
    <col min="12589" max="12589" width="15" customWidth="1"/>
    <col min="12590" max="12590" width="11.42578125" customWidth="1"/>
    <col min="12591" max="12591" width="12" customWidth="1"/>
    <col min="12592" max="12592" width="11.42578125" customWidth="1"/>
    <col min="12593" max="12593" width="13.28515625" customWidth="1"/>
    <col min="12594" max="12594" width="13.140625" customWidth="1"/>
    <col min="12595" max="12595" width="13" customWidth="1"/>
    <col min="12596" max="12596" width="14.7109375" customWidth="1"/>
    <col min="12597" max="12599" width="9.140625" customWidth="1"/>
    <col min="12600" max="12600" width="10.5703125" customWidth="1"/>
    <col min="12601" max="12602" width="9.42578125" customWidth="1"/>
    <col min="12603" max="12603" width="9.28515625" customWidth="1"/>
    <col min="12604" max="12604" width="9" customWidth="1"/>
    <col min="12605" max="12605" width="8.7109375" customWidth="1"/>
    <col min="12606" max="12606" width="9.42578125" customWidth="1"/>
    <col min="12607" max="12607" width="7.42578125" customWidth="1"/>
    <col min="12608" max="12608" width="8.28515625" customWidth="1"/>
    <col min="12609" max="12609" width="8" customWidth="1"/>
    <col min="12610" max="12610" width="11.42578125" customWidth="1"/>
    <col min="12611" max="12611" width="7.42578125" customWidth="1"/>
    <col min="12612" max="12612" width="12.140625" customWidth="1"/>
    <col min="12613" max="12613" width="9.7109375" customWidth="1"/>
    <col min="12614" max="12614" width="13.140625" customWidth="1"/>
    <col min="12615" max="12615" width="7.42578125" customWidth="1"/>
    <col min="12616" max="12616" width="20.7109375" customWidth="1"/>
    <col min="12617" max="12617" width="0.42578125" customWidth="1"/>
    <col min="12618" max="12618" width="13.28515625" customWidth="1"/>
    <col min="12619" max="12619" width="7.28515625" customWidth="1"/>
    <col min="12620" max="12620" width="13.140625" customWidth="1"/>
    <col min="12817" max="12817" width="5.5703125" customWidth="1"/>
    <col min="12818" max="12818" width="29.42578125" customWidth="1"/>
    <col min="12819" max="12829" width="0" hidden="1" customWidth="1"/>
    <col min="12830" max="12830" width="14" customWidth="1"/>
    <col min="12831" max="12831" width="12.85546875" customWidth="1"/>
    <col min="12832" max="12832" width="13.85546875" customWidth="1"/>
    <col min="12833" max="12833" width="15" customWidth="1"/>
    <col min="12834" max="12834" width="12.85546875" customWidth="1"/>
    <col min="12835" max="12835" width="11.7109375" customWidth="1"/>
    <col min="12836" max="12836" width="13.85546875" customWidth="1"/>
    <col min="12837" max="12837" width="10.140625" customWidth="1"/>
    <col min="12838" max="12838" width="11.85546875" customWidth="1"/>
    <col min="12839" max="12839" width="10.42578125" customWidth="1"/>
    <col min="12840" max="12840" width="10.7109375" customWidth="1"/>
    <col min="12841" max="12841" width="11" customWidth="1"/>
    <col min="12842" max="12842" width="9.85546875" customWidth="1"/>
    <col min="12843" max="12843" width="12.85546875" customWidth="1"/>
    <col min="12844" max="12844" width="13" customWidth="1"/>
    <col min="12845" max="12845" width="15" customWidth="1"/>
    <col min="12846" max="12846" width="11.42578125" customWidth="1"/>
    <col min="12847" max="12847" width="12" customWidth="1"/>
    <col min="12848" max="12848" width="11.42578125" customWidth="1"/>
    <col min="12849" max="12849" width="13.28515625" customWidth="1"/>
    <col min="12850" max="12850" width="13.140625" customWidth="1"/>
    <col min="12851" max="12851" width="13" customWidth="1"/>
    <col min="12852" max="12852" width="14.7109375" customWidth="1"/>
    <col min="12853" max="12855" width="9.140625" customWidth="1"/>
    <col min="12856" max="12856" width="10.5703125" customWidth="1"/>
    <col min="12857" max="12858" width="9.42578125" customWidth="1"/>
    <col min="12859" max="12859" width="9.28515625" customWidth="1"/>
    <col min="12860" max="12860" width="9" customWidth="1"/>
    <col min="12861" max="12861" width="8.7109375" customWidth="1"/>
    <col min="12862" max="12862" width="9.42578125" customWidth="1"/>
    <col min="12863" max="12863" width="7.42578125" customWidth="1"/>
    <col min="12864" max="12864" width="8.28515625" customWidth="1"/>
    <col min="12865" max="12865" width="8" customWidth="1"/>
    <col min="12866" max="12866" width="11.42578125" customWidth="1"/>
    <col min="12867" max="12867" width="7.42578125" customWidth="1"/>
    <col min="12868" max="12868" width="12.140625" customWidth="1"/>
    <col min="12869" max="12869" width="9.7109375" customWidth="1"/>
    <col min="12870" max="12870" width="13.140625" customWidth="1"/>
    <col min="12871" max="12871" width="7.42578125" customWidth="1"/>
    <col min="12872" max="12872" width="20.7109375" customWidth="1"/>
    <col min="12873" max="12873" width="0.42578125" customWidth="1"/>
    <col min="12874" max="12874" width="13.28515625" customWidth="1"/>
    <col min="12875" max="12875" width="7.28515625" customWidth="1"/>
    <col min="12876" max="12876" width="13.140625" customWidth="1"/>
    <col min="13073" max="13073" width="5.5703125" customWidth="1"/>
    <col min="13074" max="13074" width="29.42578125" customWidth="1"/>
    <col min="13075" max="13085" width="0" hidden="1" customWidth="1"/>
    <col min="13086" max="13086" width="14" customWidth="1"/>
    <col min="13087" max="13087" width="12.85546875" customWidth="1"/>
    <col min="13088" max="13088" width="13.85546875" customWidth="1"/>
    <col min="13089" max="13089" width="15" customWidth="1"/>
    <col min="13090" max="13090" width="12.85546875" customWidth="1"/>
    <col min="13091" max="13091" width="11.7109375" customWidth="1"/>
    <col min="13092" max="13092" width="13.85546875" customWidth="1"/>
    <col min="13093" max="13093" width="10.140625" customWidth="1"/>
    <col min="13094" max="13094" width="11.85546875" customWidth="1"/>
    <col min="13095" max="13095" width="10.42578125" customWidth="1"/>
    <col min="13096" max="13096" width="10.7109375" customWidth="1"/>
    <col min="13097" max="13097" width="11" customWidth="1"/>
    <col min="13098" max="13098" width="9.85546875" customWidth="1"/>
    <col min="13099" max="13099" width="12.85546875" customWidth="1"/>
    <col min="13100" max="13100" width="13" customWidth="1"/>
    <col min="13101" max="13101" width="15" customWidth="1"/>
    <col min="13102" max="13102" width="11.42578125" customWidth="1"/>
    <col min="13103" max="13103" width="12" customWidth="1"/>
    <col min="13104" max="13104" width="11.42578125" customWidth="1"/>
    <col min="13105" max="13105" width="13.28515625" customWidth="1"/>
    <col min="13106" max="13106" width="13.140625" customWidth="1"/>
    <col min="13107" max="13107" width="13" customWidth="1"/>
    <col min="13108" max="13108" width="14.7109375" customWidth="1"/>
    <col min="13109" max="13111" width="9.140625" customWidth="1"/>
    <col min="13112" max="13112" width="10.5703125" customWidth="1"/>
    <col min="13113" max="13114" width="9.42578125" customWidth="1"/>
    <col min="13115" max="13115" width="9.28515625" customWidth="1"/>
    <col min="13116" max="13116" width="9" customWidth="1"/>
    <col min="13117" max="13117" width="8.7109375" customWidth="1"/>
    <col min="13118" max="13118" width="9.42578125" customWidth="1"/>
    <col min="13119" max="13119" width="7.42578125" customWidth="1"/>
    <col min="13120" max="13120" width="8.28515625" customWidth="1"/>
    <col min="13121" max="13121" width="8" customWidth="1"/>
    <col min="13122" max="13122" width="11.42578125" customWidth="1"/>
    <col min="13123" max="13123" width="7.42578125" customWidth="1"/>
    <col min="13124" max="13124" width="12.140625" customWidth="1"/>
    <col min="13125" max="13125" width="9.7109375" customWidth="1"/>
    <col min="13126" max="13126" width="13.140625" customWidth="1"/>
    <col min="13127" max="13127" width="7.42578125" customWidth="1"/>
    <col min="13128" max="13128" width="20.7109375" customWidth="1"/>
    <col min="13129" max="13129" width="0.42578125" customWidth="1"/>
    <col min="13130" max="13130" width="13.28515625" customWidth="1"/>
    <col min="13131" max="13131" width="7.28515625" customWidth="1"/>
    <col min="13132" max="13132" width="13.140625" customWidth="1"/>
    <col min="13329" max="13329" width="5.5703125" customWidth="1"/>
    <col min="13330" max="13330" width="29.42578125" customWidth="1"/>
    <col min="13331" max="13341" width="0" hidden="1" customWidth="1"/>
    <col min="13342" max="13342" width="14" customWidth="1"/>
    <col min="13343" max="13343" width="12.85546875" customWidth="1"/>
    <col min="13344" max="13344" width="13.85546875" customWidth="1"/>
    <col min="13345" max="13345" width="15" customWidth="1"/>
    <col min="13346" max="13346" width="12.85546875" customWidth="1"/>
    <col min="13347" max="13347" width="11.7109375" customWidth="1"/>
    <col min="13348" max="13348" width="13.85546875" customWidth="1"/>
    <col min="13349" max="13349" width="10.140625" customWidth="1"/>
    <col min="13350" max="13350" width="11.85546875" customWidth="1"/>
    <col min="13351" max="13351" width="10.42578125" customWidth="1"/>
    <col min="13352" max="13352" width="10.7109375" customWidth="1"/>
    <col min="13353" max="13353" width="11" customWidth="1"/>
    <col min="13354" max="13354" width="9.85546875" customWidth="1"/>
    <col min="13355" max="13355" width="12.85546875" customWidth="1"/>
    <col min="13356" max="13356" width="13" customWidth="1"/>
    <col min="13357" max="13357" width="15" customWidth="1"/>
    <col min="13358" max="13358" width="11.42578125" customWidth="1"/>
    <col min="13359" max="13359" width="12" customWidth="1"/>
    <col min="13360" max="13360" width="11.42578125" customWidth="1"/>
    <col min="13361" max="13361" width="13.28515625" customWidth="1"/>
    <col min="13362" max="13362" width="13.140625" customWidth="1"/>
    <col min="13363" max="13363" width="13" customWidth="1"/>
    <col min="13364" max="13364" width="14.7109375" customWidth="1"/>
    <col min="13365" max="13367" width="9.140625" customWidth="1"/>
    <col min="13368" max="13368" width="10.5703125" customWidth="1"/>
    <col min="13369" max="13370" width="9.42578125" customWidth="1"/>
    <col min="13371" max="13371" width="9.28515625" customWidth="1"/>
    <col min="13372" max="13372" width="9" customWidth="1"/>
    <col min="13373" max="13373" width="8.7109375" customWidth="1"/>
    <col min="13374" max="13374" width="9.42578125" customWidth="1"/>
    <col min="13375" max="13375" width="7.42578125" customWidth="1"/>
    <col min="13376" max="13376" width="8.28515625" customWidth="1"/>
    <col min="13377" max="13377" width="8" customWidth="1"/>
    <col min="13378" max="13378" width="11.42578125" customWidth="1"/>
    <col min="13379" max="13379" width="7.42578125" customWidth="1"/>
    <col min="13380" max="13380" width="12.140625" customWidth="1"/>
    <col min="13381" max="13381" width="9.7109375" customWidth="1"/>
    <col min="13382" max="13382" width="13.140625" customWidth="1"/>
    <col min="13383" max="13383" width="7.42578125" customWidth="1"/>
    <col min="13384" max="13384" width="20.7109375" customWidth="1"/>
    <col min="13385" max="13385" width="0.42578125" customWidth="1"/>
    <col min="13386" max="13386" width="13.28515625" customWidth="1"/>
    <col min="13387" max="13387" width="7.28515625" customWidth="1"/>
    <col min="13388" max="13388" width="13.140625" customWidth="1"/>
    <col min="13585" max="13585" width="5.5703125" customWidth="1"/>
    <col min="13586" max="13586" width="29.42578125" customWidth="1"/>
    <col min="13587" max="13597" width="0" hidden="1" customWidth="1"/>
    <col min="13598" max="13598" width="14" customWidth="1"/>
    <col min="13599" max="13599" width="12.85546875" customWidth="1"/>
    <col min="13600" max="13600" width="13.85546875" customWidth="1"/>
    <col min="13601" max="13601" width="15" customWidth="1"/>
    <col min="13602" max="13602" width="12.85546875" customWidth="1"/>
    <col min="13603" max="13603" width="11.7109375" customWidth="1"/>
    <col min="13604" max="13604" width="13.85546875" customWidth="1"/>
    <col min="13605" max="13605" width="10.140625" customWidth="1"/>
    <col min="13606" max="13606" width="11.85546875" customWidth="1"/>
    <col min="13607" max="13607" width="10.42578125" customWidth="1"/>
    <col min="13608" max="13608" width="10.7109375" customWidth="1"/>
    <col min="13609" max="13609" width="11" customWidth="1"/>
    <col min="13610" max="13610" width="9.85546875" customWidth="1"/>
    <col min="13611" max="13611" width="12.85546875" customWidth="1"/>
    <col min="13612" max="13612" width="13" customWidth="1"/>
    <col min="13613" max="13613" width="15" customWidth="1"/>
    <col min="13614" max="13614" width="11.42578125" customWidth="1"/>
    <col min="13615" max="13615" width="12" customWidth="1"/>
    <col min="13616" max="13616" width="11.42578125" customWidth="1"/>
    <col min="13617" max="13617" width="13.28515625" customWidth="1"/>
    <col min="13618" max="13618" width="13.140625" customWidth="1"/>
    <col min="13619" max="13619" width="13" customWidth="1"/>
    <col min="13620" max="13620" width="14.7109375" customWidth="1"/>
    <col min="13621" max="13623" width="9.140625" customWidth="1"/>
    <col min="13624" max="13624" width="10.5703125" customWidth="1"/>
    <col min="13625" max="13626" width="9.42578125" customWidth="1"/>
    <col min="13627" max="13627" width="9.28515625" customWidth="1"/>
    <col min="13628" max="13628" width="9" customWidth="1"/>
    <col min="13629" max="13629" width="8.7109375" customWidth="1"/>
    <col min="13630" max="13630" width="9.42578125" customWidth="1"/>
    <col min="13631" max="13631" width="7.42578125" customWidth="1"/>
    <col min="13632" max="13632" width="8.28515625" customWidth="1"/>
    <col min="13633" max="13633" width="8" customWidth="1"/>
    <col min="13634" max="13634" width="11.42578125" customWidth="1"/>
    <col min="13635" max="13635" width="7.42578125" customWidth="1"/>
    <col min="13636" max="13636" width="12.140625" customWidth="1"/>
    <col min="13637" max="13637" width="9.7109375" customWidth="1"/>
    <col min="13638" max="13638" width="13.140625" customWidth="1"/>
    <col min="13639" max="13639" width="7.42578125" customWidth="1"/>
    <col min="13640" max="13640" width="20.7109375" customWidth="1"/>
    <col min="13641" max="13641" width="0.42578125" customWidth="1"/>
    <col min="13642" max="13642" width="13.28515625" customWidth="1"/>
    <col min="13643" max="13643" width="7.28515625" customWidth="1"/>
    <col min="13644" max="13644" width="13.140625" customWidth="1"/>
    <col min="13841" max="13841" width="5.5703125" customWidth="1"/>
    <col min="13842" max="13842" width="29.42578125" customWidth="1"/>
    <col min="13843" max="13853" width="0" hidden="1" customWidth="1"/>
    <col min="13854" max="13854" width="14" customWidth="1"/>
    <col min="13855" max="13855" width="12.85546875" customWidth="1"/>
    <col min="13856" max="13856" width="13.85546875" customWidth="1"/>
    <col min="13857" max="13857" width="15" customWidth="1"/>
    <col min="13858" max="13858" width="12.85546875" customWidth="1"/>
    <col min="13859" max="13859" width="11.7109375" customWidth="1"/>
    <col min="13860" max="13860" width="13.85546875" customWidth="1"/>
    <col min="13861" max="13861" width="10.140625" customWidth="1"/>
    <col min="13862" max="13862" width="11.85546875" customWidth="1"/>
    <col min="13863" max="13863" width="10.42578125" customWidth="1"/>
    <col min="13864" max="13864" width="10.7109375" customWidth="1"/>
    <col min="13865" max="13865" width="11" customWidth="1"/>
    <col min="13866" max="13866" width="9.85546875" customWidth="1"/>
    <col min="13867" max="13867" width="12.85546875" customWidth="1"/>
    <col min="13868" max="13868" width="13" customWidth="1"/>
    <col min="13869" max="13869" width="15" customWidth="1"/>
    <col min="13870" max="13870" width="11.42578125" customWidth="1"/>
    <col min="13871" max="13871" width="12" customWidth="1"/>
    <col min="13872" max="13872" width="11.42578125" customWidth="1"/>
    <col min="13873" max="13873" width="13.28515625" customWidth="1"/>
    <col min="13874" max="13874" width="13.140625" customWidth="1"/>
    <col min="13875" max="13875" width="13" customWidth="1"/>
    <col min="13876" max="13876" width="14.7109375" customWidth="1"/>
    <col min="13877" max="13879" width="9.140625" customWidth="1"/>
    <col min="13880" max="13880" width="10.5703125" customWidth="1"/>
    <col min="13881" max="13882" width="9.42578125" customWidth="1"/>
    <col min="13883" max="13883" width="9.28515625" customWidth="1"/>
    <col min="13884" max="13884" width="9" customWidth="1"/>
    <col min="13885" max="13885" width="8.7109375" customWidth="1"/>
    <col min="13886" max="13886" width="9.42578125" customWidth="1"/>
    <col min="13887" max="13887" width="7.42578125" customWidth="1"/>
    <col min="13888" max="13888" width="8.28515625" customWidth="1"/>
    <col min="13889" max="13889" width="8" customWidth="1"/>
    <col min="13890" max="13890" width="11.42578125" customWidth="1"/>
    <col min="13891" max="13891" width="7.42578125" customWidth="1"/>
    <col min="13892" max="13892" width="12.140625" customWidth="1"/>
    <col min="13893" max="13893" width="9.7109375" customWidth="1"/>
    <col min="13894" max="13894" width="13.140625" customWidth="1"/>
    <col min="13895" max="13895" width="7.42578125" customWidth="1"/>
    <col min="13896" max="13896" width="20.7109375" customWidth="1"/>
    <col min="13897" max="13897" width="0.42578125" customWidth="1"/>
    <col min="13898" max="13898" width="13.28515625" customWidth="1"/>
    <col min="13899" max="13899" width="7.28515625" customWidth="1"/>
    <col min="13900" max="13900" width="13.140625" customWidth="1"/>
    <col min="14097" max="14097" width="5.5703125" customWidth="1"/>
    <col min="14098" max="14098" width="29.42578125" customWidth="1"/>
    <col min="14099" max="14109" width="0" hidden="1" customWidth="1"/>
    <col min="14110" max="14110" width="14" customWidth="1"/>
    <col min="14111" max="14111" width="12.85546875" customWidth="1"/>
    <col min="14112" max="14112" width="13.85546875" customWidth="1"/>
    <col min="14113" max="14113" width="15" customWidth="1"/>
    <col min="14114" max="14114" width="12.85546875" customWidth="1"/>
    <col min="14115" max="14115" width="11.7109375" customWidth="1"/>
    <col min="14116" max="14116" width="13.85546875" customWidth="1"/>
    <col min="14117" max="14117" width="10.140625" customWidth="1"/>
    <col min="14118" max="14118" width="11.85546875" customWidth="1"/>
    <col min="14119" max="14119" width="10.42578125" customWidth="1"/>
    <col min="14120" max="14120" width="10.7109375" customWidth="1"/>
    <col min="14121" max="14121" width="11" customWidth="1"/>
    <col min="14122" max="14122" width="9.85546875" customWidth="1"/>
    <col min="14123" max="14123" width="12.85546875" customWidth="1"/>
    <col min="14124" max="14124" width="13" customWidth="1"/>
    <col min="14125" max="14125" width="15" customWidth="1"/>
    <col min="14126" max="14126" width="11.42578125" customWidth="1"/>
    <col min="14127" max="14127" width="12" customWidth="1"/>
    <col min="14128" max="14128" width="11.42578125" customWidth="1"/>
    <col min="14129" max="14129" width="13.28515625" customWidth="1"/>
    <col min="14130" max="14130" width="13.140625" customWidth="1"/>
    <col min="14131" max="14131" width="13" customWidth="1"/>
    <col min="14132" max="14132" width="14.7109375" customWidth="1"/>
    <col min="14133" max="14135" width="9.140625" customWidth="1"/>
    <col min="14136" max="14136" width="10.5703125" customWidth="1"/>
    <col min="14137" max="14138" width="9.42578125" customWidth="1"/>
    <col min="14139" max="14139" width="9.28515625" customWidth="1"/>
    <col min="14140" max="14140" width="9" customWidth="1"/>
    <col min="14141" max="14141" width="8.7109375" customWidth="1"/>
    <col min="14142" max="14142" width="9.42578125" customWidth="1"/>
    <col min="14143" max="14143" width="7.42578125" customWidth="1"/>
    <col min="14144" max="14144" width="8.28515625" customWidth="1"/>
    <col min="14145" max="14145" width="8" customWidth="1"/>
    <col min="14146" max="14146" width="11.42578125" customWidth="1"/>
    <col min="14147" max="14147" width="7.42578125" customWidth="1"/>
    <col min="14148" max="14148" width="12.140625" customWidth="1"/>
    <col min="14149" max="14149" width="9.7109375" customWidth="1"/>
    <col min="14150" max="14150" width="13.140625" customWidth="1"/>
    <col min="14151" max="14151" width="7.42578125" customWidth="1"/>
    <col min="14152" max="14152" width="20.7109375" customWidth="1"/>
    <col min="14153" max="14153" width="0.42578125" customWidth="1"/>
    <col min="14154" max="14154" width="13.28515625" customWidth="1"/>
    <col min="14155" max="14155" width="7.28515625" customWidth="1"/>
    <col min="14156" max="14156" width="13.140625" customWidth="1"/>
    <col min="14353" max="14353" width="5.5703125" customWidth="1"/>
    <col min="14354" max="14354" width="29.42578125" customWidth="1"/>
    <col min="14355" max="14365" width="0" hidden="1" customWidth="1"/>
    <col min="14366" max="14366" width="14" customWidth="1"/>
    <col min="14367" max="14367" width="12.85546875" customWidth="1"/>
    <col min="14368" max="14368" width="13.85546875" customWidth="1"/>
    <col min="14369" max="14369" width="15" customWidth="1"/>
    <col min="14370" max="14370" width="12.85546875" customWidth="1"/>
    <col min="14371" max="14371" width="11.7109375" customWidth="1"/>
    <col min="14372" max="14372" width="13.85546875" customWidth="1"/>
    <col min="14373" max="14373" width="10.140625" customWidth="1"/>
    <col min="14374" max="14374" width="11.85546875" customWidth="1"/>
    <col min="14375" max="14375" width="10.42578125" customWidth="1"/>
    <col min="14376" max="14376" width="10.7109375" customWidth="1"/>
    <col min="14377" max="14377" width="11" customWidth="1"/>
    <col min="14378" max="14378" width="9.85546875" customWidth="1"/>
    <col min="14379" max="14379" width="12.85546875" customWidth="1"/>
    <col min="14380" max="14380" width="13" customWidth="1"/>
    <col min="14381" max="14381" width="15" customWidth="1"/>
    <col min="14382" max="14382" width="11.42578125" customWidth="1"/>
    <col min="14383" max="14383" width="12" customWidth="1"/>
    <col min="14384" max="14384" width="11.42578125" customWidth="1"/>
    <col min="14385" max="14385" width="13.28515625" customWidth="1"/>
    <col min="14386" max="14386" width="13.140625" customWidth="1"/>
    <col min="14387" max="14387" width="13" customWidth="1"/>
    <col min="14388" max="14388" width="14.7109375" customWidth="1"/>
    <col min="14389" max="14391" width="9.140625" customWidth="1"/>
    <col min="14392" max="14392" width="10.5703125" customWidth="1"/>
    <col min="14393" max="14394" width="9.42578125" customWidth="1"/>
    <col min="14395" max="14395" width="9.28515625" customWidth="1"/>
    <col min="14396" max="14396" width="9" customWidth="1"/>
    <col min="14397" max="14397" width="8.7109375" customWidth="1"/>
    <col min="14398" max="14398" width="9.42578125" customWidth="1"/>
    <col min="14399" max="14399" width="7.42578125" customWidth="1"/>
    <col min="14400" max="14400" width="8.28515625" customWidth="1"/>
    <col min="14401" max="14401" width="8" customWidth="1"/>
    <col min="14402" max="14402" width="11.42578125" customWidth="1"/>
    <col min="14403" max="14403" width="7.42578125" customWidth="1"/>
    <col min="14404" max="14404" width="12.140625" customWidth="1"/>
    <col min="14405" max="14405" width="9.7109375" customWidth="1"/>
    <col min="14406" max="14406" width="13.140625" customWidth="1"/>
    <col min="14407" max="14407" width="7.42578125" customWidth="1"/>
    <col min="14408" max="14408" width="20.7109375" customWidth="1"/>
    <col min="14409" max="14409" width="0.42578125" customWidth="1"/>
    <col min="14410" max="14410" width="13.28515625" customWidth="1"/>
    <col min="14411" max="14411" width="7.28515625" customWidth="1"/>
    <col min="14412" max="14412" width="13.140625" customWidth="1"/>
    <col min="14609" max="14609" width="5.5703125" customWidth="1"/>
    <col min="14610" max="14610" width="29.42578125" customWidth="1"/>
    <col min="14611" max="14621" width="0" hidden="1" customWidth="1"/>
    <col min="14622" max="14622" width="14" customWidth="1"/>
    <col min="14623" max="14623" width="12.85546875" customWidth="1"/>
    <col min="14624" max="14624" width="13.85546875" customWidth="1"/>
    <col min="14625" max="14625" width="15" customWidth="1"/>
    <col min="14626" max="14626" width="12.85546875" customWidth="1"/>
    <col min="14627" max="14627" width="11.7109375" customWidth="1"/>
    <col min="14628" max="14628" width="13.85546875" customWidth="1"/>
    <col min="14629" max="14629" width="10.140625" customWidth="1"/>
    <col min="14630" max="14630" width="11.85546875" customWidth="1"/>
    <col min="14631" max="14631" width="10.42578125" customWidth="1"/>
    <col min="14632" max="14632" width="10.7109375" customWidth="1"/>
    <col min="14633" max="14633" width="11" customWidth="1"/>
    <col min="14634" max="14634" width="9.85546875" customWidth="1"/>
    <col min="14635" max="14635" width="12.85546875" customWidth="1"/>
    <col min="14636" max="14636" width="13" customWidth="1"/>
    <col min="14637" max="14637" width="15" customWidth="1"/>
    <col min="14638" max="14638" width="11.42578125" customWidth="1"/>
    <col min="14639" max="14639" width="12" customWidth="1"/>
    <col min="14640" max="14640" width="11.42578125" customWidth="1"/>
    <col min="14641" max="14641" width="13.28515625" customWidth="1"/>
    <col min="14642" max="14642" width="13.140625" customWidth="1"/>
    <col min="14643" max="14643" width="13" customWidth="1"/>
    <col min="14644" max="14644" width="14.7109375" customWidth="1"/>
    <col min="14645" max="14647" width="9.140625" customWidth="1"/>
    <col min="14648" max="14648" width="10.5703125" customWidth="1"/>
    <col min="14649" max="14650" width="9.42578125" customWidth="1"/>
    <col min="14651" max="14651" width="9.28515625" customWidth="1"/>
    <col min="14652" max="14652" width="9" customWidth="1"/>
    <col min="14653" max="14653" width="8.7109375" customWidth="1"/>
    <col min="14654" max="14654" width="9.42578125" customWidth="1"/>
    <col min="14655" max="14655" width="7.42578125" customWidth="1"/>
    <col min="14656" max="14656" width="8.28515625" customWidth="1"/>
    <col min="14657" max="14657" width="8" customWidth="1"/>
    <col min="14658" max="14658" width="11.42578125" customWidth="1"/>
    <col min="14659" max="14659" width="7.42578125" customWidth="1"/>
    <col min="14660" max="14660" width="12.140625" customWidth="1"/>
    <col min="14661" max="14661" width="9.7109375" customWidth="1"/>
    <col min="14662" max="14662" width="13.140625" customWidth="1"/>
    <col min="14663" max="14663" width="7.42578125" customWidth="1"/>
    <col min="14664" max="14664" width="20.7109375" customWidth="1"/>
    <col min="14665" max="14665" width="0.42578125" customWidth="1"/>
    <col min="14666" max="14666" width="13.28515625" customWidth="1"/>
    <col min="14667" max="14667" width="7.28515625" customWidth="1"/>
    <col min="14668" max="14668" width="13.140625" customWidth="1"/>
    <col min="14865" max="14865" width="5.5703125" customWidth="1"/>
    <col min="14866" max="14866" width="29.42578125" customWidth="1"/>
    <col min="14867" max="14877" width="0" hidden="1" customWidth="1"/>
    <col min="14878" max="14878" width="14" customWidth="1"/>
    <col min="14879" max="14879" width="12.85546875" customWidth="1"/>
    <col min="14880" max="14880" width="13.85546875" customWidth="1"/>
    <col min="14881" max="14881" width="15" customWidth="1"/>
    <col min="14882" max="14882" width="12.85546875" customWidth="1"/>
    <col min="14883" max="14883" width="11.7109375" customWidth="1"/>
    <col min="14884" max="14884" width="13.85546875" customWidth="1"/>
    <col min="14885" max="14885" width="10.140625" customWidth="1"/>
    <col min="14886" max="14886" width="11.85546875" customWidth="1"/>
    <col min="14887" max="14887" width="10.42578125" customWidth="1"/>
    <col min="14888" max="14888" width="10.7109375" customWidth="1"/>
    <col min="14889" max="14889" width="11" customWidth="1"/>
    <col min="14890" max="14890" width="9.85546875" customWidth="1"/>
    <col min="14891" max="14891" width="12.85546875" customWidth="1"/>
    <col min="14892" max="14892" width="13" customWidth="1"/>
    <col min="14893" max="14893" width="15" customWidth="1"/>
    <col min="14894" max="14894" width="11.42578125" customWidth="1"/>
    <col min="14895" max="14895" width="12" customWidth="1"/>
    <col min="14896" max="14896" width="11.42578125" customWidth="1"/>
    <col min="14897" max="14897" width="13.28515625" customWidth="1"/>
    <col min="14898" max="14898" width="13.140625" customWidth="1"/>
    <col min="14899" max="14899" width="13" customWidth="1"/>
    <col min="14900" max="14900" width="14.7109375" customWidth="1"/>
    <col min="14901" max="14903" width="9.140625" customWidth="1"/>
    <col min="14904" max="14904" width="10.5703125" customWidth="1"/>
    <col min="14905" max="14906" width="9.42578125" customWidth="1"/>
    <col min="14907" max="14907" width="9.28515625" customWidth="1"/>
    <col min="14908" max="14908" width="9" customWidth="1"/>
    <col min="14909" max="14909" width="8.7109375" customWidth="1"/>
    <col min="14910" max="14910" width="9.42578125" customWidth="1"/>
    <col min="14911" max="14911" width="7.42578125" customWidth="1"/>
    <col min="14912" max="14912" width="8.28515625" customWidth="1"/>
    <col min="14913" max="14913" width="8" customWidth="1"/>
    <col min="14914" max="14914" width="11.42578125" customWidth="1"/>
    <col min="14915" max="14915" width="7.42578125" customWidth="1"/>
    <col min="14916" max="14916" width="12.140625" customWidth="1"/>
    <col min="14917" max="14917" width="9.7109375" customWidth="1"/>
    <col min="14918" max="14918" width="13.140625" customWidth="1"/>
    <col min="14919" max="14919" width="7.42578125" customWidth="1"/>
    <col min="14920" max="14920" width="20.7109375" customWidth="1"/>
    <col min="14921" max="14921" width="0.42578125" customWidth="1"/>
    <col min="14922" max="14922" width="13.28515625" customWidth="1"/>
    <col min="14923" max="14923" width="7.28515625" customWidth="1"/>
    <col min="14924" max="14924" width="13.140625" customWidth="1"/>
    <col min="15121" max="15121" width="5.5703125" customWidth="1"/>
    <col min="15122" max="15122" width="29.42578125" customWidth="1"/>
    <col min="15123" max="15133" width="0" hidden="1" customWidth="1"/>
    <col min="15134" max="15134" width="14" customWidth="1"/>
    <col min="15135" max="15135" width="12.85546875" customWidth="1"/>
    <col min="15136" max="15136" width="13.85546875" customWidth="1"/>
    <col min="15137" max="15137" width="15" customWidth="1"/>
    <col min="15138" max="15138" width="12.85546875" customWidth="1"/>
    <col min="15139" max="15139" width="11.7109375" customWidth="1"/>
    <col min="15140" max="15140" width="13.85546875" customWidth="1"/>
    <col min="15141" max="15141" width="10.140625" customWidth="1"/>
    <col min="15142" max="15142" width="11.85546875" customWidth="1"/>
    <col min="15143" max="15143" width="10.42578125" customWidth="1"/>
    <col min="15144" max="15144" width="10.7109375" customWidth="1"/>
    <col min="15145" max="15145" width="11" customWidth="1"/>
    <col min="15146" max="15146" width="9.85546875" customWidth="1"/>
    <col min="15147" max="15147" width="12.85546875" customWidth="1"/>
    <col min="15148" max="15148" width="13" customWidth="1"/>
    <col min="15149" max="15149" width="15" customWidth="1"/>
    <col min="15150" max="15150" width="11.42578125" customWidth="1"/>
    <col min="15151" max="15151" width="12" customWidth="1"/>
    <col min="15152" max="15152" width="11.42578125" customWidth="1"/>
    <col min="15153" max="15153" width="13.28515625" customWidth="1"/>
    <col min="15154" max="15154" width="13.140625" customWidth="1"/>
    <col min="15155" max="15155" width="13" customWidth="1"/>
    <col min="15156" max="15156" width="14.7109375" customWidth="1"/>
    <col min="15157" max="15159" width="9.140625" customWidth="1"/>
    <col min="15160" max="15160" width="10.5703125" customWidth="1"/>
    <col min="15161" max="15162" width="9.42578125" customWidth="1"/>
    <col min="15163" max="15163" width="9.28515625" customWidth="1"/>
    <col min="15164" max="15164" width="9" customWidth="1"/>
    <col min="15165" max="15165" width="8.7109375" customWidth="1"/>
    <col min="15166" max="15166" width="9.42578125" customWidth="1"/>
    <col min="15167" max="15167" width="7.42578125" customWidth="1"/>
    <col min="15168" max="15168" width="8.28515625" customWidth="1"/>
    <col min="15169" max="15169" width="8" customWidth="1"/>
    <col min="15170" max="15170" width="11.42578125" customWidth="1"/>
    <col min="15171" max="15171" width="7.42578125" customWidth="1"/>
    <col min="15172" max="15172" width="12.140625" customWidth="1"/>
    <col min="15173" max="15173" width="9.7109375" customWidth="1"/>
    <col min="15174" max="15174" width="13.140625" customWidth="1"/>
    <col min="15175" max="15175" width="7.42578125" customWidth="1"/>
    <col min="15176" max="15176" width="20.7109375" customWidth="1"/>
    <col min="15177" max="15177" width="0.42578125" customWidth="1"/>
    <col min="15178" max="15178" width="13.28515625" customWidth="1"/>
    <col min="15179" max="15179" width="7.28515625" customWidth="1"/>
    <col min="15180" max="15180" width="13.140625" customWidth="1"/>
    <col min="15377" max="15377" width="5.5703125" customWidth="1"/>
    <col min="15378" max="15378" width="29.42578125" customWidth="1"/>
    <col min="15379" max="15389" width="0" hidden="1" customWidth="1"/>
    <col min="15390" max="15390" width="14" customWidth="1"/>
    <col min="15391" max="15391" width="12.85546875" customWidth="1"/>
    <col min="15392" max="15392" width="13.85546875" customWidth="1"/>
    <col min="15393" max="15393" width="15" customWidth="1"/>
    <col min="15394" max="15394" width="12.85546875" customWidth="1"/>
    <col min="15395" max="15395" width="11.7109375" customWidth="1"/>
    <col min="15396" max="15396" width="13.85546875" customWidth="1"/>
    <col min="15397" max="15397" width="10.140625" customWidth="1"/>
    <col min="15398" max="15398" width="11.85546875" customWidth="1"/>
    <col min="15399" max="15399" width="10.42578125" customWidth="1"/>
    <col min="15400" max="15400" width="10.7109375" customWidth="1"/>
    <col min="15401" max="15401" width="11" customWidth="1"/>
    <col min="15402" max="15402" width="9.85546875" customWidth="1"/>
    <col min="15403" max="15403" width="12.85546875" customWidth="1"/>
    <col min="15404" max="15404" width="13" customWidth="1"/>
    <col min="15405" max="15405" width="15" customWidth="1"/>
    <col min="15406" max="15406" width="11.42578125" customWidth="1"/>
    <col min="15407" max="15407" width="12" customWidth="1"/>
    <col min="15408" max="15408" width="11.42578125" customWidth="1"/>
    <col min="15409" max="15409" width="13.28515625" customWidth="1"/>
    <col min="15410" max="15410" width="13.140625" customWidth="1"/>
    <col min="15411" max="15411" width="13" customWidth="1"/>
    <col min="15412" max="15412" width="14.7109375" customWidth="1"/>
    <col min="15413" max="15415" width="9.140625" customWidth="1"/>
    <col min="15416" max="15416" width="10.5703125" customWidth="1"/>
    <col min="15417" max="15418" width="9.42578125" customWidth="1"/>
    <col min="15419" max="15419" width="9.28515625" customWidth="1"/>
    <col min="15420" max="15420" width="9" customWidth="1"/>
    <col min="15421" max="15421" width="8.7109375" customWidth="1"/>
    <col min="15422" max="15422" width="9.42578125" customWidth="1"/>
    <col min="15423" max="15423" width="7.42578125" customWidth="1"/>
    <col min="15424" max="15424" width="8.28515625" customWidth="1"/>
    <col min="15425" max="15425" width="8" customWidth="1"/>
    <col min="15426" max="15426" width="11.42578125" customWidth="1"/>
    <col min="15427" max="15427" width="7.42578125" customWidth="1"/>
    <col min="15428" max="15428" width="12.140625" customWidth="1"/>
    <col min="15429" max="15429" width="9.7109375" customWidth="1"/>
    <col min="15430" max="15430" width="13.140625" customWidth="1"/>
    <col min="15431" max="15431" width="7.42578125" customWidth="1"/>
    <col min="15432" max="15432" width="20.7109375" customWidth="1"/>
    <col min="15433" max="15433" width="0.42578125" customWidth="1"/>
    <col min="15434" max="15434" width="13.28515625" customWidth="1"/>
    <col min="15435" max="15435" width="7.28515625" customWidth="1"/>
    <col min="15436" max="15436" width="13.140625" customWidth="1"/>
    <col min="15633" max="15633" width="5.5703125" customWidth="1"/>
    <col min="15634" max="15634" width="29.42578125" customWidth="1"/>
    <col min="15635" max="15645" width="0" hidden="1" customWidth="1"/>
    <col min="15646" max="15646" width="14" customWidth="1"/>
    <col min="15647" max="15647" width="12.85546875" customWidth="1"/>
    <col min="15648" max="15648" width="13.85546875" customWidth="1"/>
    <col min="15649" max="15649" width="15" customWidth="1"/>
    <col min="15650" max="15650" width="12.85546875" customWidth="1"/>
    <col min="15651" max="15651" width="11.7109375" customWidth="1"/>
    <col min="15652" max="15652" width="13.85546875" customWidth="1"/>
    <col min="15653" max="15653" width="10.140625" customWidth="1"/>
    <col min="15654" max="15654" width="11.85546875" customWidth="1"/>
    <col min="15655" max="15655" width="10.42578125" customWidth="1"/>
    <col min="15656" max="15656" width="10.7109375" customWidth="1"/>
    <col min="15657" max="15657" width="11" customWidth="1"/>
    <col min="15658" max="15658" width="9.85546875" customWidth="1"/>
    <col min="15659" max="15659" width="12.85546875" customWidth="1"/>
    <col min="15660" max="15660" width="13" customWidth="1"/>
    <col min="15661" max="15661" width="15" customWidth="1"/>
    <col min="15662" max="15662" width="11.42578125" customWidth="1"/>
    <col min="15663" max="15663" width="12" customWidth="1"/>
    <col min="15664" max="15664" width="11.42578125" customWidth="1"/>
    <col min="15665" max="15665" width="13.28515625" customWidth="1"/>
    <col min="15666" max="15666" width="13.140625" customWidth="1"/>
    <col min="15667" max="15667" width="13" customWidth="1"/>
    <col min="15668" max="15668" width="14.7109375" customWidth="1"/>
    <col min="15669" max="15671" width="9.140625" customWidth="1"/>
    <col min="15672" max="15672" width="10.5703125" customWidth="1"/>
    <col min="15673" max="15674" width="9.42578125" customWidth="1"/>
    <col min="15675" max="15675" width="9.28515625" customWidth="1"/>
    <col min="15676" max="15676" width="9" customWidth="1"/>
    <col min="15677" max="15677" width="8.7109375" customWidth="1"/>
    <col min="15678" max="15678" width="9.42578125" customWidth="1"/>
    <col min="15679" max="15679" width="7.42578125" customWidth="1"/>
    <col min="15680" max="15680" width="8.28515625" customWidth="1"/>
    <col min="15681" max="15681" width="8" customWidth="1"/>
    <col min="15682" max="15682" width="11.42578125" customWidth="1"/>
    <col min="15683" max="15683" width="7.42578125" customWidth="1"/>
    <col min="15684" max="15684" width="12.140625" customWidth="1"/>
    <col min="15685" max="15685" width="9.7109375" customWidth="1"/>
    <col min="15686" max="15686" width="13.140625" customWidth="1"/>
    <col min="15687" max="15687" width="7.42578125" customWidth="1"/>
    <col min="15688" max="15688" width="20.7109375" customWidth="1"/>
    <col min="15689" max="15689" width="0.42578125" customWidth="1"/>
    <col min="15690" max="15690" width="13.28515625" customWidth="1"/>
    <col min="15691" max="15691" width="7.28515625" customWidth="1"/>
    <col min="15692" max="15692" width="13.140625" customWidth="1"/>
    <col min="15889" max="15889" width="5.5703125" customWidth="1"/>
    <col min="15890" max="15890" width="29.42578125" customWidth="1"/>
    <col min="15891" max="15901" width="0" hidden="1" customWidth="1"/>
    <col min="15902" max="15902" width="14" customWidth="1"/>
    <col min="15903" max="15903" width="12.85546875" customWidth="1"/>
    <col min="15904" max="15904" width="13.85546875" customWidth="1"/>
    <col min="15905" max="15905" width="15" customWidth="1"/>
    <col min="15906" max="15906" width="12.85546875" customWidth="1"/>
    <col min="15907" max="15907" width="11.7109375" customWidth="1"/>
    <col min="15908" max="15908" width="13.85546875" customWidth="1"/>
    <col min="15909" max="15909" width="10.140625" customWidth="1"/>
    <col min="15910" max="15910" width="11.85546875" customWidth="1"/>
    <col min="15911" max="15911" width="10.42578125" customWidth="1"/>
    <col min="15912" max="15912" width="10.7109375" customWidth="1"/>
    <col min="15913" max="15913" width="11" customWidth="1"/>
    <col min="15914" max="15914" width="9.85546875" customWidth="1"/>
    <col min="15915" max="15915" width="12.85546875" customWidth="1"/>
    <col min="15916" max="15916" width="13" customWidth="1"/>
    <col min="15917" max="15917" width="15" customWidth="1"/>
    <col min="15918" max="15918" width="11.42578125" customWidth="1"/>
    <col min="15919" max="15919" width="12" customWidth="1"/>
    <col min="15920" max="15920" width="11.42578125" customWidth="1"/>
    <col min="15921" max="15921" width="13.28515625" customWidth="1"/>
    <col min="15922" max="15922" width="13.140625" customWidth="1"/>
    <col min="15923" max="15923" width="13" customWidth="1"/>
    <col min="15924" max="15924" width="14.7109375" customWidth="1"/>
    <col min="15925" max="15927" width="9.140625" customWidth="1"/>
    <col min="15928" max="15928" width="10.5703125" customWidth="1"/>
    <col min="15929" max="15930" width="9.42578125" customWidth="1"/>
    <col min="15931" max="15931" width="9.28515625" customWidth="1"/>
    <col min="15932" max="15932" width="9" customWidth="1"/>
    <col min="15933" max="15933" width="8.7109375" customWidth="1"/>
    <col min="15934" max="15934" width="9.42578125" customWidth="1"/>
    <col min="15935" max="15935" width="7.42578125" customWidth="1"/>
    <col min="15936" max="15936" width="8.28515625" customWidth="1"/>
    <col min="15937" max="15937" width="8" customWidth="1"/>
    <col min="15938" max="15938" width="11.42578125" customWidth="1"/>
    <col min="15939" max="15939" width="7.42578125" customWidth="1"/>
    <col min="15940" max="15940" width="12.140625" customWidth="1"/>
    <col min="15941" max="15941" width="9.7109375" customWidth="1"/>
    <col min="15942" max="15942" width="13.140625" customWidth="1"/>
    <col min="15943" max="15943" width="7.42578125" customWidth="1"/>
    <col min="15944" max="15944" width="20.7109375" customWidth="1"/>
    <col min="15945" max="15945" width="0.42578125" customWidth="1"/>
    <col min="15946" max="15946" width="13.28515625" customWidth="1"/>
    <col min="15947" max="15947" width="7.28515625" customWidth="1"/>
    <col min="15948" max="15948" width="13.140625" customWidth="1"/>
    <col min="16145" max="16145" width="5.5703125" customWidth="1"/>
    <col min="16146" max="16146" width="29.42578125" customWidth="1"/>
    <col min="16147" max="16157" width="0" hidden="1" customWidth="1"/>
    <col min="16158" max="16158" width="14" customWidth="1"/>
    <col min="16159" max="16159" width="12.85546875" customWidth="1"/>
    <col min="16160" max="16160" width="13.85546875" customWidth="1"/>
    <col min="16161" max="16161" width="15" customWidth="1"/>
    <col min="16162" max="16162" width="12.85546875" customWidth="1"/>
    <col min="16163" max="16163" width="11.7109375" customWidth="1"/>
    <col min="16164" max="16164" width="13.85546875" customWidth="1"/>
    <col min="16165" max="16165" width="10.140625" customWidth="1"/>
    <col min="16166" max="16166" width="11.85546875" customWidth="1"/>
    <col min="16167" max="16167" width="10.42578125" customWidth="1"/>
    <col min="16168" max="16168" width="10.7109375" customWidth="1"/>
    <col min="16169" max="16169" width="11" customWidth="1"/>
    <col min="16170" max="16170" width="9.85546875" customWidth="1"/>
    <col min="16171" max="16171" width="12.85546875" customWidth="1"/>
    <col min="16172" max="16172" width="13" customWidth="1"/>
    <col min="16173" max="16173" width="15" customWidth="1"/>
    <col min="16174" max="16174" width="11.42578125" customWidth="1"/>
    <col min="16175" max="16175" width="12" customWidth="1"/>
    <col min="16176" max="16176" width="11.42578125" customWidth="1"/>
    <col min="16177" max="16177" width="13.28515625" customWidth="1"/>
    <col min="16178" max="16178" width="13.140625" customWidth="1"/>
    <col min="16179" max="16179" width="13" customWidth="1"/>
    <col min="16180" max="16180" width="14.7109375" customWidth="1"/>
    <col min="16181" max="16183" width="9.140625" customWidth="1"/>
    <col min="16184" max="16184" width="10.5703125" customWidth="1"/>
    <col min="16185" max="16186" width="9.42578125" customWidth="1"/>
    <col min="16187" max="16187" width="9.28515625" customWidth="1"/>
    <col min="16188" max="16188" width="9" customWidth="1"/>
    <col min="16189" max="16189" width="8.7109375" customWidth="1"/>
    <col min="16190" max="16190" width="9.42578125" customWidth="1"/>
    <col min="16191" max="16191" width="7.42578125" customWidth="1"/>
    <col min="16192" max="16192" width="8.28515625" customWidth="1"/>
    <col min="16193" max="16193" width="8" customWidth="1"/>
    <col min="16194" max="16194" width="11.42578125" customWidth="1"/>
    <col min="16195" max="16195" width="7.42578125" customWidth="1"/>
    <col min="16196" max="16196" width="12.140625" customWidth="1"/>
    <col min="16197" max="16197" width="9.7109375" customWidth="1"/>
    <col min="16198" max="16198" width="13.140625" customWidth="1"/>
    <col min="16199" max="16199" width="7.42578125" customWidth="1"/>
    <col min="16200" max="16200" width="20.7109375" customWidth="1"/>
    <col min="16201" max="16201" width="0.42578125" customWidth="1"/>
    <col min="16202" max="16202" width="13.28515625" customWidth="1"/>
    <col min="16203" max="16203" width="7.28515625" customWidth="1"/>
    <col min="16204" max="16204" width="13.140625" customWidth="1"/>
  </cols>
  <sheetData>
    <row r="1" spans="1:85" ht="18" hidden="1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5" ht="16.5" customHeight="1" x14ac:dyDescent="0.25">
      <c r="A2" s="1"/>
      <c r="B2" s="10" t="s">
        <v>298</v>
      </c>
      <c r="C2" s="1"/>
      <c r="D2" s="1"/>
      <c r="E2" s="1"/>
      <c r="F2" s="1"/>
      <c r="G2" s="1"/>
      <c r="H2" s="1"/>
      <c r="I2" s="1"/>
      <c r="J2" s="1"/>
      <c r="K2" s="1"/>
      <c r="L2" s="4">
        <v>12</v>
      </c>
      <c r="M2" s="4">
        <v>0.95350000000000001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/>
      <c r="AB2" s="7"/>
      <c r="AC2" s="7"/>
      <c r="AD2" s="7"/>
      <c r="AE2" s="7"/>
      <c r="AF2" s="7"/>
      <c r="AG2" s="7"/>
      <c r="AH2" s="7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7"/>
      <c r="AU2" s="4"/>
      <c r="AV2" s="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6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5" ht="16.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0"/>
      <c r="AC3" s="10"/>
      <c r="AD3" s="12"/>
      <c r="AE3" s="12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3"/>
      <c r="AX3" s="13"/>
      <c r="AY3" s="13"/>
      <c r="AZ3" s="13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5" ht="16.5" customHeight="1" thickBot="1" x14ac:dyDescent="0.3">
      <c r="A4" s="20" t="s">
        <v>1</v>
      </c>
      <c r="B4" s="21"/>
      <c r="C4" s="21"/>
      <c r="D4" s="21"/>
      <c r="E4" s="21"/>
      <c r="F4" s="21"/>
      <c r="G4" s="14"/>
      <c r="H4" s="21" t="s">
        <v>2</v>
      </c>
      <c r="I4" s="21"/>
      <c r="J4" s="21"/>
      <c r="K4" s="21"/>
      <c r="L4" s="21" t="s">
        <v>3</v>
      </c>
      <c r="M4" s="21"/>
      <c r="N4" s="21"/>
      <c r="O4" s="21" t="s">
        <v>2</v>
      </c>
      <c r="P4" s="21"/>
      <c r="Q4" s="15"/>
      <c r="R4" s="15"/>
      <c r="S4" s="15"/>
      <c r="T4" s="15"/>
      <c r="U4" s="15"/>
      <c r="V4" s="15"/>
      <c r="W4" s="15"/>
      <c r="X4" s="15"/>
      <c r="Y4" s="14"/>
      <c r="Z4" s="14"/>
      <c r="AA4" s="14"/>
      <c r="AB4" s="14"/>
      <c r="AC4" s="14"/>
      <c r="AD4" s="14"/>
      <c r="AE4" s="16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4"/>
      <c r="CF4" s="4"/>
    </row>
    <row r="5" spans="1:85" ht="39" customHeight="1" thickBot="1" x14ac:dyDescent="0.3">
      <c r="A5" s="22" t="s">
        <v>4</v>
      </c>
      <c r="B5" s="23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6" t="s">
        <v>11</v>
      </c>
      <c r="I5" s="26" t="s">
        <v>12</v>
      </c>
      <c r="J5" s="27" t="s">
        <v>13</v>
      </c>
      <c r="K5" s="27" t="s">
        <v>14</v>
      </c>
      <c r="L5" s="28" t="s">
        <v>15</v>
      </c>
      <c r="M5" s="29" t="s">
        <v>16</v>
      </c>
      <c r="N5" s="30" t="s">
        <v>17</v>
      </c>
      <c r="O5" s="31" t="s">
        <v>15</v>
      </c>
      <c r="P5" s="31" t="s">
        <v>16</v>
      </c>
      <c r="Q5" s="32" t="s">
        <v>18</v>
      </c>
      <c r="R5" s="33"/>
      <c r="S5" s="34">
        <v>2018</v>
      </c>
      <c r="T5" s="35"/>
      <c r="U5" s="36" t="s">
        <v>19</v>
      </c>
      <c r="V5" s="33"/>
      <c r="W5" s="34">
        <v>2019</v>
      </c>
      <c r="X5" s="35"/>
      <c r="Y5" s="37" t="s">
        <v>20</v>
      </c>
      <c r="Z5" s="38"/>
      <c r="AA5" s="39" t="s">
        <v>21</v>
      </c>
      <c r="AB5" s="39" t="s">
        <v>22</v>
      </c>
      <c r="AC5" s="40"/>
      <c r="AD5" s="41" t="s">
        <v>23</v>
      </c>
      <c r="AE5" s="42"/>
      <c r="AF5" s="39" t="s">
        <v>24</v>
      </c>
      <c r="AG5" s="43"/>
      <c r="AH5" s="40"/>
      <c r="AI5" s="39" t="s">
        <v>25</v>
      </c>
      <c r="AJ5" s="40"/>
      <c r="AK5" s="39" t="s">
        <v>26</v>
      </c>
      <c r="AL5" s="40"/>
      <c r="AM5" s="39" t="s">
        <v>27</v>
      </c>
      <c r="AN5" s="40"/>
      <c r="AO5" s="39" t="s">
        <v>28</v>
      </c>
      <c r="AP5" s="40"/>
      <c r="AQ5" s="44" t="s">
        <v>29</v>
      </c>
      <c r="AR5" s="45"/>
      <c r="AS5" s="39" t="s">
        <v>30</v>
      </c>
      <c r="AT5" s="40"/>
      <c r="AU5" s="39" t="s">
        <v>31</v>
      </c>
      <c r="AV5" s="40"/>
      <c r="AW5" s="39" t="s">
        <v>32</v>
      </c>
      <c r="AX5" s="40"/>
      <c r="AY5" s="39" t="s">
        <v>33</v>
      </c>
      <c r="AZ5" s="40"/>
      <c r="BA5" s="46" t="s">
        <v>34</v>
      </c>
      <c r="BB5" s="46" t="s">
        <v>35</v>
      </c>
      <c r="BC5" s="46" t="s">
        <v>36</v>
      </c>
      <c r="BD5" s="34" t="s">
        <v>37</v>
      </c>
      <c r="BE5" s="35"/>
      <c r="BF5" s="37" t="s">
        <v>38</v>
      </c>
      <c r="BG5" s="38"/>
      <c r="BH5" s="47" t="s">
        <v>39</v>
      </c>
      <c r="BI5" s="37" t="s">
        <v>40</v>
      </c>
      <c r="BJ5" s="38"/>
      <c r="BK5" s="43" t="s">
        <v>41</v>
      </c>
      <c r="BL5" s="39" t="s">
        <v>42</v>
      </c>
      <c r="BM5" s="48"/>
      <c r="BN5" s="49" t="s">
        <v>43</v>
      </c>
      <c r="BO5" s="48"/>
      <c r="BP5" s="49" t="s">
        <v>44</v>
      </c>
      <c r="BQ5" s="48"/>
      <c r="BR5" s="49" t="s">
        <v>45</v>
      </c>
      <c r="BS5" s="48"/>
      <c r="BT5" s="49" t="s">
        <v>46</v>
      </c>
      <c r="BU5" s="48"/>
      <c r="BV5" s="49" t="s">
        <v>47</v>
      </c>
      <c r="BW5" s="40"/>
      <c r="BX5" s="39" t="s">
        <v>48</v>
      </c>
      <c r="BY5" s="48"/>
      <c r="BZ5" s="49" t="s">
        <v>49</v>
      </c>
      <c r="CA5" s="48"/>
      <c r="CB5" s="49" t="s">
        <v>50</v>
      </c>
      <c r="CC5" s="48"/>
      <c r="CD5" s="46" t="s">
        <v>51</v>
      </c>
      <c r="CE5" s="46" t="s">
        <v>52</v>
      </c>
      <c r="CF5" s="34" t="s">
        <v>53</v>
      </c>
      <c r="CG5" s="50" t="s">
        <v>54</v>
      </c>
    </row>
    <row r="6" spans="1:85" ht="39" customHeight="1" thickBot="1" x14ac:dyDescent="0.3">
      <c r="A6" s="51"/>
      <c r="B6" s="52"/>
      <c r="C6" s="53"/>
      <c r="D6" s="53"/>
      <c r="E6" s="53"/>
      <c r="F6" s="53"/>
      <c r="G6" s="54"/>
      <c r="H6" s="55"/>
      <c r="I6" s="55"/>
      <c r="J6" s="56"/>
      <c r="K6" s="56"/>
      <c r="L6" s="57"/>
      <c r="M6" s="54"/>
      <c r="N6" s="58"/>
      <c r="O6" s="59"/>
      <c r="P6" s="59"/>
      <c r="Q6" s="60" t="s">
        <v>55</v>
      </c>
      <c r="R6" s="61" t="s">
        <v>56</v>
      </c>
      <c r="S6" s="62" t="s">
        <v>57</v>
      </c>
      <c r="T6" s="63" t="s">
        <v>58</v>
      </c>
      <c r="U6" s="64" t="s">
        <v>55</v>
      </c>
      <c r="V6" s="61" t="s">
        <v>56</v>
      </c>
      <c r="W6" s="62" t="s">
        <v>59</v>
      </c>
      <c r="X6" s="63" t="s">
        <v>60</v>
      </c>
      <c r="Y6" s="65"/>
      <c r="Z6" s="66"/>
      <c r="AA6" s="67"/>
      <c r="AB6" s="67"/>
      <c r="AC6" s="68"/>
      <c r="AD6" s="69"/>
      <c r="AE6" s="70"/>
      <c r="AF6" s="67"/>
      <c r="AG6" s="71"/>
      <c r="AH6" s="68"/>
      <c r="AI6" s="67"/>
      <c r="AJ6" s="68"/>
      <c r="AK6" s="67"/>
      <c r="AL6" s="68"/>
      <c r="AM6" s="67"/>
      <c r="AN6" s="68"/>
      <c r="AO6" s="67"/>
      <c r="AP6" s="68"/>
      <c r="AQ6" s="72"/>
      <c r="AR6" s="73"/>
      <c r="AS6" s="67"/>
      <c r="AT6" s="68"/>
      <c r="AU6" s="67"/>
      <c r="AV6" s="68"/>
      <c r="AW6" s="67"/>
      <c r="AX6" s="68"/>
      <c r="AY6" s="67"/>
      <c r="AZ6" s="68"/>
      <c r="BA6" s="59"/>
      <c r="BB6" s="59"/>
      <c r="BC6" s="59"/>
      <c r="BD6" s="74"/>
      <c r="BE6" s="75"/>
      <c r="BF6" s="65"/>
      <c r="BG6" s="66"/>
      <c r="BH6" s="76"/>
      <c r="BI6" s="65"/>
      <c r="BJ6" s="66"/>
      <c r="BK6" s="71"/>
      <c r="BL6" s="67"/>
      <c r="BM6" s="77"/>
      <c r="BN6" s="78"/>
      <c r="BO6" s="77"/>
      <c r="BP6" s="78"/>
      <c r="BQ6" s="77"/>
      <c r="BR6" s="78"/>
      <c r="BS6" s="77"/>
      <c r="BT6" s="78"/>
      <c r="BU6" s="77"/>
      <c r="BV6" s="78"/>
      <c r="BW6" s="68"/>
      <c r="BX6" s="67"/>
      <c r="BY6" s="77"/>
      <c r="BZ6" s="78"/>
      <c r="CA6" s="77"/>
      <c r="CB6" s="78"/>
      <c r="CC6" s="77"/>
      <c r="CD6" s="59"/>
      <c r="CE6" s="59"/>
      <c r="CF6" s="74"/>
      <c r="CG6" s="79"/>
    </row>
    <row r="7" spans="1:85" ht="39" customHeight="1" thickBot="1" x14ac:dyDescent="0.3">
      <c r="A7" s="51"/>
      <c r="B7" s="52"/>
      <c r="C7" s="53"/>
      <c r="D7" s="53"/>
      <c r="E7" s="53"/>
      <c r="F7" s="53"/>
      <c r="G7" s="54"/>
      <c r="H7" s="55"/>
      <c r="I7" s="55"/>
      <c r="J7" s="56"/>
      <c r="K7" s="56"/>
      <c r="L7" s="80"/>
      <c r="M7" s="81"/>
      <c r="N7" s="82"/>
      <c r="O7" s="83"/>
      <c r="P7" s="83"/>
      <c r="Q7" s="84">
        <v>6.21</v>
      </c>
      <c r="R7" s="85"/>
      <c r="S7" s="86"/>
      <c r="T7" s="87"/>
      <c r="U7" s="88">
        <v>6.31</v>
      </c>
      <c r="V7" s="85"/>
      <c r="W7" s="89"/>
      <c r="X7" s="90"/>
      <c r="Y7" s="91"/>
      <c r="Z7" s="92"/>
      <c r="AA7" s="93"/>
      <c r="AB7" s="93"/>
      <c r="AC7" s="94"/>
      <c r="AD7" s="95"/>
      <c r="AE7" s="96"/>
      <c r="AF7" s="93"/>
      <c r="AG7" s="97"/>
      <c r="AH7" s="94"/>
      <c r="AI7" s="93"/>
      <c r="AJ7" s="94"/>
      <c r="AK7" s="93"/>
      <c r="AL7" s="94"/>
      <c r="AM7" s="93"/>
      <c r="AN7" s="94"/>
      <c r="AO7" s="93"/>
      <c r="AP7" s="94"/>
      <c r="AQ7" s="98"/>
      <c r="AR7" s="99"/>
      <c r="AS7" s="93"/>
      <c r="AT7" s="94"/>
      <c r="AU7" s="93"/>
      <c r="AV7" s="94"/>
      <c r="AW7" s="93"/>
      <c r="AX7" s="94"/>
      <c r="AY7" s="93"/>
      <c r="AZ7" s="94"/>
      <c r="BA7" s="100"/>
      <c r="BB7" s="101"/>
      <c r="BC7" s="101"/>
      <c r="BD7" s="102"/>
      <c r="BE7" s="103"/>
      <c r="BF7" s="91"/>
      <c r="BG7" s="92"/>
      <c r="BH7" s="104"/>
      <c r="BI7" s="91"/>
      <c r="BJ7" s="92"/>
      <c r="BK7" s="97"/>
      <c r="BL7" s="93"/>
      <c r="BM7" s="105"/>
      <c r="BN7" s="106"/>
      <c r="BO7" s="105"/>
      <c r="BP7" s="106"/>
      <c r="BQ7" s="105"/>
      <c r="BR7" s="106"/>
      <c r="BS7" s="105"/>
      <c r="BT7" s="106"/>
      <c r="BU7" s="105"/>
      <c r="BV7" s="106"/>
      <c r="BW7" s="94"/>
      <c r="BX7" s="93"/>
      <c r="BY7" s="105"/>
      <c r="BZ7" s="106"/>
      <c r="CA7" s="105"/>
      <c r="CB7" s="106"/>
      <c r="CC7" s="105"/>
      <c r="CD7" s="101"/>
      <c r="CE7" s="101"/>
      <c r="CF7" s="102"/>
      <c r="CG7" s="107"/>
    </row>
    <row r="8" spans="1:85" ht="18.75" customHeight="1" thickBot="1" x14ac:dyDescent="0.3">
      <c r="A8" s="108"/>
      <c r="B8" s="109"/>
      <c r="C8" s="110"/>
      <c r="D8" s="110"/>
      <c r="E8" s="110"/>
      <c r="F8" s="110"/>
      <c r="G8" s="111"/>
      <c r="H8" s="112"/>
      <c r="I8" s="112"/>
      <c r="J8" s="113"/>
      <c r="K8" s="113"/>
      <c r="L8" s="114" t="s">
        <v>61</v>
      </c>
      <c r="M8" s="115" t="s">
        <v>61</v>
      </c>
      <c r="N8" s="116"/>
      <c r="O8" s="117" t="s">
        <v>61</v>
      </c>
      <c r="P8" s="117" t="s">
        <v>61</v>
      </c>
      <c r="Q8" s="118"/>
      <c r="R8" s="118"/>
      <c r="S8" s="119" t="s">
        <v>62</v>
      </c>
      <c r="T8" s="120" t="s">
        <v>62</v>
      </c>
      <c r="U8" s="121"/>
      <c r="V8" s="121"/>
      <c r="W8" s="122"/>
      <c r="X8" s="123"/>
      <c r="Y8" s="121" t="s">
        <v>63</v>
      </c>
      <c r="Z8" s="124" t="s">
        <v>62</v>
      </c>
      <c r="AA8" s="125" t="s">
        <v>62</v>
      </c>
      <c r="AB8" s="126" t="s">
        <v>64</v>
      </c>
      <c r="AC8" s="127" t="s">
        <v>61</v>
      </c>
      <c r="AD8" s="128" t="s">
        <v>63</v>
      </c>
      <c r="AE8" s="127" t="s">
        <v>62</v>
      </c>
      <c r="AF8" s="128" t="s">
        <v>63</v>
      </c>
      <c r="AG8" s="129" t="s">
        <v>65</v>
      </c>
      <c r="AH8" s="127" t="s">
        <v>62</v>
      </c>
      <c r="AI8" s="128" t="s">
        <v>63</v>
      </c>
      <c r="AJ8" s="127" t="s">
        <v>62</v>
      </c>
      <c r="AK8" s="128" t="s">
        <v>63</v>
      </c>
      <c r="AL8" s="130" t="s">
        <v>62</v>
      </c>
      <c r="AM8" s="128" t="s">
        <v>66</v>
      </c>
      <c r="AN8" s="127" t="s">
        <v>62</v>
      </c>
      <c r="AO8" s="128" t="s">
        <v>66</v>
      </c>
      <c r="AP8" s="127" t="s">
        <v>62</v>
      </c>
      <c r="AQ8" s="128" t="s">
        <v>63</v>
      </c>
      <c r="AR8" s="130" t="s">
        <v>62</v>
      </c>
      <c r="AS8" s="128" t="s">
        <v>66</v>
      </c>
      <c r="AT8" s="130" t="s">
        <v>62</v>
      </c>
      <c r="AU8" s="131" t="s">
        <v>66</v>
      </c>
      <c r="AV8" s="132" t="s">
        <v>62</v>
      </c>
      <c r="AW8" s="128" t="s">
        <v>66</v>
      </c>
      <c r="AX8" s="130" t="s">
        <v>62</v>
      </c>
      <c r="AY8" s="128" t="s">
        <v>63</v>
      </c>
      <c r="AZ8" s="130" t="s">
        <v>62</v>
      </c>
      <c r="BA8" s="133" t="s">
        <v>61</v>
      </c>
      <c r="BB8" s="134" t="s">
        <v>61</v>
      </c>
      <c r="BC8" s="117" t="s">
        <v>61</v>
      </c>
      <c r="BD8" s="117" t="s">
        <v>66</v>
      </c>
      <c r="BE8" s="117" t="s">
        <v>61</v>
      </c>
      <c r="BF8" s="135" t="s">
        <v>66</v>
      </c>
      <c r="BG8" s="125" t="s">
        <v>62</v>
      </c>
      <c r="BH8" s="136" t="s">
        <v>61</v>
      </c>
      <c r="BI8" s="136" t="s">
        <v>63</v>
      </c>
      <c r="BJ8" s="136" t="s">
        <v>61</v>
      </c>
      <c r="BK8" s="137" t="s">
        <v>61</v>
      </c>
      <c r="BL8" s="128" t="s">
        <v>67</v>
      </c>
      <c r="BM8" s="129" t="s">
        <v>61</v>
      </c>
      <c r="BN8" s="128" t="s">
        <v>67</v>
      </c>
      <c r="BO8" s="130" t="s">
        <v>61</v>
      </c>
      <c r="BP8" s="129" t="s">
        <v>67</v>
      </c>
      <c r="BQ8" s="129" t="s">
        <v>61</v>
      </c>
      <c r="BR8" s="128" t="s">
        <v>67</v>
      </c>
      <c r="BS8" s="130" t="s">
        <v>61</v>
      </c>
      <c r="BT8" s="129" t="s">
        <v>66</v>
      </c>
      <c r="BU8" s="129" t="s">
        <v>61</v>
      </c>
      <c r="BV8" s="128" t="s">
        <v>66</v>
      </c>
      <c r="BW8" s="130" t="s">
        <v>62</v>
      </c>
      <c r="BX8" s="128" t="s">
        <v>67</v>
      </c>
      <c r="BY8" s="129" t="s">
        <v>62</v>
      </c>
      <c r="BZ8" s="128" t="s">
        <v>66</v>
      </c>
      <c r="CA8" s="130" t="s">
        <v>62</v>
      </c>
      <c r="CB8" s="129" t="s">
        <v>66</v>
      </c>
      <c r="CC8" s="129" t="s">
        <v>62</v>
      </c>
      <c r="CD8" s="136" t="s">
        <v>61</v>
      </c>
      <c r="CE8" s="136" t="s">
        <v>61</v>
      </c>
      <c r="CF8" s="137" t="s">
        <v>61</v>
      </c>
      <c r="CG8" s="138" t="s">
        <v>68</v>
      </c>
    </row>
    <row r="9" spans="1:85" ht="11.25" customHeight="1" thickBot="1" x14ac:dyDescent="0.3">
      <c r="A9" s="139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2"/>
      <c r="M9" s="143"/>
      <c r="N9" s="144"/>
      <c r="O9" s="145"/>
      <c r="P9" s="145"/>
      <c r="Q9" s="146"/>
      <c r="R9" s="146"/>
      <c r="S9" s="122"/>
      <c r="T9" s="123"/>
      <c r="U9" s="146"/>
      <c r="V9" s="146"/>
      <c r="W9" s="122"/>
      <c r="X9" s="123"/>
      <c r="Y9" s="146"/>
      <c r="Z9" s="147"/>
      <c r="AA9" s="148"/>
      <c r="AB9" s="145"/>
      <c r="AC9" s="145"/>
      <c r="AD9" s="146"/>
      <c r="AE9" s="147"/>
      <c r="AF9" s="146"/>
      <c r="AG9" s="149"/>
      <c r="AH9" s="147"/>
      <c r="AI9" s="146"/>
      <c r="AJ9" s="147"/>
      <c r="AK9" s="146"/>
      <c r="AL9" s="150"/>
      <c r="AM9" s="146"/>
      <c r="AN9" s="147"/>
      <c r="AO9" s="146"/>
      <c r="AP9" s="147"/>
      <c r="AQ9" s="146"/>
      <c r="AR9" s="150"/>
      <c r="AS9" s="146"/>
      <c r="AT9" s="150"/>
      <c r="AU9" s="146"/>
      <c r="AV9" s="150"/>
      <c r="AW9" s="146"/>
      <c r="AX9" s="150"/>
      <c r="AY9" s="146"/>
      <c r="AZ9" s="150"/>
      <c r="BA9" s="145"/>
      <c r="BB9" s="150"/>
      <c r="BC9" s="145"/>
      <c r="BD9" s="145"/>
      <c r="BE9" s="145"/>
      <c r="BF9" s="151"/>
      <c r="BG9" s="148"/>
      <c r="BH9" s="152"/>
      <c r="BI9" s="152"/>
      <c r="BJ9" s="152"/>
      <c r="BK9" s="149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4"/>
      <c r="CF9" s="146"/>
      <c r="CG9" s="155">
        <f t="shared" ref="CG9:CG74" si="0">CD9+CE9+CF9</f>
        <v>0</v>
      </c>
    </row>
    <row r="10" spans="1:85" ht="19.5" customHeight="1" x14ac:dyDescent="0.25">
      <c r="A10" s="156">
        <v>1</v>
      </c>
      <c r="B10" s="157" t="s">
        <v>299</v>
      </c>
      <c r="C10" s="158">
        <v>1966</v>
      </c>
      <c r="D10" s="158">
        <v>5</v>
      </c>
      <c r="E10" s="158">
        <v>80</v>
      </c>
      <c r="F10" s="158">
        <v>3219.2</v>
      </c>
      <c r="G10" s="158">
        <v>4</v>
      </c>
      <c r="H10" s="158">
        <v>5.84</v>
      </c>
      <c r="I10" s="158">
        <v>6.21</v>
      </c>
      <c r="J10" s="158">
        <f>F10*H10*6</f>
        <v>112800.76799999998</v>
      </c>
      <c r="K10" s="158">
        <f>F10*I10*6</f>
        <v>119947.39199999999</v>
      </c>
      <c r="L10" s="159">
        <v>194.34209999999999</v>
      </c>
      <c r="M10" s="160">
        <f>L10*$M$2</f>
        <v>185.30519235</v>
      </c>
      <c r="N10" s="161">
        <f t="shared" ref="N10:N73" si="1">L10/F10*100</f>
        <v>6.0369688121272365</v>
      </c>
      <c r="O10" s="162">
        <f>(J10+K10)/1000</f>
        <v>232.74815999999998</v>
      </c>
      <c r="P10" s="162">
        <f>O10*0.9535</f>
        <v>221.92537055999998</v>
      </c>
      <c r="Q10" s="163">
        <v>6.21</v>
      </c>
      <c r="R10" s="164"/>
      <c r="S10" s="164">
        <f>F10*Q10*12/1000</f>
        <v>239.89478399999999</v>
      </c>
      <c r="T10" s="164">
        <f>S10*0.9535</f>
        <v>228.73967654399999</v>
      </c>
      <c r="U10" s="164">
        <v>6.31</v>
      </c>
      <c r="V10" s="164"/>
      <c r="W10" s="164">
        <f>F10*U10*12/1000</f>
        <v>243.75782399999997</v>
      </c>
      <c r="X10" s="164">
        <f>W10*0.9535</f>
        <v>232.42308518399997</v>
      </c>
      <c r="Y10" s="165"/>
      <c r="Z10" s="166"/>
      <c r="AA10" s="166">
        <v>10.34132</v>
      </c>
      <c r="AB10" s="165"/>
      <c r="AC10" s="167"/>
      <c r="AD10" s="165"/>
      <c r="AE10" s="167"/>
      <c r="AF10" s="165"/>
      <c r="AG10" s="168"/>
      <c r="AH10" s="167"/>
      <c r="AI10" s="165">
        <v>2.5000000000000001E-3</v>
      </c>
      <c r="AJ10" s="167">
        <v>3.205095</v>
      </c>
      <c r="AK10" s="165"/>
      <c r="AL10" s="167"/>
      <c r="AM10" s="165"/>
      <c r="AN10" s="166"/>
      <c r="AO10" s="166"/>
      <c r="AP10" s="167"/>
      <c r="AQ10" s="165"/>
      <c r="AR10" s="167"/>
      <c r="AS10" s="165">
        <v>3</v>
      </c>
      <c r="AT10" s="167">
        <v>19.707472042377873</v>
      </c>
      <c r="AU10" s="165"/>
      <c r="AV10" s="167"/>
      <c r="AW10" s="169">
        <v>4</v>
      </c>
      <c r="AX10" s="170">
        <v>0.61843075709999995</v>
      </c>
      <c r="AY10" s="165"/>
      <c r="AZ10" s="167"/>
      <c r="BA10" s="165"/>
      <c r="BB10" s="167"/>
      <c r="BC10" s="171"/>
      <c r="BD10" s="171"/>
      <c r="BE10" s="171"/>
      <c r="BF10" s="165"/>
      <c r="BG10" s="167"/>
      <c r="BH10" s="171"/>
      <c r="BI10" s="171"/>
      <c r="BJ10" s="171"/>
      <c r="BK10" s="168"/>
      <c r="BL10" s="172"/>
      <c r="BM10" s="172"/>
      <c r="BN10" s="172"/>
      <c r="BO10" s="172"/>
      <c r="BP10" s="172">
        <v>4.6700000000000005E-2</v>
      </c>
      <c r="BQ10" s="172">
        <v>17.186067934</v>
      </c>
      <c r="BR10" s="172"/>
      <c r="BS10" s="172"/>
      <c r="BT10" s="172"/>
      <c r="BU10" s="172"/>
      <c r="BV10" s="172">
        <v>10</v>
      </c>
      <c r="BW10" s="172">
        <v>13.327624179199999</v>
      </c>
      <c r="BX10" s="172"/>
      <c r="BY10" s="172"/>
      <c r="BZ10" s="172">
        <v>2</v>
      </c>
      <c r="CA10" s="172">
        <v>2.0757253759999998</v>
      </c>
      <c r="CB10" s="172">
        <v>1</v>
      </c>
      <c r="CC10" s="172">
        <v>0.72840000000000005</v>
      </c>
      <c r="CD10" s="172">
        <f t="shared" ref="CD10:CD74" si="2">Z10+AA10+AC10+AE10+AH10+AJ10+AL10+AN10+AP10+AR10+AT10+AV10+AX10+AZ10+BA10+BB10+BC10+BE10+BG10+BH10+BJ10+BK10</f>
        <v>33.872317799477869</v>
      </c>
      <c r="CE10" s="173">
        <f t="shared" ref="CE10:CE74" si="3">BM10+BO10+BQ10+BS10+BU10+BW10</f>
        <v>30.513692113200001</v>
      </c>
      <c r="CF10" s="174">
        <f t="shared" ref="CF10:CF74" si="4">BY10+CA10+CC10</f>
        <v>2.804125376</v>
      </c>
      <c r="CG10" s="155">
        <f t="shared" si="0"/>
        <v>67.19013528867788</v>
      </c>
    </row>
    <row r="11" spans="1:85" ht="18.75" customHeight="1" x14ac:dyDescent="0.25">
      <c r="A11" s="156">
        <f>A10+1</f>
        <v>2</v>
      </c>
      <c r="B11" s="175" t="s">
        <v>300</v>
      </c>
      <c r="C11" s="176" t="s">
        <v>69</v>
      </c>
      <c r="D11" s="176">
        <v>4</v>
      </c>
      <c r="E11" s="176">
        <v>16</v>
      </c>
      <c r="F11" s="176">
        <v>973</v>
      </c>
      <c r="G11" s="176">
        <v>1</v>
      </c>
      <c r="H11" s="158">
        <v>5.84</v>
      </c>
      <c r="I11" s="158">
        <v>6.21</v>
      </c>
      <c r="J11" s="158">
        <f t="shared" ref="J11:J74" si="5">F11*H11*6</f>
        <v>34093.919999999998</v>
      </c>
      <c r="K11" s="158">
        <f t="shared" ref="K11:K74" si="6">F11*I11*6</f>
        <v>36253.979999999996</v>
      </c>
      <c r="L11" s="177">
        <v>56.228830000000002</v>
      </c>
      <c r="M11" s="178">
        <f>L11*$M$2</f>
        <v>53.614189405000005</v>
      </c>
      <c r="N11" s="161">
        <f t="shared" si="1"/>
        <v>5.7789136690647478</v>
      </c>
      <c r="O11" s="162">
        <f t="shared" ref="O11:O74" si="7">(J11+K11)/1000</f>
        <v>70.347899999999996</v>
      </c>
      <c r="P11" s="162">
        <f t="shared" ref="P11:P74" si="8">O11*0.9535</f>
        <v>67.076722649999994</v>
      </c>
      <c r="Q11" s="163">
        <v>6.21</v>
      </c>
      <c r="R11" s="164"/>
      <c r="S11" s="164">
        <f t="shared" ref="S11:S74" si="9">F11*Q11*12/1000</f>
        <v>72.507959999999997</v>
      </c>
      <c r="T11" s="164">
        <f t="shared" ref="T11:T74" si="10">S11*0.9535</f>
        <v>69.136339859999993</v>
      </c>
      <c r="U11" s="164">
        <v>6.31</v>
      </c>
      <c r="V11" s="164"/>
      <c r="W11" s="164">
        <f t="shared" ref="W11:W74" si="11">F11*U11*12/1000</f>
        <v>73.675560000000004</v>
      </c>
      <c r="X11" s="164">
        <f t="shared" ref="X11:X74" si="12">W11*0.9535</f>
        <v>70.249646460000008</v>
      </c>
      <c r="Y11" s="173"/>
      <c r="Z11" s="179"/>
      <c r="AA11" s="179"/>
      <c r="AB11" s="173"/>
      <c r="AC11" s="180"/>
      <c r="AD11" s="173"/>
      <c r="AE11" s="180"/>
      <c r="AF11" s="173"/>
      <c r="AG11" s="181"/>
      <c r="AH11" s="180"/>
      <c r="AI11" s="173"/>
      <c r="AJ11" s="180"/>
      <c r="AK11" s="173"/>
      <c r="AL11" s="180"/>
      <c r="AM11" s="173"/>
      <c r="AN11" s="179"/>
      <c r="AO11" s="179"/>
      <c r="AP11" s="180"/>
      <c r="AQ11" s="173"/>
      <c r="AR11" s="180"/>
      <c r="AS11" s="173"/>
      <c r="AT11" s="180"/>
      <c r="AU11" s="173"/>
      <c r="AV11" s="180"/>
      <c r="AW11" s="182">
        <v>2</v>
      </c>
      <c r="AX11" s="183">
        <v>1.000993928</v>
      </c>
      <c r="AY11" s="173"/>
      <c r="AZ11" s="180"/>
      <c r="BA11" s="173"/>
      <c r="BB11" s="180"/>
      <c r="BC11" s="184"/>
      <c r="BD11" s="184"/>
      <c r="BE11" s="184"/>
      <c r="BF11" s="173"/>
      <c r="BG11" s="180"/>
      <c r="BH11" s="184"/>
      <c r="BI11" s="184"/>
      <c r="BJ11" s="184"/>
      <c r="BK11" s="181"/>
      <c r="BL11" s="172"/>
      <c r="BM11" s="172"/>
      <c r="BN11" s="172"/>
      <c r="BO11" s="172"/>
      <c r="BP11" s="172">
        <v>3.0000000000000001E-3</v>
      </c>
      <c r="BQ11" s="172">
        <v>2.5607398459999997</v>
      </c>
      <c r="BR11" s="172"/>
      <c r="BS11" s="172"/>
      <c r="BT11" s="172"/>
      <c r="BU11" s="172"/>
      <c r="BV11" s="172">
        <v>6</v>
      </c>
      <c r="BW11" s="172">
        <v>6.7616240842000002</v>
      </c>
      <c r="BX11" s="172">
        <v>4.3000000000000003E-2</v>
      </c>
      <c r="BY11" s="172">
        <v>18.176348670000003</v>
      </c>
      <c r="BZ11" s="172">
        <v>4</v>
      </c>
      <c r="CA11" s="172">
        <v>3.7096511879999996</v>
      </c>
      <c r="CB11" s="172">
        <v>1</v>
      </c>
      <c r="CC11" s="172">
        <v>1.4568000000000001</v>
      </c>
      <c r="CD11" s="172">
        <f t="shared" si="2"/>
        <v>1.000993928</v>
      </c>
      <c r="CE11" s="173">
        <f t="shared" si="3"/>
        <v>9.3223639301999999</v>
      </c>
      <c r="CF11" s="174">
        <f t="shared" si="4"/>
        <v>23.342799858000003</v>
      </c>
      <c r="CG11" s="155">
        <f t="shared" si="0"/>
        <v>33.666157716200004</v>
      </c>
    </row>
    <row r="12" spans="1:85" ht="18.75" customHeight="1" x14ac:dyDescent="0.25">
      <c r="A12" s="156">
        <f t="shared" ref="A12:A75" si="13">A11+1</f>
        <v>3</v>
      </c>
      <c r="B12" s="175" t="s">
        <v>70</v>
      </c>
      <c r="C12" s="176" t="s">
        <v>69</v>
      </c>
      <c r="D12" s="176">
        <v>2</v>
      </c>
      <c r="E12" s="176">
        <v>16</v>
      </c>
      <c r="F12" s="176">
        <v>1022.1</v>
      </c>
      <c r="G12" s="176">
        <v>2</v>
      </c>
      <c r="H12" s="158">
        <v>5.84</v>
      </c>
      <c r="I12" s="158">
        <v>6.21</v>
      </c>
      <c r="J12" s="158">
        <f t="shared" si="5"/>
        <v>35814.384000000005</v>
      </c>
      <c r="K12" s="158">
        <f t="shared" si="6"/>
        <v>38083.445999999996</v>
      </c>
      <c r="L12" s="177">
        <v>61.575839999999999</v>
      </c>
      <c r="M12" s="178">
        <f t="shared" ref="M12:M35" si="14">L12*$M$2</f>
        <v>58.712563440000004</v>
      </c>
      <c r="N12" s="161">
        <f t="shared" si="1"/>
        <v>6.0244437921925442</v>
      </c>
      <c r="O12" s="162">
        <f t="shared" si="7"/>
        <v>73.897829999999999</v>
      </c>
      <c r="P12" s="162">
        <f t="shared" si="8"/>
        <v>70.461580905000005</v>
      </c>
      <c r="Q12" s="163">
        <v>6.21</v>
      </c>
      <c r="R12" s="164"/>
      <c r="S12" s="164">
        <f t="shared" si="9"/>
        <v>76.16689199999999</v>
      </c>
      <c r="T12" s="164">
        <f t="shared" si="10"/>
        <v>72.62513152199999</v>
      </c>
      <c r="U12" s="164">
        <v>6.31</v>
      </c>
      <c r="V12" s="164"/>
      <c r="W12" s="164">
        <f t="shared" si="11"/>
        <v>77.393411999999998</v>
      </c>
      <c r="X12" s="164">
        <f t="shared" si="12"/>
        <v>73.794618341999993</v>
      </c>
      <c r="Y12" s="173"/>
      <c r="Z12" s="179"/>
      <c r="AA12" s="179"/>
      <c r="AB12" s="173"/>
      <c r="AC12" s="180"/>
      <c r="AD12" s="173"/>
      <c r="AE12" s="180"/>
      <c r="AF12" s="173"/>
      <c r="AG12" s="181"/>
      <c r="AH12" s="180"/>
      <c r="AI12" s="173"/>
      <c r="AJ12" s="180"/>
      <c r="AK12" s="173"/>
      <c r="AL12" s="180"/>
      <c r="AM12" s="173">
        <v>12</v>
      </c>
      <c r="AN12" s="179">
        <v>11.10144</v>
      </c>
      <c r="AO12" s="179"/>
      <c r="AP12" s="180"/>
      <c r="AQ12" s="173"/>
      <c r="AR12" s="180"/>
      <c r="AS12" s="173">
        <v>2</v>
      </c>
      <c r="AT12" s="180">
        <v>1.988289596</v>
      </c>
      <c r="AU12" s="173"/>
      <c r="AV12" s="180"/>
      <c r="AW12" s="182"/>
      <c r="AX12" s="183"/>
      <c r="AY12" s="173"/>
      <c r="AZ12" s="180"/>
      <c r="BA12" s="173"/>
      <c r="BB12" s="180"/>
      <c r="BC12" s="184"/>
      <c r="BD12" s="184"/>
      <c r="BE12" s="184"/>
      <c r="BF12" s="173"/>
      <c r="BG12" s="180"/>
      <c r="BH12" s="184"/>
      <c r="BI12" s="184"/>
      <c r="BJ12" s="184"/>
      <c r="BK12" s="181">
        <v>16.68646</v>
      </c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>
        <v>2</v>
      </c>
      <c r="BW12" s="172">
        <v>2.876267983</v>
      </c>
      <c r="BX12" s="172"/>
      <c r="BY12" s="172"/>
      <c r="BZ12" s="172"/>
      <c r="CA12" s="172"/>
      <c r="CB12" s="172">
        <v>1</v>
      </c>
      <c r="CC12" s="172">
        <v>1.7872910230000001</v>
      </c>
      <c r="CD12" s="172">
        <f t="shared" si="2"/>
        <v>29.776189596000002</v>
      </c>
      <c r="CE12" s="173">
        <f t="shared" si="3"/>
        <v>2.876267983</v>
      </c>
      <c r="CF12" s="174">
        <f t="shared" si="4"/>
        <v>1.7872910230000001</v>
      </c>
      <c r="CG12" s="155">
        <f t="shared" si="0"/>
        <v>34.439748602000002</v>
      </c>
    </row>
    <row r="13" spans="1:85" ht="19.5" customHeight="1" x14ac:dyDescent="0.25">
      <c r="A13" s="156">
        <f t="shared" si="13"/>
        <v>4</v>
      </c>
      <c r="B13" s="175" t="s">
        <v>71</v>
      </c>
      <c r="C13" s="176">
        <v>1936</v>
      </c>
      <c r="D13" s="176">
        <v>4</v>
      </c>
      <c r="E13" s="176">
        <v>34</v>
      </c>
      <c r="F13" s="176">
        <v>2826.5</v>
      </c>
      <c r="G13" s="176">
        <v>4</v>
      </c>
      <c r="H13" s="158">
        <v>5.84</v>
      </c>
      <c r="I13" s="158">
        <v>6.21</v>
      </c>
      <c r="J13" s="158">
        <f t="shared" si="5"/>
        <v>99040.56</v>
      </c>
      <c r="K13" s="158">
        <f t="shared" si="6"/>
        <v>105315.38999999998</v>
      </c>
      <c r="L13" s="177">
        <v>160.17275000000001</v>
      </c>
      <c r="M13" s="178">
        <f t="shared" si="14"/>
        <v>152.72471712500001</v>
      </c>
      <c r="N13" s="161">
        <f t="shared" si="1"/>
        <v>5.666822925880064</v>
      </c>
      <c r="O13" s="162">
        <f t="shared" si="7"/>
        <v>204.35594999999998</v>
      </c>
      <c r="P13" s="162">
        <f t="shared" si="8"/>
        <v>194.85339832499997</v>
      </c>
      <c r="Q13" s="163">
        <v>6.21</v>
      </c>
      <c r="R13" s="164"/>
      <c r="S13" s="164">
        <f t="shared" si="9"/>
        <v>210.63077999999996</v>
      </c>
      <c r="T13" s="164">
        <f t="shared" si="10"/>
        <v>200.83644872999997</v>
      </c>
      <c r="U13" s="164">
        <v>6.31</v>
      </c>
      <c r="V13" s="164"/>
      <c r="W13" s="164">
        <f t="shared" si="11"/>
        <v>214.02258</v>
      </c>
      <c r="X13" s="164">
        <f t="shared" si="12"/>
        <v>204.07053003000001</v>
      </c>
      <c r="Y13" s="173"/>
      <c r="Z13" s="179"/>
      <c r="AA13" s="179"/>
      <c r="AB13" s="173"/>
      <c r="AC13" s="180"/>
      <c r="AD13" s="173">
        <v>0.25690000000000002</v>
      </c>
      <c r="AE13" s="180">
        <v>113.4796849</v>
      </c>
      <c r="AF13" s="173"/>
      <c r="AG13" s="181"/>
      <c r="AH13" s="180"/>
      <c r="AI13" s="173"/>
      <c r="AJ13" s="180"/>
      <c r="AK13" s="173"/>
      <c r="AL13" s="180"/>
      <c r="AM13" s="173">
        <v>13</v>
      </c>
      <c r="AN13" s="179">
        <v>13.727180999999998</v>
      </c>
      <c r="AO13" s="179"/>
      <c r="AP13" s="180"/>
      <c r="AQ13" s="173"/>
      <c r="AR13" s="180"/>
      <c r="AS13" s="173">
        <v>1</v>
      </c>
      <c r="AT13" s="180">
        <v>2.1507441176470588</v>
      </c>
      <c r="AU13" s="173"/>
      <c r="AV13" s="180"/>
      <c r="AW13" s="182">
        <v>3</v>
      </c>
      <c r="AX13" s="183">
        <v>0.27161999999999997</v>
      </c>
      <c r="AY13" s="173"/>
      <c r="AZ13" s="180"/>
      <c r="BA13" s="173"/>
      <c r="BB13" s="180"/>
      <c r="BC13" s="184"/>
      <c r="BD13" s="184"/>
      <c r="BE13" s="184"/>
      <c r="BF13" s="173"/>
      <c r="BG13" s="180"/>
      <c r="BH13" s="184"/>
      <c r="BI13" s="184"/>
      <c r="BJ13" s="184"/>
      <c r="BK13" s="181">
        <v>32.510359999999999</v>
      </c>
      <c r="BL13" s="172"/>
      <c r="BM13" s="172"/>
      <c r="BN13" s="172"/>
      <c r="BO13" s="172"/>
      <c r="BP13" s="172">
        <v>2.5000000000000001E-2</v>
      </c>
      <c r="BQ13" s="172">
        <v>15.433505400000001</v>
      </c>
      <c r="BR13" s="172"/>
      <c r="BS13" s="172"/>
      <c r="BT13" s="172"/>
      <c r="BU13" s="172"/>
      <c r="BV13" s="172">
        <v>26</v>
      </c>
      <c r="BW13" s="172">
        <v>21.626615390000001</v>
      </c>
      <c r="BX13" s="172">
        <v>0.01</v>
      </c>
      <c r="BY13" s="172">
        <v>2.2126195399999999</v>
      </c>
      <c r="BZ13" s="172">
        <v>16</v>
      </c>
      <c r="CA13" s="172">
        <v>21.4057408</v>
      </c>
      <c r="CB13" s="172">
        <v>2</v>
      </c>
      <c r="CC13" s="172">
        <v>3.2386352029999999</v>
      </c>
      <c r="CD13" s="172">
        <f t="shared" si="2"/>
        <v>162.13959001764707</v>
      </c>
      <c r="CE13" s="173">
        <f t="shared" si="3"/>
        <v>37.060120789999999</v>
      </c>
      <c r="CF13" s="174">
        <f t="shared" si="4"/>
        <v>26.856995543</v>
      </c>
      <c r="CG13" s="155">
        <f t="shared" si="0"/>
        <v>226.05670635064709</v>
      </c>
    </row>
    <row r="14" spans="1:85" ht="18.75" customHeight="1" x14ac:dyDescent="0.25">
      <c r="A14" s="156">
        <f t="shared" si="13"/>
        <v>5</v>
      </c>
      <c r="B14" s="175" t="s">
        <v>72</v>
      </c>
      <c r="C14" s="176">
        <v>1937</v>
      </c>
      <c r="D14" s="176">
        <v>4</v>
      </c>
      <c r="E14" s="176">
        <v>34</v>
      </c>
      <c r="F14" s="176">
        <v>2702.2</v>
      </c>
      <c r="G14" s="176">
        <v>4</v>
      </c>
      <c r="H14" s="158">
        <v>5.84</v>
      </c>
      <c r="I14" s="158">
        <v>6.21</v>
      </c>
      <c r="J14" s="158">
        <f t="shared" si="5"/>
        <v>94685.087999999989</v>
      </c>
      <c r="K14" s="158">
        <f t="shared" si="6"/>
        <v>100683.97200000001</v>
      </c>
      <c r="L14" s="177">
        <v>156.88512</v>
      </c>
      <c r="M14" s="178">
        <f t="shared" si="14"/>
        <v>149.58996192000001</v>
      </c>
      <c r="N14" s="161">
        <f t="shared" si="1"/>
        <v>5.8058293242543115</v>
      </c>
      <c r="O14" s="162">
        <f t="shared" si="7"/>
        <v>195.36905999999999</v>
      </c>
      <c r="P14" s="162">
        <f t="shared" si="8"/>
        <v>186.28439871</v>
      </c>
      <c r="Q14" s="163">
        <v>6.21</v>
      </c>
      <c r="R14" s="164"/>
      <c r="S14" s="164">
        <f t="shared" si="9"/>
        <v>201.36794400000002</v>
      </c>
      <c r="T14" s="164">
        <f t="shared" si="10"/>
        <v>192.00433460400004</v>
      </c>
      <c r="U14" s="164">
        <v>6.31</v>
      </c>
      <c r="V14" s="164"/>
      <c r="W14" s="164">
        <f t="shared" si="11"/>
        <v>204.61058399999996</v>
      </c>
      <c r="X14" s="164">
        <f t="shared" si="12"/>
        <v>195.09619184399997</v>
      </c>
      <c r="Y14" s="173"/>
      <c r="Z14" s="179"/>
      <c r="AA14" s="179">
        <v>5.0338758495999993</v>
      </c>
      <c r="AB14" s="173"/>
      <c r="AC14" s="180"/>
      <c r="AD14" s="173">
        <v>0.12200000000000001</v>
      </c>
      <c r="AE14" s="180">
        <v>50.720574900000003</v>
      </c>
      <c r="AF14" s="173"/>
      <c r="AG14" s="181"/>
      <c r="AH14" s="180"/>
      <c r="AI14" s="173"/>
      <c r="AJ14" s="180"/>
      <c r="AK14" s="173"/>
      <c r="AL14" s="180"/>
      <c r="AM14" s="173"/>
      <c r="AN14" s="179"/>
      <c r="AO14" s="179"/>
      <c r="AP14" s="180"/>
      <c r="AQ14" s="173"/>
      <c r="AR14" s="180"/>
      <c r="AS14" s="173">
        <v>3</v>
      </c>
      <c r="AT14" s="180">
        <v>3.5161192948000002</v>
      </c>
      <c r="AU14" s="173"/>
      <c r="AV14" s="180"/>
      <c r="AW14" s="182">
        <v>3</v>
      </c>
      <c r="AX14" s="183">
        <v>1.8015355</v>
      </c>
      <c r="AY14" s="173"/>
      <c r="AZ14" s="180"/>
      <c r="BA14" s="173"/>
      <c r="BB14" s="180"/>
      <c r="BC14" s="184"/>
      <c r="BD14" s="184"/>
      <c r="BE14" s="184"/>
      <c r="BF14" s="173"/>
      <c r="BG14" s="180"/>
      <c r="BH14" s="184"/>
      <c r="BI14" s="184"/>
      <c r="BJ14" s="184"/>
      <c r="BK14" s="185"/>
      <c r="BL14" s="172"/>
      <c r="BM14" s="172"/>
      <c r="BN14" s="172"/>
      <c r="BO14" s="172"/>
      <c r="BP14" s="172">
        <v>1.2E-2</v>
      </c>
      <c r="BQ14" s="172">
        <v>16.510203999999998</v>
      </c>
      <c r="BR14" s="172"/>
      <c r="BS14" s="172"/>
      <c r="BT14" s="172">
        <v>2</v>
      </c>
      <c r="BU14" s="172">
        <v>7.3762966700000003</v>
      </c>
      <c r="BV14" s="172">
        <v>32</v>
      </c>
      <c r="BW14" s="172">
        <v>40.802445268</v>
      </c>
      <c r="BX14" s="172">
        <v>7.4999999999999997E-2</v>
      </c>
      <c r="BY14" s="172">
        <v>16.594000000000001</v>
      </c>
      <c r="BZ14" s="172">
        <v>8</v>
      </c>
      <c r="CA14" s="172">
        <v>9.7518751909999999</v>
      </c>
      <c r="CB14" s="172">
        <v>3</v>
      </c>
      <c r="CC14" s="172">
        <v>7.085798091</v>
      </c>
      <c r="CD14" s="172">
        <f t="shared" si="2"/>
        <v>61.072105544400003</v>
      </c>
      <c r="CE14" s="173">
        <f t="shared" si="3"/>
        <v>64.688945937999989</v>
      </c>
      <c r="CF14" s="174">
        <f t="shared" si="4"/>
        <v>33.431673281999998</v>
      </c>
      <c r="CG14" s="155">
        <f t="shared" si="0"/>
        <v>159.1927247644</v>
      </c>
    </row>
    <row r="15" spans="1:85" ht="18.75" customHeight="1" x14ac:dyDescent="0.25">
      <c r="A15" s="156">
        <f t="shared" si="13"/>
        <v>6</v>
      </c>
      <c r="B15" s="175" t="s">
        <v>73</v>
      </c>
      <c r="C15" s="176">
        <v>1977</v>
      </c>
      <c r="D15" s="176">
        <v>5</v>
      </c>
      <c r="E15" s="176">
        <v>56</v>
      </c>
      <c r="F15" s="176">
        <v>4079.3</v>
      </c>
      <c r="G15" s="176">
        <v>4</v>
      </c>
      <c r="H15" s="158">
        <v>5.84</v>
      </c>
      <c r="I15" s="158">
        <v>6.21</v>
      </c>
      <c r="J15" s="158">
        <f t="shared" si="5"/>
        <v>142938.67200000002</v>
      </c>
      <c r="K15" s="158">
        <f t="shared" si="6"/>
        <v>151994.71799999999</v>
      </c>
      <c r="L15" s="177">
        <v>167.00909999999999</v>
      </c>
      <c r="M15" s="178">
        <f t="shared" si="14"/>
        <v>159.24317685</v>
      </c>
      <c r="N15" s="161">
        <f t="shared" si="1"/>
        <v>4.0940627068369571</v>
      </c>
      <c r="O15" s="162">
        <f t="shared" si="7"/>
        <v>294.93339000000003</v>
      </c>
      <c r="P15" s="162">
        <f t="shared" si="8"/>
        <v>281.21898736500003</v>
      </c>
      <c r="Q15" s="163">
        <v>6.21</v>
      </c>
      <c r="R15" s="164"/>
      <c r="S15" s="164">
        <f t="shared" si="9"/>
        <v>303.98943600000001</v>
      </c>
      <c r="T15" s="164">
        <f t="shared" si="10"/>
        <v>289.853927226</v>
      </c>
      <c r="U15" s="164">
        <v>6.31</v>
      </c>
      <c r="V15" s="164"/>
      <c r="W15" s="164">
        <f t="shared" si="11"/>
        <v>308.88459599999999</v>
      </c>
      <c r="X15" s="164">
        <f t="shared" si="12"/>
        <v>294.52146228599997</v>
      </c>
      <c r="Y15" s="173"/>
      <c r="Z15" s="179"/>
      <c r="AA15" s="179"/>
      <c r="AB15" s="173"/>
      <c r="AC15" s="180"/>
      <c r="AD15" s="173">
        <v>0.13723000000000002</v>
      </c>
      <c r="AE15" s="180">
        <v>262.26013490000003</v>
      </c>
      <c r="AF15" s="173">
        <v>0.155</v>
      </c>
      <c r="AG15" s="181">
        <v>2</v>
      </c>
      <c r="AH15" s="180">
        <v>249.47829000000002</v>
      </c>
      <c r="AI15" s="173"/>
      <c r="AJ15" s="180"/>
      <c r="AK15" s="173">
        <v>1.5E-3</v>
      </c>
      <c r="AL15" s="180">
        <v>2.2336110000000002</v>
      </c>
      <c r="AM15" s="173">
        <v>1</v>
      </c>
      <c r="AN15" s="179">
        <v>0.84606000000000003</v>
      </c>
      <c r="AO15" s="179"/>
      <c r="AP15" s="180"/>
      <c r="AQ15" s="173"/>
      <c r="AR15" s="180"/>
      <c r="AS15" s="173">
        <v>4</v>
      </c>
      <c r="AT15" s="180">
        <v>3.519040886</v>
      </c>
      <c r="AU15" s="173"/>
      <c r="AV15" s="180"/>
      <c r="AW15" s="182">
        <v>2</v>
      </c>
      <c r="AX15" s="183">
        <v>0.44511172399999999</v>
      </c>
      <c r="AY15" s="173"/>
      <c r="AZ15" s="180"/>
      <c r="BA15" s="173"/>
      <c r="BB15" s="180"/>
      <c r="BC15" s="184"/>
      <c r="BD15" s="184"/>
      <c r="BE15" s="184"/>
      <c r="BF15" s="173"/>
      <c r="BG15" s="180"/>
      <c r="BH15" s="184"/>
      <c r="BI15" s="184"/>
      <c r="BJ15" s="184"/>
      <c r="BK15" s="181">
        <v>58.963913948399998</v>
      </c>
      <c r="BL15" s="172"/>
      <c r="BM15" s="172"/>
      <c r="BN15" s="172">
        <v>2E-3</v>
      </c>
      <c r="BO15" s="172">
        <v>2.5756080000000003</v>
      </c>
      <c r="BP15" s="172">
        <v>0.02</v>
      </c>
      <c r="BQ15" s="172">
        <v>31.838645000000003</v>
      </c>
      <c r="BR15" s="172"/>
      <c r="BS15" s="172"/>
      <c r="BT15" s="172">
        <v>6</v>
      </c>
      <c r="BU15" s="172">
        <v>21.534390000000002</v>
      </c>
      <c r="BV15" s="172">
        <v>14</v>
      </c>
      <c r="BW15" s="172">
        <v>12.205992267999999</v>
      </c>
      <c r="BX15" s="172"/>
      <c r="BY15" s="172"/>
      <c r="BZ15" s="172">
        <v>4</v>
      </c>
      <c r="CA15" s="172">
        <v>3.8353469379999998</v>
      </c>
      <c r="CB15" s="172">
        <v>1</v>
      </c>
      <c r="CC15" s="172">
        <v>3.39118377</v>
      </c>
      <c r="CD15" s="172">
        <f t="shared" si="2"/>
        <v>577.74616245839991</v>
      </c>
      <c r="CE15" s="173">
        <f t="shared" si="3"/>
        <v>68.154635268000007</v>
      </c>
      <c r="CF15" s="174">
        <f t="shared" si="4"/>
        <v>7.2265307080000003</v>
      </c>
      <c r="CG15" s="155">
        <f t="shared" si="0"/>
        <v>653.12732843439994</v>
      </c>
    </row>
    <row r="16" spans="1:85" ht="18.75" customHeight="1" x14ac:dyDescent="0.25">
      <c r="A16" s="156">
        <f t="shared" si="13"/>
        <v>7</v>
      </c>
      <c r="B16" s="175" t="s">
        <v>74</v>
      </c>
      <c r="C16" s="176">
        <v>1962</v>
      </c>
      <c r="D16" s="176">
        <v>3</v>
      </c>
      <c r="E16" s="176">
        <v>36</v>
      </c>
      <c r="F16" s="176">
        <v>1544.3</v>
      </c>
      <c r="G16" s="176">
        <v>3</v>
      </c>
      <c r="H16" s="158">
        <v>5.84</v>
      </c>
      <c r="I16" s="158">
        <v>6.21</v>
      </c>
      <c r="J16" s="158">
        <f t="shared" si="5"/>
        <v>54112.271999999997</v>
      </c>
      <c r="K16" s="158">
        <f t="shared" si="6"/>
        <v>57540.617999999995</v>
      </c>
      <c r="L16" s="177">
        <v>94.152799999999999</v>
      </c>
      <c r="M16" s="178">
        <f t="shared" si="14"/>
        <v>89.774694800000006</v>
      </c>
      <c r="N16" s="161">
        <f t="shared" si="1"/>
        <v>6.0967946642491739</v>
      </c>
      <c r="O16" s="162">
        <f t="shared" si="7"/>
        <v>111.65288999999999</v>
      </c>
      <c r="P16" s="162">
        <f t="shared" si="8"/>
        <v>106.46103061499998</v>
      </c>
      <c r="Q16" s="163">
        <v>6.21</v>
      </c>
      <c r="R16" s="164"/>
      <c r="S16" s="164">
        <f t="shared" si="9"/>
        <v>115.08123599999999</v>
      </c>
      <c r="T16" s="164">
        <f t="shared" si="10"/>
        <v>109.72995852599999</v>
      </c>
      <c r="U16" s="164">
        <v>6.31</v>
      </c>
      <c r="V16" s="164"/>
      <c r="W16" s="164">
        <f t="shared" si="11"/>
        <v>116.93439599999999</v>
      </c>
      <c r="X16" s="164">
        <f t="shared" si="12"/>
        <v>111.49694658599999</v>
      </c>
      <c r="Y16" s="173"/>
      <c r="Z16" s="179"/>
      <c r="AA16" s="179"/>
      <c r="AB16" s="173"/>
      <c r="AC16" s="180"/>
      <c r="AD16" s="173">
        <v>3.8E-3</v>
      </c>
      <c r="AE16" s="180">
        <v>4.7003490000000001</v>
      </c>
      <c r="AF16" s="173"/>
      <c r="AG16" s="181"/>
      <c r="AH16" s="180"/>
      <c r="AI16" s="173"/>
      <c r="AJ16" s="180"/>
      <c r="AK16" s="173">
        <v>2.5000000000000001E-4</v>
      </c>
      <c r="AL16" s="180">
        <v>0.22070999999999999</v>
      </c>
      <c r="AM16" s="173"/>
      <c r="AN16" s="179"/>
      <c r="AO16" s="179"/>
      <c r="AP16" s="180"/>
      <c r="AQ16" s="173"/>
      <c r="AR16" s="180"/>
      <c r="AS16" s="173"/>
      <c r="AT16" s="180"/>
      <c r="AU16" s="173"/>
      <c r="AV16" s="180"/>
      <c r="AW16" s="182"/>
      <c r="AX16" s="183"/>
      <c r="AY16" s="173">
        <v>1.2999999999999999E-2</v>
      </c>
      <c r="AZ16" s="180">
        <v>29.190999999999999</v>
      </c>
      <c r="BA16" s="173"/>
      <c r="BB16" s="180"/>
      <c r="BC16" s="184"/>
      <c r="BD16" s="184"/>
      <c r="BE16" s="184"/>
      <c r="BF16" s="173"/>
      <c r="BG16" s="180"/>
      <c r="BH16" s="184"/>
      <c r="BI16" s="184"/>
      <c r="BJ16" s="184"/>
      <c r="BK16" s="181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>
        <v>2</v>
      </c>
      <c r="BW16" s="172">
        <v>2.2862435539999999</v>
      </c>
      <c r="BX16" s="172"/>
      <c r="BY16" s="172"/>
      <c r="BZ16" s="172">
        <v>1</v>
      </c>
      <c r="CA16" s="172">
        <v>1.89671425</v>
      </c>
      <c r="CB16" s="172">
        <v>2</v>
      </c>
      <c r="CC16" s="172">
        <v>4.3555470180000002</v>
      </c>
      <c r="CD16" s="172">
        <f t="shared" si="2"/>
        <v>34.112059000000002</v>
      </c>
      <c r="CE16" s="173">
        <f t="shared" si="3"/>
        <v>2.2862435539999999</v>
      </c>
      <c r="CF16" s="174">
        <f t="shared" si="4"/>
        <v>6.2522612679999998</v>
      </c>
      <c r="CG16" s="155">
        <f t="shared" si="0"/>
        <v>42.650563822000002</v>
      </c>
    </row>
    <row r="17" spans="1:85" ht="18.75" customHeight="1" x14ac:dyDescent="0.25">
      <c r="A17" s="156">
        <f t="shared" si="13"/>
        <v>8</v>
      </c>
      <c r="B17" s="175" t="s">
        <v>75</v>
      </c>
      <c r="C17" s="176">
        <v>1962</v>
      </c>
      <c r="D17" s="176">
        <v>3</v>
      </c>
      <c r="E17" s="176">
        <v>36</v>
      </c>
      <c r="F17" s="176">
        <v>1479.3</v>
      </c>
      <c r="G17" s="176">
        <v>3</v>
      </c>
      <c r="H17" s="158">
        <v>5.84</v>
      </c>
      <c r="I17" s="158">
        <v>6.21</v>
      </c>
      <c r="J17" s="158">
        <f t="shared" si="5"/>
        <v>51834.671999999991</v>
      </c>
      <c r="K17" s="158">
        <f t="shared" si="6"/>
        <v>55118.717999999993</v>
      </c>
      <c r="L17" s="177">
        <v>90.131519999999995</v>
      </c>
      <c r="M17" s="178">
        <f t="shared" si="14"/>
        <v>85.940404319999999</v>
      </c>
      <c r="N17" s="161">
        <f t="shared" si="1"/>
        <v>6.0928493206246195</v>
      </c>
      <c r="O17" s="162">
        <f t="shared" si="7"/>
        <v>106.95338999999998</v>
      </c>
      <c r="P17" s="162">
        <f t="shared" si="8"/>
        <v>101.98005736499999</v>
      </c>
      <c r="Q17" s="163">
        <v>6.21</v>
      </c>
      <c r="R17" s="164"/>
      <c r="S17" s="164">
        <f t="shared" si="9"/>
        <v>110.23743599999999</v>
      </c>
      <c r="T17" s="164">
        <f t="shared" si="10"/>
        <v>105.11139522599998</v>
      </c>
      <c r="U17" s="164">
        <v>6.31</v>
      </c>
      <c r="V17" s="164"/>
      <c r="W17" s="164">
        <f t="shared" si="11"/>
        <v>112.01259599999999</v>
      </c>
      <c r="X17" s="164">
        <f t="shared" si="12"/>
        <v>106.80401028599999</v>
      </c>
      <c r="Y17" s="173"/>
      <c r="Z17" s="179"/>
      <c r="AA17" s="179"/>
      <c r="AB17" s="173"/>
      <c r="AC17" s="180"/>
      <c r="AD17" s="173">
        <v>0.03</v>
      </c>
      <c r="AE17" s="180">
        <v>46.191884899999998</v>
      </c>
      <c r="AF17" s="173"/>
      <c r="AG17" s="181"/>
      <c r="AH17" s="180"/>
      <c r="AI17" s="173"/>
      <c r="AJ17" s="180"/>
      <c r="AK17" s="173"/>
      <c r="AL17" s="180"/>
      <c r="AM17" s="173">
        <v>1</v>
      </c>
      <c r="AN17" s="179">
        <v>2.6348729149999999</v>
      </c>
      <c r="AO17" s="179"/>
      <c r="AP17" s="180"/>
      <c r="AQ17" s="173"/>
      <c r="AR17" s="180"/>
      <c r="AS17" s="173"/>
      <c r="AT17" s="180"/>
      <c r="AU17" s="173"/>
      <c r="AV17" s="180"/>
      <c r="AW17" s="182">
        <v>1</v>
      </c>
      <c r="AX17" s="183">
        <v>0.35374064999999993</v>
      </c>
      <c r="AY17" s="173"/>
      <c r="AZ17" s="180"/>
      <c r="BA17" s="173"/>
      <c r="BB17" s="180"/>
      <c r="BC17" s="184"/>
      <c r="BD17" s="184"/>
      <c r="BE17" s="184"/>
      <c r="BF17" s="173"/>
      <c r="BG17" s="180"/>
      <c r="BH17" s="184"/>
      <c r="BI17" s="184"/>
      <c r="BJ17" s="184"/>
      <c r="BK17" s="181"/>
      <c r="BL17" s="172"/>
      <c r="BM17" s="172"/>
      <c r="BN17" s="172">
        <v>5.0000000000000001E-3</v>
      </c>
      <c r="BO17" s="172">
        <v>9.2184600000000003</v>
      </c>
      <c r="BP17" s="172"/>
      <c r="BQ17" s="172"/>
      <c r="BR17" s="172">
        <v>3.0000000000000001E-3</v>
      </c>
      <c r="BS17" s="172">
        <v>5.1599325</v>
      </c>
      <c r="BT17" s="172"/>
      <c r="BU17" s="172"/>
      <c r="BV17" s="172">
        <v>13</v>
      </c>
      <c r="BW17" s="172">
        <v>19.430507301999999</v>
      </c>
      <c r="BX17" s="172"/>
      <c r="BY17" s="172"/>
      <c r="BZ17" s="172"/>
      <c r="CA17" s="172"/>
      <c r="CB17" s="172"/>
      <c r="CC17" s="172"/>
      <c r="CD17" s="172">
        <f t="shared" si="2"/>
        <v>49.180498464999999</v>
      </c>
      <c r="CE17" s="173">
        <f t="shared" si="3"/>
        <v>33.808899801999999</v>
      </c>
      <c r="CF17" s="174">
        <f t="shared" si="4"/>
        <v>0</v>
      </c>
      <c r="CG17" s="155">
        <f t="shared" si="0"/>
        <v>82.989398266999999</v>
      </c>
    </row>
    <row r="18" spans="1:85" ht="18.75" customHeight="1" x14ac:dyDescent="0.25">
      <c r="A18" s="156">
        <f t="shared" si="13"/>
        <v>9</v>
      </c>
      <c r="B18" s="175" t="s">
        <v>76</v>
      </c>
      <c r="C18" s="176">
        <v>1968</v>
      </c>
      <c r="D18" s="176">
        <v>5</v>
      </c>
      <c r="E18" s="176">
        <v>80</v>
      </c>
      <c r="F18" s="176">
        <v>4454.8</v>
      </c>
      <c r="G18" s="176">
        <v>3</v>
      </c>
      <c r="H18" s="158">
        <v>5.84</v>
      </c>
      <c r="I18" s="158">
        <v>6.21</v>
      </c>
      <c r="J18" s="158">
        <f t="shared" si="5"/>
        <v>156096.19199999998</v>
      </c>
      <c r="K18" s="158">
        <f t="shared" si="6"/>
        <v>165985.848</v>
      </c>
      <c r="L18" s="177">
        <v>215.32785000000001</v>
      </c>
      <c r="M18" s="178">
        <f t="shared" si="14"/>
        <v>205.31510497500003</v>
      </c>
      <c r="N18" s="161">
        <f t="shared" si="1"/>
        <v>4.8336143036724435</v>
      </c>
      <c r="O18" s="162">
        <f t="shared" si="7"/>
        <v>322.08204000000001</v>
      </c>
      <c r="P18" s="162">
        <f t="shared" si="8"/>
        <v>307.10522514000002</v>
      </c>
      <c r="Q18" s="163">
        <v>6.21</v>
      </c>
      <c r="R18" s="164"/>
      <c r="S18" s="164">
        <f t="shared" si="9"/>
        <v>331.97169600000001</v>
      </c>
      <c r="T18" s="164">
        <f t="shared" si="10"/>
        <v>316.53501213600003</v>
      </c>
      <c r="U18" s="164">
        <v>6.31</v>
      </c>
      <c r="V18" s="164"/>
      <c r="W18" s="164">
        <f t="shared" si="11"/>
        <v>337.31745599999999</v>
      </c>
      <c r="X18" s="164">
        <f t="shared" si="12"/>
        <v>321.63219429600002</v>
      </c>
      <c r="Y18" s="173"/>
      <c r="Z18" s="179"/>
      <c r="AA18" s="179"/>
      <c r="AB18" s="173"/>
      <c r="AC18" s="180"/>
      <c r="AD18" s="173">
        <v>3.8549999999999994E-2</v>
      </c>
      <c r="AE18" s="180">
        <v>4.6229984075489998</v>
      </c>
      <c r="AF18" s="173"/>
      <c r="AG18" s="181"/>
      <c r="AH18" s="180"/>
      <c r="AI18" s="173"/>
      <c r="AJ18" s="180"/>
      <c r="AK18" s="173"/>
      <c r="AL18" s="180"/>
      <c r="AM18" s="173">
        <v>4</v>
      </c>
      <c r="AN18" s="179">
        <v>4.5215480000000001</v>
      </c>
      <c r="AO18" s="179"/>
      <c r="AP18" s="180"/>
      <c r="AQ18" s="173"/>
      <c r="AR18" s="180"/>
      <c r="AS18" s="173">
        <v>3</v>
      </c>
      <c r="AT18" s="180">
        <v>10.848535000000002</v>
      </c>
      <c r="AU18" s="173">
        <v>1</v>
      </c>
      <c r="AV18" s="180">
        <v>12.425280949999999</v>
      </c>
      <c r="AW18" s="182">
        <v>3</v>
      </c>
      <c r="AX18" s="183">
        <v>0.9149618183999999</v>
      </c>
      <c r="AY18" s="173"/>
      <c r="AZ18" s="180"/>
      <c r="BA18" s="173"/>
      <c r="BB18" s="180"/>
      <c r="BC18" s="184"/>
      <c r="BD18" s="184"/>
      <c r="BE18" s="184"/>
      <c r="BF18" s="173"/>
      <c r="BG18" s="180"/>
      <c r="BH18" s="184"/>
      <c r="BI18" s="184"/>
      <c r="BJ18" s="184"/>
      <c r="BK18" s="181">
        <v>8.955811538499999</v>
      </c>
      <c r="BL18" s="172"/>
      <c r="BM18" s="172"/>
      <c r="BN18" s="172"/>
      <c r="BO18" s="172"/>
      <c r="BP18" s="172">
        <v>6.0000000000000001E-3</v>
      </c>
      <c r="BQ18" s="172">
        <v>4.6500000000000004</v>
      </c>
      <c r="BR18" s="172"/>
      <c r="BS18" s="172"/>
      <c r="BT18" s="172"/>
      <c r="BU18" s="172"/>
      <c r="BV18" s="172">
        <v>9</v>
      </c>
      <c r="BW18" s="172">
        <v>8.8226177939999992</v>
      </c>
      <c r="BX18" s="172"/>
      <c r="BY18" s="172"/>
      <c r="BZ18" s="172">
        <v>8</v>
      </c>
      <c r="CA18" s="172">
        <v>5.9060193720000003</v>
      </c>
      <c r="CB18" s="172">
        <v>9</v>
      </c>
      <c r="CC18" s="172">
        <v>15.603761659</v>
      </c>
      <c r="CD18" s="172">
        <f t="shared" si="2"/>
        <v>42.289135714449003</v>
      </c>
      <c r="CE18" s="173">
        <f t="shared" si="3"/>
        <v>13.472617794</v>
      </c>
      <c r="CF18" s="174">
        <f t="shared" si="4"/>
        <v>21.509781030999999</v>
      </c>
      <c r="CG18" s="155">
        <f t="shared" si="0"/>
        <v>77.271534539449007</v>
      </c>
    </row>
    <row r="19" spans="1:85" ht="18.75" customHeight="1" x14ac:dyDescent="0.25">
      <c r="A19" s="156">
        <f t="shared" si="13"/>
        <v>10</v>
      </c>
      <c r="B19" s="175" t="s">
        <v>77</v>
      </c>
      <c r="C19" s="176">
        <v>1971</v>
      </c>
      <c r="D19" s="176">
        <v>5</v>
      </c>
      <c r="E19" s="176">
        <v>80</v>
      </c>
      <c r="F19" s="176">
        <v>4742</v>
      </c>
      <c r="G19" s="176">
        <v>5</v>
      </c>
      <c r="H19" s="158">
        <v>5.84</v>
      </c>
      <c r="I19" s="158">
        <v>6.21</v>
      </c>
      <c r="J19" s="158">
        <f t="shared" si="5"/>
        <v>166159.67999999999</v>
      </c>
      <c r="K19" s="158">
        <f t="shared" si="6"/>
        <v>176686.91999999998</v>
      </c>
      <c r="L19" s="177">
        <v>216.56688</v>
      </c>
      <c r="M19" s="178">
        <f t="shared" si="14"/>
        <v>206.49652008000001</v>
      </c>
      <c r="N19" s="161">
        <f t="shared" si="1"/>
        <v>4.5669945170814001</v>
      </c>
      <c r="O19" s="162">
        <f t="shared" si="7"/>
        <v>342.84659999999997</v>
      </c>
      <c r="P19" s="162">
        <f t="shared" si="8"/>
        <v>326.9042331</v>
      </c>
      <c r="Q19" s="163">
        <v>6.21</v>
      </c>
      <c r="R19" s="164"/>
      <c r="S19" s="164">
        <f t="shared" si="9"/>
        <v>353.37383999999997</v>
      </c>
      <c r="T19" s="164">
        <f t="shared" si="10"/>
        <v>336.94195643999996</v>
      </c>
      <c r="U19" s="164">
        <v>6.31</v>
      </c>
      <c r="V19" s="164"/>
      <c r="W19" s="164">
        <f t="shared" si="11"/>
        <v>359.06423999999998</v>
      </c>
      <c r="X19" s="164">
        <f t="shared" si="12"/>
        <v>342.36775283999998</v>
      </c>
      <c r="Y19" s="173"/>
      <c r="Z19" s="179"/>
      <c r="AA19" s="179"/>
      <c r="AB19" s="173"/>
      <c r="AC19" s="180"/>
      <c r="AD19" s="173">
        <v>3.9E-2</v>
      </c>
      <c r="AE19" s="180">
        <v>5.9972928454899996</v>
      </c>
      <c r="AF19" s="173">
        <v>0.37720000000000004</v>
      </c>
      <c r="AG19" s="181">
        <v>5</v>
      </c>
      <c r="AH19" s="180">
        <v>531.64865000000009</v>
      </c>
      <c r="AI19" s="173"/>
      <c r="AJ19" s="180"/>
      <c r="AK19" s="173"/>
      <c r="AL19" s="180"/>
      <c r="AM19" s="173"/>
      <c r="AN19" s="179"/>
      <c r="AO19" s="179"/>
      <c r="AP19" s="180"/>
      <c r="AQ19" s="173"/>
      <c r="AR19" s="180"/>
      <c r="AS19" s="173">
        <v>1</v>
      </c>
      <c r="AT19" s="180">
        <v>1.2376069999999999</v>
      </c>
      <c r="AU19" s="173">
        <v>1</v>
      </c>
      <c r="AV19" s="180">
        <v>1.694646342</v>
      </c>
      <c r="AW19" s="182">
        <v>16</v>
      </c>
      <c r="AX19" s="183">
        <v>15.378242140899999</v>
      </c>
      <c r="AY19" s="173"/>
      <c r="AZ19" s="180"/>
      <c r="BA19" s="173"/>
      <c r="BB19" s="180"/>
      <c r="BC19" s="184"/>
      <c r="BD19" s="184">
        <v>1</v>
      </c>
      <c r="BE19" s="184">
        <v>3.1541199999999998</v>
      </c>
      <c r="BF19" s="173"/>
      <c r="BG19" s="180"/>
      <c r="BH19" s="184"/>
      <c r="BI19" s="184"/>
      <c r="BJ19" s="184"/>
      <c r="BK19" s="181">
        <v>27.618291641519999</v>
      </c>
      <c r="BL19" s="172"/>
      <c r="BM19" s="172"/>
      <c r="BN19" s="172">
        <v>5.0000000000000001E-3</v>
      </c>
      <c r="BO19" s="172">
        <v>12.176349999999999</v>
      </c>
      <c r="BP19" s="172"/>
      <c r="BQ19" s="172"/>
      <c r="BR19" s="172"/>
      <c r="BS19" s="172"/>
      <c r="BT19" s="172"/>
      <c r="BU19" s="172"/>
      <c r="BV19" s="172">
        <v>15</v>
      </c>
      <c r="BW19" s="172">
        <v>18.166630599999998</v>
      </c>
      <c r="BX19" s="172">
        <v>8.9999999999999993E-3</v>
      </c>
      <c r="BY19" s="172">
        <v>1.2470490000000001</v>
      </c>
      <c r="BZ19" s="172">
        <v>2</v>
      </c>
      <c r="CA19" s="172">
        <v>2.0366898</v>
      </c>
      <c r="CB19" s="172">
        <v>5</v>
      </c>
      <c r="CC19" s="172">
        <v>9.7028568059999998</v>
      </c>
      <c r="CD19" s="172">
        <f t="shared" si="2"/>
        <v>586.72884996991036</v>
      </c>
      <c r="CE19" s="173">
        <f t="shared" si="3"/>
        <v>30.342980599999997</v>
      </c>
      <c r="CF19" s="174">
        <f t="shared" si="4"/>
        <v>12.986595606</v>
      </c>
      <c r="CG19" s="155">
        <f t="shared" si="0"/>
        <v>630.05842617591043</v>
      </c>
    </row>
    <row r="20" spans="1:85" ht="18.75" customHeight="1" x14ac:dyDescent="0.25">
      <c r="A20" s="156">
        <f t="shared" si="13"/>
        <v>11</v>
      </c>
      <c r="B20" s="175" t="s">
        <v>78</v>
      </c>
      <c r="C20" s="176">
        <v>1965</v>
      </c>
      <c r="D20" s="176">
        <v>5</v>
      </c>
      <c r="E20" s="176">
        <v>80</v>
      </c>
      <c r="F20" s="176">
        <v>3540.7</v>
      </c>
      <c r="G20" s="176">
        <v>4</v>
      </c>
      <c r="H20" s="158">
        <v>5.84</v>
      </c>
      <c r="I20" s="158">
        <v>6.21</v>
      </c>
      <c r="J20" s="158">
        <f t="shared" si="5"/>
        <v>124066.128</v>
      </c>
      <c r="K20" s="158">
        <f t="shared" si="6"/>
        <v>131926.48199999999</v>
      </c>
      <c r="L20" s="177">
        <v>216.06460000000001</v>
      </c>
      <c r="M20" s="178">
        <f t="shared" si="14"/>
        <v>206.01759610000002</v>
      </c>
      <c r="N20" s="161">
        <f t="shared" si="1"/>
        <v>6.1023131019289982</v>
      </c>
      <c r="O20" s="162">
        <f t="shared" si="7"/>
        <v>255.99260999999998</v>
      </c>
      <c r="P20" s="162">
        <f t="shared" si="8"/>
        <v>244.088953635</v>
      </c>
      <c r="Q20" s="163">
        <v>6.21</v>
      </c>
      <c r="R20" s="164"/>
      <c r="S20" s="164">
        <f t="shared" si="9"/>
        <v>263.85296399999999</v>
      </c>
      <c r="T20" s="164">
        <f t="shared" si="10"/>
        <v>251.583801174</v>
      </c>
      <c r="U20" s="164">
        <v>6.31</v>
      </c>
      <c r="V20" s="164"/>
      <c r="W20" s="164">
        <f t="shared" si="11"/>
        <v>268.10180400000002</v>
      </c>
      <c r="X20" s="164">
        <f t="shared" si="12"/>
        <v>255.63507011400003</v>
      </c>
      <c r="Y20" s="173"/>
      <c r="Z20" s="179"/>
      <c r="AA20" s="179"/>
      <c r="AB20" s="173"/>
      <c r="AC20" s="180"/>
      <c r="AD20" s="173">
        <v>1.84E-2</v>
      </c>
      <c r="AE20" s="180">
        <v>2.1868724899999998</v>
      </c>
      <c r="AF20" s="173"/>
      <c r="AG20" s="181"/>
      <c r="AH20" s="180"/>
      <c r="AI20" s="173"/>
      <c r="AJ20" s="180"/>
      <c r="AK20" s="173"/>
      <c r="AL20" s="180"/>
      <c r="AM20" s="173"/>
      <c r="AN20" s="179"/>
      <c r="AO20" s="179"/>
      <c r="AP20" s="180"/>
      <c r="AQ20" s="173"/>
      <c r="AR20" s="180"/>
      <c r="AS20" s="173">
        <v>1</v>
      </c>
      <c r="AT20" s="180">
        <v>2.1507441176470588</v>
      </c>
      <c r="AU20" s="173"/>
      <c r="AV20" s="180"/>
      <c r="AW20" s="182">
        <v>6</v>
      </c>
      <c r="AX20" s="183">
        <v>5.1144604914000009</v>
      </c>
      <c r="AY20" s="173"/>
      <c r="AZ20" s="180"/>
      <c r="BA20" s="173"/>
      <c r="BB20" s="180"/>
      <c r="BC20" s="184"/>
      <c r="BD20" s="184"/>
      <c r="BE20" s="184"/>
      <c r="BF20" s="173"/>
      <c r="BG20" s="180"/>
      <c r="BH20" s="184"/>
      <c r="BI20" s="184"/>
      <c r="BJ20" s="184"/>
      <c r="BK20" s="181">
        <v>4.8122509999999998</v>
      </c>
      <c r="BL20" s="172">
        <v>3.0000000000000001E-3</v>
      </c>
      <c r="BM20" s="172">
        <v>4.2184999489999999</v>
      </c>
      <c r="BN20" s="172"/>
      <c r="BO20" s="172"/>
      <c r="BP20" s="172"/>
      <c r="BQ20" s="172"/>
      <c r="BR20" s="172"/>
      <c r="BS20" s="172"/>
      <c r="BT20" s="172"/>
      <c r="BU20" s="172"/>
      <c r="BV20" s="172">
        <v>18</v>
      </c>
      <c r="BW20" s="172">
        <v>20.071757607000002</v>
      </c>
      <c r="BX20" s="172"/>
      <c r="BY20" s="172"/>
      <c r="BZ20" s="172">
        <v>4</v>
      </c>
      <c r="CA20" s="172">
        <v>3.9746690559999998</v>
      </c>
      <c r="CB20" s="172">
        <v>9</v>
      </c>
      <c r="CC20" s="172">
        <v>16.411897428</v>
      </c>
      <c r="CD20" s="172">
        <f t="shared" si="2"/>
        <v>14.264328099047059</v>
      </c>
      <c r="CE20" s="173">
        <f t="shared" si="3"/>
        <v>24.290257556</v>
      </c>
      <c r="CF20" s="174">
        <f t="shared" si="4"/>
        <v>20.386566483999999</v>
      </c>
      <c r="CG20" s="155">
        <f t="shared" si="0"/>
        <v>58.941152139047063</v>
      </c>
    </row>
    <row r="21" spans="1:85" ht="18.75" customHeight="1" x14ac:dyDescent="0.25">
      <c r="A21" s="156">
        <f t="shared" si="13"/>
        <v>12</v>
      </c>
      <c r="B21" s="175" t="s">
        <v>79</v>
      </c>
      <c r="C21" s="176">
        <v>1975</v>
      </c>
      <c r="D21" s="176">
        <v>5</v>
      </c>
      <c r="E21" s="176">
        <v>56</v>
      </c>
      <c r="F21" s="176">
        <v>3558.8</v>
      </c>
      <c r="G21" s="176">
        <v>4</v>
      </c>
      <c r="H21" s="158">
        <v>5.84</v>
      </c>
      <c r="I21" s="158">
        <v>6.21</v>
      </c>
      <c r="J21" s="158">
        <f t="shared" si="5"/>
        <v>124700.352</v>
      </c>
      <c r="K21" s="158">
        <f t="shared" si="6"/>
        <v>132600.88800000001</v>
      </c>
      <c r="L21" s="177">
        <v>166.41668000000001</v>
      </c>
      <c r="M21" s="178">
        <f t="shared" si="14"/>
        <v>158.67830438000001</v>
      </c>
      <c r="N21" s="161">
        <f t="shared" si="1"/>
        <v>4.6762020905923345</v>
      </c>
      <c r="O21" s="162">
        <f t="shared" si="7"/>
        <v>257.30124000000001</v>
      </c>
      <c r="P21" s="162">
        <f t="shared" si="8"/>
        <v>245.33673234</v>
      </c>
      <c r="Q21" s="163">
        <v>6.21</v>
      </c>
      <c r="R21" s="164"/>
      <c r="S21" s="164">
        <f t="shared" si="9"/>
        <v>265.201776</v>
      </c>
      <c r="T21" s="164">
        <f t="shared" si="10"/>
        <v>252.869893416</v>
      </c>
      <c r="U21" s="164">
        <v>6.31</v>
      </c>
      <c r="V21" s="164"/>
      <c r="W21" s="164">
        <f t="shared" si="11"/>
        <v>269.47233599999998</v>
      </c>
      <c r="X21" s="164">
        <f t="shared" si="12"/>
        <v>256.94187237599999</v>
      </c>
      <c r="Y21" s="173"/>
      <c r="Z21" s="179"/>
      <c r="AA21" s="179"/>
      <c r="AB21" s="173"/>
      <c r="AC21" s="180"/>
      <c r="AD21" s="173"/>
      <c r="AE21" s="180"/>
      <c r="AF21" s="173"/>
      <c r="AG21" s="181"/>
      <c r="AH21" s="180"/>
      <c r="AI21" s="173"/>
      <c r="AJ21" s="180"/>
      <c r="AK21" s="173"/>
      <c r="AL21" s="180"/>
      <c r="AM21" s="173"/>
      <c r="AN21" s="179"/>
      <c r="AO21" s="179"/>
      <c r="AP21" s="180"/>
      <c r="AQ21" s="173"/>
      <c r="AR21" s="180"/>
      <c r="AS21" s="173"/>
      <c r="AT21" s="180"/>
      <c r="AU21" s="173"/>
      <c r="AV21" s="180"/>
      <c r="AW21" s="182">
        <v>16</v>
      </c>
      <c r="AX21" s="183">
        <v>22.885339303999999</v>
      </c>
      <c r="AY21" s="173">
        <v>3.8E-3</v>
      </c>
      <c r="AZ21" s="180">
        <v>3.563276986</v>
      </c>
      <c r="BA21" s="173"/>
      <c r="BB21" s="180"/>
      <c r="BC21" s="184"/>
      <c r="BD21" s="184"/>
      <c r="BE21" s="184"/>
      <c r="BF21" s="173"/>
      <c r="BG21" s="180"/>
      <c r="BH21" s="184"/>
      <c r="BI21" s="184"/>
      <c r="BJ21" s="184"/>
      <c r="BK21" s="181"/>
      <c r="BL21" s="172"/>
      <c r="BM21" s="172"/>
      <c r="BN21" s="172"/>
      <c r="BO21" s="172"/>
      <c r="BP21" s="172">
        <v>8.0000000000000002E-3</v>
      </c>
      <c r="BQ21" s="172">
        <v>9.444863999999999</v>
      </c>
      <c r="BR21" s="172">
        <v>2E-3</v>
      </c>
      <c r="BS21" s="172">
        <v>2.7349380000000001</v>
      </c>
      <c r="BT21" s="172"/>
      <c r="BU21" s="172"/>
      <c r="BV21" s="172">
        <v>6</v>
      </c>
      <c r="BW21" s="172">
        <v>5.7654151890000005</v>
      </c>
      <c r="BX21" s="172">
        <v>7.0000000000000001E-3</v>
      </c>
      <c r="BY21" s="172">
        <v>1.4605779999999999</v>
      </c>
      <c r="BZ21" s="172">
        <v>6</v>
      </c>
      <c r="CA21" s="172">
        <v>6.3648485460000002</v>
      </c>
      <c r="CB21" s="172">
        <v>1</v>
      </c>
      <c r="CC21" s="172">
        <v>3.39118377</v>
      </c>
      <c r="CD21" s="172">
        <f t="shared" si="2"/>
        <v>26.448616289999997</v>
      </c>
      <c r="CE21" s="173">
        <f t="shared" si="3"/>
        <v>17.945217188999997</v>
      </c>
      <c r="CF21" s="174">
        <f t="shared" si="4"/>
        <v>11.216610316000001</v>
      </c>
      <c r="CG21" s="155">
        <f t="shared" si="0"/>
        <v>55.610443794999995</v>
      </c>
    </row>
    <row r="22" spans="1:85" ht="18.75" customHeight="1" x14ac:dyDescent="0.25">
      <c r="A22" s="156">
        <f t="shared" si="13"/>
        <v>13</v>
      </c>
      <c r="B22" s="175" t="s">
        <v>80</v>
      </c>
      <c r="C22" s="176">
        <v>1966</v>
      </c>
      <c r="D22" s="176">
        <v>5</v>
      </c>
      <c r="E22" s="176">
        <v>80</v>
      </c>
      <c r="F22" s="176">
        <v>3530.6</v>
      </c>
      <c r="G22" s="176">
        <v>4</v>
      </c>
      <c r="H22" s="158">
        <v>5.84</v>
      </c>
      <c r="I22" s="158">
        <v>6.21</v>
      </c>
      <c r="J22" s="158">
        <f t="shared" si="5"/>
        <v>123712.22399999999</v>
      </c>
      <c r="K22" s="158">
        <f t="shared" si="6"/>
        <v>131550.15599999999</v>
      </c>
      <c r="L22" s="177">
        <v>215.23750000000001</v>
      </c>
      <c r="M22" s="178">
        <f t="shared" si="14"/>
        <v>205.22895625000001</v>
      </c>
      <c r="N22" s="161">
        <f t="shared" si="1"/>
        <v>6.0963433977227668</v>
      </c>
      <c r="O22" s="162">
        <f t="shared" si="7"/>
        <v>255.26237999999998</v>
      </c>
      <c r="P22" s="162">
        <f t="shared" si="8"/>
        <v>243.39267932999999</v>
      </c>
      <c r="Q22" s="163">
        <v>6.21</v>
      </c>
      <c r="R22" s="164"/>
      <c r="S22" s="164">
        <f t="shared" si="9"/>
        <v>263.10031199999997</v>
      </c>
      <c r="T22" s="164">
        <f t="shared" si="10"/>
        <v>250.86614749199998</v>
      </c>
      <c r="U22" s="164">
        <v>6.31</v>
      </c>
      <c r="V22" s="164"/>
      <c r="W22" s="164">
        <f t="shared" si="11"/>
        <v>267.33703200000002</v>
      </c>
      <c r="X22" s="164">
        <f t="shared" si="12"/>
        <v>254.90586001200003</v>
      </c>
      <c r="Y22" s="173"/>
      <c r="Z22" s="179"/>
      <c r="AA22" s="179"/>
      <c r="AB22" s="173"/>
      <c r="AC22" s="180"/>
      <c r="AD22" s="173">
        <v>3.1E-2</v>
      </c>
      <c r="AE22" s="180">
        <v>4.5793400000000002</v>
      </c>
      <c r="AF22" s="173"/>
      <c r="AG22" s="181"/>
      <c r="AH22" s="180"/>
      <c r="AI22" s="173"/>
      <c r="AJ22" s="180"/>
      <c r="AK22" s="173"/>
      <c r="AL22" s="180"/>
      <c r="AM22" s="173"/>
      <c r="AN22" s="179"/>
      <c r="AO22" s="179"/>
      <c r="AP22" s="180"/>
      <c r="AQ22" s="173"/>
      <c r="AR22" s="180"/>
      <c r="AS22" s="173"/>
      <c r="AT22" s="180"/>
      <c r="AU22" s="173"/>
      <c r="AV22" s="180"/>
      <c r="AW22" s="182">
        <v>1</v>
      </c>
      <c r="AX22" s="183">
        <v>0.25304069000000001</v>
      </c>
      <c r="AY22" s="173"/>
      <c r="AZ22" s="180"/>
      <c r="BA22" s="173"/>
      <c r="BB22" s="180"/>
      <c r="BC22" s="184"/>
      <c r="BD22" s="184"/>
      <c r="BE22" s="184"/>
      <c r="BF22" s="173"/>
      <c r="BG22" s="180"/>
      <c r="BH22" s="184"/>
      <c r="BI22" s="184"/>
      <c r="BJ22" s="184"/>
      <c r="BK22" s="181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>
        <v>35</v>
      </c>
      <c r="BW22" s="172">
        <v>30.009293794199998</v>
      </c>
      <c r="BX22" s="172"/>
      <c r="BY22" s="172"/>
      <c r="BZ22" s="172"/>
      <c r="CA22" s="172"/>
      <c r="CB22" s="172">
        <v>12</v>
      </c>
      <c r="CC22" s="172">
        <v>23.524425708000003</v>
      </c>
      <c r="CD22" s="172">
        <f t="shared" si="2"/>
        <v>4.8323806899999999</v>
      </c>
      <c r="CE22" s="173">
        <f t="shared" si="3"/>
        <v>30.009293794199998</v>
      </c>
      <c r="CF22" s="174">
        <f t="shared" si="4"/>
        <v>23.524425708000003</v>
      </c>
      <c r="CG22" s="155">
        <f t="shared" si="0"/>
        <v>58.366100192200001</v>
      </c>
    </row>
    <row r="23" spans="1:85" ht="18.75" customHeight="1" x14ac:dyDescent="0.25">
      <c r="A23" s="156">
        <f t="shared" si="13"/>
        <v>14</v>
      </c>
      <c r="B23" s="175" t="s">
        <v>81</v>
      </c>
      <c r="C23" s="176">
        <v>1968</v>
      </c>
      <c r="D23" s="176">
        <v>5</v>
      </c>
      <c r="E23" s="176">
        <v>60</v>
      </c>
      <c r="F23" s="176">
        <v>2592.3000000000002</v>
      </c>
      <c r="G23" s="176">
        <v>3</v>
      </c>
      <c r="H23" s="158">
        <v>5.84</v>
      </c>
      <c r="I23" s="158">
        <v>6.21</v>
      </c>
      <c r="J23" s="158">
        <f t="shared" si="5"/>
        <v>90834.19200000001</v>
      </c>
      <c r="K23" s="158">
        <f t="shared" si="6"/>
        <v>96589.097999999998</v>
      </c>
      <c r="L23" s="177">
        <v>154.9742</v>
      </c>
      <c r="M23" s="178">
        <f t="shared" si="14"/>
        <v>147.76789969999999</v>
      </c>
      <c r="N23" s="161">
        <f t="shared" si="1"/>
        <v>5.9782509740384979</v>
      </c>
      <c r="O23" s="162">
        <f t="shared" si="7"/>
        <v>187.42329000000001</v>
      </c>
      <c r="P23" s="162">
        <f t="shared" si="8"/>
        <v>178.70810701500002</v>
      </c>
      <c r="Q23" s="163">
        <v>6.21</v>
      </c>
      <c r="R23" s="164"/>
      <c r="S23" s="164">
        <f t="shared" si="9"/>
        <v>193.17819599999999</v>
      </c>
      <c r="T23" s="164">
        <f t="shared" si="10"/>
        <v>184.19540988599999</v>
      </c>
      <c r="U23" s="164">
        <v>6.31</v>
      </c>
      <c r="V23" s="164"/>
      <c r="W23" s="164">
        <f t="shared" si="11"/>
        <v>196.28895600000001</v>
      </c>
      <c r="X23" s="164">
        <f t="shared" si="12"/>
        <v>187.16151954600002</v>
      </c>
      <c r="Y23" s="173"/>
      <c r="Z23" s="179"/>
      <c r="AA23" s="179"/>
      <c r="AB23" s="173"/>
      <c r="AC23" s="180"/>
      <c r="AD23" s="173">
        <v>1.2E-2</v>
      </c>
      <c r="AE23" s="180">
        <v>1.8730932000000002</v>
      </c>
      <c r="AF23" s="173"/>
      <c r="AG23" s="181"/>
      <c r="AH23" s="180"/>
      <c r="AI23" s="173"/>
      <c r="AJ23" s="180"/>
      <c r="AK23" s="173"/>
      <c r="AL23" s="180"/>
      <c r="AM23" s="173"/>
      <c r="AN23" s="179"/>
      <c r="AO23" s="179"/>
      <c r="AP23" s="180"/>
      <c r="AQ23" s="173">
        <v>1.6999999999999999E-3</v>
      </c>
      <c r="AR23" s="180">
        <v>1.8269899999999999</v>
      </c>
      <c r="AS23" s="173"/>
      <c r="AT23" s="180"/>
      <c r="AU23" s="173"/>
      <c r="AV23" s="180"/>
      <c r="AW23" s="182">
        <v>2</v>
      </c>
      <c r="AX23" s="183">
        <v>0.78200580549999998</v>
      </c>
      <c r="AY23" s="173"/>
      <c r="AZ23" s="180"/>
      <c r="BA23" s="173"/>
      <c r="BB23" s="180"/>
      <c r="BC23" s="184"/>
      <c r="BD23" s="184"/>
      <c r="BE23" s="184"/>
      <c r="BF23" s="173"/>
      <c r="BG23" s="180"/>
      <c r="BH23" s="184"/>
      <c r="BI23" s="184"/>
      <c r="BJ23" s="184"/>
      <c r="BK23" s="181">
        <v>2.6407722769999999</v>
      </c>
      <c r="BL23" s="172"/>
      <c r="BM23" s="172"/>
      <c r="BN23" s="172">
        <v>5.0000000000000001E-3</v>
      </c>
      <c r="BO23" s="172">
        <v>5.3235684764999993</v>
      </c>
      <c r="BP23" s="172"/>
      <c r="BQ23" s="172"/>
      <c r="BR23" s="172">
        <v>6.0000000000000001E-3</v>
      </c>
      <c r="BS23" s="172">
        <v>9.5233860000000004</v>
      </c>
      <c r="BT23" s="172"/>
      <c r="BU23" s="172"/>
      <c r="BV23" s="172">
        <v>10</v>
      </c>
      <c r="BW23" s="172">
        <v>10.193573926199999</v>
      </c>
      <c r="BX23" s="172"/>
      <c r="BY23" s="172"/>
      <c r="BZ23" s="172"/>
      <c r="CA23" s="172"/>
      <c r="CB23" s="172">
        <v>12</v>
      </c>
      <c r="CC23" s="172">
        <v>23.421655124000001</v>
      </c>
      <c r="CD23" s="172">
        <f t="shared" si="2"/>
        <v>7.1228612824999997</v>
      </c>
      <c r="CE23" s="173">
        <f t="shared" si="3"/>
        <v>25.040528402699998</v>
      </c>
      <c r="CF23" s="174">
        <f t="shared" si="4"/>
        <v>23.421655124000001</v>
      </c>
      <c r="CG23" s="155">
        <f t="shared" si="0"/>
        <v>55.585044809199999</v>
      </c>
    </row>
    <row r="24" spans="1:85" ht="18.75" customHeight="1" x14ac:dyDescent="0.25">
      <c r="A24" s="156">
        <f t="shared" si="13"/>
        <v>15</v>
      </c>
      <c r="B24" s="175" t="s">
        <v>82</v>
      </c>
      <c r="C24" s="176">
        <v>1967</v>
      </c>
      <c r="D24" s="176">
        <v>5</v>
      </c>
      <c r="E24" s="176">
        <v>80</v>
      </c>
      <c r="F24" s="176">
        <v>4711.3999999999996</v>
      </c>
      <c r="G24" s="176">
        <v>5</v>
      </c>
      <c r="H24" s="158">
        <v>5.84</v>
      </c>
      <c r="I24" s="158">
        <v>6.21</v>
      </c>
      <c r="J24" s="158">
        <f t="shared" si="5"/>
        <v>165087.45599999998</v>
      </c>
      <c r="K24" s="158">
        <f t="shared" si="6"/>
        <v>175546.764</v>
      </c>
      <c r="L24" s="177">
        <v>214.73675</v>
      </c>
      <c r="M24" s="178">
        <f t="shared" si="14"/>
        <v>204.751491125</v>
      </c>
      <c r="N24" s="161">
        <f t="shared" si="1"/>
        <v>4.5578119030436817</v>
      </c>
      <c r="O24" s="162">
        <f t="shared" si="7"/>
        <v>340.63421999999997</v>
      </c>
      <c r="P24" s="162">
        <f t="shared" si="8"/>
        <v>324.79472876999995</v>
      </c>
      <c r="Q24" s="163">
        <v>6.21</v>
      </c>
      <c r="R24" s="164"/>
      <c r="S24" s="164">
        <f t="shared" si="9"/>
        <v>351.09352799999999</v>
      </c>
      <c r="T24" s="164">
        <f t="shared" si="10"/>
        <v>334.76767894800003</v>
      </c>
      <c r="U24" s="164">
        <v>6.31</v>
      </c>
      <c r="V24" s="164"/>
      <c r="W24" s="164">
        <f t="shared" si="11"/>
        <v>356.747208</v>
      </c>
      <c r="X24" s="164">
        <f t="shared" si="12"/>
        <v>340.15846282799998</v>
      </c>
      <c r="Y24" s="173"/>
      <c r="Z24" s="179"/>
      <c r="AA24" s="179"/>
      <c r="AB24" s="173"/>
      <c r="AC24" s="180"/>
      <c r="AD24" s="173">
        <v>3.4000000000000002E-4</v>
      </c>
      <c r="AE24" s="180">
        <v>2.0022099999999998</v>
      </c>
      <c r="AF24" s="173"/>
      <c r="AG24" s="181"/>
      <c r="AH24" s="180"/>
      <c r="AI24" s="173"/>
      <c r="AJ24" s="180"/>
      <c r="AK24" s="173"/>
      <c r="AL24" s="180"/>
      <c r="AM24" s="173"/>
      <c r="AN24" s="179"/>
      <c r="AO24" s="179"/>
      <c r="AP24" s="180"/>
      <c r="AQ24" s="173"/>
      <c r="AR24" s="180"/>
      <c r="AS24" s="173">
        <v>1</v>
      </c>
      <c r="AT24" s="180">
        <v>2.0994991307999999</v>
      </c>
      <c r="AU24" s="173"/>
      <c r="AV24" s="180"/>
      <c r="AW24" s="182"/>
      <c r="AX24" s="183"/>
      <c r="AY24" s="173"/>
      <c r="AZ24" s="180"/>
      <c r="BA24" s="173"/>
      <c r="BB24" s="180"/>
      <c r="BC24" s="184"/>
      <c r="BD24" s="184"/>
      <c r="BE24" s="184"/>
      <c r="BF24" s="173"/>
      <c r="BG24" s="180"/>
      <c r="BH24" s="184"/>
      <c r="BI24" s="184"/>
      <c r="BJ24" s="184"/>
      <c r="BK24" s="181"/>
      <c r="BL24" s="172"/>
      <c r="BM24" s="172"/>
      <c r="BN24" s="172"/>
      <c r="BO24" s="172"/>
      <c r="BP24" s="172">
        <v>5.0000000000000001E-4</v>
      </c>
      <c r="BQ24" s="172">
        <v>0.51345600000000002</v>
      </c>
      <c r="BR24" s="172"/>
      <c r="BS24" s="172"/>
      <c r="BT24" s="172"/>
      <c r="BU24" s="172"/>
      <c r="BV24" s="172">
        <v>15</v>
      </c>
      <c r="BW24" s="172">
        <v>17.880006856999998</v>
      </c>
      <c r="BX24" s="172">
        <v>1.8000000000000002E-2</v>
      </c>
      <c r="BY24" s="172">
        <v>2.8756831759999999</v>
      </c>
      <c r="BZ24" s="172">
        <v>8</v>
      </c>
      <c r="CA24" s="172">
        <v>9.6233495560000009</v>
      </c>
      <c r="CB24" s="172">
        <v>4</v>
      </c>
      <c r="CC24" s="172">
        <v>8.1195403519999996</v>
      </c>
      <c r="CD24" s="172">
        <f t="shared" si="2"/>
        <v>4.1017091307999998</v>
      </c>
      <c r="CE24" s="173">
        <f t="shared" si="3"/>
        <v>18.393462856999999</v>
      </c>
      <c r="CF24" s="174">
        <f t="shared" si="4"/>
        <v>20.618573083999998</v>
      </c>
      <c r="CG24" s="155">
        <f t="shared" si="0"/>
        <v>43.113745071799997</v>
      </c>
    </row>
    <row r="25" spans="1:85" ht="18.75" customHeight="1" x14ac:dyDescent="0.25">
      <c r="A25" s="156">
        <f t="shared" si="13"/>
        <v>16</v>
      </c>
      <c r="B25" s="175" t="s">
        <v>83</v>
      </c>
      <c r="C25" s="176">
        <v>1969</v>
      </c>
      <c r="D25" s="176">
        <v>5</v>
      </c>
      <c r="E25" s="176">
        <v>60</v>
      </c>
      <c r="F25" s="176">
        <v>2586.8000000000002</v>
      </c>
      <c r="G25" s="176">
        <v>3</v>
      </c>
      <c r="H25" s="158">
        <v>5.84</v>
      </c>
      <c r="I25" s="158">
        <v>6.21</v>
      </c>
      <c r="J25" s="158">
        <f t="shared" si="5"/>
        <v>90641.472000000009</v>
      </c>
      <c r="K25" s="158">
        <f t="shared" si="6"/>
        <v>96384.168000000005</v>
      </c>
      <c r="L25" s="177">
        <v>157.75479999999999</v>
      </c>
      <c r="M25" s="178">
        <f t="shared" si="14"/>
        <v>150.4192018</v>
      </c>
      <c r="N25" s="161">
        <f t="shared" si="1"/>
        <v>6.0984536879542288</v>
      </c>
      <c r="O25" s="162">
        <f t="shared" si="7"/>
        <v>187.02564000000001</v>
      </c>
      <c r="P25" s="162">
        <f t="shared" si="8"/>
        <v>178.32894774000002</v>
      </c>
      <c r="Q25" s="163">
        <v>6.21</v>
      </c>
      <c r="R25" s="164"/>
      <c r="S25" s="164">
        <f t="shared" si="9"/>
        <v>192.76833600000001</v>
      </c>
      <c r="T25" s="164">
        <f t="shared" si="10"/>
        <v>183.804608376</v>
      </c>
      <c r="U25" s="164">
        <v>6.31</v>
      </c>
      <c r="V25" s="164"/>
      <c r="W25" s="164">
        <f t="shared" si="11"/>
        <v>195.87249600000001</v>
      </c>
      <c r="X25" s="164">
        <f t="shared" si="12"/>
        <v>186.76442493600001</v>
      </c>
      <c r="Y25" s="173"/>
      <c r="Z25" s="179"/>
      <c r="AA25" s="179"/>
      <c r="AB25" s="173"/>
      <c r="AC25" s="180"/>
      <c r="AD25" s="173">
        <v>3.4079999999999999E-2</v>
      </c>
      <c r="AE25" s="180">
        <v>12.444092435</v>
      </c>
      <c r="AF25" s="173">
        <v>0.22089999999999999</v>
      </c>
      <c r="AG25" s="181">
        <v>3</v>
      </c>
      <c r="AH25" s="180">
        <v>305.24629999999996</v>
      </c>
      <c r="AI25" s="173"/>
      <c r="AJ25" s="180"/>
      <c r="AK25" s="173">
        <v>1.5E-3</v>
      </c>
      <c r="AL25" s="180">
        <v>0.39941400000000005</v>
      </c>
      <c r="AM25" s="173"/>
      <c r="AN25" s="179"/>
      <c r="AO25" s="179"/>
      <c r="AP25" s="180"/>
      <c r="AQ25" s="173"/>
      <c r="AR25" s="180"/>
      <c r="AS25" s="173">
        <v>2</v>
      </c>
      <c r="AT25" s="180">
        <v>2.499579126393173</v>
      </c>
      <c r="AU25" s="173"/>
      <c r="AV25" s="180"/>
      <c r="AW25" s="182">
        <v>21</v>
      </c>
      <c r="AX25" s="183">
        <v>23.2705696865</v>
      </c>
      <c r="AY25" s="173">
        <v>2.2000000000000001E-3</v>
      </c>
      <c r="AZ25" s="180">
        <v>2.2198000000000002</v>
      </c>
      <c r="BA25" s="173"/>
      <c r="BB25" s="180"/>
      <c r="BC25" s="184"/>
      <c r="BD25" s="184"/>
      <c r="BE25" s="184"/>
      <c r="BF25" s="173"/>
      <c r="BG25" s="180"/>
      <c r="BH25" s="184"/>
      <c r="BI25" s="184"/>
      <c r="BJ25" s="184"/>
      <c r="BK25" s="181">
        <v>14.523450329500001</v>
      </c>
      <c r="BL25" s="172"/>
      <c r="BM25" s="172"/>
      <c r="BN25" s="172">
        <v>2E-3</v>
      </c>
      <c r="BO25" s="172">
        <v>4.8705400000000001</v>
      </c>
      <c r="BP25" s="172">
        <v>1.6E-2</v>
      </c>
      <c r="BQ25" s="172">
        <v>22.895831000000001</v>
      </c>
      <c r="BR25" s="172"/>
      <c r="BS25" s="172"/>
      <c r="BT25" s="172"/>
      <c r="BU25" s="172"/>
      <c r="BV25" s="172">
        <v>9</v>
      </c>
      <c r="BW25" s="172">
        <v>8.7795810939999992</v>
      </c>
      <c r="BX25" s="172"/>
      <c r="BY25" s="172"/>
      <c r="BZ25" s="172">
        <v>4</v>
      </c>
      <c r="CA25" s="172">
        <v>4.671621976</v>
      </c>
      <c r="CB25" s="172">
        <v>2</v>
      </c>
      <c r="CC25" s="172">
        <v>3.9858970180000002</v>
      </c>
      <c r="CD25" s="172">
        <f t="shared" si="2"/>
        <v>360.60320557739317</v>
      </c>
      <c r="CE25" s="173">
        <f t="shared" si="3"/>
        <v>36.545952094</v>
      </c>
      <c r="CF25" s="174">
        <f t="shared" si="4"/>
        <v>8.6575189940000001</v>
      </c>
      <c r="CG25" s="155">
        <f t="shared" si="0"/>
        <v>405.80667666539313</v>
      </c>
    </row>
    <row r="26" spans="1:85" ht="18.75" customHeight="1" x14ac:dyDescent="0.25">
      <c r="A26" s="156">
        <f t="shared" si="13"/>
        <v>17</v>
      </c>
      <c r="B26" s="175" t="s">
        <v>84</v>
      </c>
      <c r="C26" s="176">
        <v>1968</v>
      </c>
      <c r="D26" s="176">
        <v>5</v>
      </c>
      <c r="E26" s="176">
        <v>80</v>
      </c>
      <c r="F26" s="176">
        <v>3576.4</v>
      </c>
      <c r="G26" s="176">
        <v>4</v>
      </c>
      <c r="H26" s="158">
        <v>5.84</v>
      </c>
      <c r="I26" s="158">
        <v>6.21</v>
      </c>
      <c r="J26" s="158">
        <f t="shared" si="5"/>
        <v>125317.056</v>
      </c>
      <c r="K26" s="158">
        <f t="shared" si="6"/>
        <v>133256.66399999999</v>
      </c>
      <c r="L26" s="177">
        <v>218.05171999999999</v>
      </c>
      <c r="M26" s="178">
        <f t="shared" si="14"/>
        <v>207.91231501999999</v>
      </c>
      <c r="N26" s="161">
        <f t="shared" si="1"/>
        <v>6.096961190023487</v>
      </c>
      <c r="O26" s="162">
        <f t="shared" si="7"/>
        <v>258.57371999999998</v>
      </c>
      <c r="P26" s="162">
        <f t="shared" si="8"/>
        <v>246.55004201999998</v>
      </c>
      <c r="Q26" s="163">
        <v>6.21</v>
      </c>
      <c r="R26" s="164"/>
      <c r="S26" s="164">
        <f t="shared" si="9"/>
        <v>266.513328</v>
      </c>
      <c r="T26" s="164">
        <f t="shared" si="10"/>
        <v>254.12045824800001</v>
      </c>
      <c r="U26" s="164">
        <v>6.31</v>
      </c>
      <c r="V26" s="164"/>
      <c r="W26" s="164">
        <f t="shared" si="11"/>
        <v>270.80500799999999</v>
      </c>
      <c r="X26" s="164">
        <f t="shared" si="12"/>
        <v>258.21257512799997</v>
      </c>
      <c r="Y26" s="173"/>
      <c r="Z26" s="179"/>
      <c r="AA26" s="179"/>
      <c r="AB26" s="173"/>
      <c r="AC26" s="180"/>
      <c r="AD26" s="173">
        <v>4.0000000000000001E-3</v>
      </c>
      <c r="AE26" s="180">
        <v>0.62378041800000006</v>
      </c>
      <c r="AF26" s="173">
        <v>0.23019999999999999</v>
      </c>
      <c r="AG26" s="181">
        <v>4</v>
      </c>
      <c r="AH26" s="180">
        <v>363.04545000000002</v>
      </c>
      <c r="AI26" s="173"/>
      <c r="AJ26" s="180"/>
      <c r="AK26" s="173"/>
      <c r="AL26" s="180"/>
      <c r="AM26" s="173"/>
      <c r="AN26" s="179"/>
      <c r="AO26" s="179"/>
      <c r="AP26" s="180"/>
      <c r="AQ26" s="173"/>
      <c r="AR26" s="180"/>
      <c r="AS26" s="173"/>
      <c r="AT26" s="180"/>
      <c r="AU26" s="173"/>
      <c r="AV26" s="180"/>
      <c r="AW26" s="182">
        <v>3</v>
      </c>
      <c r="AX26" s="183">
        <v>1.7822347865000379</v>
      </c>
      <c r="AY26" s="173"/>
      <c r="AZ26" s="180"/>
      <c r="BA26" s="173"/>
      <c r="BB26" s="180"/>
      <c r="BC26" s="184"/>
      <c r="BD26" s="184"/>
      <c r="BE26" s="184"/>
      <c r="BF26" s="173"/>
      <c r="BG26" s="180"/>
      <c r="BH26" s="184"/>
      <c r="BI26" s="184"/>
      <c r="BJ26" s="184"/>
      <c r="BK26" s="181">
        <v>3.9853232295000005</v>
      </c>
      <c r="BL26" s="172"/>
      <c r="BM26" s="172"/>
      <c r="BN26" s="172"/>
      <c r="BO26" s="172"/>
      <c r="BP26" s="172"/>
      <c r="BQ26" s="172"/>
      <c r="BR26" s="172">
        <v>2E-3</v>
      </c>
      <c r="BS26" s="172">
        <v>2.0512035000000002</v>
      </c>
      <c r="BT26" s="172"/>
      <c r="BU26" s="172"/>
      <c r="BV26" s="172">
        <v>14</v>
      </c>
      <c r="BW26" s="172">
        <v>14.6510220352</v>
      </c>
      <c r="BX26" s="172">
        <v>0.01</v>
      </c>
      <c r="BY26" s="172">
        <v>1.13018375</v>
      </c>
      <c r="BZ26" s="172">
        <v>5</v>
      </c>
      <c r="CA26" s="172">
        <v>5.0573308560000001</v>
      </c>
      <c r="CB26" s="172">
        <v>5</v>
      </c>
      <c r="CC26" s="172">
        <v>13.173579299</v>
      </c>
      <c r="CD26" s="172">
        <f t="shared" si="2"/>
        <v>369.43678843400011</v>
      </c>
      <c r="CE26" s="173">
        <f t="shared" si="3"/>
        <v>16.7022255352</v>
      </c>
      <c r="CF26" s="174">
        <f t="shared" si="4"/>
        <v>19.361093905000001</v>
      </c>
      <c r="CG26" s="155">
        <f t="shared" si="0"/>
        <v>405.50010787420013</v>
      </c>
    </row>
    <row r="27" spans="1:85" ht="18.75" customHeight="1" x14ac:dyDescent="0.25">
      <c r="A27" s="156">
        <f t="shared" si="13"/>
        <v>18</v>
      </c>
      <c r="B27" s="175" t="s">
        <v>85</v>
      </c>
      <c r="C27" s="176">
        <v>1967</v>
      </c>
      <c r="D27" s="176">
        <v>5</v>
      </c>
      <c r="E27" s="176">
        <v>60</v>
      </c>
      <c r="F27" s="176">
        <v>2554.3000000000002</v>
      </c>
      <c r="G27" s="176">
        <v>5</v>
      </c>
      <c r="H27" s="158">
        <v>5.84</v>
      </c>
      <c r="I27" s="158">
        <v>6.21</v>
      </c>
      <c r="J27" s="158">
        <f t="shared" si="5"/>
        <v>89502.672000000006</v>
      </c>
      <c r="K27" s="158">
        <f t="shared" si="6"/>
        <v>95173.218000000008</v>
      </c>
      <c r="L27" s="177">
        <v>155.69376</v>
      </c>
      <c r="M27" s="178">
        <f t="shared" si="14"/>
        <v>148.45400015999999</v>
      </c>
      <c r="N27" s="161">
        <f t="shared" si="1"/>
        <v>6.0953591982147746</v>
      </c>
      <c r="O27" s="162">
        <f t="shared" si="7"/>
        <v>184.67589000000001</v>
      </c>
      <c r="P27" s="162">
        <f t="shared" si="8"/>
        <v>176.088461115</v>
      </c>
      <c r="Q27" s="163">
        <v>6.21</v>
      </c>
      <c r="R27" s="164"/>
      <c r="S27" s="164">
        <f t="shared" si="9"/>
        <v>190.34643600000001</v>
      </c>
      <c r="T27" s="164">
        <f t="shared" si="10"/>
        <v>181.495326726</v>
      </c>
      <c r="U27" s="164">
        <v>6.31</v>
      </c>
      <c r="V27" s="164"/>
      <c r="W27" s="164">
        <f t="shared" si="11"/>
        <v>193.411596</v>
      </c>
      <c r="X27" s="164">
        <f t="shared" si="12"/>
        <v>184.41795678600002</v>
      </c>
      <c r="Y27" s="173"/>
      <c r="Z27" s="179"/>
      <c r="AA27" s="179"/>
      <c r="AB27" s="173"/>
      <c r="AC27" s="180"/>
      <c r="AD27" s="173">
        <v>1.6000000000000001E-3</v>
      </c>
      <c r="AE27" s="180">
        <v>2.2166870588800003</v>
      </c>
      <c r="AF27" s="173"/>
      <c r="AG27" s="181"/>
      <c r="AH27" s="180"/>
      <c r="AI27" s="173"/>
      <c r="AJ27" s="180"/>
      <c r="AK27" s="173"/>
      <c r="AL27" s="180"/>
      <c r="AM27" s="173"/>
      <c r="AN27" s="179"/>
      <c r="AO27" s="179"/>
      <c r="AP27" s="180"/>
      <c r="AQ27" s="173"/>
      <c r="AR27" s="180"/>
      <c r="AS27" s="173"/>
      <c r="AT27" s="180"/>
      <c r="AU27" s="173"/>
      <c r="AV27" s="180"/>
      <c r="AW27" s="182">
        <v>6</v>
      </c>
      <c r="AX27" s="183">
        <v>9.8559315534799996</v>
      </c>
      <c r="AY27" s="173"/>
      <c r="AZ27" s="180"/>
      <c r="BA27" s="173"/>
      <c r="BB27" s="180"/>
      <c r="BC27" s="184"/>
      <c r="BD27" s="184"/>
      <c r="BE27" s="184"/>
      <c r="BF27" s="173"/>
      <c r="BG27" s="180"/>
      <c r="BH27" s="184"/>
      <c r="BI27" s="184"/>
      <c r="BJ27" s="184"/>
      <c r="BK27" s="181"/>
      <c r="BL27" s="172"/>
      <c r="BM27" s="172"/>
      <c r="BN27" s="172">
        <v>1.2E-2</v>
      </c>
      <c r="BO27" s="172">
        <v>22.124304000000002</v>
      </c>
      <c r="BP27" s="172">
        <v>5.0000000000000001E-4</v>
      </c>
      <c r="BQ27" s="172">
        <v>0.42554250000000005</v>
      </c>
      <c r="BR27" s="172">
        <v>3.0000000000000001E-3</v>
      </c>
      <c r="BS27" s="172">
        <v>3.9680775000000001</v>
      </c>
      <c r="BT27" s="172"/>
      <c r="BU27" s="172"/>
      <c r="BV27" s="172">
        <v>11</v>
      </c>
      <c r="BW27" s="172">
        <v>13.861079647199999</v>
      </c>
      <c r="BX27" s="172"/>
      <c r="BY27" s="172"/>
      <c r="BZ27" s="172">
        <v>4</v>
      </c>
      <c r="CA27" s="172">
        <v>4.1698452220000002</v>
      </c>
      <c r="CB27" s="172">
        <v>2</v>
      </c>
      <c r="CC27" s="172">
        <v>3.7639933340000002</v>
      </c>
      <c r="CD27" s="172">
        <f t="shared" si="2"/>
        <v>12.072618612359999</v>
      </c>
      <c r="CE27" s="173">
        <f t="shared" si="3"/>
        <v>40.379003647200001</v>
      </c>
      <c r="CF27" s="174">
        <f t="shared" si="4"/>
        <v>7.9338385560000004</v>
      </c>
      <c r="CG27" s="155">
        <f t="shared" si="0"/>
        <v>60.385460815559995</v>
      </c>
    </row>
    <row r="28" spans="1:85" ht="18.75" customHeight="1" x14ac:dyDescent="0.25">
      <c r="A28" s="156">
        <f t="shared" si="13"/>
        <v>19</v>
      </c>
      <c r="B28" s="175" t="s">
        <v>86</v>
      </c>
      <c r="C28" s="176">
        <v>1966</v>
      </c>
      <c r="D28" s="176">
        <v>5</v>
      </c>
      <c r="E28" s="176">
        <v>80</v>
      </c>
      <c r="F28" s="176">
        <v>4977.7</v>
      </c>
      <c r="G28" s="176">
        <v>5</v>
      </c>
      <c r="H28" s="158">
        <v>5.84</v>
      </c>
      <c r="I28" s="158">
        <v>6.21</v>
      </c>
      <c r="J28" s="158">
        <f t="shared" si="5"/>
        <v>174418.60800000001</v>
      </c>
      <c r="K28" s="158">
        <f t="shared" si="6"/>
        <v>185469.10200000001</v>
      </c>
      <c r="L28" s="177">
        <v>212.75808000000001</v>
      </c>
      <c r="M28" s="178">
        <f t="shared" si="14"/>
        <v>202.86482928000001</v>
      </c>
      <c r="N28" s="161">
        <f t="shared" si="1"/>
        <v>4.2742246419028875</v>
      </c>
      <c r="O28" s="162">
        <f t="shared" si="7"/>
        <v>359.88771000000003</v>
      </c>
      <c r="P28" s="162">
        <f t="shared" si="8"/>
        <v>343.15293148500001</v>
      </c>
      <c r="Q28" s="163">
        <v>6.21</v>
      </c>
      <c r="R28" s="164"/>
      <c r="S28" s="164">
        <f t="shared" si="9"/>
        <v>370.93820400000004</v>
      </c>
      <c r="T28" s="164">
        <f t="shared" si="10"/>
        <v>353.68957751400006</v>
      </c>
      <c r="U28" s="164">
        <v>6.31</v>
      </c>
      <c r="V28" s="164"/>
      <c r="W28" s="164">
        <f t="shared" si="11"/>
        <v>376.91144399999996</v>
      </c>
      <c r="X28" s="164">
        <f t="shared" si="12"/>
        <v>359.38506185399996</v>
      </c>
      <c r="Y28" s="173"/>
      <c r="Z28" s="179"/>
      <c r="AA28" s="179"/>
      <c r="AB28" s="173"/>
      <c r="AC28" s="180"/>
      <c r="AD28" s="173">
        <v>0.01</v>
      </c>
      <c r="AE28" s="180">
        <v>1.5515200999999998</v>
      </c>
      <c r="AF28" s="173"/>
      <c r="AG28" s="181"/>
      <c r="AH28" s="180"/>
      <c r="AI28" s="173"/>
      <c r="AJ28" s="180"/>
      <c r="AK28" s="173"/>
      <c r="AL28" s="180"/>
      <c r="AM28" s="173"/>
      <c r="AN28" s="179"/>
      <c r="AO28" s="179"/>
      <c r="AP28" s="180"/>
      <c r="AQ28" s="173"/>
      <c r="AR28" s="180"/>
      <c r="AS28" s="173"/>
      <c r="AT28" s="180"/>
      <c r="AU28" s="173">
        <v>1</v>
      </c>
      <c r="AV28" s="180">
        <v>1.8641109762000001</v>
      </c>
      <c r="AW28" s="182">
        <v>3</v>
      </c>
      <c r="AX28" s="183">
        <v>1.2184663908800002</v>
      </c>
      <c r="AY28" s="173"/>
      <c r="AZ28" s="180"/>
      <c r="BA28" s="173"/>
      <c r="BB28" s="180"/>
      <c r="BC28" s="184"/>
      <c r="BD28" s="184"/>
      <c r="BE28" s="184"/>
      <c r="BF28" s="173">
        <v>2</v>
      </c>
      <c r="BG28" s="180">
        <v>5.1959999999999997</v>
      </c>
      <c r="BH28" s="184"/>
      <c r="BI28" s="184"/>
      <c r="BJ28" s="184"/>
      <c r="BK28" s="181">
        <v>0.54706199999999994</v>
      </c>
      <c r="BL28" s="172"/>
      <c r="BM28" s="172"/>
      <c r="BN28" s="172">
        <v>2E-3</v>
      </c>
      <c r="BO28" s="172">
        <v>1.4174599999999999</v>
      </c>
      <c r="BP28" s="172">
        <v>3.0499999999999999E-2</v>
      </c>
      <c r="BQ28" s="172">
        <v>38.548341218999994</v>
      </c>
      <c r="BR28" s="172">
        <v>8.5000000000000006E-3</v>
      </c>
      <c r="BS28" s="172">
        <v>9.741245167999999</v>
      </c>
      <c r="BT28" s="172">
        <v>2</v>
      </c>
      <c r="BU28" s="172">
        <v>2.8627333400000001</v>
      </c>
      <c r="BV28" s="172">
        <v>68</v>
      </c>
      <c r="BW28" s="172">
        <v>53.33136193819999</v>
      </c>
      <c r="BX28" s="172">
        <v>1.7000000000000001E-2</v>
      </c>
      <c r="BY28" s="172">
        <v>2.8460000000000001</v>
      </c>
      <c r="BZ28" s="172">
        <v>8</v>
      </c>
      <c r="CA28" s="172">
        <v>7.5332597070000009</v>
      </c>
      <c r="CB28" s="172">
        <v>3</v>
      </c>
      <c r="CC28" s="172">
        <v>5.6747665650000005</v>
      </c>
      <c r="CD28" s="172">
        <f t="shared" si="2"/>
        <v>10.37715946708</v>
      </c>
      <c r="CE28" s="173">
        <f t="shared" si="3"/>
        <v>105.90114166519999</v>
      </c>
      <c r="CF28" s="174">
        <f t="shared" si="4"/>
        <v>16.054026272000002</v>
      </c>
      <c r="CG28" s="155">
        <f t="shared" si="0"/>
        <v>132.33232740427999</v>
      </c>
    </row>
    <row r="29" spans="1:85" ht="18.75" customHeight="1" x14ac:dyDescent="0.25">
      <c r="A29" s="156">
        <f t="shared" si="13"/>
        <v>20</v>
      </c>
      <c r="B29" s="175" t="s">
        <v>87</v>
      </c>
      <c r="C29" s="176">
        <v>1966</v>
      </c>
      <c r="D29" s="176">
        <v>5</v>
      </c>
      <c r="E29" s="176">
        <v>60</v>
      </c>
      <c r="F29" s="176">
        <v>2520.1</v>
      </c>
      <c r="G29" s="176">
        <v>3</v>
      </c>
      <c r="H29" s="158">
        <v>5.84</v>
      </c>
      <c r="I29" s="158">
        <v>6.21</v>
      </c>
      <c r="J29" s="158">
        <f t="shared" si="5"/>
        <v>88304.304000000004</v>
      </c>
      <c r="K29" s="158">
        <f t="shared" si="6"/>
        <v>93898.926000000007</v>
      </c>
      <c r="L29" s="177">
        <v>152.84701000000001</v>
      </c>
      <c r="M29" s="178">
        <f>L29*$M$2</f>
        <v>145.73962403500002</v>
      </c>
      <c r="N29" s="161">
        <f t="shared" si="1"/>
        <v>6.0651168604420462</v>
      </c>
      <c r="O29" s="162">
        <f t="shared" si="7"/>
        <v>182.20323000000002</v>
      </c>
      <c r="P29" s="162">
        <f t="shared" si="8"/>
        <v>173.73077980500003</v>
      </c>
      <c r="Q29" s="163">
        <v>6.21</v>
      </c>
      <c r="R29" s="164"/>
      <c r="S29" s="164">
        <f t="shared" si="9"/>
        <v>187.79785200000001</v>
      </c>
      <c r="T29" s="164">
        <f t="shared" si="10"/>
        <v>179.06525188200001</v>
      </c>
      <c r="U29" s="164">
        <v>6.31</v>
      </c>
      <c r="V29" s="164"/>
      <c r="W29" s="164">
        <f t="shared" si="11"/>
        <v>190.82197199999999</v>
      </c>
      <c r="X29" s="164">
        <f t="shared" si="12"/>
        <v>181.94875030199998</v>
      </c>
      <c r="Y29" s="173"/>
      <c r="Z29" s="179"/>
      <c r="AA29" s="179"/>
      <c r="AB29" s="173"/>
      <c r="AC29" s="180"/>
      <c r="AD29" s="173">
        <v>6.0000000000000001E-3</v>
      </c>
      <c r="AE29" s="180">
        <v>4.1222099999999999</v>
      </c>
      <c r="AF29" s="173"/>
      <c r="AG29" s="181"/>
      <c r="AH29" s="180"/>
      <c r="AI29" s="173"/>
      <c r="AJ29" s="180"/>
      <c r="AK29" s="173"/>
      <c r="AL29" s="180"/>
      <c r="AM29" s="173"/>
      <c r="AN29" s="179"/>
      <c r="AO29" s="179"/>
      <c r="AP29" s="180"/>
      <c r="AQ29" s="173"/>
      <c r="AR29" s="180"/>
      <c r="AS29" s="173">
        <v>1</v>
      </c>
      <c r="AT29" s="180">
        <v>1.720595294117647</v>
      </c>
      <c r="AU29" s="173"/>
      <c r="AV29" s="180"/>
      <c r="AW29" s="182">
        <v>3</v>
      </c>
      <c r="AX29" s="183">
        <v>1.2184663908800002</v>
      </c>
      <c r="AY29" s="173"/>
      <c r="AZ29" s="180"/>
      <c r="BA29" s="173"/>
      <c r="BB29" s="180"/>
      <c r="BC29" s="184"/>
      <c r="BD29" s="184"/>
      <c r="BE29" s="184"/>
      <c r="BF29" s="173"/>
      <c r="BG29" s="180"/>
      <c r="BH29" s="184"/>
      <c r="BI29" s="184"/>
      <c r="BJ29" s="184"/>
      <c r="BK29" s="181"/>
      <c r="BL29" s="172"/>
      <c r="BM29" s="172"/>
      <c r="BN29" s="172"/>
      <c r="BO29" s="172"/>
      <c r="BP29" s="172">
        <v>7.0000000000000001E-3</v>
      </c>
      <c r="BQ29" s="172">
        <v>5.2720634610000001</v>
      </c>
      <c r="BR29" s="172"/>
      <c r="BS29" s="172"/>
      <c r="BT29" s="172"/>
      <c r="BU29" s="172"/>
      <c r="BV29" s="172">
        <v>18</v>
      </c>
      <c r="BW29" s="172">
        <v>20.247236078</v>
      </c>
      <c r="BX29" s="172"/>
      <c r="BY29" s="172"/>
      <c r="BZ29" s="172">
        <v>1</v>
      </c>
      <c r="CA29" s="172">
        <v>2.0224099999999998</v>
      </c>
      <c r="CB29" s="172">
        <v>2</v>
      </c>
      <c r="CC29" s="172">
        <v>4.2883961450000001</v>
      </c>
      <c r="CD29" s="172">
        <f t="shared" si="2"/>
        <v>7.0612716849976476</v>
      </c>
      <c r="CE29" s="173">
        <f t="shared" si="3"/>
        <v>25.519299539000002</v>
      </c>
      <c r="CF29" s="174">
        <f t="shared" si="4"/>
        <v>6.3108061449999999</v>
      </c>
      <c r="CG29" s="155">
        <f t="shared" si="0"/>
        <v>38.891377368997652</v>
      </c>
    </row>
    <row r="30" spans="1:85" ht="18.75" customHeight="1" x14ac:dyDescent="0.25">
      <c r="A30" s="156">
        <f t="shared" si="13"/>
        <v>21</v>
      </c>
      <c r="B30" s="175" t="s">
        <v>88</v>
      </c>
      <c r="C30" s="176">
        <v>1961</v>
      </c>
      <c r="D30" s="176">
        <v>4</v>
      </c>
      <c r="E30" s="176">
        <v>32</v>
      </c>
      <c r="F30" s="176">
        <v>1275.5</v>
      </c>
      <c r="G30" s="176">
        <v>2</v>
      </c>
      <c r="H30" s="158">
        <v>5.84</v>
      </c>
      <c r="I30" s="158">
        <v>6.21</v>
      </c>
      <c r="J30" s="158">
        <f t="shared" si="5"/>
        <v>44693.520000000004</v>
      </c>
      <c r="K30" s="158">
        <f t="shared" si="6"/>
        <v>47525.13</v>
      </c>
      <c r="L30" s="177">
        <v>77.766679999999994</v>
      </c>
      <c r="M30" s="178">
        <f t="shared" si="14"/>
        <v>74.150529379999995</v>
      </c>
      <c r="N30" s="161">
        <f t="shared" si="1"/>
        <v>6.0969564876519007</v>
      </c>
      <c r="O30" s="162">
        <f t="shared" si="7"/>
        <v>92.218649999999997</v>
      </c>
      <c r="P30" s="162">
        <f t="shared" si="8"/>
        <v>87.930482775000002</v>
      </c>
      <c r="Q30" s="163">
        <v>6.21</v>
      </c>
      <c r="R30" s="164"/>
      <c r="S30" s="164">
        <f t="shared" si="9"/>
        <v>95.050259999999994</v>
      </c>
      <c r="T30" s="164">
        <f t="shared" si="10"/>
        <v>90.630422909999993</v>
      </c>
      <c r="U30" s="164">
        <v>6.31</v>
      </c>
      <c r="V30" s="164"/>
      <c r="W30" s="164">
        <f t="shared" si="11"/>
        <v>96.580860000000001</v>
      </c>
      <c r="X30" s="164">
        <f t="shared" si="12"/>
        <v>92.089850010000006</v>
      </c>
      <c r="Y30" s="173"/>
      <c r="Z30" s="179"/>
      <c r="AA30" s="179">
        <v>421.63554650000003</v>
      </c>
      <c r="AB30" s="173"/>
      <c r="AC30" s="180"/>
      <c r="AD30" s="173"/>
      <c r="AE30" s="180"/>
      <c r="AF30" s="173"/>
      <c r="AG30" s="181"/>
      <c r="AH30" s="180"/>
      <c r="AI30" s="173"/>
      <c r="AJ30" s="180"/>
      <c r="AK30" s="173"/>
      <c r="AL30" s="180"/>
      <c r="AM30" s="173"/>
      <c r="AN30" s="179"/>
      <c r="AO30" s="179"/>
      <c r="AP30" s="180"/>
      <c r="AQ30" s="173"/>
      <c r="AR30" s="180"/>
      <c r="AS30" s="173"/>
      <c r="AT30" s="180"/>
      <c r="AU30" s="173"/>
      <c r="AV30" s="180"/>
      <c r="AW30" s="182">
        <v>1</v>
      </c>
      <c r="AX30" s="183">
        <v>2.8777771427999999</v>
      </c>
      <c r="AY30" s="173"/>
      <c r="AZ30" s="180"/>
      <c r="BA30" s="173"/>
      <c r="BB30" s="180"/>
      <c r="BC30" s="184"/>
      <c r="BD30" s="184"/>
      <c r="BE30" s="184"/>
      <c r="BF30" s="173"/>
      <c r="BG30" s="180"/>
      <c r="BH30" s="184"/>
      <c r="BI30" s="184"/>
      <c r="BJ30" s="184"/>
      <c r="BK30" s="181">
        <v>25.99559</v>
      </c>
      <c r="BL30" s="172"/>
      <c r="BM30" s="172"/>
      <c r="BN30" s="172"/>
      <c r="BO30" s="172"/>
      <c r="BP30" s="172">
        <v>3.0000000000000001E-3</v>
      </c>
      <c r="BQ30" s="172">
        <v>2.3056404400000003</v>
      </c>
      <c r="BR30" s="172">
        <v>3.0000000000000001E-3</v>
      </c>
      <c r="BS30" s="172">
        <v>2.0895888999999999</v>
      </c>
      <c r="BT30" s="172"/>
      <c r="BU30" s="172"/>
      <c r="BV30" s="172">
        <v>21</v>
      </c>
      <c r="BW30" s="172">
        <v>9.8168088300000012</v>
      </c>
      <c r="BX30" s="172"/>
      <c r="BY30" s="172"/>
      <c r="BZ30" s="172">
        <v>2</v>
      </c>
      <c r="CA30" s="172">
        <v>2.1978858000000003</v>
      </c>
      <c r="CB30" s="172"/>
      <c r="CC30" s="172"/>
      <c r="CD30" s="172">
        <f t="shared" si="2"/>
        <v>450.50891364280005</v>
      </c>
      <c r="CE30" s="173">
        <f t="shared" si="3"/>
        <v>14.212038170000001</v>
      </c>
      <c r="CF30" s="174">
        <f t="shared" si="4"/>
        <v>2.1978858000000003</v>
      </c>
      <c r="CG30" s="155">
        <f t="shared" si="0"/>
        <v>466.91883761280008</v>
      </c>
    </row>
    <row r="31" spans="1:85" ht="18.75" customHeight="1" x14ac:dyDescent="0.25">
      <c r="A31" s="156">
        <f t="shared" si="13"/>
        <v>22</v>
      </c>
      <c r="B31" s="175" t="s">
        <v>89</v>
      </c>
      <c r="C31" s="176">
        <v>1959</v>
      </c>
      <c r="D31" s="176">
        <v>3</v>
      </c>
      <c r="E31" s="176">
        <v>18</v>
      </c>
      <c r="F31" s="176">
        <v>1162.3</v>
      </c>
      <c r="G31" s="176">
        <v>3</v>
      </c>
      <c r="H31" s="158">
        <v>5.84</v>
      </c>
      <c r="I31" s="158">
        <v>6.21</v>
      </c>
      <c r="J31" s="158">
        <f t="shared" si="5"/>
        <v>40726.991999999998</v>
      </c>
      <c r="K31" s="158">
        <f t="shared" si="6"/>
        <v>43307.297999999995</v>
      </c>
      <c r="L31" s="177">
        <v>70.853880000000004</v>
      </c>
      <c r="M31" s="178">
        <f t="shared" si="14"/>
        <v>67.559174580000004</v>
      </c>
      <c r="N31" s="161">
        <f t="shared" si="1"/>
        <v>6.0960061946141275</v>
      </c>
      <c r="O31" s="162">
        <f t="shared" si="7"/>
        <v>84.034289999999999</v>
      </c>
      <c r="P31" s="162">
        <f t="shared" si="8"/>
        <v>80.126695514999994</v>
      </c>
      <c r="Q31" s="163">
        <v>6.21</v>
      </c>
      <c r="R31" s="164"/>
      <c r="S31" s="164">
        <f t="shared" si="9"/>
        <v>86.614595999999992</v>
      </c>
      <c r="T31" s="164">
        <f t="shared" si="10"/>
        <v>82.587017285999991</v>
      </c>
      <c r="U31" s="164">
        <v>6.31</v>
      </c>
      <c r="V31" s="164"/>
      <c r="W31" s="164">
        <f t="shared" si="11"/>
        <v>88.009355999999997</v>
      </c>
      <c r="X31" s="164">
        <f t="shared" si="12"/>
        <v>83.916920946000005</v>
      </c>
      <c r="Y31" s="173"/>
      <c r="Z31" s="179"/>
      <c r="AA31" s="179">
        <v>471.56729000000001</v>
      </c>
      <c r="AB31" s="173"/>
      <c r="AC31" s="180"/>
      <c r="AD31" s="173"/>
      <c r="AE31" s="180"/>
      <c r="AF31" s="173"/>
      <c r="AG31" s="181"/>
      <c r="AH31" s="180"/>
      <c r="AI31" s="173"/>
      <c r="AJ31" s="180"/>
      <c r="AK31" s="173">
        <v>2E-3</v>
      </c>
      <c r="AL31" s="180">
        <v>2.1989960000000002</v>
      </c>
      <c r="AM31" s="173"/>
      <c r="AN31" s="179"/>
      <c r="AO31" s="179"/>
      <c r="AP31" s="180"/>
      <c r="AQ31" s="173"/>
      <c r="AR31" s="180"/>
      <c r="AS31" s="173"/>
      <c r="AT31" s="180"/>
      <c r="AU31" s="173"/>
      <c r="AV31" s="180"/>
      <c r="AW31" s="182">
        <v>1</v>
      </c>
      <c r="AX31" s="183">
        <v>0.95925904760000003</v>
      </c>
      <c r="AY31" s="173">
        <v>1.2E-2</v>
      </c>
      <c r="AZ31" s="180">
        <v>3.355</v>
      </c>
      <c r="BA31" s="173"/>
      <c r="BB31" s="180"/>
      <c r="BC31" s="184"/>
      <c r="BD31" s="184"/>
      <c r="BE31" s="184"/>
      <c r="BF31" s="173"/>
      <c r="BG31" s="180"/>
      <c r="BH31" s="184"/>
      <c r="BI31" s="184"/>
      <c r="BJ31" s="184"/>
      <c r="BK31" s="181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>
        <v>5</v>
      </c>
      <c r="BW31" s="172">
        <v>1.123092615</v>
      </c>
      <c r="BX31" s="172"/>
      <c r="BY31" s="172"/>
      <c r="BZ31" s="172">
        <v>4</v>
      </c>
      <c r="CA31" s="172">
        <v>3.9474668680000002</v>
      </c>
      <c r="CB31" s="172">
        <v>4</v>
      </c>
      <c r="CC31" s="172">
        <v>9.8220931230000001</v>
      </c>
      <c r="CD31" s="172">
        <f t="shared" si="2"/>
        <v>478.08054504760008</v>
      </c>
      <c r="CE31" s="173">
        <f t="shared" si="3"/>
        <v>1.123092615</v>
      </c>
      <c r="CF31" s="174">
        <f t="shared" si="4"/>
        <v>13.769559991000001</v>
      </c>
      <c r="CG31" s="155">
        <f t="shared" si="0"/>
        <v>492.9731976536001</v>
      </c>
    </row>
    <row r="32" spans="1:85" ht="18.75" customHeight="1" x14ac:dyDescent="0.25">
      <c r="A32" s="156">
        <f t="shared" si="13"/>
        <v>23</v>
      </c>
      <c r="B32" s="175" t="s">
        <v>90</v>
      </c>
      <c r="C32" s="176">
        <v>1960</v>
      </c>
      <c r="D32" s="176">
        <v>3</v>
      </c>
      <c r="E32" s="176">
        <v>24</v>
      </c>
      <c r="F32" s="176">
        <v>939.8</v>
      </c>
      <c r="G32" s="176">
        <v>2</v>
      </c>
      <c r="H32" s="158">
        <v>5.84</v>
      </c>
      <c r="I32" s="158">
        <v>6.21</v>
      </c>
      <c r="J32" s="158">
        <f t="shared" si="5"/>
        <v>32930.591999999997</v>
      </c>
      <c r="K32" s="158">
        <f t="shared" si="6"/>
        <v>35016.947999999997</v>
      </c>
      <c r="L32" s="177">
        <v>57.292515999999999</v>
      </c>
      <c r="M32" s="178">
        <f t="shared" si="14"/>
        <v>54.628414006</v>
      </c>
      <c r="N32" s="161">
        <f t="shared" si="1"/>
        <v>6.0962455841668444</v>
      </c>
      <c r="O32" s="162">
        <f t="shared" si="7"/>
        <v>67.947539999999989</v>
      </c>
      <c r="P32" s="162">
        <f t="shared" si="8"/>
        <v>64.78797938999999</v>
      </c>
      <c r="Q32" s="163">
        <v>6.21</v>
      </c>
      <c r="R32" s="164"/>
      <c r="S32" s="164">
        <f t="shared" si="9"/>
        <v>70.033895999999999</v>
      </c>
      <c r="T32" s="164">
        <f t="shared" si="10"/>
        <v>66.777319836000004</v>
      </c>
      <c r="U32" s="164">
        <v>6.31</v>
      </c>
      <c r="V32" s="164"/>
      <c r="W32" s="164">
        <f t="shared" si="11"/>
        <v>71.161655999999994</v>
      </c>
      <c r="X32" s="164">
        <f t="shared" si="12"/>
        <v>67.852638995999996</v>
      </c>
      <c r="Y32" s="173"/>
      <c r="Z32" s="179"/>
      <c r="AA32" s="179">
        <v>0.11489489999999999</v>
      </c>
      <c r="AB32" s="173"/>
      <c r="AC32" s="180"/>
      <c r="AD32" s="173"/>
      <c r="AE32" s="180"/>
      <c r="AF32" s="173"/>
      <c r="AG32" s="181"/>
      <c r="AH32" s="180"/>
      <c r="AI32" s="173"/>
      <c r="AJ32" s="180"/>
      <c r="AK32" s="173"/>
      <c r="AL32" s="180"/>
      <c r="AM32" s="173"/>
      <c r="AN32" s="179"/>
      <c r="AO32" s="179"/>
      <c r="AP32" s="180"/>
      <c r="AQ32" s="173"/>
      <c r="AR32" s="180"/>
      <c r="AS32" s="173"/>
      <c r="AT32" s="180"/>
      <c r="AU32" s="173"/>
      <c r="AV32" s="180"/>
      <c r="AW32" s="182"/>
      <c r="AX32" s="183"/>
      <c r="AY32" s="173"/>
      <c r="AZ32" s="180"/>
      <c r="BA32" s="173"/>
      <c r="BB32" s="180"/>
      <c r="BC32" s="184"/>
      <c r="BD32" s="184"/>
      <c r="BE32" s="184"/>
      <c r="BF32" s="173"/>
      <c r="BG32" s="180"/>
      <c r="BH32" s="184"/>
      <c r="BI32" s="184"/>
      <c r="BJ32" s="184"/>
      <c r="BK32" s="181"/>
      <c r="BL32" s="172"/>
      <c r="BM32" s="172"/>
      <c r="BN32" s="172"/>
      <c r="BO32" s="172"/>
      <c r="BP32" s="172">
        <v>4.0000000000000001E-3</v>
      </c>
      <c r="BQ32" s="172">
        <v>3.012607692</v>
      </c>
      <c r="BR32" s="172"/>
      <c r="BS32" s="172"/>
      <c r="BT32" s="172"/>
      <c r="BU32" s="172"/>
      <c r="BV32" s="172">
        <v>7</v>
      </c>
      <c r="BW32" s="172">
        <v>7.7518238229999996</v>
      </c>
      <c r="BX32" s="172"/>
      <c r="BY32" s="172"/>
      <c r="BZ32" s="172">
        <v>3</v>
      </c>
      <c r="CA32" s="172">
        <v>2.8905604120000001</v>
      </c>
      <c r="CB32" s="172">
        <v>4</v>
      </c>
      <c r="CC32" s="172">
        <v>7.6366665359999999</v>
      </c>
      <c r="CD32" s="172">
        <f t="shared" si="2"/>
        <v>0.11489489999999999</v>
      </c>
      <c r="CE32" s="173">
        <f t="shared" si="3"/>
        <v>10.764431515</v>
      </c>
      <c r="CF32" s="174">
        <f t="shared" si="4"/>
        <v>10.527226947999999</v>
      </c>
      <c r="CG32" s="155">
        <f t="shared" si="0"/>
        <v>21.406553363</v>
      </c>
    </row>
    <row r="33" spans="1:85" ht="18.75" customHeight="1" x14ac:dyDescent="0.25">
      <c r="A33" s="156">
        <f t="shared" si="13"/>
        <v>24</v>
      </c>
      <c r="B33" s="175" t="s">
        <v>91</v>
      </c>
      <c r="C33" s="176">
        <v>1969</v>
      </c>
      <c r="D33" s="176">
        <v>5</v>
      </c>
      <c r="E33" s="176">
        <v>80</v>
      </c>
      <c r="F33" s="176">
        <v>3546.1</v>
      </c>
      <c r="G33" s="176">
        <v>4</v>
      </c>
      <c r="H33" s="158">
        <v>5.84</v>
      </c>
      <c r="I33" s="158">
        <v>6.21</v>
      </c>
      <c r="J33" s="158">
        <f t="shared" si="5"/>
        <v>124255.34399999998</v>
      </c>
      <c r="K33" s="158">
        <f t="shared" si="6"/>
        <v>132127.68599999999</v>
      </c>
      <c r="L33" s="177">
        <v>216.06700000000001</v>
      </c>
      <c r="M33" s="178">
        <f t="shared" si="14"/>
        <v>206.01988450000002</v>
      </c>
      <c r="N33" s="161">
        <f t="shared" si="1"/>
        <v>6.0930881813823641</v>
      </c>
      <c r="O33" s="162">
        <f t="shared" si="7"/>
        <v>256.38302999999996</v>
      </c>
      <c r="P33" s="162">
        <f t="shared" si="8"/>
        <v>244.46121910499997</v>
      </c>
      <c r="Q33" s="163">
        <v>6.21</v>
      </c>
      <c r="R33" s="164"/>
      <c r="S33" s="164">
        <f t="shared" si="9"/>
        <v>264.25537199999997</v>
      </c>
      <c r="T33" s="164">
        <f t="shared" si="10"/>
        <v>251.96749720199998</v>
      </c>
      <c r="U33" s="164">
        <v>6.31</v>
      </c>
      <c r="V33" s="164"/>
      <c r="W33" s="164">
        <f t="shared" si="11"/>
        <v>268.51069200000001</v>
      </c>
      <c r="X33" s="164">
        <f t="shared" si="12"/>
        <v>256.02494482200001</v>
      </c>
      <c r="Y33" s="173"/>
      <c r="Z33" s="179"/>
      <c r="AA33" s="179"/>
      <c r="AB33" s="173">
        <v>0.12</v>
      </c>
      <c r="AC33" s="180">
        <v>85.652792432432435</v>
      </c>
      <c r="AD33" s="173">
        <v>1.4999999999999999E-2</v>
      </c>
      <c r="AE33" s="180">
        <v>26.275040000000001</v>
      </c>
      <c r="AF33" s="173">
        <v>0.34399999999999997</v>
      </c>
      <c r="AG33" s="181">
        <v>4</v>
      </c>
      <c r="AH33" s="180">
        <v>371.31757999999996</v>
      </c>
      <c r="AI33" s="173"/>
      <c r="AJ33" s="180"/>
      <c r="AK33" s="173">
        <v>9.2499999999999995E-3</v>
      </c>
      <c r="AL33" s="180">
        <v>8.166269999999999</v>
      </c>
      <c r="AM33" s="173"/>
      <c r="AN33" s="179"/>
      <c r="AO33" s="179"/>
      <c r="AP33" s="180"/>
      <c r="AQ33" s="173"/>
      <c r="AR33" s="180"/>
      <c r="AS33" s="173">
        <v>5</v>
      </c>
      <c r="AT33" s="180">
        <v>10.290391268393172</v>
      </c>
      <c r="AU33" s="173"/>
      <c r="AV33" s="180"/>
      <c r="AW33" s="182">
        <v>1</v>
      </c>
      <c r="AX33" s="183">
        <v>1.000993928</v>
      </c>
      <c r="AY33" s="173"/>
      <c r="AZ33" s="180"/>
      <c r="BA33" s="173"/>
      <c r="BB33" s="180"/>
      <c r="BC33" s="184"/>
      <c r="BD33" s="184"/>
      <c r="BE33" s="184"/>
      <c r="BF33" s="173"/>
      <c r="BG33" s="180"/>
      <c r="BH33" s="184"/>
      <c r="BI33" s="184"/>
      <c r="BJ33" s="184"/>
      <c r="BK33" s="181">
        <v>11.386999691029999</v>
      </c>
      <c r="BL33" s="172">
        <v>3.0000000000000001E-3</v>
      </c>
      <c r="BM33" s="172">
        <v>3.9954900000000002</v>
      </c>
      <c r="BN33" s="172">
        <v>5.0000000000000001E-4</v>
      </c>
      <c r="BO33" s="172">
        <v>0.59150760849999995</v>
      </c>
      <c r="BP33" s="172"/>
      <c r="BQ33" s="172"/>
      <c r="BR33" s="172">
        <v>3.0000000000000001E-3</v>
      </c>
      <c r="BS33" s="172">
        <v>2.4480863625000002</v>
      </c>
      <c r="BT33" s="172"/>
      <c r="BU33" s="172"/>
      <c r="BV33" s="172">
        <v>20</v>
      </c>
      <c r="BW33" s="172">
        <v>20.288829941199996</v>
      </c>
      <c r="BX33" s="172"/>
      <c r="BY33" s="172"/>
      <c r="BZ33" s="172">
        <v>4</v>
      </c>
      <c r="CA33" s="172">
        <v>4.5893125120000002</v>
      </c>
      <c r="CB33" s="172">
        <v>6</v>
      </c>
      <c r="CC33" s="172">
        <v>24.767021484000001</v>
      </c>
      <c r="CD33" s="172">
        <f t="shared" si="2"/>
        <v>514.09006731985562</v>
      </c>
      <c r="CE33" s="173">
        <f t="shared" si="3"/>
        <v>27.323913912199998</v>
      </c>
      <c r="CF33" s="174">
        <f t="shared" si="4"/>
        <v>29.356333996</v>
      </c>
      <c r="CG33" s="155">
        <f t="shared" si="0"/>
        <v>570.77031522805567</v>
      </c>
    </row>
    <row r="34" spans="1:85" ht="18.75" customHeight="1" x14ac:dyDescent="0.25">
      <c r="A34" s="156">
        <f t="shared" si="13"/>
        <v>25</v>
      </c>
      <c r="B34" s="175" t="s">
        <v>92</v>
      </c>
      <c r="C34" s="176">
        <v>1959</v>
      </c>
      <c r="D34" s="176">
        <v>2</v>
      </c>
      <c r="E34" s="176">
        <v>12</v>
      </c>
      <c r="F34" s="176">
        <v>596.4</v>
      </c>
      <c r="G34" s="176">
        <v>2</v>
      </c>
      <c r="H34" s="158">
        <v>5.84</v>
      </c>
      <c r="I34" s="158">
        <v>6.21</v>
      </c>
      <c r="J34" s="158">
        <f t="shared" si="5"/>
        <v>20897.856</v>
      </c>
      <c r="K34" s="158">
        <f t="shared" si="6"/>
        <v>22221.863999999998</v>
      </c>
      <c r="L34" s="177">
        <v>36.161879999999996</v>
      </c>
      <c r="M34" s="178">
        <f t="shared" si="14"/>
        <v>34.480352579999995</v>
      </c>
      <c r="N34" s="161">
        <f t="shared" si="1"/>
        <v>6.0633601609657948</v>
      </c>
      <c r="O34" s="162">
        <f t="shared" si="7"/>
        <v>43.119720000000001</v>
      </c>
      <c r="P34" s="162">
        <f t="shared" si="8"/>
        <v>41.114653019999999</v>
      </c>
      <c r="Q34" s="163">
        <v>6.21</v>
      </c>
      <c r="R34" s="164"/>
      <c r="S34" s="164">
        <f t="shared" si="9"/>
        <v>44.443727999999993</v>
      </c>
      <c r="T34" s="164">
        <f t="shared" si="10"/>
        <v>42.377094647999996</v>
      </c>
      <c r="U34" s="164">
        <v>6.31</v>
      </c>
      <c r="V34" s="164"/>
      <c r="W34" s="164">
        <f t="shared" si="11"/>
        <v>45.159407999999999</v>
      </c>
      <c r="X34" s="164">
        <f t="shared" si="12"/>
        <v>43.059495527999999</v>
      </c>
      <c r="Y34" s="173"/>
      <c r="Z34" s="179"/>
      <c r="AA34" s="179"/>
      <c r="AB34" s="173"/>
      <c r="AC34" s="180"/>
      <c r="AD34" s="173">
        <v>0.123</v>
      </c>
      <c r="AE34" s="180">
        <v>42.762180000000001</v>
      </c>
      <c r="AF34" s="173"/>
      <c r="AG34" s="181"/>
      <c r="AH34" s="180"/>
      <c r="AI34" s="173"/>
      <c r="AJ34" s="180"/>
      <c r="AK34" s="173"/>
      <c r="AL34" s="180"/>
      <c r="AM34" s="173"/>
      <c r="AN34" s="179"/>
      <c r="AO34" s="179"/>
      <c r="AP34" s="180"/>
      <c r="AQ34" s="173"/>
      <c r="AR34" s="180"/>
      <c r="AS34" s="173"/>
      <c r="AT34" s="180"/>
      <c r="AU34" s="173"/>
      <c r="AV34" s="180"/>
      <c r="AW34" s="182"/>
      <c r="AX34" s="183"/>
      <c r="AY34" s="173"/>
      <c r="AZ34" s="180"/>
      <c r="BA34" s="173"/>
      <c r="BB34" s="180"/>
      <c r="BC34" s="184"/>
      <c r="BD34" s="184"/>
      <c r="BE34" s="184"/>
      <c r="BF34" s="173"/>
      <c r="BG34" s="180"/>
      <c r="BH34" s="184"/>
      <c r="BI34" s="184"/>
      <c r="BJ34" s="184"/>
      <c r="BK34" s="181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>
        <v>2</v>
      </c>
      <c r="BW34" s="172">
        <v>3.0864591429999999</v>
      </c>
      <c r="BX34" s="172"/>
      <c r="BY34" s="172"/>
      <c r="BZ34" s="172">
        <v>3</v>
      </c>
      <c r="CA34" s="172">
        <v>2.8341226900000001</v>
      </c>
      <c r="CB34" s="172">
        <v>1</v>
      </c>
      <c r="CC34" s="172">
        <v>4.5912227909999999</v>
      </c>
      <c r="CD34" s="172">
        <f t="shared" si="2"/>
        <v>42.762180000000001</v>
      </c>
      <c r="CE34" s="173">
        <f t="shared" si="3"/>
        <v>3.0864591429999999</v>
      </c>
      <c r="CF34" s="174">
        <f t="shared" si="4"/>
        <v>7.4253454809999999</v>
      </c>
      <c r="CG34" s="155">
        <f t="shared" si="0"/>
        <v>53.273984624000001</v>
      </c>
    </row>
    <row r="35" spans="1:85" ht="17.25" customHeight="1" x14ac:dyDescent="0.25">
      <c r="A35" s="156">
        <f t="shared" si="13"/>
        <v>26</v>
      </c>
      <c r="B35" s="175" t="s">
        <v>93</v>
      </c>
      <c r="C35" s="176" t="s">
        <v>69</v>
      </c>
      <c r="D35" s="176">
        <v>3</v>
      </c>
      <c r="E35" s="176">
        <v>18</v>
      </c>
      <c r="F35" s="176">
        <v>984.7</v>
      </c>
      <c r="G35" s="176">
        <v>1</v>
      </c>
      <c r="H35" s="158">
        <v>5.84</v>
      </c>
      <c r="I35" s="158">
        <v>6.21</v>
      </c>
      <c r="J35" s="158">
        <f t="shared" si="5"/>
        <v>34503.887999999999</v>
      </c>
      <c r="K35" s="158">
        <f t="shared" si="6"/>
        <v>36689.921999999999</v>
      </c>
      <c r="L35" s="177">
        <v>60.039720000000003</v>
      </c>
      <c r="M35" s="178">
        <f t="shared" si="14"/>
        <v>57.24787302</v>
      </c>
      <c r="N35" s="161">
        <f t="shared" si="1"/>
        <v>6.0972600792119431</v>
      </c>
      <c r="O35" s="162">
        <f t="shared" si="7"/>
        <v>71.193809999999999</v>
      </c>
      <c r="P35" s="162">
        <f t="shared" si="8"/>
        <v>67.883297834999993</v>
      </c>
      <c r="Q35" s="163">
        <v>6.21</v>
      </c>
      <c r="R35" s="164"/>
      <c r="S35" s="164">
        <f t="shared" si="9"/>
        <v>73.379843999999991</v>
      </c>
      <c r="T35" s="164">
        <f t="shared" si="10"/>
        <v>69.967681253999999</v>
      </c>
      <c r="U35" s="164">
        <v>6.31</v>
      </c>
      <c r="V35" s="164"/>
      <c r="W35" s="164">
        <f t="shared" si="11"/>
        <v>74.561483999999993</v>
      </c>
      <c r="X35" s="164">
        <f t="shared" si="12"/>
        <v>71.094374993999992</v>
      </c>
      <c r="Y35" s="173"/>
      <c r="Z35" s="179"/>
      <c r="AA35" s="179"/>
      <c r="AB35" s="173"/>
      <c r="AC35" s="180"/>
      <c r="AD35" s="173">
        <v>0.10139999999999999</v>
      </c>
      <c r="AE35" s="180">
        <v>37.288409999999999</v>
      </c>
      <c r="AF35" s="173"/>
      <c r="AG35" s="181"/>
      <c r="AH35" s="180"/>
      <c r="AI35" s="173"/>
      <c r="AJ35" s="180"/>
      <c r="AK35" s="173">
        <v>1E-3</v>
      </c>
      <c r="AL35" s="180">
        <v>1.489074</v>
      </c>
      <c r="AM35" s="173"/>
      <c r="AN35" s="179"/>
      <c r="AO35" s="179"/>
      <c r="AP35" s="180"/>
      <c r="AQ35" s="173"/>
      <c r="AR35" s="180"/>
      <c r="AS35" s="173"/>
      <c r="AT35" s="180"/>
      <c r="AU35" s="173"/>
      <c r="AV35" s="180"/>
      <c r="AW35" s="182"/>
      <c r="AX35" s="183"/>
      <c r="AY35" s="173">
        <v>3.0000000000000001E-3</v>
      </c>
      <c r="AZ35" s="180">
        <v>12.702999999999999</v>
      </c>
      <c r="BA35" s="173"/>
      <c r="BB35" s="180"/>
      <c r="BC35" s="184"/>
      <c r="BD35" s="184"/>
      <c r="BE35" s="184"/>
      <c r="BF35" s="173"/>
      <c r="BG35" s="180"/>
      <c r="BH35" s="184"/>
      <c r="BI35" s="184"/>
      <c r="BJ35" s="184"/>
      <c r="BK35" s="181">
        <v>7.9052461300000001E-2</v>
      </c>
      <c r="BL35" s="172">
        <v>2E-3</v>
      </c>
      <c r="BM35" s="172">
        <v>2.8914998000000001</v>
      </c>
      <c r="BN35" s="172"/>
      <c r="BO35" s="172"/>
      <c r="BP35" s="172"/>
      <c r="BQ35" s="172"/>
      <c r="BR35" s="172"/>
      <c r="BS35" s="172"/>
      <c r="BT35" s="172"/>
      <c r="BU35" s="172"/>
      <c r="BV35" s="172">
        <v>10</v>
      </c>
      <c r="BW35" s="172">
        <v>11.808996129999999</v>
      </c>
      <c r="BX35" s="172"/>
      <c r="BY35" s="172"/>
      <c r="BZ35" s="172"/>
      <c r="CA35" s="172"/>
      <c r="CB35" s="172">
        <v>1</v>
      </c>
      <c r="CC35" s="172">
        <v>2.2127400000000002</v>
      </c>
      <c r="CD35" s="172">
        <f t="shared" si="2"/>
        <v>51.559536461300006</v>
      </c>
      <c r="CE35" s="173">
        <f t="shared" si="3"/>
        <v>14.700495929999999</v>
      </c>
      <c r="CF35" s="174">
        <f t="shared" si="4"/>
        <v>2.2127400000000002</v>
      </c>
      <c r="CG35" s="155">
        <f t="shared" si="0"/>
        <v>68.472772391299998</v>
      </c>
    </row>
    <row r="36" spans="1:85" ht="18.75" customHeight="1" x14ac:dyDescent="0.25">
      <c r="A36" s="156">
        <f t="shared" si="13"/>
        <v>27</v>
      </c>
      <c r="B36" s="175" t="s">
        <v>94</v>
      </c>
      <c r="C36" s="176">
        <v>1981</v>
      </c>
      <c r="D36" s="176">
        <v>5</v>
      </c>
      <c r="E36" s="176">
        <v>60</v>
      </c>
      <c r="F36" s="176">
        <v>2794.4</v>
      </c>
      <c r="G36" s="176">
        <v>4</v>
      </c>
      <c r="H36" s="158">
        <v>5.84</v>
      </c>
      <c r="I36" s="158">
        <v>6.21</v>
      </c>
      <c r="J36" s="158">
        <f t="shared" si="5"/>
        <v>97915.775999999998</v>
      </c>
      <c r="K36" s="158">
        <f t="shared" si="6"/>
        <v>104119.34400000001</v>
      </c>
      <c r="L36" s="177"/>
      <c r="M36" s="178"/>
      <c r="N36" s="161">
        <f t="shared" si="1"/>
        <v>0</v>
      </c>
      <c r="O36" s="162">
        <f t="shared" si="7"/>
        <v>202.03512000000001</v>
      </c>
      <c r="P36" s="162">
        <f t="shared" si="8"/>
        <v>192.64048692</v>
      </c>
      <c r="Q36" s="163">
        <v>6.21</v>
      </c>
      <c r="R36" s="164"/>
      <c r="S36" s="164">
        <f t="shared" si="9"/>
        <v>208.23868800000002</v>
      </c>
      <c r="T36" s="164">
        <f t="shared" si="10"/>
        <v>198.55558900800003</v>
      </c>
      <c r="U36" s="164">
        <v>6.31</v>
      </c>
      <c r="V36" s="164"/>
      <c r="W36" s="164">
        <f t="shared" si="11"/>
        <v>211.59196799999998</v>
      </c>
      <c r="X36" s="164">
        <f t="shared" si="12"/>
        <v>201.75294148799998</v>
      </c>
      <c r="Y36" s="173"/>
      <c r="Z36" s="179"/>
      <c r="AA36" s="179"/>
      <c r="AB36" s="173"/>
      <c r="AC36" s="180"/>
      <c r="AD36" s="173">
        <v>0.40350000000000003</v>
      </c>
      <c r="AE36" s="180">
        <v>654.80421044239995</v>
      </c>
      <c r="AF36" s="173"/>
      <c r="AG36" s="181"/>
      <c r="AH36" s="180"/>
      <c r="AI36" s="173"/>
      <c r="AJ36" s="180"/>
      <c r="AK36" s="173"/>
      <c r="AL36" s="180"/>
      <c r="AM36" s="173"/>
      <c r="AN36" s="179"/>
      <c r="AO36" s="179"/>
      <c r="AP36" s="180"/>
      <c r="AQ36" s="173"/>
      <c r="AR36" s="180"/>
      <c r="AS36" s="173">
        <v>1</v>
      </c>
      <c r="AT36" s="180">
        <v>2.1656562683931728</v>
      </c>
      <c r="AU36" s="173"/>
      <c r="AV36" s="180"/>
      <c r="AW36" s="182">
        <v>4</v>
      </c>
      <c r="AX36" s="183">
        <v>5.8654574993000006</v>
      </c>
      <c r="AY36" s="173"/>
      <c r="AZ36" s="180"/>
      <c r="BA36" s="173"/>
      <c r="BB36" s="180"/>
      <c r="BC36" s="184"/>
      <c r="BD36" s="184"/>
      <c r="BE36" s="184"/>
      <c r="BF36" s="173"/>
      <c r="BG36" s="180"/>
      <c r="BH36" s="184"/>
      <c r="BI36" s="184"/>
      <c r="BJ36" s="184"/>
      <c r="BK36" s="181"/>
      <c r="BL36" s="172"/>
      <c r="BM36" s="172"/>
      <c r="BN36" s="172"/>
      <c r="BO36" s="172"/>
      <c r="BP36" s="172">
        <v>0.12</v>
      </c>
      <c r="BQ36" s="172">
        <v>43.934073287999993</v>
      </c>
      <c r="BR36" s="172">
        <v>1.5499999999999998E-2</v>
      </c>
      <c r="BS36" s="172">
        <v>17.225068999999998</v>
      </c>
      <c r="BT36" s="172"/>
      <c r="BU36" s="172"/>
      <c r="BV36" s="172">
        <v>20</v>
      </c>
      <c r="BW36" s="172">
        <v>19.76352383</v>
      </c>
      <c r="BX36" s="172"/>
      <c r="BY36" s="172"/>
      <c r="BZ36" s="172">
        <v>8</v>
      </c>
      <c r="CA36" s="172">
        <v>9.4002704660000003</v>
      </c>
      <c r="CB36" s="172">
        <v>6</v>
      </c>
      <c r="CC36" s="172">
        <v>12.856842108</v>
      </c>
      <c r="CD36" s="172">
        <f t="shared" si="2"/>
        <v>662.83532421009306</v>
      </c>
      <c r="CE36" s="173">
        <f t="shared" si="3"/>
        <v>80.922666117999995</v>
      </c>
      <c r="CF36" s="174">
        <f t="shared" si="4"/>
        <v>22.257112574000001</v>
      </c>
      <c r="CG36" s="155">
        <f t="shared" si="0"/>
        <v>766.01510290209296</v>
      </c>
    </row>
    <row r="37" spans="1:85" ht="18.75" customHeight="1" x14ac:dyDescent="0.25">
      <c r="A37" s="156">
        <f t="shared" si="13"/>
        <v>28</v>
      </c>
      <c r="B37" s="175" t="s">
        <v>95</v>
      </c>
      <c r="C37" s="176">
        <v>1979</v>
      </c>
      <c r="D37" s="176" t="s">
        <v>96</v>
      </c>
      <c r="E37" s="176">
        <v>88</v>
      </c>
      <c r="F37" s="176">
        <v>4357.8999999999996</v>
      </c>
      <c r="G37" s="176">
        <v>5</v>
      </c>
      <c r="H37" s="158">
        <v>5.84</v>
      </c>
      <c r="I37" s="158">
        <v>6.21</v>
      </c>
      <c r="J37" s="158">
        <f t="shared" si="5"/>
        <v>152700.81599999999</v>
      </c>
      <c r="K37" s="158">
        <f t="shared" si="6"/>
        <v>162375.35399999999</v>
      </c>
      <c r="L37" s="177">
        <v>265.79208</v>
      </c>
      <c r="M37" s="178">
        <f t="shared" ref="M37:M59" si="15">L37*$M$2</f>
        <v>253.43274828</v>
      </c>
      <c r="N37" s="161">
        <f t="shared" si="1"/>
        <v>6.0990862571422024</v>
      </c>
      <c r="O37" s="162">
        <f t="shared" si="7"/>
        <v>315.07616999999999</v>
      </c>
      <c r="P37" s="162">
        <f t="shared" si="8"/>
        <v>300.42512809499999</v>
      </c>
      <c r="Q37" s="163">
        <v>6.21</v>
      </c>
      <c r="R37" s="164"/>
      <c r="S37" s="164">
        <f t="shared" si="9"/>
        <v>324.75070799999997</v>
      </c>
      <c r="T37" s="164">
        <f t="shared" si="10"/>
        <v>309.649800078</v>
      </c>
      <c r="U37" s="164">
        <v>6.31</v>
      </c>
      <c r="V37" s="164"/>
      <c r="W37" s="164">
        <f t="shared" si="11"/>
        <v>329.98018799999994</v>
      </c>
      <c r="X37" s="164">
        <f t="shared" si="12"/>
        <v>314.63610925799998</v>
      </c>
      <c r="Y37" s="173"/>
      <c r="Z37" s="179"/>
      <c r="AA37" s="179"/>
      <c r="AB37" s="173"/>
      <c r="AC37" s="180"/>
      <c r="AD37" s="173"/>
      <c r="AE37" s="180"/>
      <c r="AF37" s="173"/>
      <c r="AG37" s="181"/>
      <c r="AH37" s="180"/>
      <c r="AI37" s="173"/>
      <c r="AJ37" s="180"/>
      <c r="AK37" s="173"/>
      <c r="AL37" s="180"/>
      <c r="AM37" s="173"/>
      <c r="AN37" s="179"/>
      <c r="AO37" s="179"/>
      <c r="AP37" s="180"/>
      <c r="AQ37" s="173"/>
      <c r="AR37" s="180"/>
      <c r="AS37" s="173">
        <v>1</v>
      </c>
      <c r="AT37" s="180">
        <v>1.091925</v>
      </c>
      <c r="AU37" s="173"/>
      <c r="AV37" s="180"/>
      <c r="AW37" s="182"/>
      <c r="AX37" s="183"/>
      <c r="AY37" s="173"/>
      <c r="AZ37" s="180"/>
      <c r="BA37" s="173"/>
      <c r="BB37" s="180"/>
      <c r="BC37" s="184"/>
      <c r="BD37" s="184"/>
      <c r="BE37" s="184"/>
      <c r="BF37" s="173"/>
      <c r="BG37" s="180"/>
      <c r="BH37" s="184"/>
      <c r="BI37" s="184"/>
      <c r="BJ37" s="184"/>
      <c r="BK37" s="181">
        <v>19.165659645000002</v>
      </c>
      <c r="BL37" s="172">
        <v>2E-3</v>
      </c>
      <c r="BM37" s="172">
        <v>2.8914987999999999</v>
      </c>
      <c r="BN37" s="172">
        <v>5.0000000000000001E-4</v>
      </c>
      <c r="BO37" s="172">
        <v>0.51750699999999994</v>
      </c>
      <c r="BP37" s="172">
        <v>1.5E-3</v>
      </c>
      <c r="BQ37" s="172">
        <v>1.5816539999999999</v>
      </c>
      <c r="BR37" s="172">
        <v>8.5000000000000006E-3</v>
      </c>
      <c r="BS37" s="172">
        <v>11.095010334500001</v>
      </c>
      <c r="BT37" s="172"/>
      <c r="BU37" s="172"/>
      <c r="BV37" s="172">
        <v>16</v>
      </c>
      <c r="BW37" s="172">
        <v>18.048747042199999</v>
      </c>
      <c r="BX37" s="172"/>
      <c r="BY37" s="172"/>
      <c r="BZ37" s="172">
        <v>1</v>
      </c>
      <c r="CA37" s="172">
        <v>1.9107702560000002</v>
      </c>
      <c r="CB37" s="172">
        <v>4</v>
      </c>
      <c r="CC37" s="172">
        <v>11.602348532000001</v>
      </c>
      <c r="CD37" s="172">
        <f t="shared" si="2"/>
        <v>20.257584645000001</v>
      </c>
      <c r="CE37" s="173">
        <f t="shared" si="3"/>
        <v>34.134417176699998</v>
      </c>
      <c r="CF37" s="174">
        <f t="shared" si="4"/>
        <v>13.513118788</v>
      </c>
      <c r="CG37" s="155">
        <f t="shared" si="0"/>
        <v>67.905120609699992</v>
      </c>
    </row>
    <row r="38" spans="1:85" ht="18.75" customHeight="1" x14ac:dyDescent="0.25">
      <c r="A38" s="156">
        <f t="shared" si="13"/>
        <v>29</v>
      </c>
      <c r="B38" s="175" t="s">
        <v>97</v>
      </c>
      <c r="C38" s="176">
        <v>1978</v>
      </c>
      <c r="D38" s="176">
        <v>5</v>
      </c>
      <c r="E38" s="176">
        <v>58</v>
      </c>
      <c r="F38" s="176">
        <v>2764.2</v>
      </c>
      <c r="G38" s="176">
        <v>4</v>
      </c>
      <c r="H38" s="158">
        <v>5.84</v>
      </c>
      <c r="I38" s="158">
        <v>6.21</v>
      </c>
      <c r="J38" s="158">
        <f t="shared" si="5"/>
        <v>96857.567999999985</v>
      </c>
      <c r="K38" s="158">
        <f t="shared" si="6"/>
        <v>102994.09199999998</v>
      </c>
      <c r="L38" s="177">
        <v>161.66364999999999</v>
      </c>
      <c r="M38" s="178">
        <f t="shared" si="15"/>
        <v>154.14629027499998</v>
      </c>
      <c r="N38" s="161">
        <f t="shared" si="1"/>
        <v>5.8484787641994069</v>
      </c>
      <c r="O38" s="162">
        <f t="shared" si="7"/>
        <v>199.85165999999998</v>
      </c>
      <c r="P38" s="162">
        <f t="shared" si="8"/>
        <v>190.55855781</v>
      </c>
      <c r="Q38" s="163">
        <v>6.21</v>
      </c>
      <c r="R38" s="164"/>
      <c r="S38" s="164">
        <f t="shared" si="9"/>
        <v>205.98818399999996</v>
      </c>
      <c r="T38" s="164">
        <f t="shared" si="10"/>
        <v>196.40973344399995</v>
      </c>
      <c r="U38" s="164">
        <v>6.31</v>
      </c>
      <c r="V38" s="164"/>
      <c r="W38" s="164">
        <f t="shared" si="11"/>
        <v>209.30522399999998</v>
      </c>
      <c r="X38" s="164">
        <f t="shared" si="12"/>
        <v>199.57253108399999</v>
      </c>
      <c r="Y38" s="173"/>
      <c r="Z38" s="179"/>
      <c r="AA38" s="179"/>
      <c r="AB38" s="173"/>
      <c r="AC38" s="180"/>
      <c r="AD38" s="173">
        <v>3.2000000000000001E-2</v>
      </c>
      <c r="AE38" s="180">
        <v>5.0228308407999993</v>
      </c>
      <c r="AF38" s="173"/>
      <c r="AG38" s="181"/>
      <c r="AH38" s="180"/>
      <c r="AI38" s="173"/>
      <c r="AJ38" s="180"/>
      <c r="AK38" s="173"/>
      <c r="AL38" s="180"/>
      <c r="AM38" s="173"/>
      <c r="AN38" s="179"/>
      <c r="AO38" s="179"/>
      <c r="AP38" s="180"/>
      <c r="AQ38" s="173"/>
      <c r="AR38" s="180"/>
      <c r="AS38" s="173"/>
      <c r="AT38" s="180"/>
      <c r="AU38" s="173"/>
      <c r="AV38" s="180"/>
      <c r="AW38" s="182">
        <v>2</v>
      </c>
      <c r="AX38" s="183">
        <v>1.244</v>
      </c>
      <c r="AY38" s="173"/>
      <c r="AZ38" s="180"/>
      <c r="BA38" s="173"/>
      <c r="BB38" s="180"/>
      <c r="BC38" s="184"/>
      <c r="BD38" s="184">
        <v>1</v>
      </c>
      <c r="BE38" s="184">
        <v>12.116436565999999</v>
      </c>
      <c r="BF38" s="173"/>
      <c r="BG38" s="180"/>
      <c r="BH38" s="184"/>
      <c r="BI38" s="184"/>
      <c r="BJ38" s="184"/>
      <c r="BK38" s="181">
        <v>3.31568</v>
      </c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>
        <v>32</v>
      </c>
      <c r="BW38" s="172">
        <v>33.884949266</v>
      </c>
      <c r="BX38" s="172"/>
      <c r="BY38" s="172"/>
      <c r="BZ38" s="172">
        <v>2</v>
      </c>
      <c r="CA38" s="172">
        <v>1.9024610000000002</v>
      </c>
      <c r="CB38" s="172">
        <v>12</v>
      </c>
      <c r="CC38" s="172">
        <v>23.057016965999999</v>
      </c>
      <c r="CD38" s="172">
        <f t="shared" si="2"/>
        <v>21.698947406799999</v>
      </c>
      <c r="CE38" s="173">
        <f t="shared" si="3"/>
        <v>33.884949266</v>
      </c>
      <c r="CF38" s="174">
        <f t="shared" si="4"/>
        <v>24.959477965999998</v>
      </c>
      <c r="CG38" s="155">
        <f t="shared" si="0"/>
        <v>80.543374638799989</v>
      </c>
    </row>
    <row r="39" spans="1:85" ht="18.75" customHeight="1" x14ac:dyDescent="0.25">
      <c r="A39" s="156">
        <f t="shared" si="13"/>
        <v>30</v>
      </c>
      <c r="B39" s="175" t="s">
        <v>98</v>
      </c>
      <c r="C39" s="176">
        <v>1961</v>
      </c>
      <c r="D39" s="176">
        <v>2</v>
      </c>
      <c r="E39" s="176">
        <v>24</v>
      </c>
      <c r="F39" s="176">
        <v>832.3</v>
      </c>
      <c r="G39" s="176">
        <v>3</v>
      </c>
      <c r="H39" s="158">
        <v>5.84</v>
      </c>
      <c r="I39" s="158">
        <v>6.21</v>
      </c>
      <c r="J39" s="158">
        <f t="shared" si="5"/>
        <v>29163.791999999998</v>
      </c>
      <c r="K39" s="158">
        <f t="shared" si="6"/>
        <v>31011.498</v>
      </c>
      <c r="L39" s="177">
        <v>50.630499999999998</v>
      </c>
      <c r="M39" s="178">
        <f t="shared" si="15"/>
        <v>48.276181749999999</v>
      </c>
      <c r="N39" s="161">
        <f t="shared" si="1"/>
        <v>6.0832031719331967</v>
      </c>
      <c r="O39" s="162">
        <f t="shared" si="7"/>
        <v>60.175289999999997</v>
      </c>
      <c r="P39" s="162">
        <f t="shared" si="8"/>
        <v>57.377139014999997</v>
      </c>
      <c r="Q39" s="163">
        <v>6.21</v>
      </c>
      <c r="R39" s="164"/>
      <c r="S39" s="164">
        <f t="shared" si="9"/>
        <v>62.022995999999999</v>
      </c>
      <c r="T39" s="164">
        <f t="shared" si="10"/>
        <v>59.138926685999998</v>
      </c>
      <c r="U39" s="164">
        <v>6.31</v>
      </c>
      <c r="V39" s="164"/>
      <c r="W39" s="164">
        <f t="shared" si="11"/>
        <v>63.021755999999996</v>
      </c>
      <c r="X39" s="164">
        <f t="shared" si="12"/>
        <v>60.091244345999996</v>
      </c>
      <c r="Y39" s="173"/>
      <c r="Z39" s="179"/>
      <c r="AA39" s="179"/>
      <c r="AB39" s="173"/>
      <c r="AC39" s="180"/>
      <c r="AD39" s="173"/>
      <c r="AE39" s="180"/>
      <c r="AF39" s="173"/>
      <c r="AG39" s="181"/>
      <c r="AH39" s="180"/>
      <c r="AI39" s="173"/>
      <c r="AJ39" s="180"/>
      <c r="AK39" s="173"/>
      <c r="AL39" s="180"/>
      <c r="AM39" s="173"/>
      <c r="AN39" s="179"/>
      <c r="AO39" s="179"/>
      <c r="AP39" s="180"/>
      <c r="AQ39" s="173"/>
      <c r="AR39" s="180"/>
      <c r="AS39" s="173"/>
      <c r="AT39" s="180"/>
      <c r="AU39" s="173"/>
      <c r="AV39" s="180"/>
      <c r="AW39" s="182">
        <v>2</v>
      </c>
      <c r="AX39" s="183">
        <v>0.71920911120000008</v>
      </c>
      <c r="AY39" s="173">
        <v>2E-3</v>
      </c>
      <c r="AZ39" s="180">
        <v>2.0586500000000001</v>
      </c>
      <c r="BA39" s="173"/>
      <c r="BB39" s="180"/>
      <c r="BC39" s="184"/>
      <c r="BD39" s="184"/>
      <c r="BE39" s="184"/>
      <c r="BF39" s="173"/>
      <c r="BG39" s="180"/>
      <c r="BH39" s="184"/>
      <c r="BI39" s="184"/>
      <c r="BJ39" s="184"/>
      <c r="BK39" s="181">
        <v>1.24804358212</v>
      </c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>
        <v>2</v>
      </c>
      <c r="BW39" s="172">
        <v>3.2703855539999998</v>
      </c>
      <c r="BX39" s="172"/>
      <c r="BY39" s="172"/>
      <c r="BZ39" s="172">
        <v>9</v>
      </c>
      <c r="CA39" s="172">
        <v>12.251732504</v>
      </c>
      <c r="CB39" s="172"/>
      <c r="CC39" s="172"/>
      <c r="CD39" s="172">
        <f t="shared" si="2"/>
        <v>4.0259026933199999</v>
      </c>
      <c r="CE39" s="173">
        <f t="shared" si="3"/>
        <v>3.2703855539999998</v>
      </c>
      <c r="CF39" s="174">
        <f t="shared" si="4"/>
        <v>12.251732504</v>
      </c>
      <c r="CG39" s="155">
        <f t="shared" si="0"/>
        <v>19.548020751319999</v>
      </c>
    </row>
    <row r="40" spans="1:85" ht="18.75" customHeight="1" x14ac:dyDescent="0.25">
      <c r="A40" s="156">
        <f t="shared" si="13"/>
        <v>31</v>
      </c>
      <c r="B40" s="175" t="s">
        <v>99</v>
      </c>
      <c r="C40" s="176" t="s">
        <v>100</v>
      </c>
      <c r="D40" s="176">
        <v>2</v>
      </c>
      <c r="E40" s="176">
        <v>12</v>
      </c>
      <c r="F40" s="176">
        <v>618.4</v>
      </c>
      <c r="G40" s="176">
        <v>2</v>
      </c>
      <c r="H40" s="158">
        <v>5.84</v>
      </c>
      <c r="I40" s="158">
        <v>6.21</v>
      </c>
      <c r="J40" s="158">
        <f t="shared" si="5"/>
        <v>21668.735999999997</v>
      </c>
      <c r="K40" s="158">
        <f t="shared" si="6"/>
        <v>23041.583999999999</v>
      </c>
      <c r="L40" s="177">
        <v>37.69764</v>
      </c>
      <c r="M40" s="178">
        <f t="shared" si="15"/>
        <v>35.944699739999997</v>
      </c>
      <c r="N40" s="161">
        <f t="shared" si="1"/>
        <v>6.0959961190168181</v>
      </c>
      <c r="O40" s="162">
        <f t="shared" si="7"/>
        <v>44.710319999999996</v>
      </c>
      <c r="P40" s="162">
        <f t="shared" si="8"/>
        <v>42.631290119999996</v>
      </c>
      <c r="Q40" s="163">
        <v>6.21</v>
      </c>
      <c r="R40" s="164"/>
      <c r="S40" s="164">
        <f t="shared" si="9"/>
        <v>46.083168000000001</v>
      </c>
      <c r="T40" s="164">
        <f t="shared" si="10"/>
        <v>43.940300688000001</v>
      </c>
      <c r="U40" s="164">
        <v>6.31</v>
      </c>
      <c r="V40" s="164"/>
      <c r="W40" s="164">
        <f t="shared" si="11"/>
        <v>46.825248000000002</v>
      </c>
      <c r="X40" s="164">
        <f t="shared" si="12"/>
        <v>44.647873968000006</v>
      </c>
      <c r="Y40" s="173">
        <v>3.15E-3</v>
      </c>
      <c r="Z40" s="179">
        <v>1.0406245500000002</v>
      </c>
      <c r="AA40" s="179">
        <v>285.88599999999997</v>
      </c>
      <c r="AB40" s="173"/>
      <c r="AC40" s="180"/>
      <c r="AD40" s="173"/>
      <c r="AE40" s="180"/>
      <c r="AF40" s="173"/>
      <c r="AG40" s="181"/>
      <c r="AH40" s="180"/>
      <c r="AI40" s="173"/>
      <c r="AJ40" s="180"/>
      <c r="AK40" s="173"/>
      <c r="AL40" s="180"/>
      <c r="AM40" s="173">
        <v>5</v>
      </c>
      <c r="AN40" s="179">
        <v>3.6560100000000002</v>
      </c>
      <c r="AO40" s="179"/>
      <c r="AP40" s="180"/>
      <c r="AQ40" s="173"/>
      <c r="AR40" s="180"/>
      <c r="AS40" s="173"/>
      <c r="AT40" s="180"/>
      <c r="AU40" s="173"/>
      <c r="AV40" s="180"/>
      <c r="AW40" s="182"/>
      <c r="AX40" s="183"/>
      <c r="AY40" s="173"/>
      <c r="AZ40" s="180"/>
      <c r="BA40" s="173"/>
      <c r="BB40" s="180"/>
      <c r="BC40" s="184"/>
      <c r="BD40" s="184"/>
      <c r="BE40" s="184"/>
      <c r="BF40" s="173"/>
      <c r="BG40" s="180"/>
      <c r="BH40" s="184"/>
      <c r="BI40" s="184"/>
      <c r="BJ40" s="184"/>
      <c r="BK40" s="181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>
        <v>15</v>
      </c>
      <c r="BW40" s="172">
        <v>9.0541434289999998</v>
      </c>
      <c r="BX40" s="172"/>
      <c r="BY40" s="172"/>
      <c r="BZ40" s="172">
        <v>5</v>
      </c>
      <c r="CA40" s="172">
        <v>6.5896322139999999</v>
      </c>
      <c r="CB40" s="172"/>
      <c r="CC40" s="172"/>
      <c r="CD40" s="172">
        <f t="shared" si="2"/>
        <v>290.58263454999997</v>
      </c>
      <c r="CE40" s="173">
        <f t="shared" si="3"/>
        <v>9.0541434289999998</v>
      </c>
      <c r="CF40" s="174">
        <f t="shared" si="4"/>
        <v>6.5896322139999999</v>
      </c>
      <c r="CG40" s="155">
        <f t="shared" si="0"/>
        <v>306.22641019299999</v>
      </c>
    </row>
    <row r="41" spans="1:85" ht="18.75" customHeight="1" x14ac:dyDescent="0.25">
      <c r="A41" s="156">
        <f t="shared" si="13"/>
        <v>32</v>
      </c>
      <c r="B41" s="175" t="s">
        <v>101</v>
      </c>
      <c r="C41" s="176">
        <v>1958</v>
      </c>
      <c r="D41" s="176">
        <v>2</v>
      </c>
      <c r="E41" s="176">
        <v>12</v>
      </c>
      <c r="F41" s="176">
        <v>849.4</v>
      </c>
      <c r="G41" s="176">
        <v>2</v>
      </c>
      <c r="H41" s="158">
        <v>5.84</v>
      </c>
      <c r="I41" s="158">
        <v>6.21</v>
      </c>
      <c r="J41" s="158">
        <f t="shared" si="5"/>
        <v>29762.976000000002</v>
      </c>
      <c r="K41" s="158">
        <f t="shared" si="6"/>
        <v>31648.643999999997</v>
      </c>
      <c r="L41" s="177">
        <v>51.511200000000002</v>
      </c>
      <c r="M41" s="178">
        <f t="shared" si="15"/>
        <v>49.115929200000004</v>
      </c>
      <c r="N41" s="161">
        <f t="shared" si="1"/>
        <v>6.0644219449022847</v>
      </c>
      <c r="O41" s="162">
        <f t="shared" si="7"/>
        <v>61.411619999999992</v>
      </c>
      <c r="P41" s="162">
        <f t="shared" si="8"/>
        <v>58.555979669999992</v>
      </c>
      <c r="Q41" s="163">
        <v>6.21</v>
      </c>
      <c r="R41" s="164"/>
      <c r="S41" s="164">
        <f t="shared" si="9"/>
        <v>63.297287999999995</v>
      </c>
      <c r="T41" s="164">
        <f t="shared" si="10"/>
        <v>60.353964107999992</v>
      </c>
      <c r="U41" s="164">
        <v>6.31</v>
      </c>
      <c r="V41" s="164"/>
      <c r="W41" s="164">
        <f t="shared" si="11"/>
        <v>64.316568000000004</v>
      </c>
      <c r="X41" s="164">
        <f t="shared" si="12"/>
        <v>61.325847588000002</v>
      </c>
      <c r="Y41" s="173"/>
      <c r="Z41" s="179"/>
      <c r="AA41" s="179">
        <v>479.07</v>
      </c>
      <c r="AB41" s="173"/>
      <c r="AC41" s="180"/>
      <c r="AD41" s="173">
        <v>2E-3</v>
      </c>
      <c r="AE41" s="180">
        <v>2.3540000000000001</v>
      </c>
      <c r="AF41" s="173"/>
      <c r="AG41" s="181"/>
      <c r="AH41" s="180"/>
      <c r="AI41" s="173"/>
      <c r="AJ41" s="180"/>
      <c r="AK41" s="173"/>
      <c r="AL41" s="180"/>
      <c r="AM41" s="173"/>
      <c r="AN41" s="179"/>
      <c r="AO41" s="179"/>
      <c r="AP41" s="180"/>
      <c r="AQ41" s="173"/>
      <c r="AR41" s="180"/>
      <c r="AS41" s="173"/>
      <c r="AT41" s="180"/>
      <c r="AU41" s="173"/>
      <c r="AV41" s="180"/>
      <c r="AW41" s="182"/>
      <c r="AX41" s="183"/>
      <c r="AY41" s="173"/>
      <c r="AZ41" s="180"/>
      <c r="BA41" s="173"/>
      <c r="BB41" s="180"/>
      <c r="BC41" s="184"/>
      <c r="BD41" s="184"/>
      <c r="BE41" s="184"/>
      <c r="BF41" s="173"/>
      <c r="BG41" s="180"/>
      <c r="BH41" s="184"/>
      <c r="BI41" s="184"/>
      <c r="BJ41" s="184"/>
      <c r="BK41" s="181"/>
      <c r="BL41" s="172"/>
      <c r="BM41" s="172"/>
      <c r="BN41" s="172"/>
      <c r="BO41" s="172"/>
      <c r="BP41" s="172">
        <v>1E-3</v>
      </c>
      <c r="BQ41" s="172">
        <v>1.026912</v>
      </c>
      <c r="BR41" s="172"/>
      <c r="BS41" s="172"/>
      <c r="BT41" s="172"/>
      <c r="BU41" s="172"/>
      <c r="BV41" s="172">
        <v>5</v>
      </c>
      <c r="BW41" s="172">
        <v>5.5432532730000004</v>
      </c>
      <c r="BX41" s="172"/>
      <c r="BY41" s="172"/>
      <c r="BZ41" s="172"/>
      <c r="CA41" s="172"/>
      <c r="CB41" s="172"/>
      <c r="CC41" s="172"/>
      <c r="CD41" s="172">
        <f t="shared" si="2"/>
        <v>481.42399999999998</v>
      </c>
      <c r="CE41" s="173">
        <f t="shared" si="3"/>
        <v>6.5701652730000006</v>
      </c>
      <c r="CF41" s="174">
        <f t="shared" si="4"/>
        <v>0</v>
      </c>
      <c r="CG41" s="155">
        <f t="shared" si="0"/>
        <v>487.99416527299996</v>
      </c>
    </row>
    <row r="42" spans="1:85" ht="18.75" customHeight="1" x14ac:dyDescent="0.25">
      <c r="A42" s="156">
        <f t="shared" si="13"/>
        <v>33</v>
      </c>
      <c r="B42" s="175" t="s">
        <v>102</v>
      </c>
      <c r="C42" s="176">
        <v>1962</v>
      </c>
      <c r="D42" s="176">
        <v>3</v>
      </c>
      <c r="E42" s="176">
        <v>24</v>
      </c>
      <c r="F42" s="176">
        <v>952.6</v>
      </c>
      <c r="G42" s="176">
        <v>2</v>
      </c>
      <c r="H42" s="158">
        <v>5.84</v>
      </c>
      <c r="I42" s="158">
        <v>6.21</v>
      </c>
      <c r="J42" s="158">
        <f t="shared" si="5"/>
        <v>33379.103999999999</v>
      </c>
      <c r="K42" s="158">
        <f t="shared" si="6"/>
        <v>35493.875999999997</v>
      </c>
      <c r="L42" s="177">
        <v>58.076000000000001</v>
      </c>
      <c r="M42" s="178">
        <f t="shared" si="15"/>
        <v>55.375466000000003</v>
      </c>
      <c r="N42" s="161">
        <f t="shared" si="1"/>
        <v>6.0965777871089655</v>
      </c>
      <c r="O42" s="162">
        <f t="shared" si="7"/>
        <v>68.872979999999998</v>
      </c>
      <c r="P42" s="162">
        <f t="shared" si="8"/>
        <v>65.670386429999994</v>
      </c>
      <c r="Q42" s="163">
        <v>6.21</v>
      </c>
      <c r="R42" s="164"/>
      <c r="S42" s="164">
        <f t="shared" si="9"/>
        <v>70.987751999999986</v>
      </c>
      <c r="T42" s="164">
        <f t="shared" si="10"/>
        <v>67.686821531999982</v>
      </c>
      <c r="U42" s="164">
        <v>6.31</v>
      </c>
      <c r="V42" s="164"/>
      <c r="W42" s="164">
        <f t="shared" si="11"/>
        <v>72.130871999999997</v>
      </c>
      <c r="X42" s="164">
        <f t="shared" si="12"/>
        <v>68.776786451999996</v>
      </c>
      <c r="Y42" s="173"/>
      <c r="Z42" s="179"/>
      <c r="AA42" s="179"/>
      <c r="AB42" s="173"/>
      <c r="AC42" s="180"/>
      <c r="AD42" s="173"/>
      <c r="AE42" s="180"/>
      <c r="AF42" s="173"/>
      <c r="AG42" s="181"/>
      <c r="AH42" s="180"/>
      <c r="AI42" s="173"/>
      <c r="AJ42" s="180"/>
      <c r="AK42" s="173"/>
      <c r="AL42" s="180"/>
      <c r="AM42" s="173"/>
      <c r="AN42" s="179"/>
      <c r="AO42" s="179"/>
      <c r="AP42" s="180"/>
      <c r="AQ42" s="173"/>
      <c r="AR42" s="180"/>
      <c r="AS42" s="173"/>
      <c r="AT42" s="180"/>
      <c r="AU42" s="173"/>
      <c r="AV42" s="180"/>
      <c r="AW42" s="182"/>
      <c r="AX42" s="183"/>
      <c r="AY42" s="173"/>
      <c r="AZ42" s="180"/>
      <c r="BA42" s="173"/>
      <c r="BB42" s="180"/>
      <c r="BC42" s="184"/>
      <c r="BD42" s="184"/>
      <c r="BE42" s="184"/>
      <c r="BF42" s="173"/>
      <c r="BG42" s="180"/>
      <c r="BH42" s="184"/>
      <c r="BI42" s="184"/>
      <c r="BJ42" s="184"/>
      <c r="BK42" s="181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>
        <v>7</v>
      </c>
      <c r="BW42" s="172">
        <v>8.1820807729999991</v>
      </c>
      <c r="BX42" s="172"/>
      <c r="BY42" s="172"/>
      <c r="BZ42" s="172">
        <v>8</v>
      </c>
      <c r="CA42" s="172">
        <v>10.3835864</v>
      </c>
      <c r="CB42" s="172"/>
      <c r="CC42" s="172"/>
      <c r="CD42" s="172">
        <f t="shared" si="2"/>
        <v>0</v>
      </c>
      <c r="CE42" s="173">
        <f t="shared" si="3"/>
        <v>8.1820807729999991</v>
      </c>
      <c r="CF42" s="174">
        <f t="shared" si="4"/>
        <v>10.3835864</v>
      </c>
      <c r="CG42" s="155">
        <f t="shared" si="0"/>
        <v>18.565667173000001</v>
      </c>
    </row>
    <row r="43" spans="1:85" ht="18.75" customHeight="1" x14ac:dyDescent="0.25">
      <c r="A43" s="156">
        <f t="shared" si="13"/>
        <v>34</v>
      </c>
      <c r="B43" s="175" t="s">
        <v>103</v>
      </c>
      <c r="C43" s="176">
        <v>1959</v>
      </c>
      <c r="D43" s="176">
        <v>2</v>
      </c>
      <c r="E43" s="176">
        <v>12</v>
      </c>
      <c r="F43" s="176">
        <v>597.20000000000005</v>
      </c>
      <c r="G43" s="176">
        <v>2</v>
      </c>
      <c r="H43" s="158">
        <v>5.84</v>
      </c>
      <c r="I43" s="158">
        <v>6.21</v>
      </c>
      <c r="J43" s="158">
        <f t="shared" si="5"/>
        <v>20925.887999999999</v>
      </c>
      <c r="K43" s="158">
        <f t="shared" si="6"/>
        <v>22251.671999999999</v>
      </c>
      <c r="L43" s="177">
        <v>36.405749999999998</v>
      </c>
      <c r="M43" s="178">
        <f t="shared" si="15"/>
        <v>34.712882624999999</v>
      </c>
      <c r="N43" s="161">
        <f t="shared" si="1"/>
        <v>6.0960733422638977</v>
      </c>
      <c r="O43" s="162">
        <f t="shared" si="7"/>
        <v>43.17756</v>
      </c>
      <c r="P43" s="162">
        <f t="shared" si="8"/>
        <v>41.169803459999997</v>
      </c>
      <c r="Q43" s="163">
        <v>6.21</v>
      </c>
      <c r="R43" s="164"/>
      <c r="S43" s="164">
        <f t="shared" si="9"/>
        <v>44.503343999999998</v>
      </c>
      <c r="T43" s="164">
        <f t="shared" si="10"/>
        <v>42.433938503999997</v>
      </c>
      <c r="U43" s="164">
        <v>6.31</v>
      </c>
      <c r="V43" s="164"/>
      <c r="W43" s="164">
        <f t="shared" si="11"/>
        <v>45.219983999999997</v>
      </c>
      <c r="X43" s="164">
        <f t="shared" si="12"/>
        <v>43.117254744</v>
      </c>
      <c r="Y43" s="173"/>
      <c r="Z43" s="179"/>
      <c r="AA43" s="179">
        <v>251.71</v>
      </c>
      <c r="AB43" s="173"/>
      <c r="AC43" s="180"/>
      <c r="AD43" s="173">
        <v>1.4E-2</v>
      </c>
      <c r="AE43" s="180">
        <v>33.307839999999999</v>
      </c>
      <c r="AF43" s="173"/>
      <c r="AG43" s="181"/>
      <c r="AH43" s="180"/>
      <c r="AI43" s="173"/>
      <c r="AJ43" s="180"/>
      <c r="AK43" s="173"/>
      <c r="AL43" s="180"/>
      <c r="AM43" s="173"/>
      <c r="AN43" s="179"/>
      <c r="AO43" s="179"/>
      <c r="AP43" s="180"/>
      <c r="AQ43" s="173"/>
      <c r="AR43" s="180"/>
      <c r="AS43" s="173"/>
      <c r="AT43" s="180"/>
      <c r="AU43" s="173"/>
      <c r="AV43" s="180"/>
      <c r="AW43" s="182"/>
      <c r="AX43" s="183"/>
      <c r="AY43" s="173"/>
      <c r="AZ43" s="180"/>
      <c r="BA43" s="173"/>
      <c r="BB43" s="180"/>
      <c r="BC43" s="184"/>
      <c r="BD43" s="184"/>
      <c r="BE43" s="184"/>
      <c r="BF43" s="173"/>
      <c r="BG43" s="180"/>
      <c r="BH43" s="184"/>
      <c r="BI43" s="184"/>
      <c r="BJ43" s="184"/>
      <c r="BK43" s="181">
        <v>30.390319999999999</v>
      </c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>
        <v>2</v>
      </c>
      <c r="BW43" s="172">
        <v>2.7247828619999996</v>
      </c>
      <c r="BX43" s="172"/>
      <c r="BY43" s="172"/>
      <c r="BZ43" s="172"/>
      <c r="CA43" s="172"/>
      <c r="CB43" s="172">
        <v>2</v>
      </c>
      <c r="CC43" s="172">
        <v>4.2856140360000001</v>
      </c>
      <c r="CD43" s="172">
        <f t="shared" si="2"/>
        <v>315.40815999999995</v>
      </c>
      <c r="CE43" s="173">
        <f t="shared" si="3"/>
        <v>2.7247828619999996</v>
      </c>
      <c r="CF43" s="174">
        <f t="shared" si="4"/>
        <v>4.2856140360000001</v>
      </c>
      <c r="CG43" s="155">
        <f t="shared" si="0"/>
        <v>322.41855689799996</v>
      </c>
    </row>
    <row r="44" spans="1:85" ht="19.5" customHeight="1" x14ac:dyDescent="0.25">
      <c r="A44" s="156">
        <f t="shared" si="13"/>
        <v>35</v>
      </c>
      <c r="B44" s="175" t="s">
        <v>104</v>
      </c>
      <c r="C44" s="176" t="s">
        <v>105</v>
      </c>
      <c r="D44" s="176">
        <v>3</v>
      </c>
      <c r="E44" s="176">
        <v>17</v>
      </c>
      <c r="F44" s="176">
        <v>769</v>
      </c>
      <c r="G44" s="176">
        <v>2</v>
      </c>
      <c r="H44" s="158">
        <v>5.84</v>
      </c>
      <c r="I44" s="158">
        <v>6.21</v>
      </c>
      <c r="J44" s="158">
        <f t="shared" si="5"/>
        <v>26945.760000000002</v>
      </c>
      <c r="K44" s="158">
        <f t="shared" si="6"/>
        <v>28652.94</v>
      </c>
      <c r="L44" s="177">
        <v>43.507080000000002</v>
      </c>
      <c r="M44" s="178">
        <f t="shared" si="15"/>
        <v>41.484000780000002</v>
      </c>
      <c r="N44" s="161">
        <f t="shared" si="1"/>
        <v>5.6576176853055919</v>
      </c>
      <c r="O44" s="162">
        <f t="shared" si="7"/>
        <v>55.598699999999994</v>
      </c>
      <c r="P44" s="162">
        <f t="shared" si="8"/>
        <v>53.013360449999993</v>
      </c>
      <c r="Q44" s="163">
        <v>6.21</v>
      </c>
      <c r="R44" s="164"/>
      <c r="S44" s="164">
        <f t="shared" si="9"/>
        <v>57.305879999999995</v>
      </c>
      <c r="T44" s="164">
        <f t="shared" si="10"/>
        <v>54.641156579999993</v>
      </c>
      <c r="U44" s="164">
        <v>6.31</v>
      </c>
      <c r="V44" s="164"/>
      <c r="W44" s="164">
        <f t="shared" si="11"/>
        <v>58.22867999999999</v>
      </c>
      <c r="X44" s="164">
        <f t="shared" si="12"/>
        <v>55.521046379999994</v>
      </c>
      <c r="Y44" s="173"/>
      <c r="Z44" s="179"/>
      <c r="AA44" s="179">
        <v>88.046283248999998</v>
      </c>
      <c r="AB44" s="173"/>
      <c r="AC44" s="180"/>
      <c r="AD44" s="173"/>
      <c r="AE44" s="180"/>
      <c r="AF44" s="173"/>
      <c r="AG44" s="181"/>
      <c r="AH44" s="180"/>
      <c r="AI44" s="173"/>
      <c r="AJ44" s="180"/>
      <c r="AK44" s="173"/>
      <c r="AL44" s="180"/>
      <c r="AM44" s="173"/>
      <c r="AN44" s="179"/>
      <c r="AO44" s="179"/>
      <c r="AP44" s="180"/>
      <c r="AQ44" s="173"/>
      <c r="AR44" s="180"/>
      <c r="AS44" s="173"/>
      <c r="AT44" s="180"/>
      <c r="AU44" s="173"/>
      <c r="AV44" s="180"/>
      <c r="AW44" s="182"/>
      <c r="AX44" s="183"/>
      <c r="AY44" s="173"/>
      <c r="AZ44" s="180"/>
      <c r="BA44" s="173"/>
      <c r="BB44" s="180"/>
      <c r="BC44" s="184"/>
      <c r="BD44" s="184"/>
      <c r="BE44" s="184"/>
      <c r="BF44" s="173"/>
      <c r="BG44" s="180"/>
      <c r="BH44" s="184"/>
      <c r="BI44" s="184"/>
      <c r="BJ44" s="184"/>
      <c r="BK44" s="181"/>
      <c r="BL44" s="172"/>
      <c r="BM44" s="172"/>
      <c r="BN44" s="172"/>
      <c r="BO44" s="172"/>
      <c r="BP44" s="172">
        <v>4.0000000000000001E-3</v>
      </c>
      <c r="BQ44" s="172">
        <v>1.6451199999999999</v>
      </c>
      <c r="BR44" s="172"/>
      <c r="BS44" s="172"/>
      <c r="BT44" s="172"/>
      <c r="BU44" s="172"/>
      <c r="BV44" s="172">
        <v>6</v>
      </c>
      <c r="BW44" s="172">
        <v>8.1870777604000011</v>
      </c>
      <c r="BX44" s="172"/>
      <c r="BY44" s="172"/>
      <c r="BZ44" s="172">
        <v>3</v>
      </c>
      <c r="CA44" s="172">
        <v>5.4817993649999996</v>
      </c>
      <c r="CB44" s="172"/>
      <c r="CC44" s="172"/>
      <c r="CD44" s="172">
        <f t="shared" si="2"/>
        <v>88.046283248999998</v>
      </c>
      <c r="CE44" s="173">
        <f t="shared" si="3"/>
        <v>9.8321977604000015</v>
      </c>
      <c r="CF44" s="174">
        <f t="shared" si="4"/>
        <v>5.4817993649999996</v>
      </c>
      <c r="CG44" s="155">
        <f t="shared" si="0"/>
        <v>103.36028037440001</v>
      </c>
    </row>
    <row r="45" spans="1:85" ht="18.75" customHeight="1" x14ac:dyDescent="0.25">
      <c r="A45" s="156">
        <f t="shared" si="13"/>
        <v>36</v>
      </c>
      <c r="B45" s="175" t="s">
        <v>106</v>
      </c>
      <c r="C45" s="176">
        <v>1971</v>
      </c>
      <c r="D45" s="176">
        <v>5</v>
      </c>
      <c r="E45" s="176">
        <v>68</v>
      </c>
      <c r="F45" s="176">
        <v>3688.9</v>
      </c>
      <c r="G45" s="176">
        <v>4</v>
      </c>
      <c r="H45" s="158">
        <v>5.84</v>
      </c>
      <c r="I45" s="158">
        <v>6.21</v>
      </c>
      <c r="J45" s="158">
        <f t="shared" si="5"/>
        <v>129259.056</v>
      </c>
      <c r="K45" s="158">
        <f t="shared" si="6"/>
        <v>137448.41399999999</v>
      </c>
      <c r="L45" s="177">
        <v>189.81459000000001</v>
      </c>
      <c r="M45" s="178">
        <f t="shared" si="15"/>
        <v>180.988211565</v>
      </c>
      <c r="N45" s="161">
        <f t="shared" si="1"/>
        <v>5.1455607362628424</v>
      </c>
      <c r="O45" s="162">
        <f t="shared" si="7"/>
        <v>266.70746999999994</v>
      </c>
      <c r="P45" s="162">
        <f t="shared" si="8"/>
        <v>254.30557264499996</v>
      </c>
      <c r="Q45" s="163">
        <v>6.21</v>
      </c>
      <c r="R45" s="164"/>
      <c r="S45" s="164">
        <f t="shared" si="9"/>
        <v>274.89682799999997</v>
      </c>
      <c r="T45" s="164">
        <f t="shared" si="10"/>
        <v>262.11412549799996</v>
      </c>
      <c r="U45" s="164">
        <v>6.31</v>
      </c>
      <c r="V45" s="164"/>
      <c r="W45" s="164">
        <f t="shared" si="11"/>
        <v>279.32350799999995</v>
      </c>
      <c r="X45" s="164">
        <f t="shared" si="12"/>
        <v>266.33496487799994</v>
      </c>
      <c r="Y45" s="173">
        <v>1.5E-3</v>
      </c>
      <c r="Z45" s="179">
        <v>0.72170999999999996</v>
      </c>
      <c r="AA45" s="179"/>
      <c r="AB45" s="173"/>
      <c r="AC45" s="180"/>
      <c r="AD45" s="173">
        <v>5.0000000000000001E-3</v>
      </c>
      <c r="AE45" s="180">
        <v>2.7850955751999997</v>
      </c>
      <c r="AF45" s="173"/>
      <c r="AG45" s="181"/>
      <c r="AH45" s="180"/>
      <c r="AI45" s="173"/>
      <c r="AJ45" s="180"/>
      <c r="AK45" s="173"/>
      <c r="AL45" s="180"/>
      <c r="AM45" s="173"/>
      <c r="AN45" s="179"/>
      <c r="AO45" s="179"/>
      <c r="AP45" s="180"/>
      <c r="AQ45" s="173"/>
      <c r="AR45" s="180"/>
      <c r="AS45" s="173"/>
      <c r="AT45" s="180"/>
      <c r="AU45" s="173"/>
      <c r="AV45" s="180"/>
      <c r="AW45" s="182"/>
      <c r="AX45" s="183"/>
      <c r="AY45" s="173">
        <v>2.2000000000000001E-3</v>
      </c>
      <c r="AZ45" s="180">
        <v>4.7677058000000008</v>
      </c>
      <c r="BA45" s="173"/>
      <c r="BB45" s="180"/>
      <c r="BC45" s="184"/>
      <c r="BD45" s="184"/>
      <c r="BE45" s="184"/>
      <c r="BF45" s="173"/>
      <c r="BG45" s="180"/>
      <c r="BH45" s="184"/>
      <c r="BI45" s="184"/>
      <c r="BJ45" s="184"/>
      <c r="BK45" s="181"/>
      <c r="BL45" s="172">
        <v>2E-3</v>
      </c>
      <c r="BM45" s="172">
        <v>1.2613499500000001</v>
      </c>
      <c r="BN45" s="172"/>
      <c r="BO45" s="172"/>
      <c r="BP45" s="172"/>
      <c r="BQ45" s="172"/>
      <c r="BR45" s="172"/>
      <c r="BS45" s="172"/>
      <c r="BT45" s="172"/>
      <c r="BU45" s="172"/>
      <c r="BV45" s="172">
        <v>6</v>
      </c>
      <c r="BW45" s="172">
        <v>6.5513456259999998</v>
      </c>
      <c r="BX45" s="172"/>
      <c r="BY45" s="172"/>
      <c r="BZ45" s="172">
        <v>6</v>
      </c>
      <c r="CA45" s="172">
        <v>7.3336503100000003</v>
      </c>
      <c r="CB45" s="172">
        <v>9</v>
      </c>
      <c r="CC45" s="172">
        <v>17.241340971</v>
      </c>
      <c r="CD45" s="172">
        <f t="shared" si="2"/>
        <v>8.2745113751999995</v>
      </c>
      <c r="CE45" s="173">
        <f t="shared" si="3"/>
        <v>7.8126955759999994</v>
      </c>
      <c r="CF45" s="174">
        <f t="shared" si="4"/>
        <v>24.574991280999999</v>
      </c>
      <c r="CG45" s="155">
        <f t="shared" si="0"/>
        <v>40.662198232199998</v>
      </c>
    </row>
    <row r="46" spans="1:85" ht="18.75" customHeight="1" x14ac:dyDescent="0.25">
      <c r="A46" s="156">
        <f t="shared" si="13"/>
        <v>37</v>
      </c>
      <c r="B46" s="175" t="s">
        <v>107</v>
      </c>
      <c r="C46" s="176" t="s">
        <v>105</v>
      </c>
      <c r="D46" s="176">
        <v>3</v>
      </c>
      <c r="E46" s="176">
        <v>17</v>
      </c>
      <c r="F46" s="176">
        <v>777.3</v>
      </c>
      <c r="G46" s="176">
        <v>2</v>
      </c>
      <c r="H46" s="158">
        <v>5.84</v>
      </c>
      <c r="I46" s="158">
        <v>6.21</v>
      </c>
      <c r="J46" s="158">
        <f t="shared" si="5"/>
        <v>27236.591999999997</v>
      </c>
      <c r="K46" s="158">
        <f t="shared" si="6"/>
        <v>28962.197999999997</v>
      </c>
      <c r="L46" s="177">
        <v>44.020350000000001</v>
      </c>
      <c r="M46" s="178">
        <f t="shared" si="15"/>
        <v>41.973403725000004</v>
      </c>
      <c r="N46" s="161">
        <f t="shared" si="1"/>
        <v>5.6632381319953691</v>
      </c>
      <c r="O46" s="162">
        <f t="shared" si="7"/>
        <v>56.198789999999995</v>
      </c>
      <c r="P46" s="162">
        <f t="shared" si="8"/>
        <v>53.585546264999998</v>
      </c>
      <c r="Q46" s="163">
        <v>6.21</v>
      </c>
      <c r="R46" s="164"/>
      <c r="S46" s="164">
        <f t="shared" si="9"/>
        <v>57.924395999999994</v>
      </c>
      <c r="T46" s="164">
        <f t="shared" si="10"/>
        <v>55.230911585999998</v>
      </c>
      <c r="U46" s="164">
        <v>6.31</v>
      </c>
      <c r="V46" s="164"/>
      <c r="W46" s="164">
        <f t="shared" si="11"/>
        <v>58.857155999999989</v>
      </c>
      <c r="X46" s="164">
        <f t="shared" si="12"/>
        <v>56.12029824599999</v>
      </c>
      <c r="Y46" s="173"/>
      <c r="Z46" s="179"/>
      <c r="AA46" s="179">
        <v>301.48850638999994</v>
      </c>
      <c r="AB46" s="173"/>
      <c r="AC46" s="180"/>
      <c r="AD46" s="173"/>
      <c r="AE46" s="180"/>
      <c r="AF46" s="173"/>
      <c r="AG46" s="181"/>
      <c r="AH46" s="180"/>
      <c r="AI46" s="173"/>
      <c r="AJ46" s="180"/>
      <c r="AK46" s="173"/>
      <c r="AL46" s="180"/>
      <c r="AM46" s="173"/>
      <c r="AN46" s="179"/>
      <c r="AO46" s="179"/>
      <c r="AP46" s="180"/>
      <c r="AQ46" s="173">
        <v>5.0000000000000001E-3</v>
      </c>
      <c r="AR46" s="180">
        <v>3.8293900000000001</v>
      </c>
      <c r="AS46" s="173">
        <v>1</v>
      </c>
      <c r="AT46" s="180">
        <v>0.84569458099999995</v>
      </c>
      <c r="AU46" s="173"/>
      <c r="AV46" s="180"/>
      <c r="AW46" s="182">
        <v>4</v>
      </c>
      <c r="AX46" s="183">
        <v>3.8975160516999994</v>
      </c>
      <c r="AY46" s="173"/>
      <c r="AZ46" s="180"/>
      <c r="BA46" s="173"/>
      <c r="BB46" s="180"/>
      <c r="BC46" s="184"/>
      <c r="BD46" s="184"/>
      <c r="BE46" s="184"/>
      <c r="BF46" s="173"/>
      <c r="BG46" s="180"/>
      <c r="BH46" s="184"/>
      <c r="BI46" s="184"/>
      <c r="BJ46" s="184"/>
      <c r="BK46" s="181">
        <v>3.3131168140000002</v>
      </c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>
        <v>15</v>
      </c>
      <c r="BW46" s="172">
        <v>10.158076373</v>
      </c>
      <c r="BX46" s="172"/>
      <c r="BY46" s="172"/>
      <c r="BZ46" s="172">
        <v>2</v>
      </c>
      <c r="CA46" s="172">
        <v>2.5649412700000003</v>
      </c>
      <c r="CB46" s="172">
        <v>2</v>
      </c>
      <c r="CC46" s="172">
        <v>4.780336299</v>
      </c>
      <c r="CD46" s="172">
        <f t="shared" si="2"/>
        <v>313.37422383669991</v>
      </c>
      <c r="CE46" s="173">
        <f t="shared" si="3"/>
        <v>10.158076373</v>
      </c>
      <c r="CF46" s="174">
        <f t="shared" si="4"/>
        <v>7.3452775690000003</v>
      </c>
      <c r="CG46" s="155">
        <f t="shared" si="0"/>
        <v>330.8775777786999</v>
      </c>
    </row>
    <row r="47" spans="1:85" ht="18.75" customHeight="1" x14ac:dyDescent="0.25">
      <c r="A47" s="156">
        <f t="shared" si="13"/>
        <v>38</v>
      </c>
      <c r="B47" s="175" t="s">
        <v>108</v>
      </c>
      <c r="C47" s="176">
        <v>1962</v>
      </c>
      <c r="D47" s="176">
        <v>4</v>
      </c>
      <c r="E47" s="176">
        <v>32</v>
      </c>
      <c r="F47" s="176">
        <v>1254.7</v>
      </c>
      <c r="G47" s="176">
        <v>2</v>
      </c>
      <c r="H47" s="158">
        <v>5.84</v>
      </c>
      <c r="I47" s="158">
        <v>6.21</v>
      </c>
      <c r="J47" s="158">
        <f t="shared" si="5"/>
        <v>43964.688000000002</v>
      </c>
      <c r="K47" s="158">
        <f t="shared" si="6"/>
        <v>46750.122000000003</v>
      </c>
      <c r="L47" s="177">
        <v>76.486800000000002</v>
      </c>
      <c r="M47" s="178">
        <f t="shared" si="15"/>
        <v>72.930163800000003</v>
      </c>
      <c r="N47" s="161">
        <f t="shared" si="1"/>
        <v>6.09602295369411</v>
      </c>
      <c r="O47" s="162">
        <f t="shared" si="7"/>
        <v>90.71481</v>
      </c>
      <c r="P47" s="162">
        <f t="shared" si="8"/>
        <v>86.496571334999999</v>
      </c>
      <c r="Q47" s="163">
        <v>6.21</v>
      </c>
      <c r="R47" s="164"/>
      <c r="S47" s="164">
        <f t="shared" si="9"/>
        <v>93.500244000000009</v>
      </c>
      <c r="T47" s="164">
        <f t="shared" si="10"/>
        <v>89.152482654000011</v>
      </c>
      <c r="U47" s="164">
        <v>6.31</v>
      </c>
      <c r="V47" s="164"/>
      <c r="W47" s="164">
        <f t="shared" si="11"/>
        <v>95.005884000000009</v>
      </c>
      <c r="X47" s="164">
        <f t="shared" si="12"/>
        <v>90.588110394000012</v>
      </c>
      <c r="Y47" s="173"/>
      <c r="Z47" s="179"/>
      <c r="AA47" s="179">
        <v>2.6260930434</v>
      </c>
      <c r="AB47" s="173"/>
      <c r="AC47" s="180"/>
      <c r="AD47" s="173">
        <v>1.5E-3</v>
      </c>
      <c r="AE47" s="180">
        <v>2.0282100000000001</v>
      </c>
      <c r="AF47" s="173"/>
      <c r="AG47" s="181"/>
      <c r="AH47" s="180"/>
      <c r="AI47" s="173"/>
      <c r="AJ47" s="180"/>
      <c r="AK47" s="173"/>
      <c r="AL47" s="180"/>
      <c r="AM47" s="173">
        <v>6</v>
      </c>
      <c r="AN47" s="179">
        <v>6.7823220000000006</v>
      </c>
      <c r="AO47" s="179"/>
      <c r="AP47" s="180"/>
      <c r="AQ47" s="173"/>
      <c r="AR47" s="180"/>
      <c r="AS47" s="173"/>
      <c r="AT47" s="180"/>
      <c r="AU47" s="173"/>
      <c r="AV47" s="180"/>
      <c r="AW47" s="182">
        <v>7</v>
      </c>
      <c r="AX47" s="183">
        <v>0.43705715279999996</v>
      </c>
      <c r="AY47" s="173"/>
      <c r="AZ47" s="180"/>
      <c r="BA47" s="173"/>
      <c r="BB47" s="180"/>
      <c r="BC47" s="184"/>
      <c r="BD47" s="184"/>
      <c r="BE47" s="184"/>
      <c r="BF47" s="173"/>
      <c r="BG47" s="180"/>
      <c r="BH47" s="184"/>
      <c r="BI47" s="184"/>
      <c r="BJ47" s="184"/>
      <c r="BK47" s="181">
        <v>29.137618651685393</v>
      </c>
      <c r="BL47" s="172"/>
      <c r="BM47" s="172"/>
      <c r="BN47" s="172"/>
      <c r="BO47" s="172"/>
      <c r="BP47" s="172"/>
      <c r="BQ47" s="172"/>
      <c r="BR47" s="172">
        <v>0.03</v>
      </c>
      <c r="BS47" s="172">
        <v>34.23800001</v>
      </c>
      <c r="BT47" s="172"/>
      <c r="BU47" s="172"/>
      <c r="BV47" s="172">
        <v>22</v>
      </c>
      <c r="BW47" s="172">
        <v>17.144277020800001</v>
      </c>
      <c r="BX47" s="172"/>
      <c r="BY47" s="172"/>
      <c r="BZ47" s="172"/>
      <c r="CA47" s="172"/>
      <c r="CB47" s="172">
        <v>2</v>
      </c>
      <c r="CC47" s="172">
        <v>10.068072341000001</v>
      </c>
      <c r="CD47" s="172">
        <f t="shared" si="2"/>
        <v>41.011300847885394</v>
      </c>
      <c r="CE47" s="173">
        <f t="shared" si="3"/>
        <v>51.382277030799997</v>
      </c>
      <c r="CF47" s="174">
        <f t="shared" si="4"/>
        <v>10.068072341000001</v>
      </c>
      <c r="CG47" s="155">
        <f t="shared" si="0"/>
        <v>102.4616502196854</v>
      </c>
    </row>
    <row r="48" spans="1:85" ht="21.75" customHeight="1" x14ac:dyDescent="0.25">
      <c r="A48" s="156">
        <f t="shared" si="13"/>
        <v>39</v>
      </c>
      <c r="B48" s="175" t="s">
        <v>109</v>
      </c>
      <c r="C48" s="176">
        <v>1962</v>
      </c>
      <c r="D48" s="176">
        <v>3</v>
      </c>
      <c r="E48" s="176">
        <v>24</v>
      </c>
      <c r="F48" s="176">
        <v>963.7</v>
      </c>
      <c r="G48" s="176">
        <v>2</v>
      </c>
      <c r="H48" s="158">
        <v>5.84</v>
      </c>
      <c r="I48" s="158">
        <v>6.21</v>
      </c>
      <c r="J48" s="158">
        <f t="shared" si="5"/>
        <v>33768.047999999995</v>
      </c>
      <c r="K48" s="158">
        <f t="shared" si="6"/>
        <v>35907.462</v>
      </c>
      <c r="L48" s="177">
        <v>58.748800000000003</v>
      </c>
      <c r="M48" s="178">
        <f t="shared" si="15"/>
        <v>56.016980800000006</v>
      </c>
      <c r="N48" s="161">
        <f t="shared" si="1"/>
        <v>6.0961710075749718</v>
      </c>
      <c r="O48" s="162">
        <f t="shared" si="7"/>
        <v>69.675509999999989</v>
      </c>
      <c r="P48" s="162">
        <f t="shared" si="8"/>
        <v>66.435598784999996</v>
      </c>
      <c r="Q48" s="163">
        <v>6.21</v>
      </c>
      <c r="R48" s="164"/>
      <c r="S48" s="164">
        <f t="shared" si="9"/>
        <v>71.814924000000005</v>
      </c>
      <c r="T48" s="164">
        <f t="shared" si="10"/>
        <v>68.475530034000002</v>
      </c>
      <c r="U48" s="164">
        <v>6.31</v>
      </c>
      <c r="V48" s="164"/>
      <c r="W48" s="164">
        <f t="shared" si="11"/>
        <v>72.971364000000008</v>
      </c>
      <c r="X48" s="164">
        <f t="shared" si="12"/>
        <v>69.578195574000006</v>
      </c>
      <c r="Y48" s="173"/>
      <c r="Z48" s="179"/>
      <c r="AA48" s="179">
        <v>2.6260930434</v>
      </c>
      <c r="AB48" s="173"/>
      <c r="AC48" s="180"/>
      <c r="AD48" s="173"/>
      <c r="AE48" s="180"/>
      <c r="AF48" s="173"/>
      <c r="AG48" s="181"/>
      <c r="AH48" s="180"/>
      <c r="AI48" s="173"/>
      <c r="AJ48" s="180"/>
      <c r="AK48" s="173"/>
      <c r="AL48" s="180"/>
      <c r="AM48" s="173"/>
      <c r="AN48" s="179"/>
      <c r="AO48" s="179"/>
      <c r="AP48" s="180"/>
      <c r="AQ48" s="173"/>
      <c r="AR48" s="180"/>
      <c r="AS48" s="173"/>
      <c r="AT48" s="180"/>
      <c r="AU48" s="173"/>
      <c r="AV48" s="180"/>
      <c r="AW48" s="182">
        <v>5</v>
      </c>
      <c r="AX48" s="183">
        <v>3.9427894969999997</v>
      </c>
      <c r="AY48" s="173">
        <v>3.0000000000000001E-3</v>
      </c>
      <c r="AZ48" s="180">
        <v>2.8792709999999997</v>
      </c>
      <c r="BA48" s="173"/>
      <c r="BB48" s="180"/>
      <c r="BC48" s="184"/>
      <c r="BD48" s="184"/>
      <c r="BE48" s="184"/>
      <c r="BF48" s="173"/>
      <c r="BG48" s="180"/>
      <c r="BH48" s="184"/>
      <c r="BI48" s="184"/>
      <c r="BJ48" s="184"/>
      <c r="BK48" s="181">
        <v>0.74931493500000002</v>
      </c>
      <c r="BL48" s="172"/>
      <c r="BM48" s="172"/>
      <c r="BN48" s="172"/>
      <c r="BO48" s="172"/>
      <c r="BP48" s="172">
        <v>5.0000000000000001E-4</v>
      </c>
      <c r="BQ48" s="172">
        <v>0.80733050000000006</v>
      </c>
      <c r="BR48" s="172"/>
      <c r="BS48" s="172"/>
      <c r="BT48" s="172"/>
      <c r="BU48" s="172"/>
      <c r="BV48" s="172">
        <v>6</v>
      </c>
      <c r="BW48" s="172">
        <v>7.5466448640000001</v>
      </c>
      <c r="BX48" s="172"/>
      <c r="BY48" s="172"/>
      <c r="BZ48" s="172">
        <v>1</v>
      </c>
      <c r="CA48" s="172">
        <v>1.922910492</v>
      </c>
      <c r="CB48" s="172">
        <v>3</v>
      </c>
      <c r="CC48" s="172">
        <v>6.3355538879999997</v>
      </c>
      <c r="CD48" s="172">
        <f t="shared" si="2"/>
        <v>10.197468475399999</v>
      </c>
      <c r="CE48" s="173">
        <f t="shared" si="3"/>
        <v>8.3539753640000001</v>
      </c>
      <c r="CF48" s="174">
        <f t="shared" si="4"/>
        <v>8.2584643799999995</v>
      </c>
      <c r="CG48" s="155">
        <f t="shared" si="0"/>
        <v>26.8099082194</v>
      </c>
    </row>
    <row r="49" spans="1:85" ht="19.5" customHeight="1" x14ac:dyDescent="0.25">
      <c r="A49" s="156">
        <f t="shared" si="13"/>
        <v>40</v>
      </c>
      <c r="B49" s="175" t="s">
        <v>110</v>
      </c>
      <c r="C49" s="176">
        <v>1972</v>
      </c>
      <c r="D49" s="176">
        <v>5</v>
      </c>
      <c r="E49" s="176">
        <v>72</v>
      </c>
      <c r="F49" s="176">
        <v>3868.4</v>
      </c>
      <c r="G49" s="176">
        <v>4</v>
      </c>
      <c r="H49" s="158">
        <v>5.84</v>
      </c>
      <c r="I49" s="158">
        <v>6.21</v>
      </c>
      <c r="J49" s="158">
        <f t="shared" si="5"/>
        <v>135548.73599999998</v>
      </c>
      <c r="K49" s="158">
        <f t="shared" si="6"/>
        <v>144136.584</v>
      </c>
      <c r="L49" s="177">
        <v>192.48760999999999</v>
      </c>
      <c r="M49" s="178">
        <f t="shared" si="15"/>
        <v>183.53693613499999</v>
      </c>
      <c r="N49" s="161">
        <f t="shared" si="1"/>
        <v>4.9758972701892255</v>
      </c>
      <c r="O49" s="162">
        <f t="shared" si="7"/>
        <v>279.68531999999993</v>
      </c>
      <c r="P49" s="162">
        <f t="shared" si="8"/>
        <v>266.67995261999994</v>
      </c>
      <c r="Q49" s="163">
        <v>6.21</v>
      </c>
      <c r="R49" s="164"/>
      <c r="S49" s="164">
        <f t="shared" si="9"/>
        <v>288.273168</v>
      </c>
      <c r="T49" s="164">
        <f t="shared" si="10"/>
        <v>274.86846568800001</v>
      </c>
      <c r="U49" s="164">
        <v>6.31</v>
      </c>
      <c r="V49" s="164"/>
      <c r="W49" s="164">
        <f t="shared" si="11"/>
        <v>292.91524800000002</v>
      </c>
      <c r="X49" s="164">
        <f t="shared" si="12"/>
        <v>279.294688968</v>
      </c>
      <c r="Y49" s="173"/>
      <c r="Z49" s="179"/>
      <c r="AA49" s="179"/>
      <c r="AB49" s="173"/>
      <c r="AC49" s="180"/>
      <c r="AD49" s="173"/>
      <c r="AE49" s="180"/>
      <c r="AF49" s="173"/>
      <c r="AG49" s="181"/>
      <c r="AH49" s="180"/>
      <c r="AI49" s="173"/>
      <c r="AJ49" s="180"/>
      <c r="AK49" s="173"/>
      <c r="AL49" s="180"/>
      <c r="AM49" s="173"/>
      <c r="AN49" s="179"/>
      <c r="AO49" s="179"/>
      <c r="AP49" s="180"/>
      <c r="AQ49" s="173"/>
      <c r="AR49" s="180"/>
      <c r="AS49" s="173"/>
      <c r="AT49" s="180"/>
      <c r="AU49" s="173"/>
      <c r="AV49" s="180"/>
      <c r="AW49" s="182"/>
      <c r="AX49" s="183"/>
      <c r="AY49" s="173">
        <v>2.0999999999999999E-3</v>
      </c>
      <c r="AZ49" s="180">
        <v>2.0154896999999998</v>
      </c>
      <c r="BA49" s="173"/>
      <c r="BB49" s="180"/>
      <c r="BC49" s="184"/>
      <c r="BD49" s="184"/>
      <c r="BE49" s="184"/>
      <c r="BF49" s="173"/>
      <c r="BG49" s="180"/>
      <c r="BH49" s="184"/>
      <c r="BI49" s="184"/>
      <c r="BJ49" s="184"/>
      <c r="BK49" s="181">
        <v>68.740110000000001</v>
      </c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>
        <v>9</v>
      </c>
      <c r="BW49" s="172">
        <v>12.736373696999998</v>
      </c>
      <c r="BX49" s="172"/>
      <c r="BY49" s="172"/>
      <c r="BZ49" s="172">
        <v>3</v>
      </c>
      <c r="CA49" s="172">
        <v>3.9044229440000002</v>
      </c>
      <c r="CB49" s="172">
        <v>5</v>
      </c>
      <c r="CC49" s="172">
        <v>12.742478584999999</v>
      </c>
      <c r="CD49" s="172">
        <f t="shared" si="2"/>
        <v>70.755599700000005</v>
      </c>
      <c r="CE49" s="173">
        <f t="shared" si="3"/>
        <v>12.736373696999998</v>
      </c>
      <c r="CF49" s="174">
        <f t="shared" si="4"/>
        <v>16.646901528999997</v>
      </c>
      <c r="CG49" s="155">
        <f t="shared" si="0"/>
        <v>100.138874926</v>
      </c>
    </row>
    <row r="50" spans="1:85" ht="18.75" customHeight="1" x14ac:dyDescent="0.25">
      <c r="A50" s="156">
        <f t="shared" si="13"/>
        <v>41</v>
      </c>
      <c r="B50" s="175" t="s">
        <v>111</v>
      </c>
      <c r="C50" s="176">
        <v>1970</v>
      </c>
      <c r="D50" s="176">
        <v>5</v>
      </c>
      <c r="E50" s="176">
        <v>60</v>
      </c>
      <c r="F50" s="176">
        <v>2786.5</v>
      </c>
      <c r="G50" s="176">
        <v>4</v>
      </c>
      <c r="H50" s="158">
        <v>5.84</v>
      </c>
      <c r="I50" s="158">
        <v>6.21</v>
      </c>
      <c r="J50" s="158">
        <f t="shared" si="5"/>
        <v>97638.959999999992</v>
      </c>
      <c r="K50" s="158">
        <f t="shared" si="6"/>
        <v>103824.99</v>
      </c>
      <c r="L50" s="177">
        <v>169.75776999999999</v>
      </c>
      <c r="M50" s="178">
        <f t="shared" si="15"/>
        <v>161.86403369499999</v>
      </c>
      <c r="N50" s="161">
        <f t="shared" si="1"/>
        <v>6.0921503678449662</v>
      </c>
      <c r="O50" s="162">
        <f t="shared" si="7"/>
        <v>201.46395000000001</v>
      </c>
      <c r="P50" s="162">
        <f t="shared" si="8"/>
        <v>192.09587632500001</v>
      </c>
      <c r="Q50" s="163">
        <v>6.21</v>
      </c>
      <c r="R50" s="164"/>
      <c r="S50" s="164">
        <f t="shared" si="9"/>
        <v>207.64998</v>
      </c>
      <c r="T50" s="164">
        <f t="shared" si="10"/>
        <v>197.99425593000001</v>
      </c>
      <c r="U50" s="164">
        <v>6.31</v>
      </c>
      <c r="V50" s="164"/>
      <c r="W50" s="164">
        <f t="shared" si="11"/>
        <v>210.99377999999996</v>
      </c>
      <c r="X50" s="164">
        <f t="shared" si="12"/>
        <v>201.18256922999996</v>
      </c>
      <c r="Y50" s="173"/>
      <c r="Z50" s="179"/>
      <c r="AA50" s="179"/>
      <c r="AB50" s="173"/>
      <c r="AC50" s="180"/>
      <c r="AD50" s="173"/>
      <c r="AE50" s="180"/>
      <c r="AF50" s="173"/>
      <c r="AG50" s="181"/>
      <c r="AH50" s="180"/>
      <c r="AI50" s="173"/>
      <c r="AJ50" s="180"/>
      <c r="AK50" s="173"/>
      <c r="AL50" s="180"/>
      <c r="AM50" s="173"/>
      <c r="AN50" s="179"/>
      <c r="AO50" s="179"/>
      <c r="AP50" s="180"/>
      <c r="AQ50" s="173"/>
      <c r="AR50" s="180"/>
      <c r="AS50" s="173">
        <v>1</v>
      </c>
      <c r="AT50" s="180">
        <v>2.194704878</v>
      </c>
      <c r="AU50" s="173"/>
      <c r="AV50" s="180"/>
      <c r="AW50" s="182"/>
      <c r="AX50" s="183"/>
      <c r="AY50" s="173">
        <v>1.5E-3</v>
      </c>
      <c r="AZ50" s="180">
        <v>0.28936000000000001</v>
      </c>
      <c r="BA50" s="173"/>
      <c r="BB50" s="180"/>
      <c r="BC50" s="184"/>
      <c r="BD50" s="184"/>
      <c r="BE50" s="184"/>
      <c r="BF50" s="173"/>
      <c r="BG50" s="180"/>
      <c r="BH50" s="184"/>
      <c r="BI50" s="184"/>
      <c r="BJ50" s="184"/>
      <c r="BK50" s="181">
        <v>4.9304191395279995</v>
      </c>
      <c r="BL50" s="172"/>
      <c r="BM50" s="172"/>
      <c r="BN50" s="172"/>
      <c r="BO50" s="172"/>
      <c r="BP50" s="172">
        <v>5.1000000000000004E-2</v>
      </c>
      <c r="BQ50" s="172">
        <v>53.887395010000006</v>
      </c>
      <c r="BR50" s="172"/>
      <c r="BS50" s="172"/>
      <c r="BT50" s="172">
        <v>3</v>
      </c>
      <c r="BU50" s="172">
        <v>7.8403499999999999</v>
      </c>
      <c r="BV50" s="172">
        <v>31</v>
      </c>
      <c r="BW50" s="172">
        <v>29.938968797400001</v>
      </c>
      <c r="BX50" s="172"/>
      <c r="BY50" s="172"/>
      <c r="BZ50" s="172">
        <v>4</v>
      </c>
      <c r="CA50" s="172">
        <v>5.7054222399999999</v>
      </c>
      <c r="CB50" s="172">
        <v>12</v>
      </c>
      <c r="CC50" s="172">
        <v>24.203249662000005</v>
      </c>
      <c r="CD50" s="172">
        <f t="shared" si="2"/>
        <v>7.4144840175279993</v>
      </c>
      <c r="CE50" s="173">
        <f t="shared" si="3"/>
        <v>91.666713807400015</v>
      </c>
      <c r="CF50" s="174">
        <f t="shared" si="4"/>
        <v>29.908671902000005</v>
      </c>
      <c r="CG50" s="155">
        <f t="shared" si="0"/>
        <v>128.98986972692802</v>
      </c>
    </row>
    <row r="51" spans="1:85" ht="18.75" customHeight="1" x14ac:dyDescent="0.25">
      <c r="A51" s="156">
        <f t="shared" si="13"/>
        <v>42</v>
      </c>
      <c r="B51" s="175" t="s">
        <v>112</v>
      </c>
      <c r="C51" s="176">
        <v>1953</v>
      </c>
      <c r="D51" s="176">
        <v>2</v>
      </c>
      <c r="E51" s="176">
        <v>12</v>
      </c>
      <c r="F51" s="176">
        <v>618.1</v>
      </c>
      <c r="G51" s="176">
        <v>2</v>
      </c>
      <c r="H51" s="158">
        <v>5.84</v>
      </c>
      <c r="I51" s="158">
        <v>6.21</v>
      </c>
      <c r="J51" s="158">
        <f t="shared" si="5"/>
        <v>21658.224000000002</v>
      </c>
      <c r="K51" s="158">
        <f t="shared" si="6"/>
        <v>23030.406000000003</v>
      </c>
      <c r="L51" s="177">
        <v>37.499969999999998</v>
      </c>
      <c r="M51" s="178">
        <f t="shared" si="15"/>
        <v>35.756221394999997</v>
      </c>
      <c r="N51" s="161">
        <f t="shared" si="1"/>
        <v>6.0669745995793551</v>
      </c>
      <c r="O51" s="162">
        <f t="shared" si="7"/>
        <v>44.688630000000003</v>
      </c>
      <c r="P51" s="162">
        <f t="shared" si="8"/>
        <v>42.610608705000004</v>
      </c>
      <c r="Q51" s="163">
        <v>6.21</v>
      </c>
      <c r="R51" s="164"/>
      <c r="S51" s="164">
        <f t="shared" si="9"/>
        <v>46.060812000000006</v>
      </c>
      <c r="T51" s="164">
        <f t="shared" si="10"/>
        <v>43.918984242000008</v>
      </c>
      <c r="U51" s="164">
        <v>6.31</v>
      </c>
      <c r="V51" s="164"/>
      <c r="W51" s="164">
        <f t="shared" si="11"/>
        <v>46.802531999999999</v>
      </c>
      <c r="X51" s="164">
        <f t="shared" si="12"/>
        <v>44.626214261999998</v>
      </c>
      <c r="Y51" s="173"/>
      <c r="Z51" s="179"/>
      <c r="AA51" s="179"/>
      <c r="AB51" s="173"/>
      <c r="AC51" s="180"/>
      <c r="AD51" s="173">
        <v>4.0000000000000001E-3</v>
      </c>
      <c r="AE51" s="180">
        <v>0.55612743360000005</v>
      </c>
      <c r="AF51" s="173"/>
      <c r="AG51" s="181"/>
      <c r="AH51" s="180"/>
      <c r="AI51" s="173"/>
      <c r="AJ51" s="180"/>
      <c r="AK51" s="173"/>
      <c r="AL51" s="180"/>
      <c r="AM51" s="173">
        <v>2</v>
      </c>
      <c r="AN51" s="179">
        <v>1.2800560000000001</v>
      </c>
      <c r="AO51" s="179"/>
      <c r="AP51" s="180"/>
      <c r="AQ51" s="173"/>
      <c r="AR51" s="180"/>
      <c r="AS51" s="173"/>
      <c r="AT51" s="180"/>
      <c r="AU51" s="173"/>
      <c r="AV51" s="180"/>
      <c r="AW51" s="182"/>
      <c r="AX51" s="183"/>
      <c r="AY51" s="173">
        <v>4.0000000000000001E-3</v>
      </c>
      <c r="AZ51" s="180">
        <v>8.4393402300000009</v>
      </c>
      <c r="BA51" s="173"/>
      <c r="BB51" s="180"/>
      <c r="BC51" s="184"/>
      <c r="BD51" s="184"/>
      <c r="BE51" s="184"/>
      <c r="BF51" s="173"/>
      <c r="BG51" s="180"/>
      <c r="BH51" s="184"/>
      <c r="BI51" s="184"/>
      <c r="BJ51" s="184"/>
      <c r="BK51" s="181">
        <v>0.80926012979999995</v>
      </c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>
        <v>7</v>
      </c>
      <c r="BW51" s="172">
        <v>8.4852155579999984</v>
      </c>
      <c r="BX51" s="172"/>
      <c r="BY51" s="172"/>
      <c r="BZ51" s="172">
        <v>2</v>
      </c>
      <c r="CA51" s="172">
        <v>7.1691400000000005</v>
      </c>
      <c r="CB51" s="172">
        <v>2</v>
      </c>
      <c r="CC51" s="172">
        <v>3.5169439139999996</v>
      </c>
      <c r="CD51" s="172">
        <f t="shared" si="2"/>
        <v>11.084783793400002</v>
      </c>
      <c r="CE51" s="173">
        <f t="shared" si="3"/>
        <v>8.4852155579999984</v>
      </c>
      <c r="CF51" s="174">
        <f t="shared" si="4"/>
        <v>10.686083914000001</v>
      </c>
      <c r="CG51" s="155">
        <f t="shared" si="0"/>
        <v>30.256083265400001</v>
      </c>
    </row>
    <row r="52" spans="1:85" ht="18.75" customHeight="1" x14ac:dyDescent="0.25">
      <c r="A52" s="156">
        <f t="shared" si="13"/>
        <v>43</v>
      </c>
      <c r="B52" s="175" t="s">
        <v>113</v>
      </c>
      <c r="C52" s="176" t="s">
        <v>69</v>
      </c>
      <c r="D52" s="176">
        <v>3</v>
      </c>
      <c r="E52" s="176">
        <v>12</v>
      </c>
      <c r="F52" s="176">
        <v>889.2</v>
      </c>
      <c r="G52" s="176">
        <v>1</v>
      </c>
      <c r="H52" s="158">
        <v>5.84</v>
      </c>
      <c r="I52" s="158">
        <v>6.21</v>
      </c>
      <c r="J52" s="158">
        <f t="shared" si="5"/>
        <v>31157.567999999999</v>
      </c>
      <c r="K52" s="158">
        <f t="shared" si="6"/>
        <v>33131.592000000004</v>
      </c>
      <c r="L52" s="177">
        <v>38.960360000000001</v>
      </c>
      <c r="M52" s="178">
        <f t="shared" si="15"/>
        <v>37.148703260000005</v>
      </c>
      <c r="N52" s="161">
        <f t="shared" si="1"/>
        <v>4.3815069725596043</v>
      </c>
      <c r="O52" s="162">
        <f t="shared" si="7"/>
        <v>64.28916000000001</v>
      </c>
      <c r="P52" s="162">
        <f t="shared" si="8"/>
        <v>61.299714060000007</v>
      </c>
      <c r="Q52" s="163">
        <v>6.21</v>
      </c>
      <c r="R52" s="164"/>
      <c r="S52" s="164">
        <f t="shared" si="9"/>
        <v>66.26318400000001</v>
      </c>
      <c r="T52" s="164">
        <f t="shared" si="10"/>
        <v>63.181945944000013</v>
      </c>
      <c r="U52" s="164">
        <v>6.31</v>
      </c>
      <c r="V52" s="164"/>
      <c r="W52" s="164">
        <f t="shared" si="11"/>
        <v>67.330224000000001</v>
      </c>
      <c r="X52" s="164">
        <f t="shared" si="12"/>
        <v>64.199368583999998</v>
      </c>
      <c r="Y52" s="173"/>
      <c r="Z52" s="179"/>
      <c r="AA52" s="179"/>
      <c r="AB52" s="173"/>
      <c r="AC52" s="180"/>
      <c r="AD52" s="173">
        <v>0.13030000000000003</v>
      </c>
      <c r="AE52" s="180">
        <v>68.112735942019995</v>
      </c>
      <c r="AF52" s="173"/>
      <c r="AG52" s="181"/>
      <c r="AH52" s="180"/>
      <c r="AI52" s="173"/>
      <c r="AJ52" s="180"/>
      <c r="AK52" s="173"/>
      <c r="AL52" s="180"/>
      <c r="AM52" s="173">
        <v>2</v>
      </c>
      <c r="AN52" s="179">
        <v>2.31853</v>
      </c>
      <c r="AO52" s="179"/>
      <c r="AP52" s="180"/>
      <c r="AQ52" s="173"/>
      <c r="AR52" s="180"/>
      <c r="AS52" s="173"/>
      <c r="AT52" s="180"/>
      <c r="AU52" s="173"/>
      <c r="AV52" s="180"/>
      <c r="AW52" s="182"/>
      <c r="AX52" s="183"/>
      <c r="AY52" s="173">
        <v>4.0000000000000001E-3</v>
      </c>
      <c r="AZ52" s="180">
        <v>11.29</v>
      </c>
      <c r="BA52" s="173"/>
      <c r="BB52" s="180"/>
      <c r="BC52" s="184"/>
      <c r="BD52" s="184"/>
      <c r="BE52" s="184"/>
      <c r="BF52" s="173"/>
      <c r="BG52" s="180"/>
      <c r="BH52" s="184"/>
      <c r="BI52" s="184"/>
      <c r="BJ52" s="184"/>
      <c r="BK52" s="181">
        <v>2.5</v>
      </c>
      <c r="BL52" s="172"/>
      <c r="BM52" s="172"/>
      <c r="BN52" s="172">
        <v>6.0000000000000001E-3</v>
      </c>
      <c r="BO52" s="172">
        <v>7.0980913019999994</v>
      </c>
      <c r="BP52" s="172"/>
      <c r="BQ52" s="172"/>
      <c r="BR52" s="172"/>
      <c r="BS52" s="172"/>
      <c r="BT52" s="172"/>
      <c r="BU52" s="172"/>
      <c r="BV52" s="172">
        <v>20</v>
      </c>
      <c r="BW52" s="172">
        <v>16.996380766000001</v>
      </c>
      <c r="BX52" s="172"/>
      <c r="BY52" s="172"/>
      <c r="BZ52" s="172">
        <v>1</v>
      </c>
      <c r="CA52" s="172">
        <v>1.9107702560000002</v>
      </c>
      <c r="CB52" s="172"/>
      <c r="CC52" s="172"/>
      <c r="CD52" s="172">
        <f t="shared" si="2"/>
        <v>84.221265942019983</v>
      </c>
      <c r="CE52" s="173">
        <f t="shared" si="3"/>
        <v>24.094472068000002</v>
      </c>
      <c r="CF52" s="174">
        <f t="shared" si="4"/>
        <v>1.9107702560000002</v>
      </c>
      <c r="CG52" s="155">
        <f t="shared" si="0"/>
        <v>110.22650826601999</v>
      </c>
    </row>
    <row r="53" spans="1:85" ht="20.25" customHeight="1" x14ac:dyDescent="0.25">
      <c r="A53" s="156">
        <f t="shared" si="13"/>
        <v>44</v>
      </c>
      <c r="B53" s="175" t="s">
        <v>114</v>
      </c>
      <c r="C53" s="176" t="s">
        <v>69</v>
      </c>
      <c r="D53" s="176">
        <v>4</v>
      </c>
      <c r="E53" s="176">
        <v>10</v>
      </c>
      <c r="F53" s="176">
        <v>667.2</v>
      </c>
      <c r="G53" s="176">
        <v>1</v>
      </c>
      <c r="H53" s="158">
        <v>5.84</v>
      </c>
      <c r="I53" s="158">
        <v>6.21</v>
      </c>
      <c r="J53" s="158">
        <f t="shared" si="5"/>
        <v>23378.688000000002</v>
      </c>
      <c r="K53" s="158">
        <f t="shared" si="6"/>
        <v>24859.871999999999</v>
      </c>
      <c r="L53" s="177">
        <v>30.561720000000001</v>
      </c>
      <c r="M53" s="178">
        <f t="shared" si="15"/>
        <v>29.140600020000001</v>
      </c>
      <c r="N53" s="161">
        <f t="shared" si="1"/>
        <v>4.5805935251798564</v>
      </c>
      <c r="O53" s="162">
        <f t="shared" si="7"/>
        <v>48.23856</v>
      </c>
      <c r="P53" s="162">
        <f t="shared" si="8"/>
        <v>45.995466960000002</v>
      </c>
      <c r="Q53" s="163">
        <v>6.21</v>
      </c>
      <c r="R53" s="164"/>
      <c r="S53" s="164">
        <f t="shared" si="9"/>
        <v>49.719743999999999</v>
      </c>
      <c r="T53" s="164">
        <f t="shared" si="10"/>
        <v>47.407775903999998</v>
      </c>
      <c r="U53" s="164">
        <v>6.31</v>
      </c>
      <c r="V53" s="164"/>
      <c r="W53" s="164">
        <f t="shared" si="11"/>
        <v>50.520384000000007</v>
      </c>
      <c r="X53" s="164">
        <f t="shared" si="12"/>
        <v>48.171186144000011</v>
      </c>
      <c r="Y53" s="173"/>
      <c r="Z53" s="179"/>
      <c r="AA53" s="179"/>
      <c r="AB53" s="173"/>
      <c r="AC53" s="180"/>
      <c r="AD53" s="173">
        <v>5.8200000000000002E-2</v>
      </c>
      <c r="AE53" s="180">
        <v>43.542860000000005</v>
      </c>
      <c r="AF53" s="173"/>
      <c r="AG53" s="181"/>
      <c r="AH53" s="180"/>
      <c r="AI53" s="173"/>
      <c r="AJ53" s="180"/>
      <c r="AK53" s="173"/>
      <c r="AL53" s="180"/>
      <c r="AM53" s="173">
        <v>15</v>
      </c>
      <c r="AN53" s="179">
        <v>18.545976499999998</v>
      </c>
      <c r="AO53" s="179"/>
      <c r="AP53" s="180"/>
      <c r="AQ53" s="173"/>
      <c r="AR53" s="180"/>
      <c r="AS53" s="173"/>
      <c r="AT53" s="180"/>
      <c r="AU53" s="173"/>
      <c r="AV53" s="180"/>
      <c r="AW53" s="182"/>
      <c r="AX53" s="183"/>
      <c r="AY53" s="173">
        <v>1.61E-2</v>
      </c>
      <c r="AZ53" s="180">
        <v>37.796883659999999</v>
      </c>
      <c r="BA53" s="173"/>
      <c r="BB53" s="180"/>
      <c r="BC53" s="184"/>
      <c r="BD53" s="184"/>
      <c r="BE53" s="184"/>
      <c r="BF53" s="173"/>
      <c r="BG53" s="180"/>
      <c r="BH53" s="184"/>
      <c r="BI53" s="184"/>
      <c r="BJ53" s="184"/>
      <c r="BK53" s="181"/>
      <c r="BL53" s="172"/>
      <c r="BM53" s="172"/>
      <c r="BN53" s="172"/>
      <c r="BO53" s="172"/>
      <c r="BP53" s="172"/>
      <c r="BQ53" s="172"/>
      <c r="BR53" s="172">
        <v>1E-3</v>
      </c>
      <c r="BS53" s="172">
        <v>0.83583556000000003</v>
      </c>
      <c r="BT53" s="172"/>
      <c r="BU53" s="172"/>
      <c r="BV53" s="172">
        <v>10</v>
      </c>
      <c r="BW53" s="172">
        <v>6.5835140000000001</v>
      </c>
      <c r="BX53" s="172"/>
      <c r="BY53" s="172"/>
      <c r="BZ53" s="172">
        <v>2</v>
      </c>
      <c r="CA53" s="172">
        <v>3.8074845060000002</v>
      </c>
      <c r="CB53" s="172"/>
      <c r="CC53" s="172"/>
      <c r="CD53" s="172">
        <f t="shared" si="2"/>
        <v>99.885720160000005</v>
      </c>
      <c r="CE53" s="173">
        <f t="shared" si="3"/>
        <v>7.4193495600000006</v>
      </c>
      <c r="CF53" s="174">
        <f t="shared" si="4"/>
        <v>3.8074845060000002</v>
      </c>
      <c r="CG53" s="155">
        <f t="shared" si="0"/>
        <v>111.112554226</v>
      </c>
    </row>
    <row r="54" spans="1:85" ht="18.75" customHeight="1" x14ac:dyDescent="0.25">
      <c r="A54" s="156">
        <f t="shared" si="13"/>
        <v>45</v>
      </c>
      <c r="B54" s="175" t="s">
        <v>115</v>
      </c>
      <c r="C54" s="176" t="s">
        <v>69</v>
      </c>
      <c r="D54" s="176">
        <v>3</v>
      </c>
      <c r="E54" s="176">
        <v>9</v>
      </c>
      <c r="F54" s="176">
        <v>853.2</v>
      </c>
      <c r="G54" s="176">
        <v>1</v>
      </c>
      <c r="H54" s="158">
        <v>5.84</v>
      </c>
      <c r="I54" s="158">
        <v>6.21</v>
      </c>
      <c r="J54" s="158">
        <f t="shared" si="5"/>
        <v>29896.128000000001</v>
      </c>
      <c r="K54" s="158">
        <f t="shared" si="6"/>
        <v>31790.232000000004</v>
      </c>
      <c r="L54" s="177">
        <v>30.305060000000001</v>
      </c>
      <c r="M54" s="178">
        <f t="shared" si="15"/>
        <v>28.895874710000001</v>
      </c>
      <c r="N54" s="161">
        <f t="shared" si="1"/>
        <v>3.5519292076887012</v>
      </c>
      <c r="O54" s="162">
        <f t="shared" si="7"/>
        <v>61.686360000000001</v>
      </c>
      <c r="P54" s="162">
        <f t="shared" si="8"/>
        <v>58.817944260000004</v>
      </c>
      <c r="Q54" s="163">
        <v>6.21</v>
      </c>
      <c r="R54" s="164"/>
      <c r="S54" s="164">
        <f t="shared" si="9"/>
        <v>63.580464000000006</v>
      </c>
      <c r="T54" s="164">
        <f t="shared" si="10"/>
        <v>60.623972424000009</v>
      </c>
      <c r="U54" s="164">
        <v>6.31</v>
      </c>
      <c r="V54" s="164"/>
      <c r="W54" s="164">
        <f t="shared" si="11"/>
        <v>64.604303999999999</v>
      </c>
      <c r="X54" s="164">
        <f t="shared" si="12"/>
        <v>61.600203864000001</v>
      </c>
      <c r="Y54" s="173"/>
      <c r="Z54" s="179"/>
      <c r="AA54" s="179">
        <v>1.8900505000000001</v>
      </c>
      <c r="AB54" s="173"/>
      <c r="AC54" s="180"/>
      <c r="AD54" s="173">
        <v>0.15255000000000002</v>
      </c>
      <c r="AE54" s="180">
        <v>71.921880000000002</v>
      </c>
      <c r="AF54" s="173"/>
      <c r="AG54" s="181"/>
      <c r="AH54" s="180"/>
      <c r="AI54" s="173"/>
      <c r="AJ54" s="180"/>
      <c r="AK54" s="173"/>
      <c r="AL54" s="180"/>
      <c r="AM54" s="173">
        <v>34</v>
      </c>
      <c r="AN54" s="179">
        <v>36.360431000000005</v>
      </c>
      <c r="AO54" s="179"/>
      <c r="AP54" s="180"/>
      <c r="AQ54" s="173"/>
      <c r="AR54" s="180"/>
      <c r="AS54" s="173"/>
      <c r="AT54" s="180"/>
      <c r="AU54" s="173"/>
      <c r="AV54" s="180"/>
      <c r="AW54" s="182">
        <v>2</v>
      </c>
      <c r="AX54" s="183">
        <v>0.76857546740000005</v>
      </c>
      <c r="AY54" s="173"/>
      <c r="AZ54" s="180"/>
      <c r="BA54" s="173"/>
      <c r="BB54" s="180"/>
      <c r="BC54" s="184"/>
      <c r="BD54" s="184"/>
      <c r="BE54" s="184"/>
      <c r="BF54" s="173"/>
      <c r="BG54" s="180"/>
      <c r="BH54" s="184"/>
      <c r="BI54" s="184"/>
      <c r="BJ54" s="184"/>
      <c r="BK54" s="181"/>
      <c r="BL54" s="172"/>
      <c r="BM54" s="172"/>
      <c r="BN54" s="172"/>
      <c r="BO54" s="172"/>
      <c r="BP54" s="172"/>
      <c r="BQ54" s="172"/>
      <c r="BR54" s="172">
        <v>1E-3</v>
      </c>
      <c r="BS54" s="172">
        <v>0.83599999999999997</v>
      </c>
      <c r="BT54" s="172"/>
      <c r="BU54" s="172"/>
      <c r="BV54" s="172">
        <v>2</v>
      </c>
      <c r="BW54" s="172">
        <v>1.8138586669999999</v>
      </c>
      <c r="BX54" s="172"/>
      <c r="BY54" s="172"/>
      <c r="BZ54" s="172">
        <v>1</v>
      </c>
      <c r="CA54" s="172">
        <v>1.2793416</v>
      </c>
      <c r="CB54" s="172">
        <v>5</v>
      </c>
      <c r="CC54" s="172">
        <v>8.6994510559999991</v>
      </c>
      <c r="CD54" s="172">
        <f t="shared" si="2"/>
        <v>110.94093696740001</v>
      </c>
      <c r="CE54" s="173">
        <f t="shared" si="3"/>
        <v>2.6498586669999997</v>
      </c>
      <c r="CF54" s="174">
        <f t="shared" si="4"/>
        <v>9.9787926559999995</v>
      </c>
      <c r="CG54" s="155">
        <f t="shared" si="0"/>
        <v>123.56958829040001</v>
      </c>
    </row>
    <row r="55" spans="1:85" ht="18.75" customHeight="1" x14ac:dyDescent="0.25">
      <c r="A55" s="156">
        <f t="shared" si="13"/>
        <v>46</v>
      </c>
      <c r="B55" s="175" t="s">
        <v>116</v>
      </c>
      <c r="C55" s="176" t="s">
        <v>69</v>
      </c>
      <c r="D55" s="176">
        <v>3</v>
      </c>
      <c r="E55" s="176">
        <v>8</v>
      </c>
      <c r="F55" s="176">
        <v>546</v>
      </c>
      <c r="G55" s="176">
        <v>1</v>
      </c>
      <c r="H55" s="158">
        <v>5.84</v>
      </c>
      <c r="I55" s="158">
        <v>6.21</v>
      </c>
      <c r="J55" s="158">
        <f t="shared" si="5"/>
        <v>19131.84</v>
      </c>
      <c r="K55" s="158">
        <f t="shared" si="6"/>
        <v>20343.96</v>
      </c>
      <c r="L55" s="177">
        <v>22.359960000000001</v>
      </c>
      <c r="M55" s="178">
        <f t="shared" si="15"/>
        <v>21.32022186</v>
      </c>
      <c r="N55" s="161">
        <f t="shared" si="1"/>
        <v>4.0952307692307688</v>
      </c>
      <c r="O55" s="162">
        <f t="shared" si="7"/>
        <v>39.4758</v>
      </c>
      <c r="P55" s="162">
        <f t="shared" si="8"/>
        <v>37.640175300000003</v>
      </c>
      <c r="Q55" s="163">
        <v>6.21</v>
      </c>
      <c r="R55" s="164"/>
      <c r="S55" s="164">
        <f t="shared" si="9"/>
        <v>40.687919999999998</v>
      </c>
      <c r="T55" s="164">
        <f t="shared" si="10"/>
        <v>38.795931719999999</v>
      </c>
      <c r="U55" s="164">
        <v>6.31</v>
      </c>
      <c r="V55" s="164"/>
      <c r="W55" s="164">
        <f t="shared" si="11"/>
        <v>41.343119999999992</v>
      </c>
      <c r="X55" s="164">
        <f t="shared" si="12"/>
        <v>39.420664919999993</v>
      </c>
      <c r="Y55" s="173"/>
      <c r="Z55" s="179"/>
      <c r="AA55" s="179"/>
      <c r="AB55" s="173"/>
      <c r="AC55" s="180"/>
      <c r="AD55" s="173">
        <v>9.845000000000001E-2</v>
      </c>
      <c r="AE55" s="180">
        <v>46.773229999999998</v>
      </c>
      <c r="AF55" s="173"/>
      <c r="AG55" s="181"/>
      <c r="AH55" s="180"/>
      <c r="AI55" s="173"/>
      <c r="AJ55" s="180"/>
      <c r="AK55" s="173"/>
      <c r="AL55" s="180"/>
      <c r="AM55" s="173">
        <v>1</v>
      </c>
      <c r="AN55" s="179">
        <v>2.239776</v>
      </c>
      <c r="AO55" s="179"/>
      <c r="AP55" s="180"/>
      <c r="AQ55" s="173"/>
      <c r="AR55" s="180"/>
      <c r="AS55" s="173"/>
      <c r="AT55" s="180"/>
      <c r="AU55" s="173"/>
      <c r="AV55" s="180"/>
      <c r="AW55" s="182"/>
      <c r="AX55" s="183"/>
      <c r="AY55" s="173"/>
      <c r="AZ55" s="180"/>
      <c r="BA55" s="173"/>
      <c r="BB55" s="180"/>
      <c r="BC55" s="184"/>
      <c r="BD55" s="184"/>
      <c r="BE55" s="184"/>
      <c r="BF55" s="173"/>
      <c r="BG55" s="180"/>
      <c r="BH55" s="184"/>
      <c r="BI55" s="184"/>
      <c r="BJ55" s="184"/>
      <c r="BK55" s="181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>
        <v>15</v>
      </c>
      <c r="BW55" s="172">
        <v>12.905622264</v>
      </c>
      <c r="BX55" s="172"/>
      <c r="BY55" s="172"/>
      <c r="BZ55" s="172"/>
      <c r="CA55" s="172"/>
      <c r="CB55" s="172">
        <v>1</v>
      </c>
      <c r="CC55" s="172">
        <v>1.9073232979999999</v>
      </c>
      <c r="CD55" s="172">
        <f t="shared" si="2"/>
        <v>49.013005999999997</v>
      </c>
      <c r="CE55" s="173">
        <f t="shared" si="3"/>
        <v>12.905622264</v>
      </c>
      <c r="CF55" s="174">
        <f t="shared" si="4"/>
        <v>1.9073232979999999</v>
      </c>
      <c r="CG55" s="155">
        <f t="shared" si="0"/>
        <v>63.825951562</v>
      </c>
    </row>
    <row r="56" spans="1:85" ht="18.75" customHeight="1" x14ac:dyDescent="0.25">
      <c r="A56" s="156">
        <f t="shared" si="13"/>
        <v>47</v>
      </c>
      <c r="B56" s="175" t="s">
        <v>117</v>
      </c>
      <c r="C56" s="176" t="s">
        <v>69</v>
      </c>
      <c r="D56" s="176">
        <v>2</v>
      </c>
      <c r="E56" s="176">
        <v>10</v>
      </c>
      <c r="F56" s="176">
        <v>886.5</v>
      </c>
      <c r="G56" s="176">
        <v>1</v>
      </c>
      <c r="H56" s="158">
        <v>5.84</v>
      </c>
      <c r="I56" s="158">
        <v>6.21</v>
      </c>
      <c r="J56" s="158">
        <f t="shared" si="5"/>
        <v>31062.959999999999</v>
      </c>
      <c r="K56" s="158">
        <f t="shared" si="6"/>
        <v>33030.99</v>
      </c>
      <c r="L56" s="177">
        <v>35.537059999999997</v>
      </c>
      <c r="M56" s="178">
        <f t="shared" si="15"/>
        <v>33.884586710000001</v>
      </c>
      <c r="N56" s="161">
        <f t="shared" si="1"/>
        <v>4.0086926113931183</v>
      </c>
      <c r="O56" s="162">
        <f t="shared" si="7"/>
        <v>64.093949999999992</v>
      </c>
      <c r="P56" s="162">
        <f t="shared" si="8"/>
        <v>61.113581324999991</v>
      </c>
      <c r="Q56" s="163">
        <v>6.21</v>
      </c>
      <c r="R56" s="164"/>
      <c r="S56" s="164">
        <f t="shared" si="9"/>
        <v>66.061979999999991</v>
      </c>
      <c r="T56" s="164">
        <f t="shared" si="10"/>
        <v>62.99009792999999</v>
      </c>
      <c r="U56" s="164">
        <v>6.31</v>
      </c>
      <c r="V56" s="164"/>
      <c r="W56" s="164">
        <f t="shared" si="11"/>
        <v>67.125779999999992</v>
      </c>
      <c r="X56" s="164">
        <f t="shared" si="12"/>
        <v>64.004431229999994</v>
      </c>
      <c r="Y56" s="173"/>
      <c r="Z56" s="179"/>
      <c r="AA56" s="179"/>
      <c r="AB56" s="173"/>
      <c r="AC56" s="180"/>
      <c r="AD56" s="173">
        <v>0.11210000000000001</v>
      </c>
      <c r="AE56" s="180">
        <v>57.222149999999999</v>
      </c>
      <c r="AF56" s="173"/>
      <c r="AG56" s="181"/>
      <c r="AH56" s="180"/>
      <c r="AI56" s="173"/>
      <c r="AJ56" s="180"/>
      <c r="AK56" s="173"/>
      <c r="AL56" s="180"/>
      <c r="AM56" s="173">
        <v>2</v>
      </c>
      <c r="AN56" s="179">
        <v>3.399041</v>
      </c>
      <c r="AO56" s="179"/>
      <c r="AP56" s="180"/>
      <c r="AQ56" s="173"/>
      <c r="AR56" s="180"/>
      <c r="AS56" s="173"/>
      <c r="AT56" s="180"/>
      <c r="AU56" s="173"/>
      <c r="AV56" s="180"/>
      <c r="AW56" s="182"/>
      <c r="AX56" s="183"/>
      <c r="AY56" s="173"/>
      <c r="AZ56" s="180"/>
      <c r="BA56" s="173"/>
      <c r="BB56" s="180"/>
      <c r="BC56" s="184"/>
      <c r="BD56" s="184"/>
      <c r="BE56" s="184"/>
      <c r="BF56" s="173"/>
      <c r="BG56" s="180"/>
      <c r="BH56" s="184"/>
      <c r="BI56" s="184"/>
      <c r="BJ56" s="184"/>
      <c r="BK56" s="181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>
        <v>17</v>
      </c>
      <c r="BW56" s="172">
        <v>15.806819991000001</v>
      </c>
      <c r="BX56" s="172"/>
      <c r="BY56" s="172"/>
      <c r="BZ56" s="172"/>
      <c r="CA56" s="172"/>
      <c r="CB56" s="172">
        <v>2</v>
      </c>
      <c r="CC56" s="172">
        <v>3.700057164</v>
      </c>
      <c r="CD56" s="172">
        <f t="shared" si="2"/>
        <v>60.621190999999996</v>
      </c>
      <c r="CE56" s="173">
        <f t="shared" si="3"/>
        <v>15.806819991000001</v>
      </c>
      <c r="CF56" s="174">
        <f t="shared" si="4"/>
        <v>3.700057164</v>
      </c>
      <c r="CG56" s="155">
        <f t="shared" si="0"/>
        <v>80.128068154999994</v>
      </c>
    </row>
    <row r="57" spans="1:85" ht="18.75" customHeight="1" x14ac:dyDescent="0.25">
      <c r="A57" s="156">
        <f t="shared" si="13"/>
        <v>48</v>
      </c>
      <c r="B57" s="175" t="s">
        <v>118</v>
      </c>
      <c r="C57" s="176">
        <v>1917</v>
      </c>
      <c r="D57" s="176">
        <v>4</v>
      </c>
      <c r="E57" s="176">
        <v>39</v>
      </c>
      <c r="F57" s="176">
        <v>2603.1</v>
      </c>
      <c r="G57" s="176">
        <v>3</v>
      </c>
      <c r="H57" s="158">
        <v>5.84</v>
      </c>
      <c r="I57" s="158">
        <v>6.21</v>
      </c>
      <c r="J57" s="158">
        <f t="shared" si="5"/>
        <v>91212.623999999996</v>
      </c>
      <c r="K57" s="158">
        <f t="shared" si="6"/>
        <v>96991.505999999994</v>
      </c>
      <c r="L57" s="177">
        <v>130.36223000000001</v>
      </c>
      <c r="M57" s="178">
        <f t="shared" si="15"/>
        <v>124.30038630500002</v>
      </c>
      <c r="N57" s="161">
        <f t="shared" si="1"/>
        <v>5.0079608927816839</v>
      </c>
      <c r="O57" s="162">
        <f t="shared" si="7"/>
        <v>188.20412999999999</v>
      </c>
      <c r="P57" s="162">
        <f t="shared" si="8"/>
        <v>179.452637955</v>
      </c>
      <c r="Q57" s="163">
        <v>6.21</v>
      </c>
      <c r="R57" s="164"/>
      <c r="S57" s="164">
        <f t="shared" si="9"/>
        <v>193.98301199999997</v>
      </c>
      <c r="T57" s="164">
        <f t="shared" si="10"/>
        <v>184.96280194199997</v>
      </c>
      <c r="U57" s="164">
        <v>6.31</v>
      </c>
      <c r="V57" s="164"/>
      <c r="W57" s="164">
        <f t="shared" si="11"/>
        <v>197.10673199999997</v>
      </c>
      <c r="X57" s="164">
        <f t="shared" si="12"/>
        <v>187.94126896199998</v>
      </c>
      <c r="Y57" s="173"/>
      <c r="Z57" s="179"/>
      <c r="AA57" s="179">
        <v>527.00372600000003</v>
      </c>
      <c r="AB57" s="173"/>
      <c r="AC57" s="180"/>
      <c r="AD57" s="173">
        <v>0.24074000000000001</v>
      </c>
      <c r="AE57" s="180">
        <v>182.97311000000002</v>
      </c>
      <c r="AF57" s="173"/>
      <c r="AG57" s="181"/>
      <c r="AH57" s="180"/>
      <c r="AI57" s="173"/>
      <c r="AJ57" s="180"/>
      <c r="AK57" s="173">
        <v>3.5999999999999999E-3</v>
      </c>
      <c r="AL57" s="180">
        <v>5.3606664000000004</v>
      </c>
      <c r="AM57" s="173">
        <v>4</v>
      </c>
      <c r="AN57" s="179">
        <v>4.63706</v>
      </c>
      <c r="AO57" s="179"/>
      <c r="AP57" s="180"/>
      <c r="AQ57" s="173"/>
      <c r="AR57" s="180"/>
      <c r="AS57" s="173"/>
      <c r="AT57" s="180"/>
      <c r="AU57" s="173"/>
      <c r="AV57" s="180"/>
      <c r="AW57" s="182">
        <v>2</v>
      </c>
      <c r="AX57" s="183">
        <v>2.5806210527999998</v>
      </c>
      <c r="AY57" s="173"/>
      <c r="AZ57" s="180"/>
      <c r="BA57" s="173"/>
      <c r="BB57" s="180"/>
      <c r="BC57" s="184"/>
      <c r="BD57" s="184"/>
      <c r="BE57" s="184"/>
      <c r="BF57" s="173">
        <v>1</v>
      </c>
      <c r="BG57" s="180">
        <v>7.9569999999999999</v>
      </c>
      <c r="BH57" s="184"/>
      <c r="BI57" s="184"/>
      <c r="BJ57" s="184"/>
      <c r="BK57" s="181">
        <v>19.06351857142857</v>
      </c>
      <c r="BL57" s="172"/>
      <c r="BM57" s="172"/>
      <c r="BN57" s="172"/>
      <c r="BO57" s="172"/>
      <c r="BP57" s="172">
        <v>1.0999999999999999E-2</v>
      </c>
      <c r="BQ57" s="172">
        <v>11.314940460000001</v>
      </c>
      <c r="BR57" s="172">
        <v>5.0000000000000001E-4</v>
      </c>
      <c r="BS57" s="172">
        <v>0.68400000000000005</v>
      </c>
      <c r="BT57" s="172"/>
      <c r="BU57" s="172"/>
      <c r="BV57" s="172">
        <v>16</v>
      </c>
      <c r="BW57" s="172">
        <v>18.363941242000003</v>
      </c>
      <c r="BX57" s="172">
        <v>5.4000000000000003E-3</v>
      </c>
      <c r="BY57" s="172">
        <v>1.3701338909999998</v>
      </c>
      <c r="BZ57" s="172">
        <v>11</v>
      </c>
      <c r="CA57" s="172">
        <v>13.840194536000002</v>
      </c>
      <c r="CB57" s="172">
        <v>10</v>
      </c>
      <c r="CC57" s="172">
        <v>20.528595611</v>
      </c>
      <c r="CD57" s="172">
        <f t="shared" si="2"/>
        <v>749.57570202422858</v>
      </c>
      <c r="CE57" s="173">
        <f t="shared" si="3"/>
        <v>30.362881702000003</v>
      </c>
      <c r="CF57" s="174">
        <f t="shared" si="4"/>
        <v>35.738924038</v>
      </c>
      <c r="CG57" s="155">
        <f t="shared" si="0"/>
        <v>815.67750776422861</v>
      </c>
    </row>
    <row r="58" spans="1:85" ht="18" customHeight="1" x14ac:dyDescent="0.25">
      <c r="A58" s="156">
        <f t="shared" si="13"/>
        <v>49</v>
      </c>
      <c r="B58" s="175" t="s">
        <v>119</v>
      </c>
      <c r="C58" s="176">
        <v>1917</v>
      </c>
      <c r="D58" s="176">
        <v>3</v>
      </c>
      <c r="E58" s="176">
        <v>16</v>
      </c>
      <c r="F58" s="176">
        <v>1265.0999999999999</v>
      </c>
      <c r="G58" s="176">
        <v>2</v>
      </c>
      <c r="H58" s="158">
        <v>5.84</v>
      </c>
      <c r="I58" s="158">
        <v>6.21</v>
      </c>
      <c r="J58" s="158">
        <f t="shared" si="5"/>
        <v>44329.103999999992</v>
      </c>
      <c r="K58" s="158">
        <f t="shared" si="6"/>
        <v>47137.625999999997</v>
      </c>
      <c r="L58" s="177">
        <v>50.945489999999999</v>
      </c>
      <c r="M58" s="178">
        <f t="shared" si="15"/>
        <v>48.576524714999998</v>
      </c>
      <c r="N58" s="161">
        <f t="shared" si="1"/>
        <v>4.0269931230732752</v>
      </c>
      <c r="O58" s="162">
        <f t="shared" si="7"/>
        <v>91.466729999999984</v>
      </c>
      <c r="P58" s="162">
        <f t="shared" si="8"/>
        <v>87.213527054999986</v>
      </c>
      <c r="Q58" s="163">
        <v>6.21</v>
      </c>
      <c r="R58" s="164"/>
      <c r="S58" s="164">
        <f t="shared" si="9"/>
        <v>94.275251999999995</v>
      </c>
      <c r="T58" s="164">
        <f t="shared" si="10"/>
        <v>89.891452782000002</v>
      </c>
      <c r="U58" s="164">
        <v>6.31</v>
      </c>
      <c r="V58" s="164"/>
      <c r="W58" s="164">
        <f t="shared" si="11"/>
        <v>95.793371999999991</v>
      </c>
      <c r="X58" s="164">
        <f t="shared" si="12"/>
        <v>91.338980201999988</v>
      </c>
      <c r="Y58" s="173">
        <v>6.0400000000000002E-2</v>
      </c>
      <c r="Z58" s="179">
        <v>8.3473249999999997</v>
      </c>
      <c r="AA58" s="179">
        <v>367.20358260850003</v>
      </c>
      <c r="AB58" s="173"/>
      <c r="AC58" s="180"/>
      <c r="AD58" s="173">
        <v>0.5333</v>
      </c>
      <c r="AE58" s="180">
        <v>388.87063239999998</v>
      </c>
      <c r="AF58" s="173"/>
      <c r="AG58" s="181"/>
      <c r="AH58" s="180"/>
      <c r="AI58" s="173"/>
      <c r="AJ58" s="180"/>
      <c r="AK58" s="173">
        <v>7.0000000000000001E-3</v>
      </c>
      <c r="AL58" s="180">
        <v>1.8639320000000001</v>
      </c>
      <c r="AM58" s="173"/>
      <c r="AN58" s="179"/>
      <c r="AO58" s="179"/>
      <c r="AP58" s="180"/>
      <c r="AQ58" s="173"/>
      <c r="AR58" s="180"/>
      <c r="AS58" s="173"/>
      <c r="AT58" s="180"/>
      <c r="AU58" s="173"/>
      <c r="AV58" s="180"/>
      <c r="AW58" s="182"/>
      <c r="AX58" s="183"/>
      <c r="AY58" s="173">
        <v>8.9999999999999993E-3</v>
      </c>
      <c r="AZ58" s="180">
        <v>27.373000000000001</v>
      </c>
      <c r="BA58" s="173"/>
      <c r="BB58" s="180"/>
      <c r="BC58" s="184"/>
      <c r="BD58" s="184">
        <v>1</v>
      </c>
      <c r="BE58" s="184">
        <v>20.2546</v>
      </c>
      <c r="BF58" s="173"/>
      <c r="BG58" s="180"/>
      <c r="BH58" s="184"/>
      <c r="BI58" s="184"/>
      <c r="BJ58" s="184"/>
      <c r="BK58" s="181">
        <v>19.794415221000001</v>
      </c>
      <c r="BL58" s="172"/>
      <c r="BM58" s="172"/>
      <c r="BN58" s="172">
        <v>0.01</v>
      </c>
      <c r="BO58" s="172">
        <v>11.238644561499999</v>
      </c>
      <c r="BP58" s="172"/>
      <c r="BQ58" s="172"/>
      <c r="BR58" s="172"/>
      <c r="BS58" s="172"/>
      <c r="BT58" s="172"/>
      <c r="BU58" s="172"/>
      <c r="BV58" s="172">
        <v>12</v>
      </c>
      <c r="BW58" s="172">
        <v>12.700782888999999</v>
      </c>
      <c r="BX58" s="172">
        <v>0.01</v>
      </c>
      <c r="BY58" s="172">
        <v>4.2335700000000003</v>
      </c>
      <c r="BZ58" s="172">
        <v>5</v>
      </c>
      <c r="CA58" s="172">
        <v>6.3659815000000002</v>
      </c>
      <c r="CB58" s="172">
        <v>2</v>
      </c>
      <c r="CC58" s="172">
        <v>6.434312791</v>
      </c>
      <c r="CD58" s="172">
        <f t="shared" si="2"/>
        <v>833.70748722949998</v>
      </c>
      <c r="CE58" s="173">
        <f t="shared" si="3"/>
        <v>23.939427450499998</v>
      </c>
      <c r="CF58" s="174">
        <f t="shared" si="4"/>
        <v>17.033864291</v>
      </c>
      <c r="CG58" s="155">
        <f t="shared" si="0"/>
        <v>874.680778971</v>
      </c>
    </row>
    <row r="59" spans="1:85" ht="18" customHeight="1" x14ac:dyDescent="0.25">
      <c r="A59" s="156">
        <f t="shared" si="13"/>
        <v>50</v>
      </c>
      <c r="B59" s="175" t="s">
        <v>120</v>
      </c>
      <c r="C59" s="176">
        <v>1939</v>
      </c>
      <c r="D59" s="176">
        <v>3</v>
      </c>
      <c r="E59" s="176">
        <v>18</v>
      </c>
      <c r="F59" s="176">
        <v>1787.2</v>
      </c>
      <c r="G59" s="176">
        <v>3</v>
      </c>
      <c r="H59" s="158">
        <v>5.84</v>
      </c>
      <c r="I59" s="158">
        <v>6.21</v>
      </c>
      <c r="J59" s="158">
        <f t="shared" si="5"/>
        <v>62623.487999999998</v>
      </c>
      <c r="K59" s="158">
        <f t="shared" si="6"/>
        <v>66591.072</v>
      </c>
      <c r="L59" s="177">
        <v>79.792969999999997</v>
      </c>
      <c r="M59" s="178">
        <f t="shared" si="15"/>
        <v>76.082596894999995</v>
      </c>
      <c r="N59" s="161">
        <f t="shared" si="1"/>
        <v>4.4646916965085044</v>
      </c>
      <c r="O59" s="162">
        <f t="shared" si="7"/>
        <v>129.21456000000001</v>
      </c>
      <c r="P59" s="162">
        <f t="shared" si="8"/>
        <v>123.20608296</v>
      </c>
      <c r="Q59" s="163">
        <v>6.21</v>
      </c>
      <c r="R59" s="164"/>
      <c r="S59" s="164">
        <f t="shared" si="9"/>
        <v>133.18214399999999</v>
      </c>
      <c r="T59" s="164">
        <f t="shared" si="10"/>
        <v>126.989174304</v>
      </c>
      <c r="U59" s="164">
        <v>6.31</v>
      </c>
      <c r="V59" s="164"/>
      <c r="W59" s="164">
        <f t="shared" si="11"/>
        <v>135.32678399999998</v>
      </c>
      <c r="X59" s="164">
        <f t="shared" si="12"/>
        <v>129.03408854399999</v>
      </c>
      <c r="Y59" s="173">
        <v>1.7999999999999999E-2</v>
      </c>
      <c r="Z59" s="179">
        <v>44.611339999999998</v>
      </c>
      <c r="AA59" s="179">
        <v>1289.2944206084999</v>
      </c>
      <c r="AB59" s="173"/>
      <c r="AC59" s="180"/>
      <c r="AD59" s="173">
        <v>1.1724999999999999</v>
      </c>
      <c r="AE59" s="180">
        <v>515.63003918409993</v>
      </c>
      <c r="AF59" s="173"/>
      <c r="AG59" s="181"/>
      <c r="AH59" s="180"/>
      <c r="AI59" s="173"/>
      <c r="AJ59" s="180"/>
      <c r="AK59" s="173"/>
      <c r="AL59" s="180"/>
      <c r="AM59" s="173">
        <v>5</v>
      </c>
      <c r="AN59" s="179">
        <v>4.2386140000000001</v>
      </c>
      <c r="AO59" s="179"/>
      <c r="AP59" s="180"/>
      <c r="AQ59" s="173"/>
      <c r="AR59" s="180"/>
      <c r="AS59" s="173">
        <v>3</v>
      </c>
      <c r="AT59" s="180">
        <v>2.5836639999999997</v>
      </c>
      <c r="AU59" s="173"/>
      <c r="AV59" s="180"/>
      <c r="AW59" s="182">
        <v>6</v>
      </c>
      <c r="AX59" s="183">
        <v>4.0728038959399999</v>
      </c>
      <c r="AY59" s="173">
        <v>1.06E-2</v>
      </c>
      <c r="AZ59" s="180">
        <v>17.279900000000001</v>
      </c>
      <c r="BA59" s="173"/>
      <c r="BB59" s="180"/>
      <c r="BC59" s="184"/>
      <c r="BD59" s="184"/>
      <c r="BE59" s="184"/>
      <c r="BF59" s="173">
        <v>1</v>
      </c>
      <c r="BG59" s="180">
        <v>24.651789999999998</v>
      </c>
      <c r="BH59" s="184"/>
      <c r="BI59" s="184"/>
      <c r="BJ59" s="184"/>
      <c r="BK59" s="181">
        <v>15.376378000000001</v>
      </c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>
        <v>13</v>
      </c>
      <c r="BW59" s="172">
        <v>14.341991280999997</v>
      </c>
      <c r="BX59" s="172"/>
      <c r="BY59" s="172"/>
      <c r="BZ59" s="172">
        <v>1</v>
      </c>
      <c r="CA59" s="172">
        <v>1.28070798222</v>
      </c>
      <c r="CB59" s="172">
        <v>3</v>
      </c>
      <c r="CC59" s="172">
        <v>5.4938595180000007</v>
      </c>
      <c r="CD59" s="172">
        <f t="shared" si="2"/>
        <v>1917.7389496885398</v>
      </c>
      <c r="CE59" s="173">
        <f t="shared" si="3"/>
        <v>14.341991280999997</v>
      </c>
      <c r="CF59" s="174">
        <f t="shared" si="4"/>
        <v>6.7745675002200008</v>
      </c>
      <c r="CG59" s="155">
        <f t="shared" si="0"/>
        <v>1938.8555084697598</v>
      </c>
    </row>
    <row r="60" spans="1:85" ht="18.75" customHeight="1" x14ac:dyDescent="0.25">
      <c r="A60" s="156">
        <f t="shared" si="13"/>
        <v>51</v>
      </c>
      <c r="B60" s="175" t="s">
        <v>121</v>
      </c>
      <c r="C60" s="176" t="s">
        <v>69</v>
      </c>
      <c r="D60" s="176">
        <v>2</v>
      </c>
      <c r="E60" s="176">
        <v>2</v>
      </c>
      <c r="F60" s="176">
        <v>277.3</v>
      </c>
      <c r="G60" s="176">
        <v>1</v>
      </c>
      <c r="H60" s="158">
        <v>5.84</v>
      </c>
      <c r="I60" s="158">
        <v>6.21</v>
      </c>
      <c r="J60" s="158">
        <f t="shared" si="5"/>
        <v>9716.5920000000006</v>
      </c>
      <c r="K60" s="158">
        <f t="shared" si="6"/>
        <v>10332.198</v>
      </c>
      <c r="L60" s="177">
        <v>8.6685119999999998</v>
      </c>
      <c r="M60" s="178">
        <v>8.2654261919999996</v>
      </c>
      <c r="N60" s="161">
        <f t="shared" si="1"/>
        <v>3.1260411107104216</v>
      </c>
      <c r="O60" s="162">
        <f t="shared" si="7"/>
        <v>20.04879</v>
      </c>
      <c r="P60" s="162">
        <f t="shared" si="8"/>
        <v>19.116521264999999</v>
      </c>
      <c r="Q60" s="163">
        <v>6.21</v>
      </c>
      <c r="R60" s="164"/>
      <c r="S60" s="164">
        <f t="shared" si="9"/>
        <v>20.664396</v>
      </c>
      <c r="T60" s="164">
        <f t="shared" si="10"/>
        <v>19.703501586000002</v>
      </c>
      <c r="U60" s="164">
        <v>6.31</v>
      </c>
      <c r="V60" s="164"/>
      <c r="W60" s="164">
        <f t="shared" si="11"/>
        <v>20.997156</v>
      </c>
      <c r="X60" s="164">
        <f t="shared" si="12"/>
        <v>20.020788246000002</v>
      </c>
      <c r="Y60" s="173"/>
      <c r="Z60" s="179"/>
      <c r="AA60" s="179">
        <v>68.497810000000001</v>
      </c>
      <c r="AB60" s="173"/>
      <c r="AC60" s="180"/>
      <c r="AD60" s="173">
        <v>3.3600000000000005E-2</v>
      </c>
      <c r="AE60" s="180">
        <v>54.898020000000002</v>
      </c>
      <c r="AF60" s="173"/>
      <c r="AG60" s="181"/>
      <c r="AH60" s="180"/>
      <c r="AI60" s="173"/>
      <c r="AJ60" s="180"/>
      <c r="AK60" s="173"/>
      <c r="AL60" s="180"/>
      <c r="AM60" s="173">
        <v>1</v>
      </c>
      <c r="AN60" s="179">
        <v>2.239776</v>
      </c>
      <c r="AO60" s="179"/>
      <c r="AP60" s="180"/>
      <c r="AQ60" s="173"/>
      <c r="AR60" s="180"/>
      <c r="AS60" s="173"/>
      <c r="AT60" s="180"/>
      <c r="AU60" s="173"/>
      <c r="AV60" s="180"/>
      <c r="AW60" s="182"/>
      <c r="AX60" s="183"/>
      <c r="AY60" s="173">
        <v>4.0000000000000001E-3</v>
      </c>
      <c r="AZ60" s="180">
        <v>14.195830000000001</v>
      </c>
      <c r="BA60" s="173"/>
      <c r="BB60" s="180"/>
      <c r="BC60" s="184"/>
      <c r="BD60" s="184"/>
      <c r="BE60" s="184"/>
      <c r="BF60" s="173"/>
      <c r="BG60" s="180"/>
      <c r="BH60" s="184"/>
      <c r="BI60" s="184"/>
      <c r="BJ60" s="184"/>
      <c r="BK60" s="181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>
        <v>1</v>
      </c>
      <c r="BW60" s="172">
        <v>1.6366499999999999</v>
      </c>
      <c r="BX60" s="172"/>
      <c r="BY60" s="172"/>
      <c r="BZ60" s="172"/>
      <c r="CA60" s="172"/>
      <c r="CB60" s="172"/>
      <c r="CC60" s="172"/>
      <c r="CD60" s="172">
        <f t="shared" si="2"/>
        <v>139.831436</v>
      </c>
      <c r="CE60" s="173">
        <f t="shared" si="3"/>
        <v>1.6366499999999999</v>
      </c>
      <c r="CF60" s="174">
        <f t="shared" si="4"/>
        <v>0</v>
      </c>
      <c r="CG60" s="155">
        <f t="shared" si="0"/>
        <v>141.468086</v>
      </c>
    </row>
    <row r="61" spans="1:85" ht="18.75" customHeight="1" x14ac:dyDescent="0.25">
      <c r="A61" s="156">
        <f t="shared" si="13"/>
        <v>52</v>
      </c>
      <c r="B61" s="175" t="s">
        <v>122</v>
      </c>
      <c r="C61" s="176">
        <v>1917</v>
      </c>
      <c r="D61" s="176">
        <v>3</v>
      </c>
      <c r="E61" s="176">
        <v>24</v>
      </c>
      <c r="F61" s="176">
        <v>2161.1</v>
      </c>
      <c r="G61" s="176">
        <v>3</v>
      </c>
      <c r="H61" s="158">
        <v>5.84</v>
      </c>
      <c r="I61" s="158">
        <v>6.21</v>
      </c>
      <c r="J61" s="158">
        <f t="shared" si="5"/>
        <v>75724.943999999989</v>
      </c>
      <c r="K61" s="158">
        <f t="shared" si="6"/>
        <v>80522.585999999996</v>
      </c>
      <c r="L61" s="177">
        <v>76.271600000000007</v>
      </c>
      <c r="M61" s="178">
        <f>L61*$M$2</f>
        <v>72.724970600000006</v>
      </c>
      <c r="N61" s="161">
        <f t="shared" si="1"/>
        <v>3.5292952662995702</v>
      </c>
      <c r="O61" s="162">
        <f t="shared" si="7"/>
        <v>156.24752999999998</v>
      </c>
      <c r="P61" s="162">
        <f t="shared" si="8"/>
        <v>148.98201985499998</v>
      </c>
      <c r="Q61" s="163">
        <v>6.21</v>
      </c>
      <c r="R61" s="164"/>
      <c r="S61" s="164">
        <f t="shared" si="9"/>
        <v>161.04517199999998</v>
      </c>
      <c r="T61" s="164">
        <f t="shared" si="10"/>
        <v>153.55657150199997</v>
      </c>
      <c r="U61" s="164">
        <v>6.31</v>
      </c>
      <c r="V61" s="164"/>
      <c r="W61" s="164">
        <f t="shared" si="11"/>
        <v>163.63849199999999</v>
      </c>
      <c r="X61" s="164">
        <f t="shared" si="12"/>
        <v>156.02930212199999</v>
      </c>
      <c r="Y61" s="173"/>
      <c r="Z61" s="179"/>
      <c r="AA61" s="179">
        <v>860.64166999999986</v>
      </c>
      <c r="AB61" s="173"/>
      <c r="AC61" s="180"/>
      <c r="AD61" s="173">
        <v>0.57089999999999996</v>
      </c>
      <c r="AE61" s="180">
        <v>397.01089017559997</v>
      </c>
      <c r="AF61" s="173"/>
      <c r="AG61" s="181"/>
      <c r="AH61" s="180"/>
      <c r="AI61" s="173"/>
      <c r="AJ61" s="180"/>
      <c r="AK61" s="173"/>
      <c r="AL61" s="180"/>
      <c r="AM61" s="173">
        <v>3</v>
      </c>
      <c r="AN61" s="179">
        <v>5.6388169999999995</v>
      </c>
      <c r="AO61" s="179"/>
      <c r="AP61" s="180"/>
      <c r="AQ61" s="173"/>
      <c r="AR61" s="180"/>
      <c r="AS61" s="173">
        <v>1</v>
      </c>
      <c r="AT61" s="180">
        <v>2.164355</v>
      </c>
      <c r="AU61" s="173"/>
      <c r="AV61" s="180"/>
      <c r="AW61" s="182">
        <v>6</v>
      </c>
      <c r="AX61" s="183">
        <v>4.9924352906999996</v>
      </c>
      <c r="AY61" s="173"/>
      <c r="AZ61" s="180"/>
      <c r="BA61" s="173"/>
      <c r="BB61" s="180"/>
      <c r="BC61" s="184"/>
      <c r="BD61" s="184"/>
      <c r="BE61" s="184"/>
      <c r="BF61" s="173"/>
      <c r="BG61" s="180"/>
      <c r="BH61" s="184"/>
      <c r="BI61" s="184"/>
      <c r="BJ61" s="184"/>
      <c r="BK61" s="181">
        <v>14.964239999999998</v>
      </c>
      <c r="BL61" s="172"/>
      <c r="BM61" s="172"/>
      <c r="BN61" s="172"/>
      <c r="BO61" s="172"/>
      <c r="BP61" s="172">
        <v>4.6000000000000006E-2</v>
      </c>
      <c r="BQ61" s="172">
        <v>82.762761000000012</v>
      </c>
      <c r="BR61" s="172">
        <v>2E-3</v>
      </c>
      <c r="BS61" s="172">
        <v>1.9584999999999999</v>
      </c>
      <c r="BT61" s="172"/>
      <c r="BU61" s="172"/>
      <c r="BV61" s="172">
        <v>27</v>
      </c>
      <c r="BW61" s="172">
        <v>26.874351650000001</v>
      </c>
      <c r="BX61" s="172">
        <v>0.18</v>
      </c>
      <c r="BY61" s="172">
        <v>39.827151719999996</v>
      </c>
      <c r="BZ61" s="172">
        <v>34</v>
      </c>
      <c r="CA61" s="172">
        <v>44.934840538200007</v>
      </c>
      <c r="CB61" s="172">
        <v>1</v>
      </c>
      <c r="CC61" s="172">
        <v>1.9073232979999999</v>
      </c>
      <c r="CD61" s="172">
        <f t="shared" si="2"/>
        <v>1285.4124074662998</v>
      </c>
      <c r="CE61" s="173">
        <f t="shared" si="3"/>
        <v>111.59561265000002</v>
      </c>
      <c r="CF61" s="174">
        <f t="shared" si="4"/>
        <v>86.66931555619999</v>
      </c>
      <c r="CG61" s="155">
        <f t="shared" si="0"/>
        <v>1483.6773356724998</v>
      </c>
    </row>
    <row r="62" spans="1:85" ht="18.75" customHeight="1" x14ac:dyDescent="0.25">
      <c r="A62" s="156">
        <f t="shared" si="13"/>
        <v>53</v>
      </c>
      <c r="B62" s="175" t="s">
        <v>123</v>
      </c>
      <c r="C62" s="176" t="s">
        <v>69</v>
      </c>
      <c r="D62" s="176">
        <v>4</v>
      </c>
      <c r="E62" s="176">
        <v>32</v>
      </c>
      <c r="F62" s="176">
        <v>2592.1</v>
      </c>
      <c r="G62" s="176">
        <v>3</v>
      </c>
      <c r="H62" s="158">
        <v>5.84</v>
      </c>
      <c r="I62" s="158">
        <v>6.21</v>
      </c>
      <c r="J62" s="158">
        <f t="shared" si="5"/>
        <v>90827.183999999994</v>
      </c>
      <c r="K62" s="158">
        <f t="shared" si="6"/>
        <v>96581.645999999993</v>
      </c>
      <c r="L62" s="177">
        <v>107.81628000000001</v>
      </c>
      <c r="M62" s="178">
        <f>L62*$M$2</f>
        <v>102.80282298</v>
      </c>
      <c r="N62" s="161">
        <f t="shared" si="1"/>
        <v>4.1594182323212845</v>
      </c>
      <c r="O62" s="162">
        <f t="shared" si="7"/>
        <v>187.40882999999999</v>
      </c>
      <c r="P62" s="162">
        <f t="shared" si="8"/>
        <v>178.69431940499999</v>
      </c>
      <c r="Q62" s="163">
        <v>6.21</v>
      </c>
      <c r="R62" s="164"/>
      <c r="S62" s="164">
        <f t="shared" si="9"/>
        <v>193.16329199999998</v>
      </c>
      <c r="T62" s="164">
        <f t="shared" si="10"/>
        <v>184.18119892199999</v>
      </c>
      <c r="U62" s="164">
        <v>6.31</v>
      </c>
      <c r="V62" s="164"/>
      <c r="W62" s="164">
        <f t="shared" si="11"/>
        <v>196.27381199999996</v>
      </c>
      <c r="X62" s="164">
        <f t="shared" si="12"/>
        <v>187.14707974199996</v>
      </c>
      <c r="Y62" s="173"/>
      <c r="Z62" s="179"/>
      <c r="AA62" s="179">
        <v>547.13323000000003</v>
      </c>
      <c r="AB62" s="173"/>
      <c r="AC62" s="180"/>
      <c r="AD62" s="173">
        <v>0.26480000000000004</v>
      </c>
      <c r="AE62" s="180">
        <v>190.4403155752</v>
      </c>
      <c r="AF62" s="173"/>
      <c r="AG62" s="181"/>
      <c r="AH62" s="180"/>
      <c r="AI62" s="173">
        <v>5.0000000000000001E-4</v>
      </c>
      <c r="AJ62" s="180">
        <v>0.65195399999999992</v>
      </c>
      <c r="AK62" s="173"/>
      <c r="AL62" s="180"/>
      <c r="AM62" s="173">
        <v>1</v>
      </c>
      <c r="AN62" s="179">
        <v>1.159265</v>
      </c>
      <c r="AO62" s="179"/>
      <c r="AP62" s="180"/>
      <c r="AQ62" s="173"/>
      <c r="AR62" s="180"/>
      <c r="AS62" s="173">
        <v>1</v>
      </c>
      <c r="AT62" s="180">
        <v>0.80659666666666663</v>
      </c>
      <c r="AU62" s="173"/>
      <c r="AV62" s="180"/>
      <c r="AW62" s="182">
        <v>2</v>
      </c>
      <c r="AX62" s="183">
        <v>0.65515999999999996</v>
      </c>
      <c r="AY62" s="173"/>
      <c r="AZ62" s="180"/>
      <c r="BA62" s="173"/>
      <c r="BB62" s="180"/>
      <c r="BC62" s="184"/>
      <c r="BD62" s="184"/>
      <c r="BE62" s="184"/>
      <c r="BF62" s="173"/>
      <c r="BG62" s="180"/>
      <c r="BH62" s="184"/>
      <c r="BI62" s="184">
        <v>1E-3</v>
      </c>
      <c r="BJ62" s="184">
        <v>2.0299100000000001</v>
      </c>
      <c r="BK62" s="181">
        <v>27.307406453999995</v>
      </c>
      <c r="BL62" s="172"/>
      <c r="BM62" s="172"/>
      <c r="BN62" s="172"/>
      <c r="BO62" s="172"/>
      <c r="BP62" s="172">
        <v>0.02</v>
      </c>
      <c r="BQ62" s="172">
        <v>17.021700000000003</v>
      </c>
      <c r="BR62" s="172">
        <v>6.4999999999999997E-3</v>
      </c>
      <c r="BS62" s="172">
        <v>9.9719999999999995</v>
      </c>
      <c r="BT62" s="172"/>
      <c r="BU62" s="172"/>
      <c r="BV62" s="172">
        <v>5</v>
      </c>
      <c r="BW62" s="172">
        <v>6.3068606572000006</v>
      </c>
      <c r="BX62" s="172"/>
      <c r="BY62" s="172"/>
      <c r="BZ62" s="172"/>
      <c r="CA62" s="172"/>
      <c r="CB62" s="172"/>
      <c r="CC62" s="172"/>
      <c r="CD62" s="172">
        <f t="shared" si="2"/>
        <v>770.18383769586671</v>
      </c>
      <c r="CE62" s="173">
        <f t="shared" si="3"/>
        <v>33.300560657200002</v>
      </c>
      <c r="CF62" s="174">
        <f t="shared" si="4"/>
        <v>0</v>
      </c>
      <c r="CG62" s="155">
        <f t="shared" si="0"/>
        <v>803.48439835306669</v>
      </c>
    </row>
    <row r="63" spans="1:85" ht="18.75" customHeight="1" x14ac:dyDescent="0.25">
      <c r="A63" s="156">
        <f t="shared" si="13"/>
        <v>54</v>
      </c>
      <c r="B63" s="175" t="s">
        <v>124</v>
      </c>
      <c r="C63" s="176">
        <v>2013</v>
      </c>
      <c r="D63" s="176"/>
      <c r="E63" s="176">
        <v>24</v>
      </c>
      <c r="F63" s="176">
        <v>1324.6</v>
      </c>
      <c r="G63" s="176">
        <v>2</v>
      </c>
      <c r="H63" s="158">
        <v>5.84</v>
      </c>
      <c r="I63" s="158">
        <v>6.21</v>
      </c>
      <c r="J63" s="158">
        <f t="shared" si="5"/>
        <v>46413.983999999997</v>
      </c>
      <c r="K63" s="158">
        <f t="shared" si="6"/>
        <v>49354.595999999998</v>
      </c>
      <c r="L63" s="177"/>
      <c r="M63" s="178"/>
      <c r="N63" s="161">
        <f t="shared" si="1"/>
        <v>0</v>
      </c>
      <c r="O63" s="162">
        <f t="shared" si="7"/>
        <v>95.768579999999986</v>
      </c>
      <c r="P63" s="162">
        <f t="shared" si="8"/>
        <v>91.315341029999985</v>
      </c>
      <c r="Q63" s="163">
        <v>6.21</v>
      </c>
      <c r="R63" s="164"/>
      <c r="S63" s="164">
        <f t="shared" si="9"/>
        <v>98.709192000000002</v>
      </c>
      <c r="T63" s="164">
        <f t="shared" si="10"/>
        <v>94.119214572000004</v>
      </c>
      <c r="U63" s="164">
        <v>6.31</v>
      </c>
      <c r="V63" s="164"/>
      <c r="W63" s="164">
        <f t="shared" si="11"/>
        <v>100.29871199999998</v>
      </c>
      <c r="X63" s="164">
        <f t="shared" si="12"/>
        <v>95.634821891999977</v>
      </c>
      <c r="Y63" s="173"/>
      <c r="Z63" s="179"/>
      <c r="AA63" s="179"/>
      <c r="AB63" s="173"/>
      <c r="AC63" s="180"/>
      <c r="AD63" s="173"/>
      <c r="AE63" s="180"/>
      <c r="AF63" s="173"/>
      <c r="AG63" s="181"/>
      <c r="AH63" s="180"/>
      <c r="AI63" s="173"/>
      <c r="AJ63" s="180"/>
      <c r="AK63" s="173"/>
      <c r="AL63" s="180"/>
      <c r="AM63" s="173"/>
      <c r="AN63" s="179"/>
      <c r="AO63" s="179"/>
      <c r="AP63" s="180"/>
      <c r="AQ63" s="173"/>
      <c r="AR63" s="180"/>
      <c r="AS63" s="173"/>
      <c r="AT63" s="180"/>
      <c r="AU63" s="173"/>
      <c r="AV63" s="180"/>
      <c r="AW63" s="182"/>
      <c r="AX63" s="183"/>
      <c r="AY63" s="173"/>
      <c r="AZ63" s="180"/>
      <c r="BA63" s="173"/>
      <c r="BB63" s="180"/>
      <c r="BC63" s="184"/>
      <c r="BD63" s="184"/>
      <c r="BE63" s="184"/>
      <c r="BF63" s="173">
        <v>1</v>
      </c>
      <c r="BG63" s="180">
        <v>2.5979999999999999</v>
      </c>
      <c r="BH63" s="184"/>
      <c r="BI63" s="184"/>
      <c r="BJ63" s="184"/>
      <c r="BK63" s="181">
        <v>0.24911460000000002</v>
      </c>
      <c r="BL63" s="172">
        <v>9.0000000000000011E-3</v>
      </c>
      <c r="BM63" s="172">
        <v>10.898488</v>
      </c>
      <c r="BN63" s="172"/>
      <c r="BO63" s="172"/>
      <c r="BP63" s="172"/>
      <c r="BQ63" s="172"/>
      <c r="BR63" s="172"/>
      <c r="BS63" s="172"/>
      <c r="BT63" s="172"/>
      <c r="BU63" s="172"/>
      <c r="BV63" s="172">
        <v>3</v>
      </c>
      <c r="BW63" s="172">
        <v>4.185191412</v>
      </c>
      <c r="BX63" s="172"/>
      <c r="BY63" s="172"/>
      <c r="BZ63" s="172"/>
      <c r="CA63" s="172"/>
      <c r="CB63" s="172"/>
      <c r="CC63" s="172"/>
      <c r="CD63" s="172">
        <f t="shared" si="2"/>
        <v>2.8471145999999998</v>
      </c>
      <c r="CE63" s="173">
        <f t="shared" si="3"/>
        <v>15.083679412</v>
      </c>
      <c r="CF63" s="174">
        <f t="shared" si="4"/>
        <v>0</v>
      </c>
      <c r="CG63" s="155">
        <f t="shared" si="0"/>
        <v>17.930794012</v>
      </c>
    </row>
    <row r="64" spans="1:85" ht="18.75" customHeight="1" x14ac:dyDescent="0.25">
      <c r="A64" s="156">
        <f t="shared" si="13"/>
        <v>55</v>
      </c>
      <c r="B64" s="175" t="s">
        <v>125</v>
      </c>
      <c r="C64" s="176">
        <v>1959</v>
      </c>
      <c r="D64" s="176">
        <v>2</v>
      </c>
      <c r="E64" s="176">
        <v>8</v>
      </c>
      <c r="F64" s="176">
        <v>290.2</v>
      </c>
      <c r="G64" s="176">
        <v>1</v>
      </c>
      <c r="H64" s="158">
        <v>5.84</v>
      </c>
      <c r="I64" s="158">
        <v>6.21</v>
      </c>
      <c r="J64" s="158">
        <f t="shared" si="5"/>
        <v>10168.607999999998</v>
      </c>
      <c r="K64" s="158">
        <f t="shared" si="6"/>
        <v>10812.851999999999</v>
      </c>
      <c r="L64" s="177">
        <v>17.690519999999999</v>
      </c>
      <c r="M64" s="178">
        <f>L64*$M$2</f>
        <v>16.867910819999999</v>
      </c>
      <c r="N64" s="161">
        <f t="shared" si="1"/>
        <v>6.0959751895244656</v>
      </c>
      <c r="O64" s="162">
        <f t="shared" si="7"/>
        <v>20.981459999999998</v>
      </c>
      <c r="P64" s="162">
        <f t="shared" si="8"/>
        <v>20.00582211</v>
      </c>
      <c r="Q64" s="163">
        <v>6.21</v>
      </c>
      <c r="R64" s="164"/>
      <c r="S64" s="164">
        <f t="shared" si="9"/>
        <v>21.625703999999999</v>
      </c>
      <c r="T64" s="164">
        <f t="shared" si="10"/>
        <v>20.620108763999998</v>
      </c>
      <c r="U64" s="164">
        <v>6.31</v>
      </c>
      <c r="V64" s="164"/>
      <c r="W64" s="164">
        <f t="shared" si="11"/>
        <v>21.973943999999996</v>
      </c>
      <c r="X64" s="164">
        <f t="shared" si="12"/>
        <v>20.952155603999998</v>
      </c>
      <c r="Y64" s="173"/>
      <c r="Z64" s="179"/>
      <c r="AA64" s="179"/>
      <c r="AB64" s="173"/>
      <c r="AC64" s="180"/>
      <c r="AD64" s="173"/>
      <c r="AE64" s="180"/>
      <c r="AF64" s="173"/>
      <c r="AG64" s="181"/>
      <c r="AH64" s="180"/>
      <c r="AI64" s="173"/>
      <c r="AJ64" s="180"/>
      <c r="AK64" s="173"/>
      <c r="AL64" s="180"/>
      <c r="AM64" s="173"/>
      <c r="AN64" s="179"/>
      <c r="AO64" s="179"/>
      <c r="AP64" s="180"/>
      <c r="AQ64" s="173"/>
      <c r="AR64" s="180"/>
      <c r="AS64" s="173">
        <v>2</v>
      </c>
      <c r="AT64" s="180">
        <v>4.3313125367863456</v>
      </c>
      <c r="AU64" s="173"/>
      <c r="AV64" s="180"/>
      <c r="AW64" s="182">
        <v>1</v>
      </c>
      <c r="AX64" s="183">
        <v>0.45754266700000001</v>
      </c>
      <c r="AY64" s="173"/>
      <c r="AZ64" s="180"/>
      <c r="BA64" s="173"/>
      <c r="BB64" s="180"/>
      <c r="BC64" s="184"/>
      <c r="BD64" s="184"/>
      <c r="BE64" s="184"/>
      <c r="BF64" s="173"/>
      <c r="BG64" s="180"/>
      <c r="BH64" s="184"/>
      <c r="BI64" s="184"/>
      <c r="BJ64" s="184"/>
      <c r="BK64" s="181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>
        <v>1</v>
      </c>
      <c r="BW64" s="172">
        <v>1.2749737189999999</v>
      </c>
      <c r="BX64" s="172"/>
      <c r="BY64" s="172"/>
      <c r="BZ64" s="172"/>
      <c r="CA64" s="172"/>
      <c r="CB64" s="172">
        <v>4</v>
      </c>
      <c r="CC64" s="172">
        <v>8.8949520700000004</v>
      </c>
      <c r="CD64" s="172">
        <f t="shared" si="2"/>
        <v>4.7888552037863459</v>
      </c>
      <c r="CE64" s="173">
        <f t="shared" si="3"/>
        <v>1.2749737189999999</v>
      </c>
      <c r="CF64" s="174">
        <f t="shared" si="4"/>
        <v>8.8949520700000004</v>
      </c>
      <c r="CG64" s="155">
        <f t="shared" si="0"/>
        <v>14.958780992786346</v>
      </c>
    </row>
    <row r="65" spans="1:85" ht="18.75" customHeight="1" x14ac:dyDescent="0.25">
      <c r="A65" s="156">
        <f t="shared" si="13"/>
        <v>56</v>
      </c>
      <c r="B65" s="175" t="s">
        <v>126</v>
      </c>
      <c r="C65" s="176">
        <v>1958</v>
      </c>
      <c r="D65" s="176">
        <v>2</v>
      </c>
      <c r="E65" s="176">
        <v>8</v>
      </c>
      <c r="F65" s="176">
        <v>295.89999999999998</v>
      </c>
      <c r="G65" s="176">
        <v>1</v>
      </c>
      <c r="H65" s="158">
        <v>5.84</v>
      </c>
      <c r="I65" s="158">
        <v>6.21</v>
      </c>
      <c r="J65" s="158">
        <f t="shared" si="5"/>
        <v>10368.335999999999</v>
      </c>
      <c r="K65" s="158">
        <f t="shared" si="6"/>
        <v>11025.233999999999</v>
      </c>
      <c r="L65" s="177">
        <v>18.038160000000001</v>
      </c>
      <c r="M65" s="178">
        <f>L65*$M$2</f>
        <v>17.199385560000003</v>
      </c>
      <c r="N65" s="161">
        <f t="shared" si="1"/>
        <v>6.0960324433930388</v>
      </c>
      <c r="O65" s="162">
        <f t="shared" si="7"/>
        <v>21.39357</v>
      </c>
      <c r="P65" s="162">
        <f t="shared" si="8"/>
        <v>20.398768995000001</v>
      </c>
      <c r="Q65" s="163">
        <v>6.21</v>
      </c>
      <c r="R65" s="164"/>
      <c r="S65" s="164">
        <f t="shared" si="9"/>
        <v>22.050467999999999</v>
      </c>
      <c r="T65" s="164">
        <f t="shared" si="10"/>
        <v>21.025121238000001</v>
      </c>
      <c r="U65" s="164">
        <v>6.31</v>
      </c>
      <c r="V65" s="164"/>
      <c r="W65" s="164">
        <f t="shared" si="11"/>
        <v>22.405547999999996</v>
      </c>
      <c r="X65" s="164">
        <f t="shared" si="12"/>
        <v>21.363690017999996</v>
      </c>
      <c r="Y65" s="173"/>
      <c r="Z65" s="179"/>
      <c r="AA65" s="179"/>
      <c r="AB65" s="173"/>
      <c r="AC65" s="180"/>
      <c r="AD65" s="173">
        <v>1.2E-2</v>
      </c>
      <c r="AE65" s="180">
        <v>37.589480000000002</v>
      </c>
      <c r="AF65" s="173"/>
      <c r="AG65" s="181"/>
      <c r="AH65" s="180"/>
      <c r="AI65" s="173"/>
      <c r="AJ65" s="180"/>
      <c r="AK65" s="173"/>
      <c r="AL65" s="180"/>
      <c r="AM65" s="173"/>
      <c r="AN65" s="179"/>
      <c r="AO65" s="179"/>
      <c r="AP65" s="180"/>
      <c r="AQ65" s="173"/>
      <c r="AR65" s="180"/>
      <c r="AS65" s="173"/>
      <c r="AT65" s="180"/>
      <c r="AU65" s="173"/>
      <c r="AV65" s="180"/>
      <c r="AW65" s="182"/>
      <c r="AX65" s="183"/>
      <c r="AY65" s="173"/>
      <c r="AZ65" s="180"/>
      <c r="BA65" s="173"/>
      <c r="BB65" s="180"/>
      <c r="BC65" s="184"/>
      <c r="BD65" s="184"/>
      <c r="BE65" s="184"/>
      <c r="BF65" s="173"/>
      <c r="BG65" s="180"/>
      <c r="BH65" s="184"/>
      <c r="BI65" s="184"/>
      <c r="BJ65" s="184"/>
      <c r="BK65" s="181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>
        <v>2</v>
      </c>
      <c r="BW65" s="172">
        <v>2.1065552189999996</v>
      </c>
      <c r="BX65" s="172"/>
      <c r="BY65" s="172"/>
      <c r="BZ65" s="172"/>
      <c r="CA65" s="172"/>
      <c r="CB65" s="172"/>
      <c r="CC65" s="172"/>
      <c r="CD65" s="172">
        <f t="shared" si="2"/>
        <v>37.589480000000002</v>
      </c>
      <c r="CE65" s="173">
        <f t="shared" si="3"/>
        <v>2.1065552189999996</v>
      </c>
      <c r="CF65" s="174">
        <f t="shared" si="4"/>
        <v>0</v>
      </c>
      <c r="CG65" s="155">
        <f t="shared" si="0"/>
        <v>39.696035219000002</v>
      </c>
    </row>
    <row r="66" spans="1:85" ht="18" customHeight="1" x14ac:dyDescent="0.25">
      <c r="A66" s="156">
        <f t="shared" si="13"/>
        <v>57</v>
      </c>
      <c r="B66" s="175" t="s">
        <v>127</v>
      </c>
      <c r="C66" s="176">
        <v>1965</v>
      </c>
      <c r="D66" s="176">
        <v>4</v>
      </c>
      <c r="E66" s="176">
        <v>32</v>
      </c>
      <c r="F66" s="176">
        <v>1286.3</v>
      </c>
      <c r="G66" s="176">
        <v>2</v>
      </c>
      <c r="H66" s="158">
        <v>5.84</v>
      </c>
      <c r="I66" s="158">
        <v>6.21</v>
      </c>
      <c r="J66" s="158">
        <f t="shared" si="5"/>
        <v>45071.951999999997</v>
      </c>
      <c r="K66" s="158">
        <f t="shared" si="6"/>
        <v>47927.538</v>
      </c>
      <c r="L66" s="177">
        <v>78.412847999999997</v>
      </c>
      <c r="M66" s="178">
        <v>74.766650568000003</v>
      </c>
      <c r="N66" s="161">
        <f t="shared" si="1"/>
        <v>6.0960000000000001</v>
      </c>
      <c r="O66" s="162">
        <f t="shared" si="7"/>
        <v>92.999489999999994</v>
      </c>
      <c r="P66" s="162">
        <f t="shared" si="8"/>
        <v>88.675013714999992</v>
      </c>
      <c r="Q66" s="163">
        <v>6.21</v>
      </c>
      <c r="R66" s="164"/>
      <c r="S66" s="164">
        <f t="shared" si="9"/>
        <v>95.855075999999997</v>
      </c>
      <c r="T66" s="164">
        <f t="shared" si="10"/>
        <v>91.397814965999999</v>
      </c>
      <c r="U66" s="164">
        <v>6.31</v>
      </c>
      <c r="V66" s="164"/>
      <c r="W66" s="164">
        <f t="shared" si="11"/>
        <v>97.398635999999982</v>
      </c>
      <c r="X66" s="164">
        <f t="shared" si="12"/>
        <v>92.869599425999979</v>
      </c>
      <c r="Y66" s="173"/>
      <c r="Z66" s="179"/>
      <c r="AA66" s="179"/>
      <c r="AB66" s="173"/>
      <c r="AC66" s="180"/>
      <c r="AD66" s="173"/>
      <c r="AE66" s="180"/>
      <c r="AF66" s="173"/>
      <c r="AG66" s="181"/>
      <c r="AH66" s="180"/>
      <c r="AI66" s="173"/>
      <c r="AJ66" s="180"/>
      <c r="AK66" s="173"/>
      <c r="AL66" s="180"/>
      <c r="AM66" s="173"/>
      <c r="AN66" s="179"/>
      <c r="AO66" s="179"/>
      <c r="AP66" s="180"/>
      <c r="AQ66" s="173"/>
      <c r="AR66" s="180"/>
      <c r="AS66" s="173"/>
      <c r="AT66" s="180"/>
      <c r="AU66" s="173"/>
      <c r="AV66" s="180"/>
      <c r="AW66" s="182">
        <v>5</v>
      </c>
      <c r="AX66" s="183">
        <v>2.2312010307000003</v>
      </c>
      <c r="AY66" s="173"/>
      <c r="AZ66" s="180"/>
      <c r="BA66" s="173"/>
      <c r="BB66" s="180"/>
      <c r="BC66" s="184"/>
      <c r="BD66" s="184"/>
      <c r="BE66" s="184"/>
      <c r="BF66" s="173"/>
      <c r="BG66" s="180"/>
      <c r="BH66" s="184"/>
      <c r="BI66" s="184"/>
      <c r="BJ66" s="184"/>
      <c r="BK66" s="181"/>
      <c r="BL66" s="172"/>
      <c r="BM66" s="172"/>
      <c r="BN66" s="172"/>
      <c r="BO66" s="172"/>
      <c r="BP66" s="172">
        <v>4.0000000000000001E-3</v>
      </c>
      <c r="BQ66" s="172">
        <v>8.4317960000000003</v>
      </c>
      <c r="BR66" s="172"/>
      <c r="BS66" s="172"/>
      <c r="BT66" s="172"/>
      <c r="BU66" s="172"/>
      <c r="BV66" s="172">
        <v>9</v>
      </c>
      <c r="BW66" s="172">
        <v>8.5956862760000003</v>
      </c>
      <c r="BX66" s="172"/>
      <c r="BY66" s="172"/>
      <c r="BZ66" s="172">
        <v>1</v>
      </c>
      <c r="CA66" s="172">
        <v>1.1889174229999999</v>
      </c>
      <c r="CB66" s="172">
        <v>11</v>
      </c>
      <c r="CC66" s="172">
        <v>25.262761406999999</v>
      </c>
      <c r="CD66" s="172">
        <f t="shared" si="2"/>
        <v>2.2312010307000003</v>
      </c>
      <c r="CE66" s="173">
        <f t="shared" si="3"/>
        <v>17.027482276000001</v>
      </c>
      <c r="CF66" s="174">
        <f t="shared" si="4"/>
        <v>26.451678829999999</v>
      </c>
      <c r="CG66" s="155">
        <f t="shared" si="0"/>
        <v>45.710362136699999</v>
      </c>
    </row>
    <row r="67" spans="1:85" ht="18.75" customHeight="1" x14ac:dyDescent="0.25">
      <c r="A67" s="156">
        <f t="shared" si="13"/>
        <v>58</v>
      </c>
      <c r="B67" s="175" t="s">
        <v>128</v>
      </c>
      <c r="C67" s="176" t="s">
        <v>100</v>
      </c>
      <c r="D67" s="176">
        <v>3</v>
      </c>
      <c r="E67" s="176">
        <v>17</v>
      </c>
      <c r="F67" s="176">
        <v>1346.8</v>
      </c>
      <c r="G67" s="176">
        <v>2</v>
      </c>
      <c r="H67" s="158">
        <v>5.84</v>
      </c>
      <c r="I67" s="158">
        <v>6.21</v>
      </c>
      <c r="J67" s="158">
        <f t="shared" si="5"/>
        <v>47191.872000000003</v>
      </c>
      <c r="K67" s="158">
        <f t="shared" si="6"/>
        <v>50181.767999999996</v>
      </c>
      <c r="L67" s="177">
        <v>80.928370000000001</v>
      </c>
      <c r="M67" s="178">
        <f t="shared" ref="M67:M81" si="16">L67*$M$2</f>
        <v>77.165200795000004</v>
      </c>
      <c r="N67" s="161">
        <f t="shared" si="1"/>
        <v>6.0089374814374814</v>
      </c>
      <c r="O67" s="162">
        <f t="shared" si="7"/>
        <v>97.373639999999995</v>
      </c>
      <c r="P67" s="162">
        <f t="shared" si="8"/>
        <v>92.84576573999999</v>
      </c>
      <c r="Q67" s="163">
        <v>6.21</v>
      </c>
      <c r="R67" s="164"/>
      <c r="S67" s="164">
        <f t="shared" si="9"/>
        <v>100.363536</v>
      </c>
      <c r="T67" s="164">
        <f t="shared" si="10"/>
        <v>95.696631576000001</v>
      </c>
      <c r="U67" s="164">
        <v>6.31</v>
      </c>
      <c r="V67" s="164"/>
      <c r="W67" s="164">
        <f t="shared" si="11"/>
        <v>101.97969599999999</v>
      </c>
      <c r="X67" s="164">
        <f t="shared" si="12"/>
        <v>97.237640135999996</v>
      </c>
      <c r="Y67" s="173">
        <v>8.0000000000000002E-3</v>
      </c>
      <c r="Z67" s="179">
        <v>0.32057600000000003</v>
      </c>
      <c r="AA67" s="179"/>
      <c r="AB67" s="173"/>
      <c r="AC67" s="180"/>
      <c r="AD67" s="173">
        <v>0.2581</v>
      </c>
      <c r="AE67" s="180">
        <v>172.23514774270001</v>
      </c>
      <c r="AF67" s="173"/>
      <c r="AG67" s="181"/>
      <c r="AH67" s="180"/>
      <c r="AI67" s="173"/>
      <c r="AJ67" s="180"/>
      <c r="AK67" s="173"/>
      <c r="AL67" s="180"/>
      <c r="AM67" s="173">
        <v>6</v>
      </c>
      <c r="AN67" s="179">
        <v>5.5507200000000001</v>
      </c>
      <c r="AO67" s="179"/>
      <c r="AP67" s="180"/>
      <c r="AQ67" s="173"/>
      <c r="AR67" s="180"/>
      <c r="AS67" s="173"/>
      <c r="AT67" s="180"/>
      <c r="AU67" s="173"/>
      <c r="AV67" s="180"/>
      <c r="AW67" s="182"/>
      <c r="AX67" s="183"/>
      <c r="AY67" s="173">
        <v>3.0000000000000001E-3</v>
      </c>
      <c r="AZ67" s="180">
        <v>13.002834000000002</v>
      </c>
      <c r="BA67" s="173"/>
      <c r="BB67" s="180"/>
      <c r="BC67" s="184"/>
      <c r="BD67" s="184"/>
      <c r="BE67" s="184"/>
      <c r="BF67" s="173"/>
      <c r="BG67" s="180"/>
      <c r="BH67" s="184"/>
      <c r="BI67" s="184"/>
      <c r="BJ67" s="184"/>
      <c r="BK67" s="181">
        <v>9.4862953559999991E-2</v>
      </c>
      <c r="BL67" s="172"/>
      <c r="BM67" s="172"/>
      <c r="BN67" s="172"/>
      <c r="BO67" s="172"/>
      <c r="BP67" s="172">
        <v>1E-3</v>
      </c>
      <c r="BQ67" s="172">
        <v>1.203136</v>
      </c>
      <c r="BR67" s="172"/>
      <c r="BS67" s="172"/>
      <c r="BT67" s="172"/>
      <c r="BU67" s="172"/>
      <c r="BV67" s="172">
        <v>5</v>
      </c>
      <c r="BW67" s="172">
        <v>8.1832499999999992</v>
      </c>
      <c r="BX67" s="172"/>
      <c r="BY67" s="172"/>
      <c r="BZ67" s="172">
        <v>3</v>
      </c>
      <c r="CA67" s="172">
        <v>3.5180023</v>
      </c>
      <c r="CB67" s="172"/>
      <c r="CC67" s="172"/>
      <c r="CD67" s="172">
        <f t="shared" si="2"/>
        <v>191.20414069626003</v>
      </c>
      <c r="CE67" s="173">
        <f t="shared" si="3"/>
        <v>9.3863859999999999</v>
      </c>
      <c r="CF67" s="174">
        <f t="shared" si="4"/>
        <v>3.5180023</v>
      </c>
      <c r="CG67" s="155">
        <f t="shared" si="0"/>
        <v>204.10852899626002</v>
      </c>
    </row>
    <row r="68" spans="1:85" ht="18" customHeight="1" x14ac:dyDescent="0.25">
      <c r="A68" s="156">
        <f t="shared" si="13"/>
        <v>59</v>
      </c>
      <c r="B68" s="175" t="s">
        <v>129</v>
      </c>
      <c r="C68" s="176">
        <v>1963</v>
      </c>
      <c r="D68" s="176">
        <v>4</v>
      </c>
      <c r="E68" s="176">
        <v>48</v>
      </c>
      <c r="F68" s="176">
        <v>2024.5</v>
      </c>
      <c r="G68" s="176">
        <v>3</v>
      </c>
      <c r="H68" s="158">
        <v>5.84</v>
      </c>
      <c r="I68" s="158">
        <v>6.21</v>
      </c>
      <c r="J68" s="158">
        <f t="shared" si="5"/>
        <v>70938.48</v>
      </c>
      <c r="K68" s="158">
        <f t="shared" si="6"/>
        <v>75432.87</v>
      </c>
      <c r="L68" s="177">
        <v>123.39660000000001</v>
      </c>
      <c r="M68" s="178">
        <f t="shared" si="16"/>
        <v>117.65865810000001</v>
      </c>
      <c r="N68" s="161">
        <f t="shared" si="1"/>
        <v>6.0951642380834778</v>
      </c>
      <c r="O68" s="162">
        <f t="shared" si="7"/>
        <v>146.37134999999998</v>
      </c>
      <c r="P68" s="162">
        <f t="shared" si="8"/>
        <v>139.56508222499997</v>
      </c>
      <c r="Q68" s="163">
        <v>6.21</v>
      </c>
      <c r="R68" s="164"/>
      <c r="S68" s="164">
        <f t="shared" si="9"/>
        <v>150.86573999999999</v>
      </c>
      <c r="T68" s="164">
        <f t="shared" si="10"/>
        <v>143.85048308999998</v>
      </c>
      <c r="U68" s="164">
        <v>6.31</v>
      </c>
      <c r="V68" s="164"/>
      <c r="W68" s="164">
        <f t="shared" si="11"/>
        <v>153.29513999999998</v>
      </c>
      <c r="X68" s="164">
        <f t="shared" si="12"/>
        <v>146.16691598999998</v>
      </c>
      <c r="Y68" s="173"/>
      <c r="Z68" s="179"/>
      <c r="AA68" s="179"/>
      <c r="AB68" s="173"/>
      <c r="AC68" s="180"/>
      <c r="AD68" s="173">
        <v>0.1125</v>
      </c>
      <c r="AE68" s="180">
        <v>104.24632346279999</v>
      </c>
      <c r="AF68" s="173"/>
      <c r="AG68" s="181"/>
      <c r="AH68" s="180"/>
      <c r="AI68" s="173"/>
      <c r="AJ68" s="180"/>
      <c r="AK68" s="173"/>
      <c r="AL68" s="180"/>
      <c r="AM68" s="173">
        <v>2</v>
      </c>
      <c r="AN68" s="179">
        <v>1.8502400000000001</v>
      </c>
      <c r="AO68" s="179"/>
      <c r="AP68" s="180"/>
      <c r="AQ68" s="173"/>
      <c r="AR68" s="180"/>
      <c r="AS68" s="173">
        <v>1</v>
      </c>
      <c r="AT68" s="180">
        <v>2.164355</v>
      </c>
      <c r="AU68" s="173"/>
      <c r="AV68" s="180"/>
      <c r="AW68" s="182">
        <v>4</v>
      </c>
      <c r="AX68" s="183">
        <v>2.0545211723999999</v>
      </c>
      <c r="AY68" s="173">
        <v>8.6E-3</v>
      </c>
      <c r="AZ68" s="180">
        <v>7.2613490350000003</v>
      </c>
      <c r="BA68" s="173"/>
      <c r="BB68" s="180"/>
      <c r="BC68" s="184"/>
      <c r="BD68" s="184"/>
      <c r="BE68" s="184"/>
      <c r="BF68" s="173"/>
      <c r="BG68" s="180"/>
      <c r="BH68" s="184"/>
      <c r="BI68" s="184"/>
      <c r="BJ68" s="184"/>
      <c r="BK68" s="181"/>
      <c r="BL68" s="172"/>
      <c r="BM68" s="172"/>
      <c r="BN68" s="172"/>
      <c r="BO68" s="172"/>
      <c r="BP68" s="172">
        <v>3.0000000000000001E-3</v>
      </c>
      <c r="BQ68" s="172">
        <v>3.0807360000000004</v>
      </c>
      <c r="BR68" s="172"/>
      <c r="BS68" s="172"/>
      <c r="BT68" s="172"/>
      <c r="BU68" s="172"/>
      <c r="BV68" s="172">
        <v>5</v>
      </c>
      <c r="BW68" s="172">
        <v>6.3204120660000003</v>
      </c>
      <c r="BX68" s="172"/>
      <c r="BY68" s="172"/>
      <c r="BZ68" s="172">
        <v>1</v>
      </c>
      <c r="CA68" s="172">
        <v>1.3292798222</v>
      </c>
      <c r="CB68" s="172">
        <v>1</v>
      </c>
      <c r="CC68" s="172">
        <v>1.969015</v>
      </c>
      <c r="CD68" s="172">
        <f t="shared" si="2"/>
        <v>117.57678867019999</v>
      </c>
      <c r="CE68" s="173">
        <f t="shared" si="3"/>
        <v>9.4011480660000011</v>
      </c>
      <c r="CF68" s="174">
        <f t="shared" si="4"/>
        <v>3.2982948221999999</v>
      </c>
      <c r="CG68" s="155">
        <f t="shared" si="0"/>
        <v>130.27623155839999</v>
      </c>
    </row>
    <row r="69" spans="1:85" ht="18.75" customHeight="1" x14ac:dyDescent="0.25">
      <c r="A69" s="156">
        <f t="shared" si="13"/>
        <v>60</v>
      </c>
      <c r="B69" s="175" t="s">
        <v>130</v>
      </c>
      <c r="C69" s="176">
        <v>1964</v>
      </c>
      <c r="D69" s="176">
        <v>5</v>
      </c>
      <c r="E69" s="176">
        <v>56</v>
      </c>
      <c r="F69" s="176">
        <v>2496.6</v>
      </c>
      <c r="G69" s="176">
        <v>3</v>
      </c>
      <c r="H69" s="158">
        <v>5.84</v>
      </c>
      <c r="I69" s="158">
        <v>6.21</v>
      </c>
      <c r="J69" s="158">
        <f t="shared" si="5"/>
        <v>87480.863999999987</v>
      </c>
      <c r="K69" s="158">
        <f t="shared" si="6"/>
        <v>93023.315999999992</v>
      </c>
      <c r="L69" s="177">
        <v>143.38534999999999</v>
      </c>
      <c r="M69" s="178">
        <f t="shared" si="16"/>
        <v>136.717931225</v>
      </c>
      <c r="N69" s="161">
        <f t="shared" si="1"/>
        <v>5.7432247857085637</v>
      </c>
      <c r="O69" s="162">
        <f t="shared" si="7"/>
        <v>180.50417999999999</v>
      </c>
      <c r="P69" s="162">
        <f t="shared" si="8"/>
        <v>172.11073562999999</v>
      </c>
      <c r="Q69" s="163">
        <v>6.21</v>
      </c>
      <c r="R69" s="164"/>
      <c r="S69" s="164">
        <f t="shared" si="9"/>
        <v>186.04663199999999</v>
      </c>
      <c r="T69" s="164">
        <f t="shared" si="10"/>
        <v>177.39546361199999</v>
      </c>
      <c r="U69" s="164">
        <v>6.31</v>
      </c>
      <c r="V69" s="164"/>
      <c r="W69" s="164">
        <f t="shared" si="11"/>
        <v>189.04255199999997</v>
      </c>
      <c r="X69" s="164">
        <f t="shared" si="12"/>
        <v>180.25207333199998</v>
      </c>
      <c r="Y69" s="173"/>
      <c r="Z69" s="179"/>
      <c r="AA69" s="179"/>
      <c r="AB69" s="173"/>
      <c r="AC69" s="180"/>
      <c r="AD69" s="173">
        <v>0.14499999999999999</v>
      </c>
      <c r="AE69" s="180">
        <v>73.003001673499995</v>
      </c>
      <c r="AF69" s="173"/>
      <c r="AG69" s="181"/>
      <c r="AH69" s="180"/>
      <c r="AI69" s="173"/>
      <c r="AJ69" s="180"/>
      <c r="AK69" s="173">
        <v>1E-3</v>
      </c>
      <c r="AL69" s="180">
        <v>1.09656</v>
      </c>
      <c r="AM69" s="173"/>
      <c r="AN69" s="179"/>
      <c r="AO69" s="179"/>
      <c r="AP69" s="180"/>
      <c r="AQ69" s="173">
        <v>1E-3</v>
      </c>
      <c r="AR69" s="180">
        <v>0.75022</v>
      </c>
      <c r="AS69" s="173">
        <v>1</v>
      </c>
      <c r="AT69" s="180">
        <v>1.2376069999999999</v>
      </c>
      <c r="AU69" s="173"/>
      <c r="AV69" s="180"/>
      <c r="AW69" s="182">
        <v>3</v>
      </c>
      <c r="AX69" s="183">
        <v>1.4848654885000001</v>
      </c>
      <c r="AY69" s="173">
        <v>1.6E-2</v>
      </c>
      <c r="AZ69" s="180">
        <v>16.020900000000001</v>
      </c>
      <c r="BA69" s="173"/>
      <c r="BB69" s="180"/>
      <c r="BC69" s="184"/>
      <c r="BD69" s="184"/>
      <c r="BE69" s="184"/>
      <c r="BF69" s="173"/>
      <c r="BG69" s="180"/>
      <c r="BH69" s="184"/>
      <c r="BI69" s="184"/>
      <c r="BJ69" s="184"/>
      <c r="BK69" s="181"/>
      <c r="BL69" s="172"/>
      <c r="BM69" s="172"/>
      <c r="BN69" s="172"/>
      <c r="BO69" s="172"/>
      <c r="BP69" s="172"/>
      <c r="BQ69" s="172"/>
      <c r="BR69" s="172"/>
      <c r="BS69" s="172"/>
      <c r="BT69" s="172">
        <v>1</v>
      </c>
      <c r="BU69" s="172">
        <v>1.9352780000000001</v>
      </c>
      <c r="BV69" s="172">
        <v>6</v>
      </c>
      <c r="BW69" s="172">
        <v>8.6585635770000007</v>
      </c>
      <c r="BX69" s="172"/>
      <c r="BY69" s="172"/>
      <c r="BZ69" s="172">
        <v>3</v>
      </c>
      <c r="CA69" s="172">
        <v>3.3990843759999998</v>
      </c>
      <c r="CB69" s="172">
        <v>3</v>
      </c>
      <c r="CC69" s="172">
        <v>11.328034709000001</v>
      </c>
      <c r="CD69" s="172">
        <f t="shared" si="2"/>
        <v>93.59315416199999</v>
      </c>
      <c r="CE69" s="173">
        <f t="shared" si="3"/>
        <v>10.593841577000001</v>
      </c>
      <c r="CF69" s="174">
        <f t="shared" si="4"/>
        <v>14.727119085</v>
      </c>
      <c r="CG69" s="155">
        <f t="shared" si="0"/>
        <v>118.91411482399999</v>
      </c>
    </row>
    <row r="70" spans="1:85" ht="18.75" customHeight="1" x14ac:dyDescent="0.25">
      <c r="A70" s="156">
        <f t="shared" si="13"/>
        <v>61</v>
      </c>
      <c r="B70" s="175" t="s">
        <v>131</v>
      </c>
      <c r="C70" s="176" t="s">
        <v>132</v>
      </c>
      <c r="D70" s="176">
        <v>2</v>
      </c>
      <c r="E70" s="176">
        <v>8</v>
      </c>
      <c r="F70" s="176">
        <v>504.1</v>
      </c>
      <c r="G70" s="176">
        <v>1</v>
      </c>
      <c r="H70" s="158">
        <v>5.84</v>
      </c>
      <c r="I70" s="158">
        <v>6.21</v>
      </c>
      <c r="J70" s="158">
        <f t="shared" si="5"/>
        <v>17663.664000000001</v>
      </c>
      <c r="K70" s="158">
        <f t="shared" si="6"/>
        <v>18782.766000000003</v>
      </c>
      <c r="L70" s="177">
        <v>30.729839999999999</v>
      </c>
      <c r="M70" s="178">
        <f t="shared" si="16"/>
        <v>29.300902440000002</v>
      </c>
      <c r="N70" s="161">
        <f t="shared" si="1"/>
        <v>6.095980956159492</v>
      </c>
      <c r="O70" s="162">
        <f t="shared" si="7"/>
        <v>36.446430000000007</v>
      </c>
      <c r="P70" s="162">
        <f t="shared" si="8"/>
        <v>34.751671005000006</v>
      </c>
      <c r="Q70" s="163">
        <v>6.21</v>
      </c>
      <c r="R70" s="164"/>
      <c r="S70" s="164">
        <f t="shared" si="9"/>
        <v>37.565532000000005</v>
      </c>
      <c r="T70" s="164">
        <f t="shared" si="10"/>
        <v>35.818734762000005</v>
      </c>
      <c r="U70" s="164">
        <v>6.31</v>
      </c>
      <c r="V70" s="164"/>
      <c r="W70" s="164">
        <f t="shared" si="11"/>
        <v>38.170452000000004</v>
      </c>
      <c r="X70" s="164">
        <f t="shared" si="12"/>
        <v>36.395525982000002</v>
      </c>
      <c r="Y70" s="173"/>
      <c r="Z70" s="179"/>
      <c r="AA70" s="179"/>
      <c r="AB70" s="173"/>
      <c r="AC70" s="180"/>
      <c r="AD70" s="173"/>
      <c r="AE70" s="180"/>
      <c r="AF70" s="173"/>
      <c r="AG70" s="181"/>
      <c r="AH70" s="180"/>
      <c r="AI70" s="173"/>
      <c r="AJ70" s="180"/>
      <c r="AK70" s="173"/>
      <c r="AL70" s="180"/>
      <c r="AM70" s="173"/>
      <c r="AN70" s="179"/>
      <c r="AO70" s="179"/>
      <c r="AP70" s="180"/>
      <c r="AQ70" s="173"/>
      <c r="AR70" s="180"/>
      <c r="AS70" s="173"/>
      <c r="AT70" s="180"/>
      <c r="AU70" s="173"/>
      <c r="AV70" s="180"/>
      <c r="AW70" s="182">
        <v>4</v>
      </c>
      <c r="AX70" s="183">
        <v>0.67904999999999993</v>
      </c>
      <c r="AY70" s="173"/>
      <c r="AZ70" s="180"/>
      <c r="BA70" s="173"/>
      <c r="BB70" s="180"/>
      <c r="BC70" s="184"/>
      <c r="BD70" s="184"/>
      <c r="BE70" s="184"/>
      <c r="BF70" s="173"/>
      <c r="BG70" s="180"/>
      <c r="BH70" s="184"/>
      <c r="BI70" s="184"/>
      <c r="BJ70" s="184"/>
      <c r="BK70" s="181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>
        <v>4</v>
      </c>
      <c r="BW70" s="172">
        <v>6.5589321429999998</v>
      </c>
      <c r="BX70" s="172"/>
      <c r="BY70" s="172"/>
      <c r="BZ70" s="172">
        <v>13</v>
      </c>
      <c r="CA70" s="172">
        <v>16.142164399999999</v>
      </c>
      <c r="CB70" s="172">
        <v>1</v>
      </c>
      <c r="CC70" s="172">
        <v>1.8430899999999999</v>
      </c>
      <c r="CD70" s="172">
        <f t="shared" si="2"/>
        <v>0.67904999999999993</v>
      </c>
      <c r="CE70" s="173">
        <f t="shared" si="3"/>
        <v>6.5589321429999998</v>
      </c>
      <c r="CF70" s="174">
        <f t="shared" si="4"/>
        <v>17.985254399999999</v>
      </c>
      <c r="CG70" s="155">
        <f t="shared" si="0"/>
        <v>25.223236542999999</v>
      </c>
    </row>
    <row r="71" spans="1:85" ht="20.25" customHeight="1" x14ac:dyDescent="0.25">
      <c r="A71" s="156">
        <f t="shared" si="13"/>
        <v>62</v>
      </c>
      <c r="B71" s="175" t="s">
        <v>133</v>
      </c>
      <c r="C71" s="176">
        <v>1974</v>
      </c>
      <c r="D71" s="176">
        <v>5</v>
      </c>
      <c r="E71" s="176">
        <v>60</v>
      </c>
      <c r="F71" s="176">
        <v>2717.6</v>
      </c>
      <c r="G71" s="176">
        <v>4</v>
      </c>
      <c r="H71" s="158">
        <v>5.84</v>
      </c>
      <c r="I71" s="158">
        <v>6.21</v>
      </c>
      <c r="J71" s="158">
        <f t="shared" si="5"/>
        <v>95224.703999999998</v>
      </c>
      <c r="K71" s="158">
        <f t="shared" si="6"/>
        <v>101257.77599999998</v>
      </c>
      <c r="L71" s="177">
        <v>165.66666000000001</v>
      </c>
      <c r="M71" s="178">
        <f t="shared" si="16"/>
        <v>157.96316031000001</v>
      </c>
      <c r="N71" s="161">
        <f t="shared" si="1"/>
        <v>6.0960649102148965</v>
      </c>
      <c r="O71" s="162">
        <f t="shared" si="7"/>
        <v>196.48247999999998</v>
      </c>
      <c r="P71" s="162">
        <f t="shared" si="8"/>
        <v>187.34604467999998</v>
      </c>
      <c r="Q71" s="163">
        <v>6.21</v>
      </c>
      <c r="R71" s="164"/>
      <c r="S71" s="164">
        <f t="shared" si="9"/>
        <v>202.51555199999996</v>
      </c>
      <c r="T71" s="164">
        <f t="shared" si="10"/>
        <v>193.09857883199996</v>
      </c>
      <c r="U71" s="164">
        <v>6.31</v>
      </c>
      <c r="V71" s="164"/>
      <c r="W71" s="164">
        <f t="shared" si="11"/>
        <v>205.77667199999996</v>
      </c>
      <c r="X71" s="164">
        <f t="shared" si="12"/>
        <v>196.20805675199998</v>
      </c>
      <c r="Y71" s="173"/>
      <c r="Z71" s="179"/>
      <c r="AA71" s="179"/>
      <c r="AB71" s="173">
        <v>5.0000000000000001E-3</v>
      </c>
      <c r="AC71" s="180">
        <v>1.315197183</v>
      </c>
      <c r="AD71" s="173"/>
      <c r="AE71" s="180"/>
      <c r="AF71" s="173"/>
      <c r="AG71" s="181"/>
      <c r="AH71" s="180"/>
      <c r="AI71" s="173"/>
      <c r="AJ71" s="180"/>
      <c r="AK71" s="173"/>
      <c r="AL71" s="180"/>
      <c r="AM71" s="173">
        <v>5</v>
      </c>
      <c r="AN71" s="179">
        <v>3.1618474980000002</v>
      </c>
      <c r="AO71" s="179"/>
      <c r="AP71" s="180"/>
      <c r="AQ71" s="173"/>
      <c r="AR71" s="180"/>
      <c r="AS71" s="173">
        <v>1</v>
      </c>
      <c r="AT71" s="180">
        <v>2.194704878</v>
      </c>
      <c r="AU71" s="173"/>
      <c r="AV71" s="180"/>
      <c r="AW71" s="182">
        <v>17</v>
      </c>
      <c r="AX71" s="183">
        <v>2.6226255876</v>
      </c>
      <c r="AY71" s="173"/>
      <c r="AZ71" s="180"/>
      <c r="BA71" s="173"/>
      <c r="BB71" s="180"/>
      <c r="BC71" s="184"/>
      <c r="BD71" s="184"/>
      <c r="BE71" s="184"/>
      <c r="BF71" s="173"/>
      <c r="BG71" s="180"/>
      <c r="BH71" s="184"/>
      <c r="BI71" s="184"/>
      <c r="BJ71" s="184"/>
      <c r="BK71" s="181">
        <v>3.3266399999999998</v>
      </c>
      <c r="BL71" s="172"/>
      <c r="BM71" s="172"/>
      <c r="BN71" s="172">
        <v>5.0000000000000001E-4</v>
      </c>
      <c r="BO71" s="172">
        <v>0.62949199999999994</v>
      </c>
      <c r="BP71" s="172"/>
      <c r="BQ71" s="172"/>
      <c r="BR71" s="172">
        <v>6.0000000000000001E-3</v>
      </c>
      <c r="BS71" s="172">
        <v>6.5151070000000004</v>
      </c>
      <c r="BT71" s="172"/>
      <c r="BU71" s="172"/>
      <c r="BV71" s="172">
        <v>19</v>
      </c>
      <c r="BW71" s="172">
        <v>20.488318338999999</v>
      </c>
      <c r="BX71" s="172"/>
      <c r="BY71" s="172"/>
      <c r="BZ71" s="172"/>
      <c r="CA71" s="172"/>
      <c r="CB71" s="172">
        <v>10</v>
      </c>
      <c r="CC71" s="172">
        <v>21.336560688000002</v>
      </c>
      <c r="CD71" s="172">
        <f t="shared" si="2"/>
        <v>12.6210151466</v>
      </c>
      <c r="CE71" s="173">
        <f t="shared" si="3"/>
        <v>27.632917338999999</v>
      </c>
      <c r="CF71" s="174">
        <f t="shared" si="4"/>
        <v>21.336560688000002</v>
      </c>
      <c r="CG71" s="155">
        <f t="shared" si="0"/>
        <v>61.590493173599995</v>
      </c>
    </row>
    <row r="72" spans="1:85" ht="20.25" customHeight="1" x14ac:dyDescent="0.25">
      <c r="A72" s="156">
        <f t="shared" si="13"/>
        <v>63</v>
      </c>
      <c r="B72" s="175" t="s">
        <v>134</v>
      </c>
      <c r="C72" s="176">
        <v>1972</v>
      </c>
      <c r="D72" s="176">
        <v>5</v>
      </c>
      <c r="E72" s="176">
        <v>60</v>
      </c>
      <c r="F72" s="176">
        <v>2698.4</v>
      </c>
      <c r="G72" s="176">
        <v>4</v>
      </c>
      <c r="H72" s="158">
        <v>5.84</v>
      </c>
      <c r="I72" s="158">
        <v>6.21</v>
      </c>
      <c r="J72" s="158">
        <f t="shared" si="5"/>
        <v>94551.936000000002</v>
      </c>
      <c r="K72" s="158">
        <f t="shared" si="6"/>
        <v>100542.38400000002</v>
      </c>
      <c r="L72" s="177">
        <v>152.66830999999999</v>
      </c>
      <c r="M72" s="178">
        <f t="shared" si="16"/>
        <v>145.56923358500001</v>
      </c>
      <c r="N72" s="161">
        <f t="shared" si="1"/>
        <v>5.6577345834568629</v>
      </c>
      <c r="O72" s="162">
        <f t="shared" si="7"/>
        <v>195.09432000000001</v>
      </c>
      <c r="P72" s="162">
        <f t="shared" si="8"/>
        <v>186.02243412000001</v>
      </c>
      <c r="Q72" s="163">
        <v>6.21</v>
      </c>
      <c r="R72" s="164"/>
      <c r="S72" s="164">
        <f t="shared" si="9"/>
        <v>201.08476800000005</v>
      </c>
      <c r="T72" s="164">
        <f t="shared" si="10"/>
        <v>191.73432628800006</v>
      </c>
      <c r="U72" s="164">
        <v>6.31</v>
      </c>
      <c r="V72" s="164"/>
      <c r="W72" s="164">
        <f t="shared" si="11"/>
        <v>204.32284799999999</v>
      </c>
      <c r="X72" s="164">
        <f t="shared" si="12"/>
        <v>194.82183556799998</v>
      </c>
      <c r="Y72" s="173"/>
      <c r="Z72" s="179"/>
      <c r="AA72" s="179"/>
      <c r="AB72" s="173">
        <v>2E-3</v>
      </c>
      <c r="AC72" s="180">
        <v>0.52607887320000002</v>
      </c>
      <c r="AD72" s="173"/>
      <c r="AE72" s="180"/>
      <c r="AF72" s="173"/>
      <c r="AG72" s="181"/>
      <c r="AH72" s="180"/>
      <c r="AI72" s="173"/>
      <c r="AJ72" s="180"/>
      <c r="AK72" s="173"/>
      <c r="AL72" s="180"/>
      <c r="AM72" s="173"/>
      <c r="AN72" s="179"/>
      <c r="AO72" s="179"/>
      <c r="AP72" s="180"/>
      <c r="AQ72" s="173"/>
      <c r="AR72" s="180"/>
      <c r="AS72" s="173">
        <v>2</v>
      </c>
      <c r="AT72" s="180">
        <v>3.0342238266666666</v>
      </c>
      <c r="AU72" s="173"/>
      <c r="AV72" s="180"/>
      <c r="AW72" s="182">
        <v>21</v>
      </c>
      <c r="AX72" s="183">
        <v>5.1433824450000003</v>
      </c>
      <c r="AY72" s="173"/>
      <c r="AZ72" s="180"/>
      <c r="BA72" s="173"/>
      <c r="BB72" s="180"/>
      <c r="BC72" s="184"/>
      <c r="BD72" s="184"/>
      <c r="BE72" s="184"/>
      <c r="BF72" s="173"/>
      <c r="BG72" s="180"/>
      <c r="BH72" s="184"/>
      <c r="BI72" s="184"/>
      <c r="BJ72" s="184"/>
      <c r="BK72" s="181"/>
      <c r="BL72" s="172"/>
      <c r="BM72" s="172"/>
      <c r="BN72" s="172"/>
      <c r="BO72" s="172"/>
      <c r="BP72" s="172">
        <v>3.0000000000000001E-3</v>
      </c>
      <c r="BQ72" s="172">
        <v>3.8626828389999996</v>
      </c>
      <c r="BR72" s="172">
        <v>6.0000000000000001E-3</v>
      </c>
      <c r="BS72" s="172">
        <v>6.9669999999999996</v>
      </c>
      <c r="BT72" s="172"/>
      <c r="BU72" s="172"/>
      <c r="BV72" s="172">
        <v>26</v>
      </c>
      <c r="BW72" s="172">
        <v>28.412359456000001</v>
      </c>
      <c r="BX72" s="172"/>
      <c r="BY72" s="172"/>
      <c r="BZ72" s="172">
        <v>2</v>
      </c>
      <c r="CA72" s="172">
        <v>1.7934285000000001</v>
      </c>
      <c r="CB72" s="172">
        <v>9</v>
      </c>
      <c r="CC72" s="172">
        <v>16.505958885999998</v>
      </c>
      <c r="CD72" s="172">
        <f t="shared" si="2"/>
        <v>8.7036851448666663</v>
      </c>
      <c r="CE72" s="173">
        <f t="shared" si="3"/>
        <v>39.242042295000005</v>
      </c>
      <c r="CF72" s="174">
        <f t="shared" si="4"/>
        <v>18.299387385999999</v>
      </c>
      <c r="CG72" s="155">
        <f t="shared" si="0"/>
        <v>66.245114825866665</v>
      </c>
    </row>
    <row r="73" spans="1:85" ht="18.75" customHeight="1" x14ac:dyDescent="0.25">
      <c r="A73" s="156">
        <f t="shared" si="13"/>
        <v>64</v>
      </c>
      <c r="B73" s="175" t="s">
        <v>135</v>
      </c>
      <c r="C73" s="176">
        <v>1973</v>
      </c>
      <c r="D73" s="176">
        <v>5</v>
      </c>
      <c r="E73" s="176">
        <v>90</v>
      </c>
      <c r="F73" s="176">
        <v>4611.3</v>
      </c>
      <c r="G73" s="176">
        <v>6</v>
      </c>
      <c r="H73" s="158">
        <v>5.84</v>
      </c>
      <c r="I73" s="158">
        <v>6.21</v>
      </c>
      <c r="J73" s="158">
        <f t="shared" si="5"/>
        <v>161579.95200000002</v>
      </c>
      <c r="K73" s="158">
        <f t="shared" si="6"/>
        <v>171817.038</v>
      </c>
      <c r="L73" s="177">
        <v>274.85061999999999</v>
      </c>
      <c r="M73" s="178">
        <f t="shared" si="16"/>
        <v>262.07006617000002</v>
      </c>
      <c r="N73" s="161">
        <f t="shared" si="1"/>
        <v>5.9603716956172876</v>
      </c>
      <c r="O73" s="162">
        <f t="shared" si="7"/>
        <v>333.39699000000002</v>
      </c>
      <c r="P73" s="162">
        <f t="shared" si="8"/>
        <v>317.89402996500002</v>
      </c>
      <c r="Q73" s="163">
        <v>6.21</v>
      </c>
      <c r="R73" s="164"/>
      <c r="S73" s="164">
        <f t="shared" si="9"/>
        <v>343.63407599999999</v>
      </c>
      <c r="T73" s="164">
        <f t="shared" si="10"/>
        <v>327.65509146599999</v>
      </c>
      <c r="U73" s="164">
        <v>6.31</v>
      </c>
      <c r="V73" s="164"/>
      <c r="W73" s="164">
        <f t="shared" si="11"/>
        <v>349.16763600000002</v>
      </c>
      <c r="X73" s="164">
        <f t="shared" si="12"/>
        <v>332.93134092600002</v>
      </c>
      <c r="Y73" s="173"/>
      <c r="Z73" s="179"/>
      <c r="AA73" s="179"/>
      <c r="AB73" s="173"/>
      <c r="AC73" s="180"/>
      <c r="AD73" s="173"/>
      <c r="AE73" s="180"/>
      <c r="AF73" s="173"/>
      <c r="AG73" s="181"/>
      <c r="AH73" s="180"/>
      <c r="AI73" s="173"/>
      <c r="AJ73" s="180"/>
      <c r="AK73" s="173">
        <v>3.2499999999999999E-3</v>
      </c>
      <c r="AL73" s="180">
        <v>2.8692299999999999</v>
      </c>
      <c r="AM73" s="173">
        <v>25</v>
      </c>
      <c r="AN73" s="179">
        <v>16.336212072999999</v>
      </c>
      <c r="AO73" s="179"/>
      <c r="AP73" s="180"/>
      <c r="AQ73" s="173"/>
      <c r="AR73" s="180"/>
      <c r="AS73" s="173">
        <v>1</v>
      </c>
      <c r="AT73" s="180">
        <v>0.85749724199999999</v>
      </c>
      <c r="AU73" s="173"/>
      <c r="AV73" s="180"/>
      <c r="AW73" s="182">
        <v>33</v>
      </c>
      <c r="AX73" s="183">
        <v>6.2553479412000002</v>
      </c>
      <c r="AY73" s="173"/>
      <c r="AZ73" s="180"/>
      <c r="BA73" s="173"/>
      <c r="BB73" s="180"/>
      <c r="BC73" s="184"/>
      <c r="BD73" s="184"/>
      <c r="BE73" s="184"/>
      <c r="BF73" s="173"/>
      <c r="BG73" s="180"/>
      <c r="BH73" s="184"/>
      <c r="BI73" s="184"/>
      <c r="BJ73" s="184"/>
      <c r="BK73" s="181">
        <v>32.523945672300002</v>
      </c>
      <c r="BL73" s="172">
        <v>2E-3</v>
      </c>
      <c r="BM73" s="172">
        <v>4.870495</v>
      </c>
      <c r="BN73" s="172"/>
      <c r="BO73" s="172"/>
      <c r="BP73" s="172"/>
      <c r="BQ73" s="172"/>
      <c r="BR73" s="172"/>
      <c r="BS73" s="172"/>
      <c r="BT73" s="172"/>
      <c r="BU73" s="172"/>
      <c r="BV73" s="172">
        <v>35</v>
      </c>
      <c r="BW73" s="172">
        <v>30.201323686000002</v>
      </c>
      <c r="BX73" s="172"/>
      <c r="BY73" s="172"/>
      <c r="BZ73" s="172">
        <v>14</v>
      </c>
      <c r="CA73" s="172">
        <v>17.101838025600003</v>
      </c>
      <c r="CB73" s="172">
        <v>10</v>
      </c>
      <c r="CC73" s="172">
        <v>31.634180871000002</v>
      </c>
      <c r="CD73" s="172">
        <f t="shared" si="2"/>
        <v>58.842232928500003</v>
      </c>
      <c r="CE73" s="173">
        <f t="shared" si="3"/>
        <v>35.071818686</v>
      </c>
      <c r="CF73" s="174">
        <f t="shared" si="4"/>
        <v>48.736018896600001</v>
      </c>
      <c r="CG73" s="155">
        <f t="shared" si="0"/>
        <v>142.65007051110001</v>
      </c>
    </row>
    <row r="74" spans="1:85" ht="23.25" customHeight="1" x14ac:dyDescent="0.25">
      <c r="A74" s="156">
        <f t="shared" si="13"/>
        <v>65</v>
      </c>
      <c r="B74" s="175" t="s">
        <v>136</v>
      </c>
      <c r="C74" s="176">
        <v>1982</v>
      </c>
      <c r="D74" s="176">
        <v>9</v>
      </c>
      <c r="E74" s="176">
        <v>33</v>
      </c>
      <c r="F74" s="176">
        <v>1690.2</v>
      </c>
      <c r="G74" s="176">
        <v>1</v>
      </c>
      <c r="H74" s="158">
        <v>5.84</v>
      </c>
      <c r="I74" s="158">
        <v>6.21</v>
      </c>
      <c r="J74" s="158">
        <f t="shared" si="5"/>
        <v>59224.608</v>
      </c>
      <c r="K74" s="158">
        <f t="shared" si="6"/>
        <v>62976.851999999999</v>
      </c>
      <c r="L74" s="177">
        <v>93.591719999999995</v>
      </c>
      <c r="M74" s="178">
        <f t="shared" si="16"/>
        <v>89.239705020000002</v>
      </c>
      <c r="N74" s="161">
        <f t="shared" ref="N74:N137" si="17">L74/F74*100</f>
        <v>5.5373162939297123</v>
      </c>
      <c r="O74" s="162">
        <f t="shared" si="7"/>
        <v>122.20146</v>
      </c>
      <c r="P74" s="162">
        <f t="shared" si="8"/>
        <v>116.51909211</v>
      </c>
      <c r="Q74" s="163">
        <v>6.21</v>
      </c>
      <c r="R74" s="164"/>
      <c r="S74" s="164">
        <f t="shared" si="9"/>
        <v>125.953704</v>
      </c>
      <c r="T74" s="164">
        <f t="shared" si="10"/>
        <v>120.09685676400001</v>
      </c>
      <c r="U74" s="164">
        <v>6.31</v>
      </c>
      <c r="V74" s="164"/>
      <c r="W74" s="164">
        <f t="shared" si="11"/>
        <v>127.981944</v>
      </c>
      <c r="X74" s="164">
        <f t="shared" si="12"/>
        <v>122.03078360400001</v>
      </c>
      <c r="Y74" s="173"/>
      <c r="Z74" s="179"/>
      <c r="AA74" s="179"/>
      <c r="AB74" s="173"/>
      <c r="AC74" s="180"/>
      <c r="AD74" s="173"/>
      <c r="AE74" s="180"/>
      <c r="AF74" s="173"/>
      <c r="AG74" s="181"/>
      <c r="AH74" s="180"/>
      <c r="AI74" s="173"/>
      <c r="AJ74" s="180"/>
      <c r="AK74" s="173"/>
      <c r="AL74" s="180"/>
      <c r="AM74" s="173"/>
      <c r="AN74" s="179"/>
      <c r="AO74" s="179"/>
      <c r="AP74" s="180"/>
      <c r="AQ74" s="173"/>
      <c r="AR74" s="180"/>
      <c r="AS74" s="173">
        <v>1</v>
      </c>
      <c r="AT74" s="180">
        <v>2.450389876</v>
      </c>
      <c r="AU74" s="173"/>
      <c r="AV74" s="180"/>
      <c r="AW74" s="182">
        <v>6</v>
      </c>
      <c r="AX74" s="183">
        <v>2.4718181943999999</v>
      </c>
      <c r="AY74" s="173"/>
      <c r="AZ74" s="180"/>
      <c r="BA74" s="173"/>
      <c r="BB74" s="180"/>
      <c r="BC74" s="184"/>
      <c r="BD74" s="184"/>
      <c r="BE74" s="184"/>
      <c r="BF74" s="173"/>
      <c r="BG74" s="180"/>
      <c r="BH74" s="184"/>
      <c r="BI74" s="184"/>
      <c r="BJ74" s="184"/>
      <c r="BK74" s="181"/>
      <c r="BL74" s="172">
        <v>5.2000000000000006E-3</v>
      </c>
      <c r="BM74" s="172">
        <v>10.167498</v>
      </c>
      <c r="BN74" s="172"/>
      <c r="BO74" s="172"/>
      <c r="BP74" s="172">
        <v>6.0000000000000001E-3</v>
      </c>
      <c r="BQ74" s="172">
        <v>2.346012</v>
      </c>
      <c r="BR74" s="172"/>
      <c r="BS74" s="172"/>
      <c r="BT74" s="172"/>
      <c r="BU74" s="172"/>
      <c r="BV74" s="172">
        <v>29</v>
      </c>
      <c r="BW74" s="172">
        <v>25.411901684</v>
      </c>
      <c r="BX74" s="172"/>
      <c r="BY74" s="172"/>
      <c r="BZ74" s="172">
        <v>5</v>
      </c>
      <c r="CA74" s="172">
        <v>6.5947637500000003</v>
      </c>
      <c r="CB74" s="172">
        <v>3</v>
      </c>
      <c r="CC74" s="172">
        <v>5.8932203159999998</v>
      </c>
      <c r="CD74" s="172">
        <f t="shared" si="2"/>
        <v>4.9222080704</v>
      </c>
      <c r="CE74" s="173">
        <f t="shared" si="3"/>
        <v>37.925411683999997</v>
      </c>
      <c r="CF74" s="174">
        <f t="shared" si="4"/>
        <v>12.487984065999999</v>
      </c>
      <c r="CG74" s="155">
        <f t="shared" si="0"/>
        <v>55.335603820399996</v>
      </c>
    </row>
    <row r="75" spans="1:85" ht="21" customHeight="1" x14ac:dyDescent="0.25">
      <c r="A75" s="156">
        <f t="shared" si="13"/>
        <v>66</v>
      </c>
      <c r="B75" s="175" t="s">
        <v>137</v>
      </c>
      <c r="C75" s="176">
        <v>1982</v>
      </c>
      <c r="D75" s="176">
        <v>8</v>
      </c>
      <c r="E75" s="176">
        <v>28</v>
      </c>
      <c r="F75" s="176">
        <v>1741.6</v>
      </c>
      <c r="G75" s="176">
        <v>1</v>
      </c>
      <c r="H75" s="158">
        <v>5.84</v>
      </c>
      <c r="I75" s="158">
        <v>6.21</v>
      </c>
      <c r="J75" s="158">
        <f t="shared" ref="J75:J138" si="18">F75*H75*6</f>
        <v>61025.663999999997</v>
      </c>
      <c r="K75" s="158">
        <f t="shared" ref="K75:K138" si="19">F75*I75*6</f>
        <v>64892.015999999996</v>
      </c>
      <c r="L75" s="177">
        <v>77.663160000000005</v>
      </c>
      <c r="M75" s="178">
        <f t="shared" si="16"/>
        <v>74.051823060000004</v>
      </c>
      <c r="N75" s="161">
        <f t="shared" si="17"/>
        <v>4.4592994947175013</v>
      </c>
      <c r="O75" s="162">
        <f t="shared" ref="O75:O138" si="20">(J75+K75)/1000</f>
        <v>125.91767999999999</v>
      </c>
      <c r="P75" s="162">
        <f t="shared" ref="P75:P138" si="21">O75*0.9535</f>
        <v>120.06250788</v>
      </c>
      <c r="Q75" s="163">
        <v>6.21</v>
      </c>
      <c r="R75" s="164"/>
      <c r="S75" s="164">
        <f t="shared" ref="S75:S138" si="22">F75*Q75*12/1000</f>
        <v>129.784032</v>
      </c>
      <c r="T75" s="164">
        <f t="shared" ref="T75:T138" si="23">S75*0.9535</f>
        <v>123.74907451199999</v>
      </c>
      <c r="U75" s="164">
        <v>6.31</v>
      </c>
      <c r="V75" s="164"/>
      <c r="W75" s="164">
        <f t="shared" ref="W75:W138" si="24">F75*U75*12/1000</f>
        <v>131.873952</v>
      </c>
      <c r="X75" s="164">
        <f t="shared" ref="X75:X138" si="25">W75*0.9535</f>
        <v>125.741813232</v>
      </c>
      <c r="Y75" s="173"/>
      <c r="Z75" s="179"/>
      <c r="AA75" s="179"/>
      <c r="AB75" s="173"/>
      <c r="AC75" s="180"/>
      <c r="AD75" s="173"/>
      <c r="AE75" s="180"/>
      <c r="AF75" s="173"/>
      <c r="AG75" s="181"/>
      <c r="AH75" s="180"/>
      <c r="AI75" s="173"/>
      <c r="AJ75" s="180"/>
      <c r="AK75" s="173"/>
      <c r="AL75" s="180"/>
      <c r="AM75" s="173"/>
      <c r="AN75" s="179"/>
      <c r="AO75" s="179"/>
      <c r="AP75" s="180"/>
      <c r="AQ75" s="173"/>
      <c r="AR75" s="180"/>
      <c r="AS75" s="173">
        <v>2</v>
      </c>
      <c r="AT75" s="180">
        <v>3.2484844025897592</v>
      </c>
      <c r="AU75" s="173"/>
      <c r="AV75" s="180"/>
      <c r="AW75" s="182"/>
      <c r="AX75" s="183"/>
      <c r="AY75" s="173"/>
      <c r="AZ75" s="180"/>
      <c r="BA75" s="173"/>
      <c r="BB75" s="180"/>
      <c r="BC75" s="184"/>
      <c r="BD75" s="184"/>
      <c r="BE75" s="184"/>
      <c r="BF75" s="173"/>
      <c r="BG75" s="180"/>
      <c r="BH75" s="184"/>
      <c r="BI75" s="184"/>
      <c r="BJ75" s="184"/>
      <c r="BK75" s="181"/>
      <c r="BL75" s="172">
        <v>8.0000000000000002E-3</v>
      </c>
      <c r="BM75" s="172">
        <v>11.925499</v>
      </c>
      <c r="BN75" s="172"/>
      <c r="BO75" s="172"/>
      <c r="BP75" s="172">
        <v>0.01</v>
      </c>
      <c r="BQ75" s="172">
        <v>3.9100200000000003</v>
      </c>
      <c r="BR75" s="172"/>
      <c r="BS75" s="172"/>
      <c r="BT75" s="172"/>
      <c r="BU75" s="172"/>
      <c r="BV75" s="172">
        <v>23</v>
      </c>
      <c r="BW75" s="172">
        <v>20.670505325000001</v>
      </c>
      <c r="BX75" s="172"/>
      <c r="BY75" s="172"/>
      <c r="BZ75" s="172"/>
      <c r="CA75" s="172"/>
      <c r="CB75" s="172">
        <v>1</v>
      </c>
      <c r="CC75" s="172">
        <v>2.1428070180000001</v>
      </c>
      <c r="CD75" s="172">
        <f t="shared" ref="CD75:CD138" si="26">Z75+AA75+AC75+AE75+AH75+AJ75+AL75+AN75+AP75+AR75+AT75+AV75+AX75+AZ75+BA75+BB75+BC75+BE75+BG75+BH75+BJ75+BK75</f>
        <v>3.2484844025897592</v>
      </c>
      <c r="CE75" s="173">
        <f t="shared" ref="CE75:CE138" si="27">BM75+BO75+BQ75+BS75+BU75+BW75</f>
        <v>36.506024324999998</v>
      </c>
      <c r="CF75" s="174">
        <f t="shared" ref="CF75:CF138" si="28">BY75+CA75+CC75</f>
        <v>2.1428070180000001</v>
      </c>
      <c r="CG75" s="155">
        <f t="shared" ref="CG75:CG138" si="29">CD75+CE75+CF75</f>
        <v>41.897315745589758</v>
      </c>
    </row>
    <row r="76" spans="1:85" ht="18.75" customHeight="1" x14ac:dyDescent="0.25">
      <c r="A76" s="156">
        <f t="shared" ref="A76:A139" si="30">A75+1</f>
        <v>67</v>
      </c>
      <c r="B76" s="175" t="s">
        <v>138</v>
      </c>
      <c r="C76" s="176">
        <v>1995</v>
      </c>
      <c r="D76" s="176">
        <v>5</v>
      </c>
      <c r="E76" s="176">
        <v>182</v>
      </c>
      <c r="F76" s="176">
        <v>10240.299999999999</v>
      </c>
      <c r="G76" s="176">
        <v>14</v>
      </c>
      <c r="H76" s="158">
        <v>5.84</v>
      </c>
      <c r="I76" s="158">
        <v>6.21</v>
      </c>
      <c r="J76" s="158">
        <f t="shared" si="18"/>
        <v>358820.11199999996</v>
      </c>
      <c r="K76" s="158">
        <f t="shared" si="19"/>
        <v>381553.57799999998</v>
      </c>
      <c r="L76" s="177">
        <v>580.75241000000005</v>
      </c>
      <c r="M76" s="178">
        <f t="shared" si="16"/>
        <v>553.74742293500003</v>
      </c>
      <c r="N76" s="161">
        <f t="shared" si="17"/>
        <v>5.6712441041766359</v>
      </c>
      <c r="O76" s="162">
        <f t="shared" si="20"/>
        <v>740.3736899999999</v>
      </c>
      <c r="P76" s="162">
        <f t="shared" si="21"/>
        <v>705.94631341499996</v>
      </c>
      <c r="Q76" s="163">
        <v>6.21</v>
      </c>
      <c r="R76" s="164"/>
      <c r="S76" s="164">
        <f t="shared" si="22"/>
        <v>763.10715599999992</v>
      </c>
      <c r="T76" s="164">
        <f t="shared" si="23"/>
        <v>727.62267324599998</v>
      </c>
      <c r="U76" s="164">
        <v>6.31</v>
      </c>
      <c r="V76" s="164"/>
      <c r="W76" s="164">
        <f t="shared" si="24"/>
        <v>775.39551599999982</v>
      </c>
      <c r="X76" s="164">
        <f t="shared" si="25"/>
        <v>739.33962450599984</v>
      </c>
      <c r="Y76" s="173"/>
      <c r="Z76" s="179"/>
      <c r="AA76" s="179"/>
      <c r="AB76" s="173"/>
      <c r="AC76" s="180"/>
      <c r="AD76" s="173">
        <v>0.02</v>
      </c>
      <c r="AE76" s="180">
        <v>2.8954984860000001</v>
      </c>
      <c r="AF76" s="173"/>
      <c r="AG76" s="181"/>
      <c r="AH76" s="180"/>
      <c r="AI76" s="173"/>
      <c r="AJ76" s="180"/>
      <c r="AK76" s="173"/>
      <c r="AL76" s="180"/>
      <c r="AM76" s="173"/>
      <c r="AN76" s="179"/>
      <c r="AO76" s="179"/>
      <c r="AP76" s="180"/>
      <c r="AQ76" s="173"/>
      <c r="AR76" s="180"/>
      <c r="AS76" s="173"/>
      <c r="AT76" s="180"/>
      <c r="AU76" s="173"/>
      <c r="AV76" s="180"/>
      <c r="AW76" s="182">
        <v>18</v>
      </c>
      <c r="AX76" s="183">
        <v>9.8495427414000005</v>
      </c>
      <c r="AY76" s="173"/>
      <c r="AZ76" s="180"/>
      <c r="BA76" s="173"/>
      <c r="BB76" s="180"/>
      <c r="BC76" s="184"/>
      <c r="BD76" s="184"/>
      <c r="BE76" s="184"/>
      <c r="BF76" s="173"/>
      <c r="BG76" s="180"/>
      <c r="BH76" s="184"/>
      <c r="BI76" s="184"/>
      <c r="BJ76" s="184"/>
      <c r="BK76" s="181">
        <v>0.2419</v>
      </c>
      <c r="BL76" s="172">
        <v>5.0000000000000001E-3</v>
      </c>
      <c r="BM76" s="172">
        <v>5.6034645845000002</v>
      </c>
      <c r="BN76" s="172"/>
      <c r="BO76" s="172"/>
      <c r="BP76" s="172">
        <v>6.5000000000000006E-3</v>
      </c>
      <c r="BQ76" s="172">
        <v>8.7815765279999987</v>
      </c>
      <c r="BR76" s="172">
        <v>2.5000000000000001E-3</v>
      </c>
      <c r="BS76" s="172">
        <v>3.4034845000000002</v>
      </c>
      <c r="BT76" s="172"/>
      <c r="BU76" s="172"/>
      <c r="BV76" s="172">
        <v>32</v>
      </c>
      <c r="BW76" s="172">
        <v>34.313221198000001</v>
      </c>
      <c r="BX76" s="172"/>
      <c r="BY76" s="172"/>
      <c r="BZ76" s="172">
        <v>11</v>
      </c>
      <c r="CA76" s="172">
        <v>13.730968278999999</v>
      </c>
      <c r="CB76" s="172">
        <v>22</v>
      </c>
      <c r="CC76" s="172">
        <v>57.365029811000014</v>
      </c>
      <c r="CD76" s="172">
        <f t="shared" si="26"/>
        <v>12.986941227400001</v>
      </c>
      <c r="CE76" s="173">
        <f t="shared" si="27"/>
        <v>52.101746810500003</v>
      </c>
      <c r="CF76" s="174">
        <f t="shared" si="28"/>
        <v>71.095998090000009</v>
      </c>
      <c r="CG76" s="155">
        <f t="shared" si="29"/>
        <v>136.18468612790002</v>
      </c>
    </row>
    <row r="77" spans="1:85" ht="18" customHeight="1" x14ac:dyDescent="0.25">
      <c r="A77" s="156">
        <f t="shared" si="30"/>
        <v>68</v>
      </c>
      <c r="B77" s="175" t="s">
        <v>139</v>
      </c>
      <c r="C77" s="176">
        <v>1956</v>
      </c>
      <c r="D77" s="176">
        <v>1</v>
      </c>
      <c r="E77" s="176">
        <v>12</v>
      </c>
      <c r="F77" s="176">
        <v>607.29999999999995</v>
      </c>
      <c r="G77" s="176">
        <v>2</v>
      </c>
      <c r="H77" s="158">
        <v>5.84</v>
      </c>
      <c r="I77" s="158">
        <v>6.21</v>
      </c>
      <c r="J77" s="158">
        <f t="shared" si="18"/>
        <v>21279.791999999998</v>
      </c>
      <c r="K77" s="158">
        <f t="shared" si="19"/>
        <v>22627.998</v>
      </c>
      <c r="L77" s="177">
        <v>5.84</v>
      </c>
      <c r="M77" s="178">
        <f t="shared" si="16"/>
        <v>5.5684399999999998</v>
      </c>
      <c r="N77" s="161">
        <f t="shared" si="17"/>
        <v>0.96163345957516877</v>
      </c>
      <c r="O77" s="162">
        <f t="shared" si="20"/>
        <v>43.907789999999991</v>
      </c>
      <c r="P77" s="162">
        <f t="shared" si="21"/>
        <v>41.866077764999993</v>
      </c>
      <c r="Q77" s="163">
        <v>6.21</v>
      </c>
      <c r="R77" s="164"/>
      <c r="S77" s="164">
        <f t="shared" si="22"/>
        <v>45.255995999999996</v>
      </c>
      <c r="T77" s="164">
        <f t="shared" si="23"/>
        <v>43.151592185999995</v>
      </c>
      <c r="U77" s="164">
        <v>6.31</v>
      </c>
      <c r="V77" s="164"/>
      <c r="W77" s="164">
        <f t="shared" si="24"/>
        <v>45.984755999999997</v>
      </c>
      <c r="X77" s="164">
        <f t="shared" si="25"/>
        <v>43.846464845999996</v>
      </c>
      <c r="Y77" s="173"/>
      <c r="Z77" s="179"/>
      <c r="AA77" s="179"/>
      <c r="AB77" s="173"/>
      <c r="AC77" s="180"/>
      <c r="AD77" s="173">
        <v>8.299999999999999E-2</v>
      </c>
      <c r="AE77" s="180">
        <v>184.84627</v>
      </c>
      <c r="AF77" s="173"/>
      <c r="AG77" s="181"/>
      <c r="AH77" s="180"/>
      <c r="AI77" s="173"/>
      <c r="AJ77" s="180"/>
      <c r="AK77" s="173"/>
      <c r="AL77" s="180"/>
      <c r="AM77" s="173"/>
      <c r="AN77" s="179"/>
      <c r="AO77" s="179"/>
      <c r="AP77" s="180"/>
      <c r="AQ77" s="173"/>
      <c r="AR77" s="180"/>
      <c r="AS77" s="173">
        <v>1</v>
      </c>
      <c r="AT77" s="180">
        <v>2.1656562683931728</v>
      </c>
      <c r="AU77" s="173"/>
      <c r="AV77" s="180"/>
      <c r="AW77" s="182"/>
      <c r="AX77" s="183"/>
      <c r="AY77" s="173">
        <v>6.0000000000000001E-3</v>
      </c>
      <c r="AZ77" s="180">
        <v>1.9219999999999999</v>
      </c>
      <c r="BA77" s="173"/>
      <c r="BB77" s="180"/>
      <c r="BC77" s="184"/>
      <c r="BD77" s="184"/>
      <c r="BE77" s="184"/>
      <c r="BF77" s="173"/>
      <c r="BG77" s="180"/>
      <c r="BH77" s="184"/>
      <c r="BI77" s="184"/>
      <c r="BJ77" s="184"/>
      <c r="BK77" s="181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>
        <v>5</v>
      </c>
      <c r="BW77" s="172">
        <v>7.2181514731999998</v>
      </c>
      <c r="BX77" s="172"/>
      <c r="BY77" s="172"/>
      <c r="BZ77" s="172">
        <v>1</v>
      </c>
      <c r="CA77" s="172">
        <v>5.2133500000000002</v>
      </c>
      <c r="CB77" s="172">
        <v>2</v>
      </c>
      <c r="CC77" s="172">
        <v>3.3978122219999998</v>
      </c>
      <c r="CD77" s="172">
        <f t="shared" si="26"/>
        <v>188.93392626839318</v>
      </c>
      <c r="CE77" s="173">
        <f t="shared" si="27"/>
        <v>7.2181514731999998</v>
      </c>
      <c r="CF77" s="174">
        <f t="shared" si="28"/>
        <v>8.6111622220000008</v>
      </c>
      <c r="CG77" s="155">
        <f t="shared" si="29"/>
        <v>204.76323996359318</v>
      </c>
    </row>
    <row r="78" spans="1:85" ht="18.75" customHeight="1" x14ac:dyDescent="0.25">
      <c r="A78" s="156">
        <f t="shared" si="30"/>
        <v>69</v>
      </c>
      <c r="B78" s="175" t="s">
        <v>140</v>
      </c>
      <c r="C78" s="176">
        <v>1960</v>
      </c>
      <c r="D78" s="176">
        <v>2</v>
      </c>
      <c r="E78" s="176">
        <v>12</v>
      </c>
      <c r="F78" s="176">
        <v>449.3</v>
      </c>
      <c r="G78" s="176">
        <v>2</v>
      </c>
      <c r="H78" s="158">
        <v>5.84</v>
      </c>
      <c r="I78" s="158">
        <v>6.21</v>
      </c>
      <c r="J78" s="158">
        <f t="shared" si="18"/>
        <v>15743.471999999998</v>
      </c>
      <c r="K78" s="158">
        <f t="shared" si="19"/>
        <v>16740.918000000001</v>
      </c>
      <c r="L78" s="177">
        <v>5.84</v>
      </c>
      <c r="M78" s="178">
        <f t="shared" si="16"/>
        <v>5.5684399999999998</v>
      </c>
      <c r="N78" s="161">
        <f t="shared" si="17"/>
        <v>1.2997996884041843</v>
      </c>
      <c r="O78" s="162">
        <f t="shared" si="20"/>
        <v>32.484389999999998</v>
      </c>
      <c r="P78" s="162">
        <f t="shared" si="21"/>
        <v>30.973865864999997</v>
      </c>
      <c r="Q78" s="163">
        <v>6.21</v>
      </c>
      <c r="R78" s="164"/>
      <c r="S78" s="164">
        <f t="shared" si="22"/>
        <v>33.481836000000001</v>
      </c>
      <c r="T78" s="164">
        <f t="shared" si="23"/>
        <v>31.924930626000002</v>
      </c>
      <c r="U78" s="164">
        <v>6.31</v>
      </c>
      <c r="V78" s="164"/>
      <c r="W78" s="164">
        <f t="shared" si="24"/>
        <v>34.020995999999997</v>
      </c>
      <c r="X78" s="164">
        <f t="shared" si="25"/>
        <v>32.439019685999995</v>
      </c>
      <c r="Y78" s="173"/>
      <c r="Z78" s="179"/>
      <c r="AA78" s="179">
        <v>1.455816572</v>
      </c>
      <c r="AB78" s="173"/>
      <c r="AC78" s="180"/>
      <c r="AD78" s="173"/>
      <c r="AE78" s="180"/>
      <c r="AF78" s="173"/>
      <c r="AG78" s="181"/>
      <c r="AH78" s="180"/>
      <c r="AI78" s="173"/>
      <c r="AJ78" s="180"/>
      <c r="AK78" s="173">
        <v>5.0000000000000001E-4</v>
      </c>
      <c r="AL78" s="180">
        <v>0.54974900000000004</v>
      </c>
      <c r="AM78" s="173"/>
      <c r="AN78" s="179"/>
      <c r="AO78" s="179"/>
      <c r="AP78" s="180"/>
      <c r="AQ78" s="173"/>
      <c r="AR78" s="180"/>
      <c r="AS78" s="173"/>
      <c r="AT78" s="180"/>
      <c r="AU78" s="173"/>
      <c r="AV78" s="180"/>
      <c r="AW78" s="182">
        <v>3</v>
      </c>
      <c r="AX78" s="183">
        <v>1.115478</v>
      </c>
      <c r="AY78" s="173"/>
      <c r="AZ78" s="180"/>
      <c r="BA78" s="173"/>
      <c r="BB78" s="180"/>
      <c r="BC78" s="184"/>
      <c r="BD78" s="184"/>
      <c r="BE78" s="184"/>
      <c r="BF78" s="173"/>
      <c r="BG78" s="180"/>
      <c r="BH78" s="184"/>
      <c r="BI78" s="184"/>
      <c r="BJ78" s="184"/>
      <c r="BK78" s="181"/>
      <c r="BL78" s="172"/>
      <c r="BM78" s="172"/>
      <c r="BN78" s="172"/>
      <c r="BO78" s="172"/>
      <c r="BP78" s="172">
        <v>1.9E-2</v>
      </c>
      <c r="BQ78" s="172">
        <v>14.725</v>
      </c>
      <c r="BR78" s="172"/>
      <c r="BS78" s="172"/>
      <c r="BT78" s="172"/>
      <c r="BU78" s="172"/>
      <c r="BV78" s="172">
        <v>25</v>
      </c>
      <c r="BW78" s="172">
        <v>27.248796671000001</v>
      </c>
      <c r="BX78" s="172"/>
      <c r="BY78" s="172"/>
      <c r="BZ78" s="172">
        <v>1</v>
      </c>
      <c r="CA78" s="172">
        <v>1.3229104920000001</v>
      </c>
      <c r="CB78" s="172">
        <v>1</v>
      </c>
      <c r="CC78" s="172">
        <v>1.9073232979999999</v>
      </c>
      <c r="CD78" s="172">
        <f t="shared" si="26"/>
        <v>3.121043572</v>
      </c>
      <c r="CE78" s="173">
        <f t="shared" si="27"/>
        <v>41.973796671000002</v>
      </c>
      <c r="CF78" s="174">
        <f t="shared" si="28"/>
        <v>3.2302337899999998</v>
      </c>
      <c r="CG78" s="155">
        <f t="shared" si="29"/>
        <v>48.325074033</v>
      </c>
    </row>
    <row r="79" spans="1:85" ht="18.75" customHeight="1" x14ac:dyDescent="0.25">
      <c r="A79" s="156">
        <f t="shared" si="30"/>
        <v>70</v>
      </c>
      <c r="B79" s="175" t="s">
        <v>141</v>
      </c>
      <c r="C79" s="176" t="s">
        <v>100</v>
      </c>
      <c r="D79" s="176">
        <v>2</v>
      </c>
      <c r="E79" s="176">
        <v>16</v>
      </c>
      <c r="F79" s="176">
        <v>630.6</v>
      </c>
      <c r="G79" s="176">
        <v>2</v>
      </c>
      <c r="H79" s="158">
        <v>5.84</v>
      </c>
      <c r="I79" s="158">
        <v>6.21</v>
      </c>
      <c r="J79" s="158">
        <f t="shared" si="18"/>
        <v>22096.224000000002</v>
      </c>
      <c r="K79" s="158">
        <f t="shared" si="19"/>
        <v>23496.156000000003</v>
      </c>
      <c r="L79" s="177">
        <v>5.84</v>
      </c>
      <c r="M79" s="178">
        <f t="shared" si="16"/>
        <v>5.5684399999999998</v>
      </c>
      <c r="N79" s="161">
        <f t="shared" si="17"/>
        <v>0.92610212496035504</v>
      </c>
      <c r="O79" s="162">
        <f t="shared" si="20"/>
        <v>45.592380000000006</v>
      </c>
      <c r="P79" s="162">
        <f t="shared" si="21"/>
        <v>43.47233433000001</v>
      </c>
      <c r="Q79" s="163">
        <v>6.21</v>
      </c>
      <c r="R79" s="164"/>
      <c r="S79" s="164">
        <f t="shared" si="22"/>
        <v>46.992312000000005</v>
      </c>
      <c r="T79" s="164">
        <f t="shared" si="23"/>
        <v>44.807169492000007</v>
      </c>
      <c r="U79" s="164">
        <v>6.31</v>
      </c>
      <c r="V79" s="164"/>
      <c r="W79" s="164">
        <f t="shared" si="24"/>
        <v>47.749032</v>
      </c>
      <c r="X79" s="164">
        <f t="shared" si="25"/>
        <v>45.528702012000004</v>
      </c>
      <c r="Y79" s="173"/>
      <c r="Z79" s="179"/>
      <c r="AA79" s="179"/>
      <c r="AB79" s="173"/>
      <c r="AC79" s="180"/>
      <c r="AD79" s="173"/>
      <c r="AE79" s="180"/>
      <c r="AF79" s="173"/>
      <c r="AG79" s="181"/>
      <c r="AH79" s="180"/>
      <c r="AI79" s="173"/>
      <c r="AJ79" s="180"/>
      <c r="AK79" s="173"/>
      <c r="AL79" s="180"/>
      <c r="AM79" s="173"/>
      <c r="AN79" s="179"/>
      <c r="AO79" s="179"/>
      <c r="AP79" s="180"/>
      <c r="AQ79" s="173"/>
      <c r="AR79" s="180"/>
      <c r="AS79" s="173"/>
      <c r="AT79" s="180"/>
      <c r="AU79" s="173"/>
      <c r="AV79" s="180"/>
      <c r="AW79" s="182"/>
      <c r="AX79" s="183"/>
      <c r="AY79" s="173"/>
      <c r="AZ79" s="180"/>
      <c r="BA79" s="173"/>
      <c r="BB79" s="180"/>
      <c r="BC79" s="184"/>
      <c r="BD79" s="184"/>
      <c r="BE79" s="184"/>
      <c r="BF79" s="173"/>
      <c r="BG79" s="180"/>
      <c r="BH79" s="184"/>
      <c r="BI79" s="184"/>
      <c r="BJ79" s="184"/>
      <c r="BK79" s="181">
        <v>0.61496242578000004</v>
      </c>
      <c r="BL79" s="172"/>
      <c r="BM79" s="172"/>
      <c r="BN79" s="172"/>
      <c r="BO79" s="172"/>
      <c r="BP79" s="172"/>
      <c r="BQ79" s="172"/>
      <c r="BR79" s="172">
        <v>1E-3</v>
      </c>
      <c r="BS79" s="172">
        <v>1.2812790000000001</v>
      </c>
      <c r="BT79" s="172"/>
      <c r="BU79" s="172"/>
      <c r="BV79" s="172">
        <v>9</v>
      </c>
      <c r="BW79" s="172">
        <v>6.8486882201999997</v>
      </c>
      <c r="BX79" s="172"/>
      <c r="BY79" s="172"/>
      <c r="BZ79" s="172"/>
      <c r="CA79" s="172"/>
      <c r="CB79" s="172">
        <v>3</v>
      </c>
      <c r="CC79" s="172">
        <v>9.3715590899999999</v>
      </c>
      <c r="CD79" s="172">
        <f t="shared" si="26"/>
        <v>0.61496242578000004</v>
      </c>
      <c r="CE79" s="173">
        <f t="shared" si="27"/>
        <v>8.1299672201999993</v>
      </c>
      <c r="CF79" s="174">
        <f t="shared" si="28"/>
        <v>9.3715590899999999</v>
      </c>
      <c r="CG79" s="155">
        <f t="shared" si="29"/>
        <v>18.116488735979999</v>
      </c>
    </row>
    <row r="80" spans="1:85" ht="18.75" customHeight="1" x14ac:dyDescent="0.25">
      <c r="A80" s="156">
        <f t="shared" si="30"/>
        <v>71</v>
      </c>
      <c r="B80" s="175" t="s">
        <v>142</v>
      </c>
      <c r="C80" s="176" t="s">
        <v>69</v>
      </c>
      <c r="D80" s="176">
        <v>3</v>
      </c>
      <c r="E80" s="176">
        <v>12</v>
      </c>
      <c r="F80" s="176">
        <v>594.6</v>
      </c>
      <c r="G80" s="176">
        <v>1</v>
      </c>
      <c r="H80" s="158">
        <v>5.84</v>
      </c>
      <c r="I80" s="158">
        <v>6.21</v>
      </c>
      <c r="J80" s="158">
        <f t="shared" si="18"/>
        <v>20834.784</v>
      </c>
      <c r="K80" s="158">
        <f t="shared" si="19"/>
        <v>22154.795999999998</v>
      </c>
      <c r="L80" s="177">
        <v>5.84</v>
      </c>
      <c r="M80" s="178">
        <f t="shared" si="16"/>
        <v>5.5684399999999998</v>
      </c>
      <c r="N80" s="161">
        <f t="shared" si="17"/>
        <v>0.98217288933736957</v>
      </c>
      <c r="O80" s="162">
        <f t="shared" si="20"/>
        <v>42.989580000000004</v>
      </c>
      <c r="P80" s="162">
        <f t="shared" si="21"/>
        <v>40.990564530000007</v>
      </c>
      <c r="Q80" s="163">
        <v>6.21</v>
      </c>
      <c r="R80" s="164"/>
      <c r="S80" s="164">
        <f t="shared" si="22"/>
        <v>44.309591999999995</v>
      </c>
      <c r="T80" s="164">
        <f t="shared" si="23"/>
        <v>42.249195971999995</v>
      </c>
      <c r="U80" s="164">
        <v>6.31</v>
      </c>
      <c r="V80" s="164"/>
      <c r="W80" s="164">
        <f t="shared" si="24"/>
        <v>45.023111999999998</v>
      </c>
      <c r="X80" s="164">
        <f t="shared" si="25"/>
        <v>42.929537291999999</v>
      </c>
      <c r="Y80" s="173"/>
      <c r="Z80" s="179"/>
      <c r="AA80" s="179"/>
      <c r="AB80" s="173"/>
      <c r="AC80" s="180"/>
      <c r="AD80" s="173">
        <v>8.9999999999999993E-3</v>
      </c>
      <c r="AE80" s="180">
        <v>2.2054988999999998</v>
      </c>
      <c r="AF80" s="173"/>
      <c r="AG80" s="181"/>
      <c r="AH80" s="180"/>
      <c r="AI80" s="173"/>
      <c r="AJ80" s="180"/>
      <c r="AK80" s="173"/>
      <c r="AL80" s="180"/>
      <c r="AM80" s="173"/>
      <c r="AN80" s="179"/>
      <c r="AO80" s="179"/>
      <c r="AP80" s="180"/>
      <c r="AQ80" s="173"/>
      <c r="AR80" s="180"/>
      <c r="AS80" s="173"/>
      <c r="AT80" s="180"/>
      <c r="AU80" s="173"/>
      <c r="AV80" s="180"/>
      <c r="AW80" s="182">
        <v>5</v>
      </c>
      <c r="AX80" s="183">
        <v>0.81463855350000003</v>
      </c>
      <c r="AY80" s="173"/>
      <c r="AZ80" s="180"/>
      <c r="BA80" s="173"/>
      <c r="BB80" s="180"/>
      <c r="BC80" s="184"/>
      <c r="BD80" s="184"/>
      <c r="BE80" s="184"/>
      <c r="BF80" s="173"/>
      <c r="BG80" s="180"/>
      <c r="BH80" s="184"/>
      <c r="BI80" s="184"/>
      <c r="BJ80" s="184"/>
      <c r="BK80" s="181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>
        <v>1</v>
      </c>
      <c r="BW80" s="172">
        <v>0.71889899999999995</v>
      </c>
      <c r="BX80" s="172"/>
      <c r="BY80" s="172"/>
      <c r="BZ80" s="172"/>
      <c r="CA80" s="172"/>
      <c r="CB80" s="172">
        <v>1</v>
      </c>
      <c r="CC80" s="172">
        <v>2.1428070180000001</v>
      </c>
      <c r="CD80" s="172">
        <f t="shared" si="26"/>
        <v>3.0201374534999998</v>
      </c>
      <c r="CE80" s="173">
        <f t="shared" si="27"/>
        <v>0.71889899999999995</v>
      </c>
      <c r="CF80" s="174">
        <f t="shared" si="28"/>
        <v>2.1428070180000001</v>
      </c>
      <c r="CG80" s="155">
        <f t="shared" si="29"/>
        <v>5.8818434714999999</v>
      </c>
    </row>
    <row r="81" spans="1:85" ht="18.75" customHeight="1" x14ac:dyDescent="0.25">
      <c r="A81" s="156">
        <f t="shared" si="30"/>
        <v>72</v>
      </c>
      <c r="B81" s="175" t="s">
        <v>143</v>
      </c>
      <c r="C81" s="176">
        <v>1959</v>
      </c>
      <c r="D81" s="176">
        <v>2</v>
      </c>
      <c r="E81" s="176">
        <v>8</v>
      </c>
      <c r="F81" s="176">
        <v>276.8</v>
      </c>
      <c r="G81" s="176">
        <v>1</v>
      </c>
      <c r="H81" s="158">
        <v>5.84</v>
      </c>
      <c r="I81" s="158">
        <v>6.21</v>
      </c>
      <c r="J81" s="158">
        <f t="shared" si="18"/>
        <v>9699.0720000000001</v>
      </c>
      <c r="K81" s="158">
        <f t="shared" si="19"/>
        <v>10313.568000000001</v>
      </c>
      <c r="L81" s="177">
        <v>5.84</v>
      </c>
      <c r="M81" s="178">
        <f t="shared" si="16"/>
        <v>5.5684399999999998</v>
      </c>
      <c r="N81" s="161">
        <f t="shared" si="17"/>
        <v>2.1098265895953756</v>
      </c>
      <c r="O81" s="162">
        <f t="shared" si="20"/>
        <v>20.012640000000001</v>
      </c>
      <c r="P81" s="162">
        <f t="shared" si="21"/>
        <v>19.082052240000003</v>
      </c>
      <c r="Q81" s="163">
        <v>6.21</v>
      </c>
      <c r="R81" s="164"/>
      <c r="S81" s="164">
        <f t="shared" si="22"/>
        <v>20.627136000000004</v>
      </c>
      <c r="T81" s="164">
        <f t="shared" si="23"/>
        <v>19.667974176000005</v>
      </c>
      <c r="U81" s="164">
        <v>6.31</v>
      </c>
      <c r="V81" s="164"/>
      <c r="W81" s="164">
        <f t="shared" si="24"/>
        <v>20.959295999999998</v>
      </c>
      <c r="X81" s="164">
        <f t="shared" si="25"/>
        <v>19.984688735999999</v>
      </c>
      <c r="Y81" s="173"/>
      <c r="Z81" s="179"/>
      <c r="AA81" s="179"/>
      <c r="AB81" s="173"/>
      <c r="AC81" s="180"/>
      <c r="AD81" s="173">
        <v>4.4999999999999998E-2</v>
      </c>
      <c r="AE81" s="180">
        <v>65.072990697500003</v>
      </c>
      <c r="AF81" s="173"/>
      <c r="AG81" s="181"/>
      <c r="AH81" s="180"/>
      <c r="AI81" s="173"/>
      <c r="AJ81" s="180"/>
      <c r="AK81" s="173"/>
      <c r="AL81" s="180"/>
      <c r="AM81" s="173"/>
      <c r="AN81" s="179"/>
      <c r="AO81" s="179"/>
      <c r="AP81" s="180"/>
      <c r="AQ81" s="173"/>
      <c r="AR81" s="180"/>
      <c r="AS81" s="173">
        <v>1</v>
      </c>
      <c r="AT81" s="180">
        <v>2.6452986119999999</v>
      </c>
      <c r="AU81" s="173"/>
      <c r="AV81" s="180"/>
      <c r="AW81" s="182"/>
      <c r="AX81" s="183"/>
      <c r="AY81" s="173"/>
      <c r="AZ81" s="180"/>
      <c r="BA81" s="173"/>
      <c r="BB81" s="180"/>
      <c r="BC81" s="184"/>
      <c r="BD81" s="184"/>
      <c r="BE81" s="184"/>
      <c r="BF81" s="173"/>
      <c r="BG81" s="180"/>
      <c r="BH81" s="184"/>
      <c r="BI81" s="184"/>
      <c r="BJ81" s="184"/>
      <c r="BK81" s="181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>
        <v>2</v>
      </c>
      <c r="BW81" s="172">
        <v>2.387501366</v>
      </c>
      <c r="BX81" s="172"/>
      <c r="BY81" s="172"/>
      <c r="BZ81" s="172"/>
      <c r="CA81" s="172"/>
      <c r="CB81" s="172">
        <v>2</v>
      </c>
      <c r="CC81" s="172">
        <v>2.8575944440000001</v>
      </c>
      <c r="CD81" s="172">
        <f t="shared" si="26"/>
        <v>67.718289309500008</v>
      </c>
      <c r="CE81" s="173">
        <f t="shared" si="27"/>
        <v>2.387501366</v>
      </c>
      <c r="CF81" s="174">
        <f t="shared" si="28"/>
        <v>2.8575944440000001</v>
      </c>
      <c r="CG81" s="155">
        <f t="shared" si="29"/>
        <v>72.963385119500003</v>
      </c>
    </row>
    <row r="82" spans="1:85" ht="18.75" customHeight="1" x14ac:dyDescent="0.25">
      <c r="A82" s="156">
        <f t="shared" si="30"/>
        <v>73</v>
      </c>
      <c r="B82" s="175" t="s">
        <v>144</v>
      </c>
      <c r="C82" s="176">
        <v>1950</v>
      </c>
      <c r="D82" s="176">
        <v>2</v>
      </c>
      <c r="E82" s="176">
        <v>8</v>
      </c>
      <c r="F82" s="176">
        <v>370.8</v>
      </c>
      <c r="G82" s="176">
        <v>2</v>
      </c>
      <c r="H82" s="158">
        <v>5.84</v>
      </c>
      <c r="I82" s="158">
        <v>6.21</v>
      </c>
      <c r="J82" s="158">
        <f t="shared" si="18"/>
        <v>12992.832000000002</v>
      </c>
      <c r="K82" s="158">
        <f t="shared" si="19"/>
        <v>13816.008000000002</v>
      </c>
      <c r="L82" s="177">
        <v>22.603967999999998</v>
      </c>
      <c r="M82" s="178">
        <v>21.552883487999999</v>
      </c>
      <c r="N82" s="161">
        <f t="shared" si="17"/>
        <v>6.0959999999999992</v>
      </c>
      <c r="O82" s="162">
        <f t="shared" si="20"/>
        <v>26.808840000000004</v>
      </c>
      <c r="P82" s="162">
        <f t="shared" si="21"/>
        <v>25.562228940000004</v>
      </c>
      <c r="Q82" s="163">
        <v>6.21</v>
      </c>
      <c r="R82" s="164"/>
      <c r="S82" s="164">
        <f t="shared" si="22"/>
        <v>27.632016000000004</v>
      </c>
      <c r="T82" s="164">
        <f t="shared" si="23"/>
        <v>26.347127256000004</v>
      </c>
      <c r="U82" s="164">
        <v>6.31</v>
      </c>
      <c r="V82" s="164"/>
      <c r="W82" s="164">
        <f t="shared" si="24"/>
        <v>28.076976000000002</v>
      </c>
      <c r="X82" s="164">
        <f t="shared" si="25"/>
        <v>26.771396616000001</v>
      </c>
      <c r="Y82" s="173"/>
      <c r="Z82" s="179"/>
      <c r="AA82" s="179"/>
      <c r="AB82" s="173"/>
      <c r="AC82" s="180"/>
      <c r="AD82" s="173"/>
      <c r="AE82" s="180"/>
      <c r="AF82" s="173"/>
      <c r="AG82" s="181"/>
      <c r="AH82" s="180"/>
      <c r="AI82" s="173"/>
      <c r="AJ82" s="180"/>
      <c r="AK82" s="173"/>
      <c r="AL82" s="180"/>
      <c r="AM82" s="173">
        <v>1</v>
      </c>
      <c r="AN82" s="179">
        <v>1.159265</v>
      </c>
      <c r="AO82" s="179"/>
      <c r="AP82" s="180"/>
      <c r="AQ82" s="173"/>
      <c r="AR82" s="180"/>
      <c r="AS82" s="173"/>
      <c r="AT82" s="180"/>
      <c r="AU82" s="173"/>
      <c r="AV82" s="180"/>
      <c r="AW82" s="182"/>
      <c r="AX82" s="183"/>
      <c r="AY82" s="173"/>
      <c r="AZ82" s="180"/>
      <c r="BA82" s="173"/>
      <c r="BB82" s="180"/>
      <c r="BC82" s="184"/>
      <c r="BD82" s="184"/>
      <c r="BE82" s="184"/>
      <c r="BF82" s="173"/>
      <c r="BG82" s="180"/>
      <c r="BH82" s="184"/>
      <c r="BI82" s="184"/>
      <c r="BJ82" s="184"/>
      <c r="BK82" s="181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>
        <v>11</v>
      </c>
      <c r="BW82" s="172">
        <v>4.0320841359999999</v>
      </c>
      <c r="BX82" s="172"/>
      <c r="BY82" s="172"/>
      <c r="BZ82" s="172"/>
      <c r="CA82" s="172"/>
      <c r="CB82" s="172"/>
      <c r="CC82" s="172"/>
      <c r="CD82" s="172">
        <f t="shared" si="26"/>
        <v>1.159265</v>
      </c>
      <c r="CE82" s="173">
        <f t="shared" si="27"/>
        <v>4.0320841359999999</v>
      </c>
      <c r="CF82" s="174">
        <f t="shared" si="28"/>
        <v>0</v>
      </c>
      <c r="CG82" s="155">
        <f t="shared" si="29"/>
        <v>5.1913491359999995</v>
      </c>
    </row>
    <row r="83" spans="1:85" ht="18.75" customHeight="1" x14ac:dyDescent="0.25">
      <c r="A83" s="156">
        <f t="shared" si="30"/>
        <v>74</v>
      </c>
      <c r="B83" s="175" t="s">
        <v>145</v>
      </c>
      <c r="C83" s="176" t="s">
        <v>146</v>
      </c>
      <c r="D83" s="176">
        <v>2</v>
      </c>
      <c r="E83" s="176">
        <v>12</v>
      </c>
      <c r="F83" s="176">
        <v>813.6</v>
      </c>
      <c r="G83" s="176">
        <v>2</v>
      </c>
      <c r="H83" s="158">
        <v>5.84</v>
      </c>
      <c r="I83" s="158">
        <v>6.21</v>
      </c>
      <c r="J83" s="158">
        <f t="shared" si="18"/>
        <v>28508.544000000002</v>
      </c>
      <c r="K83" s="158">
        <f t="shared" si="19"/>
        <v>30314.736000000001</v>
      </c>
      <c r="L83" s="177">
        <v>45.365850000000002</v>
      </c>
      <c r="M83" s="178">
        <f t="shared" ref="M83:M106" si="31">L83*$M$2</f>
        <v>43.256337975000001</v>
      </c>
      <c r="N83" s="161">
        <f t="shared" si="17"/>
        <v>5.5759402654867261</v>
      </c>
      <c r="O83" s="162">
        <f t="shared" si="20"/>
        <v>58.823279999999997</v>
      </c>
      <c r="P83" s="162">
        <f t="shared" si="21"/>
        <v>56.087997479999999</v>
      </c>
      <c r="Q83" s="163">
        <v>6.21</v>
      </c>
      <c r="R83" s="164"/>
      <c r="S83" s="164">
        <f t="shared" si="22"/>
        <v>60.629472</v>
      </c>
      <c r="T83" s="164">
        <f t="shared" si="23"/>
        <v>57.810201552000002</v>
      </c>
      <c r="U83" s="164">
        <v>6.31</v>
      </c>
      <c r="V83" s="164"/>
      <c r="W83" s="164">
        <f t="shared" si="24"/>
        <v>61.605792000000001</v>
      </c>
      <c r="X83" s="164">
        <f t="shared" si="25"/>
        <v>58.741122672000003</v>
      </c>
      <c r="Y83" s="173"/>
      <c r="Z83" s="179"/>
      <c r="AA83" s="179">
        <v>280.45276000000001</v>
      </c>
      <c r="AB83" s="173"/>
      <c r="AC83" s="180"/>
      <c r="AD83" s="173">
        <v>7.1400000000000005E-2</v>
      </c>
      <c r="AE83" s="180">
        <v>47.689989199999999</v>
      </c>
      <c r="AF83" s="173">
        <v>6.83E-2</v>
      </c>
      <c r="AG83" s="181">
        <v>2</v>
      </c>
      <c r="AH83" s="180">
        <v>144.96982</v>
      </c>
      <c r="AI83" s="173"/>
      <c r="AJ83" s="180"/>
      <c r="AK83" s="173">
        <v>4.5000000000000005E-3</v>
      </c>
      <c r="AL83" s="180">
        <v>5.0093190000000005</v>
      </c>
      <c r="AM83" s="173">
        <v>5</v>
      </c>
      <c r="AN83" s="179">
        <v>10.118369</v>
      </c>
      <c r="AO83" s="179"/>
      <c r="AP83" s="180"/>
      <c r="AQ83" s="173"/>
      <c r="AR83" s="180"/>
      <c r="AS83" s="173">
        <v>2</v>
      </c>
      <c r="AT83" s="180">
        <v>2.1242999999999999</v>
      </c>
      <c r="AU83" s="173"/>
      <c r="AV83" s="180"/>
      <c r="AW83" s="182">
        <v>4</v>
      </c>
      <c r="AX83" s="183">
        <v>1.0121627600000001</v>
      </c>
      <c r="AY83" s="173">
        <v>4.0000000000000001E-3</v>
      </c>
      <c r="AZ83" s="180">
        <v>8.9081924649999991</v>
      </c>
      <c r="BA83" s="173"/>
      <c r="BB83" s="180"/>
      <c r="BC83" s="184"/>
      <c r="BD83" s="184"/>
      <c r="BE83" s="184"/>
      <c r="BF83" s="173"/>
      <c r="BG83" s="180"/>
      <c r="BH83" s="184"/>
      <c r="BI83" s="184"/>
      <c r="BJ83" s="184"/>
      <c r="BK83" s="181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>
        <v>11</v>
      </c>
      <c r="BW83" s="172">
        <v>4.2611023581999996</v>
      </c>
      <c r="BX83" s="172"/>
      <c r="BY83" s="172"/>
      <c r="BZ83" s="172">
        <v>1</v>
      </c>
      <c r="CA83" s="172">
        <v>1.3229104920000001</v>
      </c>
      <c r="CB83" s="172">
        <v>11</v>
      </c>
      <c r="CC83" s="172">
        <v>30.021262270000001</v>
      </c>
      <c r="CD83" s="172">
        <f t="shared" si="26"/>
        <v>500.28491242500007</v>
      </c>
      <c r="CE83" s="173">
        <f t="shared" si="27"/>
        <v>4.2611023581999996</v>
      </c>
      <c r="CF83" s="174">
        <f t="shared" si="28"/>
        <v>31.344172761999999</v>
      </c>
      <c r="CG83" s="155">
        <f t="shared" si="29"/>
        <v>535.89018754520009</v>
      </c>
    </row>
    <row r="84" spans="1:85" ht="18.75" customHeight="1" x14ac:dyDescent="0.25">
      <c r="A84" s="156">
        <f t="shared" si="30"/>
        <v>75</v>
      </c>
      <c r="B84" s="175" t="s">
        <v>147</v>
      </c>
      <c r="C84" s="176">
        <v>1955</v>
      </c>
      <c r="D84" s="176">
        <v>2</v>
      </c>
      <c r="E84" s="176">
        <v>12</v>
      </c>
      <c r="F84" s="176">
        <v>671</v>
      </c>
      <c r="G84" s="176">
        <v>2</v>
      </c>
      <c r="H84" s="158">
        <v>5.84</v>
      </c>
      <c r="I84" s="158">
        <v>6.21</v>
      </c>
      <c r="J84" s="158">
        <f t="shared" si="18"/>
        <v>23511.84</v>
      </c>
      <c r="K84" s="158">
        <f t="shared" si="19"/>
        <v>25001.46</v>
      </c>
      <c r="L84" s="177">
        <v>40.537979999999997</v>
      </c>
      <c r="M84" s="178">
        <f t="shared" si="31"/>
        <v>38.652963929999999</v>
      </c>
      <c r="N84" s="161">
        <f t="shared" si="17"/>
        <v>6.0414277198211623</v>
      </c>
      <c r="O84" s="162">
        <f t="shared" si="20"/>
        <v>48.513300000000001</v>
      </c>
      <c r="P84" s="162">
        <f t="shared" si="21"/>
        <v>46.25743155</v>
      </c>
      <c r="Q84" s="163">
        <v>6.21</v>
      </c>
      <c r="R84" s="164"/>
      <c r="S84" s="164">
        <f t="shared" si="22"/>
        <v>50.002919999999996</v>
      </c>
      <c r="T84" s="164">
        <f t="shared" si="23"/>
        <v>47.677784219999999</v>
      </c>
      <c r="U84" s="164">
        <v>6.31</v>
      </c>
      <c r="V84" s="164"/>
      <c r="W84" s="164">
        <f t="shared" si="24"/>
        <v>50.808119999999995</v>
      </c>
      <c r="X84" s="164">
        <f t="shared" si="25"/>
        <v>48.445542419999995</v>
      </c>
      <c r="Y84" s="173"/>
      <c r="Z84" s="179"/>
      <c r="AA84" s="179"/>
      <c r="AB84" s="173"/>
      <c r="AC84" s="180"/>
      <c r="AD84" s="173">
        <v>0.628</v>
      </c>
      <c r="AE84" s="180">
        <v>446.78706</v>
      </c>
      <c r="AF84" s="173"/>
      <c r="AG84" s="181"/>
      <c r="AH84" s="180"/>
      <c r="AI84" s="173"/>
      <c r="AJ84" s="180"/>
      <c r="AK84" s="173">
        <v>1E-3</v>
      </c>
      <c r="AL84" s="180">
        <v>1.489074</v>
      </c>
      <c r="AM84" s="173"/>
      <c r="AN84" s="179"/>
      <c r="AO84" s="179"/>
      <c r="AP84" s="180"/>
      <c r="AQ84" s="173"/>
      <c r="AR84" s="180"/>
      <c r="AS84" s="173"/>
      <c r="AT84" s="180"/>
      <c r="AU84" s="173"/>
      <c r="AV84" s="180"/>
      <c r="AW84" s="182">
        <v>3</v>
      </c>
      <c r="AX84" s="183">
        <v>1.2944482475999999</v>
      </c>
      <c r="AY84" s="173">
        <v>1.2E-2</v>
      </c>
      <c r="AZ84" s="180">
        <v>38.445883270000003</v>
      </c>
      <c r="BA84" s="173"/>
      <c r="BB84" s="180"/>
      <c r="BC84" s="184"/>
      <c r="BD84" s="184"/>
      <c r="BE84" s="184"/>
      <c r="BF84" s="173"/>
      <c r="BG84" s="180"/>
      <c r="BH84" s="184"/>
      <c r="BI84" s="184"/>
      <c r="BJ84" s="184"/>
      <c r="BK84" s="181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>
        <v>12</v>
      </c>
      <c r="BW84" s="172">
        <v>4.8640320880000001</v>
      </c>
      <c r="BX84" s="172"/>
      <c r="BY84" s="172"/>
      <c r="BZ84" s="172"/>
      <c r="CA84" s="172"/>
      <c r="CB84" s="172"/>
      <c r="CC84" s="172"/>
      <c r="CD84" s="172">
        <f t="shared" si="26"/>
        <v>488.01646551760001</v>
      </c>
      <c r="CE84" s="173">
        <f t="shared" si="27"/>
        <v>4.8640320880000001</v>
      </c>
      <c r="CF84" s="174">
        <f t="shared" si="28"/>
        <v>0</v>
      </c>
      <c r="CG84" s="155">
        <f t="shared" si="29"/>
        <v>492.8804976056</v>
      </c>
    </row>
    <row r="85" spans="1:85" ht="18.75" customHeight="1" x14ac:dyDescent="0.25">
      <c r="A85" s="156">
        <f t="shared" si="30"/>
        <v>76</v>
      </c>
      <c r="B85" s="175" t="s">
        <v>148</v>
      </c>
      <c r="C85" s="176" t="s">
        <v>149</v>
      </c>
      <c r="D85" s="176">
        <v>5</v>
      </c>
      <c r="E85" s="176">
        <v>105</v>
      </c>
      <c r="F85" s="176">
        <v>5382.8</v>
      </c>
      <c r="G85" s="176">
        <v>7</v>
      </c>
      <c r="H85" s="158">
        <v>5.84</v>
      </c>
      <c r="I85" s="158">
        <v>6.21</v>
      </c>
      <c r="J85" s="158">
        <f t="shared" si="18"/>
        <v>188613.31200000001</v>
      </c>
      <c r="K85" s="158">
        <f t="shared" si="19"/>
        <v>200563.12800000003</v>
      </c>
      <c r="L85" s="177">
        <v>294.41095000000001</v>
      </c>
      <c r="M85" s="178">
        <f t="shared" si="31"/>
        <v>280.72084082500004</v>
      </c>
      <c r="N85" s="161">
        <f t="shared" si="17"/>
        <v>5.469475923311288</v>
      </c>
      <c r="O85" s="162">
        <f t="shared" si="20"/>
        <v>389.17644000000007</v>
      </c>
      <c r="P85" s="162">
        <f t="shared" si="21"/>
        <v>371.07973554000006</v>
      </c>
      <c r="Q85" s="163">
        <v>6.21</v>
      </c>
      <c r="R85" s="164"/>
      <c r="S85" s="164">
        <f t="shared" si="22"/>
        <v>401.12625600000007</v>
      </c>
      <c r="T85" s="164">
        <f t="shared" si="23"/>
        <v>382.47388509600006</v>
      </c>
      <c r="U85" s="164">
        <v>6.31</v>
      </c>
      <c r="V85" s="164"/>
      <c r="W85" s="164">
        <f t="shared" si="24"/>
        <v>407.58561600000002</v>
      </c>
      <c r="X85" s="164">
        <f t="shared" si="25"/>
        <v>388.63288485600003</v>
      </c>
      <c r="Y85" s="173">
        <v>1E-3</v>
      </c>
      <c r="Z85" s="179">
        <v>1.2803</v>
      </c>
      <c r="AA85" s="179"/>
      <c r="AB85" s="173"/>
      <c r="AC85" s="180"/>
      <c r="AD85" s="173">
        <v>1.772E-2</v>
      </c>
      <c r="AE85" s="180">
        <v>14.763259</v>
      </c>
      <c r="AF85" s="173"/>
      <c r="AG85" s="181"/>
      <c r="AH85" s="180"/>
      <c r="AI85" s="173"/>
      <c r="AJ85" s="180"/>
      <c r="AK85" s="173"/>
      <c r="AL85" s="180"/>
      <c r="AM85" s="173"/>
      <c r="AN85" s="179"/>
      <c r="AO85" s="179"/>
      <c r="AP85" s="180"/>
      <c r="AQ85" s="173"/>
      <c r="AR85" s="180"/>
      <c r="AS85" s="173">
        <v>2</v>
      </c>
      <c r="AT85" s="180">
        <v>6.1277848779999999</v>
      </c>
      <c r="AU85" s="173"/>
      <c r="AV85" s="180"/>
      <c r="AW85" s="182">
        <v>1</v>
      </c>
      <c r="AX85" s="183">
        <v>0.85244996559999997</v>
      </c>
      <c r="AY85" s="173">
        <v>5.0000000000000001E-3</v>
      </c>
      <c r="AZ85" s="180">
        <v>10.835695000000001</v>
      </c>
      <c r="BA85" s="173"/>
      <c r="BB85" s="180"/>
      <c r="BC85" s="184"/>
      <c r="BD85" s="184"/>
      <c r="BE85" s="184"/>
      <c r="BF85" s="173"/>
      <c r="BG85" s="180"/>
      <c r="BH85" s="184"/>
      <c r="BI85" s="184"/>
      <c r="BJ85" s="184"/>
      <c r="BK85" s="181">
        <v>35.464382018999999</v>
      </c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>
        <v>10</v>
      </c>
      <c r="BW85" s="172">
        <v>13.520316043999999</v>
      </c>
      <c r="BX85" s="172">
        <v>0.01</v>
      </c>
      <c r="BY85" s="172">
        <v>2.142957037</v>
      </c>
      <c r="BZ85" s="172">
        <v>6</v>
      </c>
      <c r="CA85" s="172">
        <v>7.546734506</v>
      </c>
      <c r="CB85" s="172">
        <v>10</v>
      </c>
      <c r="CC85" s="172">
        <v>20.486915200999999</v>
      </c>
      <c r="CD85" s="172">
        <f t="shared" si="26"/>
        <v>69.323870862599989</v>
      </c>
      <c r="CE85" s="173">
        <f t="shared" si="27"/>
        <v>13.520316043999999</v>
      </c>
      <c r="CF85" s="174">
        <f t="shared" si="28"/>
        <v>30.176606743999997</v>
      </c>
      <c r="CG85" s="155">
        <f t="shared" si="29"/>
        <v>113.02079365059998</v>
      </c>
    </row>
    <row r="86" spans="1:85" ht="18.75" customHeight="1" x14ac:dyDescent="0.25">
      <c r="A86" s="156">
        <f t="shared" si="30"/>
        <v>77</v>
      </c>
      <c r="B86" s="175" t="s">
        <v>150</v>
      </c>
      <c r="C86" s="176">
        <v>1956</v>
      </c>
      <c r="D86" s="176">
        <v>2</v>
      </c>
      <c r="E86" s="176">
        <v>16</v>
      </c>
      <c r="F86" s="176">
        <v>844.1</v>
      </c>
      <c r="G86" s="176">
        <v>1</v>
      </c>
      <c r="H86" s="158">
        <v>5.84</v>
      </c>
      <c r="I86" s="158">
        <v>6.21</v>
      </c>
      <c r="J86" s="158">
        <f t="shared" si="18"/>
        <v>29577.263999999999</v>
      </c>
      <c r="K86" s="158">
        <f t="shared" si="19"/>
        <v>31451.165999999997</v>
      </c>
      <c r="L86" s="177">
        <v>51.30988</v>
      </c>
      <c r="M86" s="178">
        <f t="shared" si="31"/>
        <v>48.923970580000002</v>
      </c>
      <c r="N86" s="161">
        <f t="shared" si="17"/>
        <v>6.0786494491174032</v>
      </c>
      <c r="O86" s="162">
        <f t="shared" si="20"/>
        <v>61.028429999999993</v>
      </c>
      <c r="P86" s="162">
        <f t="shared" si="21"/>
        <v>58.190608004999994</v>
      </c>
      <c r="Q86" s="163">
        <v>6.21</v>
      </c>
      <c r="R86" s="164"/>
      <c r="S86" s="164">
        <f t="shared" si="22"/>
        <v>62.902331999999994</v>
      </c>
      <c r="T86" s="164">
        <f t="shared" si="23"/>
        <v>59.977373561999997</v>
      </c>
      <c r="U86" s="164">
        <v>6.31</v>
      </c>
      <c r="V86" s="164"/>
      <c r="W86" s="164">
        <f t="shared" si="24"/>
        <v>63.915251999999995</v>
      </c>
      <c r="X86" s="164">
        <f t="shared" si="25"/>
        <v>60.943192781999997</v>
      </c>
      <c r="Y86" s="173"/>
      <c r="Z86" s="179"/>
      <c r="AA86" s="179"/>
      <c r="AB86" s="173"/>
      <c r="AC86" s="180"/>
      <c r="AD86" s="173">
        <v>3.9E-2</v>
      </c>
      <c r="AE86" s="180">
        <v>56.035820000000001</v>
      </c>
      <c r="AF86" s="173"/>
      <c r="AG86" s="181"/>
      <c r="AH86" s="180"/>
      <c r="AI86" s="173"/>
      <c r="AJ86" s="180"/>
      <c r="AK86" s="173"/>
      <c r="AL86" s="180"/>
      <c r="AM86" s="173"/>
      <c r="AN86" s="179"/>
      <c r="AO86" s="179"/>
      <c r="AP86" s="180"/>
      <c r="AQ86" s="173"/>
      <c r="AR86" s="180"/>
      <c r="AS86" s="173"/>
      <c r="AT86" s="180"/>
      <c r="AU86" s="173"/>
      <c r="AV86" s="180"/>
      <c r="AW86" s="182"/>
      <c r="AX86" s="183"/>
      <c r="AY86" s="173"/>
      <c r="AZ86" s="180"/>
      <c r="BA86" s="173"/>
      <c r="BB86" s="180"/>
      <c r="BC86" s="184"/>
      <c r="BD86" s="184"/>
      <c r="BE86" s="184"/>
      <c r="BF86" s="173"/>
      <c r="BG86" s="180"/>
      <c r="BH86" s="184"/>
      <c r="BI86" s="184"/>
      <c r="BJ86" s="184"/>
      <c r="BK86" s="181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>
        <v>10</v>
      </c>
      <c r="BW86" s="172">
        <v>3.3304901359999999</v>
      </c>
      <c r="BX86" s="172"/>
      <c r="BY86" s="172"/>
      <c r="BZ86" s="172"/>
      <c r="CA86" s="172"/>
      <c r="CB86" s="172">
        <v>1</v>
      </c>
      <c r="CC86" s="172">
        <v>1.5544680369999999</v>
      </c>
      <c r="CD86" s="172">
        <f t="shared" si="26"/>
        <v>56.035820000000001</v>
      </c>
      <c r="CE86" s="173">
        <f t="shared" si="27"/>
        <v>3.3304901359999999</v>
      </c>
      <c r="CF86" s="174">
        <f t="shared" si="28"/>
        <v>1.5544680369999999</v>
      </c>
      <c r="CG86" s="155">
        <f t="shared" si="29"/>
        <v>60.920778173000002</v>
      </c>
    </row>
    <row r="87" spans="1:85" ht="19.5" customHeight="1" x14ac:dyDescent="0.25">
      <c r="A87" s="156">
        <f t="shared" si="30"/>
        <v>78</v>
      </c>
      <c r="B87" s="175" t="s">
        <v>151</v>
      </c>
      <c r="C87" s="176" t="s">
        <v>152</v>
      </c>
      <c r="D87" s="176">
        <v>3</v>
      </c>
      <c r="E87" s="176">
        <v>24</v>
      </c>
      <c r="F87" s="176">
        <v>972.6</v>
      </c>
      <c r="G87" s="176">
        <v>2</v>
      </c>
      <c r="H87" s="158">
        <v>5.84</v>
      </c>
      <c r="I87" s="158">
        <v>6.21</v>
      </c>
      <c r="J87" s="158">
        <f t="shared" si="18"/>
        <v>34079.904000000002</v>
      </c>
      <c r="K87" s="158">
        <f t="shared" si="19"/>
        <v>36239.076000000001</v>
      </c>
      <c r="L87" s="177">
        <v>59.246099999999998</v>
      </c>
      <c r="M87" s="178">
        <f t="shared" si="31"/>
        <v>56.491156349999997</v>
      </c>
      <c r="N87" s="161">
        <f t="shared" si="17"/>
        <v>6.0915175817396667</v>
      </c>
      <c r="O87" s="162">
        <f t="shared" si="20"/>
        <v>70.31898000000001</v>
      </c>
      <c r="P87" s="162">
        <f t="shared" si="21"/>
        <v>67.049147430000005</v>
      </c>
      <c r="Q87" s="163">
        <v>6.21</v>
      </c>
      <c r="R87" s="164"/>
      <c r="S87" s="164">
        <f t="shared" si="22"/>
        <v>72.478152000000009</v>
      </c>
      <c r="T87" s="164">
        <f t="shared" si="23"/>
        <v>69.107917932000007</v>
      </c>
      <c r="U87" s="164">
        <v>6.31</v>
      </c>
      <c r="V87" s="164"/>
      <c r="W87" s="164">
        <f t="shared" si="24"/>
        <v>73.645271999999991</v>
      </c>
      <c r="X87" s="164">
        <f t="shared" si="25"/>
        <v>70.220766851999997</v>
      </c>
      <c r="Y87" s="173"/>
      <c r="Z87" s="179"/>
      <c r="AA87" s="179"/>
      <c r="AB87" s="173"/>
      <c r="AC87" s="180"/>
      <c r="AD87" s="173"/>
      <c r="AE87" s="180"/>
      <c r="AF87" s="173"/>
      <c r="AG87" s="181"/>
      <c r="AH87" s="180"/>
      <c r="AI87" s="173"/>
      <c r="AJ87" s="180"/>
      <c r="AK87" s="173"/>
      <c r="AL87" s="180"/>
      <c r="AM87" s="173"/>
      <c r="AN87" s="179"/>
      <c r="AO87" s="179"/>
      <c r="AP87" s="180"/>
      <c r="AQ87" s="173"/>
      <c r="AR87" s="180"/>
      <c r="AS87" s="173"/>
      <c r="AT87" s="180"/>
      <c r="AU87" s="173"/>
      <c r="AV87" s="180"/>
      <c r="AW87" s="182">
        <v>2</v>
      </c>
      <c r="AX87" s="183">
        <v>0.72834946799999989</v>
      </c>
      <c r="AY87" s="173"/>
      <c r="AZ87" s="180"/>
      <c r="BA87" s="173"/>
      <c r="BB87" s="180"/>
      <c r="BC87" s="184"/>
      <c r="BD87" s="184"/>
      <c r="BE87" s="184"/>
      <c r="BF87" s="173"/>
      <c r="BG87" s="180"/>
      <c r="BH87" s="184"/>
      <c r="BI87" s="184"/>
      <c r="BJ87" s="184"/>
      <c r="BK87" s="181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>
        <v>11</v>
      </c>
      <c r="BW87" s="172">
        <v>6.4791544443999998</v>
      </c>
      <c r="BX87" s="172"/>
      <c r="BY87" s="172"/>
      <c r="BZ87" s="172">
        <v>2</v>
      </c>
      <c r="CA87" s="172">
        <v>2.1763083000000001</v>
      </c>
      <c r="CB87" s="172">
        <v>6</v>
      </c>
      <c r="CC87" s="172">
        <v>12.856842108</v>
      </c>
      <c r="CD87" s="172">
        <f t="shared" si="26"/>
        <v>0.72834946799999989</v>
      </c>
      <c r="CE87" s="173">
        <f t="shared" si="27"/>
        <v>6.4791544443999998</v>
      </c>
      <c r="CF87" s="174">
        <f t="shared" si="28"/>
        <v>15.033150408000001</v>
      </c>
      <c r="CG87" s="155">
        <f t="shared" si="29"/>
        <v>22.240654320400001</v>
      </c>
    </row>
    <row r="88" spans="1:85" ht="20.25" customHeight="1" x14ac:dyDescent="0.25">
      <c r="A88" s="156">
        <f t="shared" si="30"/>
        <v>79</v>
      </c>
      <c r="B88" s="175" t="s">
        <v>153</v>
      </c>
      <c r="C88" s="176">
        <v>1958</v>
      </c>
      <c r="D88" s="176">
        <v>2</v>
      </c>
      <c r="E88" s="176">
        <v>4</v>
      </c>
      <c r="F88" s="176">
        <v>270.7</v>
      </c>
      <c r="G88" s="176">
        <v>1</v>
      </c>
      <c r="H88" s="158">
        <v>5.84</v>
      </c>
      <c r="I88" s="158">
        <v>6.21</v>
      </c>
      <c r="J88" s="158">
        <f t="shared" si="18"/>
        <v>9485.3279999999995</v>
      </c>
      <c r="K88" s="158">
        <f t="shared" si="19"/>
        <v>10086.281999999999</v>
      </c>
      <c r="L88" s="177">
        <v>16.491209999999999</v>
      </c>
      <c r="M88" s="178">
        <f t="shared" si="31"/>
        <v>15.724368734999999</v>
      </c>
      <c r="N88" s="161">
        <f t="shared" si="17"/>
        <v>6.0920613224972291</v>
      </c>
      <c r="O88" s="162">
        <f t="shared" si="20"/>
        <v>19.57161</v>
      </c>
      <c r="P88" s="162">
        <f t="shared" si="21"/>
        <v>18.661530135</v>
      </c>
      <c r="Q88" s="163">
        <v>6.21</v>
      </c>
      <c r="R88" s="164"/>
      <c r="S88" s="164">
        <f t="shared" si="22"/>
        <v>20.172563999999998</v>
      </c>
      <c r="T88" s="164">
        <f t="shared" si="23"/>
        <v>19.234539773999998</v>
      </c>
      <c r="U88" s="164">
        <v>6.31</v>
      </c>
      <c r="V88" s="164"/>
      <c r="W88" s="164">
        <f t="shared" si="24"/>
        <v>20.497403999999996</v>
      </c>
      <c r="X88" s="164">
        <f t="shared" si="25"/>
        <v>19.544274713999997</v>
      </c>
      <c r="Y88" s="173"/>
      <c r="Z88" s="179"/>
      <c r="AA88" s="179"/>
      <c r="AB88" s="173"/>
      <c r="AC88" s="180"/>
      <c r="AD88" s="173">
        <v>1.2E-2</v>
      </c>
      <c r="AE88" s="180">
        <v>1.8618241199999999</v>
      </c>
      <c r="AF88" s="173"/>
      <c r="AG88" s="181"/>
      <c r="AH88" s="180"/>
      <c r="AI88" s="173"/>
      <c r="AJ88" s="180"/>
      <c r="AK88" s="173"/>
      <c r="AL88" s="180"/>
      <c r="AM88" s="173"/>
      <c r="AN88" s="179"/>
      <c r="AO88" s="179"/>
      <c r="AP88" s="180"/>
      <c r="AQ88" s="173"/>
      <c r="AR88" s="180"/>
      <c r="AS88" s="173"/>
      <c r="AT88" s="180"/>
      <c r="AU88" s="173"/>
      <c r="AV88" s="180"/>
      <c r="AW88" s="182"/>
      <c r="AX88" s="183"/>
      <c r="AY88" s="173"/>
      <c r="AZ88" s="180"/>
      <c r="BA88" s="173"/>
      <c r="BB88" s="180"/>
      <c r="BC88" s="184"/>
      <c r="BD88" s="184"/>
      <c r="BE88" s="184"/>
      <c r="BF88" s="173"/>
      <c r="BG88" s="180"/>
      <c r="BH88" s="184"/>
      <c r="BI88" s="184"/>
      <c r="BJ88" s="184"/>
      <c r="BK88" s="181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>
        <v>4</v>
      </c>
      <c r="BW88" s="172">
        <v>2.7546299999999997</v>
      </c>
      <c r="BX88" s="172"/>
      <c r="BY88" s="172"/>
      <c r="BZ88" s="172">
        <v>8</v>
      </c>
      <c r="CA88" s="172">
        <v>10.13594376</v>
      </c>
      <c r="CB88" s="172">
        <v>2</v>
      </c>
      <c r="CC88" s="172">
        <v>3.1744019049999999</v>
      </c>
      <c r="CD88" s="172">
        <f t="shared" si="26"/>
        <v>1.8618241199999999</v>
      </c>
      <c r="CE88" s="173">
        <f t="shared" si="27"/>
        <v>2.7546299999999997</v>
      </c>
      <c r="CF88" s="174">
        <f t="shared" si="28"/>
        <v>13.310345665</v>
      </c>
      <c r="CG88" s="155">
        <f t="shared" si="29"/>
        <v>17.926799785</v>
      </c>
    </row>
    <row r="89" spans="1:85" ht="22.5" customHeight="1" x14ac:dyDescent="0.25">
      <c r="A89" s="156">
        <f t="shared" si="30"/>
        <v>80</v>
      </c>
      <c r="B89" s="175" t="s">
        <v>154</v>
      </c>
      <c r="C89" s="176">
        <v>1964</v>
      </c>
      <c r="D89" s="176">
        <v>2</v>
      </c>
      <c r="E89" s="176">
        <v>8</v>
      </c>
      <c r="F89" s="176">
        <v>424.8</v>
      </c>
      <c r="G89" s="176">
        <v>1</v>
      </c>
      <c r="H89" s="158">
        <v>5.84</v>
      </c>
      <c r="I89" s="158">
        <v>6.21</v>
      </c>
      <c r="J89" s="158">
        <f t="shared" si="18"/>
        <v>14884.991999999998</v>
      </c>
      <c r="K89" s="158">
        <f t="shared" si="19"/>
        <v>15828.048000000003</v>
      </c>
      <c r="L89" s="177">
        <v>22.926400000000001</v>
      </c>
      <c r="M89" s="178">
        <f t="shared" si="31"/>
        <v>21.860322400000001</v>
      </c>
      <c r="N89" s="161">
        <f t="shared" si="17"/>
        <v>5.3969868173258</v>
      </c>
      <c r="O89" s="162">
        <f t="shared" si="20"/>
        <v>30.713039999999999</v>
      </c>
      <c r="P89" s="162">
        <f t="shared" si="21"/>
        <v>29.28488364</v>
      </c>
      <c r="Q89" s="163">
        <v>6.21</v>
      </c>
      <c r="R89" s="164"/>
      <c r="S89" s="164">
        <f t="shared" si="22"/>
        <v>31.656096000000005</v>
      </c>
      <c r="T89" s="164">
        <f t="shared" si="23"/>
        <v>30.184087536000007</v>
      </c>
      <c r="U89" s="164">
        <v>6.31</v>
      </c>
      <c r="V89" s="164"/>
      <c r="W89" s="164">
        <f t="shared" si="24"/>
        <v>32.165855999999998</v>
      </c>
      <c r="X89" s="164">
        <f t="shared" si="25"/>
        <v>30.670143696</v>
      </c>
      <c r="Y89" s="173"/>
      <c r="Z89" s="179"/>
      <c r="AA89" s="179"/>
      <c r="AB89" s="173"/>
      <c r="AC89" s="180"/>
      <c r="AD89" s="173"/>
      <c r="AE89" s="180"/>
      <c r="AF89" s="173"/>
      <c r="AG89" s="181"/>
      <c r="AH89" s="180"/>
      <c r="AI89" s="173"/>
      <c r="AJ89" s="180"/>
      <c r="AK89" s="173"/>
      <c r="AL89" s="180"/>
      <c r="AM89" s="173"/>
      <c r="AN89" s="179"/>
      <c r="AO89" s="179"/>
      <c r="AP89" s="180"/>
      <c r="AQ89" s="173"/>
      <c r="AR89" s="180"/>
      <c r="AS89" s="173"/>
      <c r="AT89" s="180"/>
      <c r="AU89" s="173"/>
      <c r="AV89" s="180"/>
      <c r="AW89" s="182"/>
      <c r="AX89" s="183"/>
      <c r="AY89" s="173"/>
      <c r="AZ89" s="180"/>
      <c r="BA89" s="173"/>
      <c r="BB89" s="180"/>
      <c r="BC89" s="184"/>
      <c r="BD89" s="184"/>
      <c r="BE89" s="184"/>
      <c r="BF89" s="173"/>
      <c r="BG89" s="180"/>
      <c r="BH89" s="184"/>
      <c r="BI89" s="184"/>
      <c r="BJ89" s="184"/>
      <c r="BK89" s="181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>
        <v>9</v>
      </c>
      <c r="BW89" s="172">
        <v>5.1277124444000002</v>
      </c>
      <c r="BX89" s="172"/>
      <c r="BY89" s="172"/>
      <c r="BZ89" s="172"/>
      <c r="CA89" s="172"/>
      <c r="CB89" s="172"/>
      <c r="CC89" s="172"/>
      <c r="CD89" s="172">
        <f t="shared" si="26"/>
        <v>0</v>
      </c>
      <c r="CE89" s="173">
        <f t="shared" si="27"/>
        <v>5.1277124444000002</v>
      </c>
      <c r="CF89" s="174">
        <f t="shared" si="28"/>
        <v>0</v>
      </c>
      <c r="CG89" s="155">
        <f t="shared" si="29"/>
        <v>5.1277124444000002</v>
      </c>
    </row>
    <row r="90" spans="1:85" ht="18.75" customHeight="1" x14ac:dyDescent="0.25">
      <c r="A90" s="156">
        <f t="shared" si="30"/>
        <v>81</v>
      </c>
      <c r="B90" s="175" t="s">
        <v>155</v>
      </c>
      <c r="C90" s="176" t="s">
        <v>156</v>
      </c>
      <c r="D90" s="176">
        <v>5</v>
      </c>
      <c r="E90" s="176">
        <v>80</v>
      </c>
      <c r="F90" s="176">
        <v>3200.3</v>
      </c>
      <c r="G90" s="176">
        <v>4</v>
      </c>
      <c r="H90" s="158">
        <v>5.84</v>
      </c>
      <c r="I90" s="158">
        <v>6.21</v>
      </c>
      <c r="J90" s="158">
        <f t="shared" si="18"/>
        <v>112138.512</v>
      </c>
      <c r="K90" s="158">
        <f t="shared" si="19"/>
        <v>119243.17800000001</v>
      </c>
      <c r="L90" s="177">
        <v>194.99734000000001</v>
      </c>
      <c r="M90" s="178">
        <f t="shared" si="31"/>
        <v>185.92996369000002</v>
      </c>
      <c r="N90" s="161">
        <f t="shared" si="17"/>
        <v>6.0930956472830671</v>
      </c>
      <c r="O90" s="162">
        <f t="shared" si="20"/>
        <v>231.38168999999999</v>
      </c>
      <c r="P90" s="162">
        <f t="shared" si="21"/>
        <v>220.622441415</v>
      </c>
      <c r="Q90" s="163">
        <v>6.21</v>
      </c>
      <c r="R90" s="164"/>
      <c r="S90" s="164">
        <f t="shared" si="22"/>
        <v>238.48635600000003</v>
      </c>
      <c r="T90" s="164">
        <f t="shared" si="23"/>
        <v>227.39674044600002</v>
      </c>
      <c r="U90" s="164">
        <v>6.31</v>
      </c>
      <c r="V90" s="164"/>
      <c r="W90" s="164">
        <f t="shared" si="24"/>
        <v>242.326716</v>
      </c>
      <c r="X90" s="164">
        <f t="shared" si="25"/>
        <v>231.05852370600002</v>
      </c>
      <c r="Y90" s="173"/>
      <c r="Z90" s="179"/>
      <c r="AA90" s="179"/>
      <c r="AB90" s="173"/>
      <c r="AC90" s="180"/>
      <c r="AD90" s="173">
        <v>0.04</v>
      </c>
      <c r="AE90" s="180">
        <v>6.2060803999999994</v>
      </c>
      <c r="AF90" s="173"/>
      <c r="AG90" s="181"/>
      <c r="AH90" s="180"/>
      <c r="AI90" s="173"/>
      <c r="AJ90" s="180"/>
      <c r="AK90" s="173"/>
      <c r="AL90" s="180"/>
      <c r="AM90" s="173"/>
      <c r="AN90" s="179"/>
      <c r="AO90" s="179"/>
      <c r="AP90" s="180"/>
      <c r="AQ90" s="173"/>
      <c r="AR90" s="180"/>
      <c r="AS90" s="173"/>
      <c r="AT90" s="180"/>
      <c r="AU90" s="173"/>
      <c r="AV90" s="180"/>
      <c r="AW90" s="182">
        <v>22</v>
      </c>
      <c r="AX90" s="183">
        <v>12.476861135799998</v>
      </c>
      <c r="AY90" s="173"/>
      <c r="AZ90" s="180"/>
      <c r="BA90" s="173"/>
      <c r="BB90" s="180"/>
      <c r="BC90" s="184"/>
      <c r="BD90" s="184"/>
      <c r="BE90" s="184"/>
      <c r="BF90" s="173"/>
      <c r="BG90" s="180"/>
      <c r="BH90" s="184"/>
      <c r="BI90" s="184"/>
      <c r="BJ90" s="184"/>
      <c r="BK90" s="181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>
        <v>18</v>
      </c>
      <c r="BW90" s="172">
        <v>7.0857216419999993</v>
      </c>
      <c r="BX90" s="172"/>
      <c r="BY90" s="172"/>
      <c r="BZ90" s="172"/>
      <c r="CA90" s="172"/>
      <c r="CB90" s="172">
        <v>8</v>
      </c>
      <c r="CC90" s="172">
        <v>16.860734040000001</v>
      </c>
      <c r="CD90" s="172">
        <f t="shared" si="26"/>
        <v>18.682941535799998</v>
      </c>
      <c r="CE90" s="173">
        <f t="shared" si="27"/>
        <v>7.0857216419999993</v>
      </c>
      <c r="CF90" s="174">
        <f t="shared" si="28"/>
        <v>16.860734040000001</v>
      </c>
      <c r="CG90" s="155">
        <f t="shared" si="29"/>
        <v>42.629397217799998</v>
      </c>
    </row>
    <row r="91" spans="1:85" ht="18.75" customHeight="1" x14ac:dyDescent="0.25">
      <c r="A91" s="156">
        <f t="shared" si="30"/>
        <v>82</v>
      </c>
      <c r="B91" s="175" t="s">
        <v>157</v>
      </c>
      <c r="C91" s="176">
        <v>1978</v>
      </c>
      <c r="D91" s="176">
        <v>5</v>
      </c>
      <c r="E91" s="176">
        <v>60</v>
      </c>
      <c r="F91" s="176">
        <v>2869.2</v>
      </c>
      <c r="G91" s="176">
        <v>4</v>
      </c>
      <c r="H91" s="158">
        <v>5.84</v>
      </c>
      <c r="I91" s="158">
        <v>6.21</v>
      </c>
      <c r="J91" s="158">
        <f t="shared" si="18"/>
        <v>100536.76799999998</v>
      </c>
      <c r="K91" s="158">
        <f t="shared" si="19"/>
        <v>106906.39199999999</v>
      </c>
      <c r="L91" s="177">
        <v>175.00321</v>
      </c>
      <c r="M91" s="178">
        <f t="shared" si="31"/>
        <v>166.865560735</v>
      </c>
      <c r="N91" s="161">
        <f t="shared" si="17"/>
        <v>6.0993729959570615</v>
      </c>
      <c r="O91" s="162">
        <f t="shared" si="20"/>
        <v>207.44315999999998</v>
      </c>
      <c r="P91" s="162">
        <f t="shared" si="21"/>
        <v>197.79705305999997</v>
      </c>
      <c r="Q91" s="163">
        <v>6.21</v>
      </c>
      <c r="R91" s="164"/>
      <c r="S91" s="164">
        <f t="shared" si="22"/>
        <v>213.81278399999999</v>
      </c>
      <c r="T91" s="164">
        <f t="shared" si="23"/>
        <v>203.87048954400001</v>
      </c>
      <c r="U91" s="164">
        <v>6.31</v>
      </c>
      <c r="V91" s="164"/>
      <c r="W91" s="164">
        <f t="shared" si="24"/>
        <v>217.25582399999996</v>
      </c>
      <c r="X91" s="164">
        <f t="shared" si="25"/>
        <v>207.15342818399998</v>
      </c>
      <c r="Y91" s="173"/>
      <c r="Z91" s="179"/>
      <c r="AA91" s="179"/>
      <c r="AB91" s="173"/>
      <c r="AC91" s="180"/>
      <c r="AD91" s="173">
        <v>4.2999999999999997E-2</v>
      </c>
      <c r="AE91" s="180">
        <v>8.1395607536999997</v>
      </c>
      <c r="AF91" s="173"/>
      <c r="AG91" s="181"/>
      <c r="AH91" s="180"/>
      <c r="AI91" s="173"/>
      <c r="AJ91" s="180"/>
      <c r="AK91" s="173"/>
      <c r="AL91" s="180"/>
      <c r="AM91" s="173"/>
      <c r="AN91" s="179"/>
      <c r="AO91" s="179"/>
      <c r="AP91" s="180"/>
      <c r="AQ91" s="173"/>
      <c r="AR91" s="180"/>
      <c r="AS91" s="173"/>
      <c r="AT91" s="180"/>
      <c r="AU91" s="173"/>
      <c r="AV91" s="180"/>
      <c r="AW91" s="182">
        <v>3</v>
      </c>
      <c r="AX91" s="183">
        <v>0.21729599999999999</v>
      </c>
      <c r="AY91" s="173"/>
      <c r="AZ91" s="180"/>
      <c r="BA91" s="173"/>
      <c r="BB91" s="180"/>
      <c r="BC91" s="184"/>
      <c r="BD91" s="184"/>
      <c r="BE91" s="184"/>
      <c r="BF91" s="173"/>
      <c r="BG91" s="180"/>
      <c r="BH91" s="184"/>
      <c r="BI91" s="184"/>
      <c r="BJ91" s="184"/>
      <c r="BK91" s="181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>
        <v>4</v>
      </c>
      <c r="BW91" s="172">
        <v>2.9412958270000003</v>
      </c>
      <c r="BX91" s="172"/>
      <c r="BY91" s="172"/>
      <c r="BZ91" s="172"/>
      <c r="CA91" s="172"/>
      <c r="CB91" s="172">
        <v>4</v>
      </c>
      <c r="CC91" s="172">
        <v>10.054254761999999</v>
      </c>
      <c r="CD91" s="172">
        <f t="shared" si="26"/>
        <v>8.3568567536999989</v>
      </c>
      <c r="CE91" s="173">
        <f t="shared" si="27"/>
        <v>2.9412958270000003</v>
      </c>
      <c r="CF91" s="174">
        <f t="shared" si="28"/>
        <v>10.054254761999999</v>
      </c>
      <c r="CG91" s="155">
        <f t="shared" si="29"/>
        <v>21.352407342699998</v>
      </c>
    </row>
    <row r="92" spans="1:85" ht="18.75" customHeight="1" x14ac:dyDescent="0.25">
      <c r="A92" s="156">
        <f t="shared" si="30"/>
        <v>83</v>
      </c>
      <c r="B92" s="175" t="s">
        <v>158</v>
      </c>
      <c r="C92" s="176">
        <v>1964</v>
      </c>
      <c r="D92" s="176">
        <v>5</v>
      </c>
      <c r="E92" s="176">
        <v>80</v>
      </c>
      <c r="F92" s="176">
        <v>3181.3</v>
      </c>
      <c r="G92" s="176">
        <v>4</v>
      </c>
      <c r="H92" s="158">
        <v>5.84</v>
      </c>
      <c r="I92" s="158">
        <v>6.21</v>
      </c>
      <c r="J92" s="158">
        <f t="shared" si="18"/>
        <v>111472.75200000001</v>
      </c>
      <c r="K92" s="158">
        <f t="shared" si="19"/>
        <v>118535.238</v>
      </c>
      <c r="L92" s="177">
        <v>193.99055999999999</v>
      </c>
      <c r="M92" s="178">
        <f t="shared" si="31"/>
        <v>184.96999896</v>
      </c>
      <c r="N92" s="161">
        <f t="shared" si="17"/>
        <v>6.0978392481061201</v>
      </c>
      <c r="O92" s="162">
        <f t="shared" si="20"/>
        <v>230.00798999999998</v>
      </c>
      <c r="P92" s="162">
        <f t="shared" si="21"/>
        <v>219.31261846499999</v>
      </c>
      <c r="Q92" s="163">
        <v>6.21</v>
      </c>
      <c r="R92" s="164"/>
      <c r="S92" s="164">
        <f t="shared" si="22"/>
        <v>237.07047599999999</v>
      </c>
      <c r="T92" s="164">
        <f t="shared" si="23"/>
        <v>226.04669886599999</v>
      </c>
      <c r="U92" s="164">
        <v>6.31</v>
      </c>
      <c r="V92" s="164"/>
      <c r="W92" s="164">
        <f t="shared" si="24"/>
        <v>240.88803600000003</v>
      </c>
      <c r="X92" s="164">
        <f t="shared" si="25"/>
        <v>229.68674232600003</v>
      </c>
      <c r="Y92" s="173"/>
      <c r="Z92" s="179"/>
      <c r="AA92" s="179"/>
      <c r="AB92" s="173"/>
      <c r="AC92" s="180"/>
      <c r="AD92" s="173"/>
      <c r="AE92" s="180"/>
      <c r="AF92" s="173"/>
      <c r="AG92" s="181"/>
      <c r="AH92" s="180"/>
      <c r="AI92" s="173"/>
      <c r="AJ92" s="180"/>
      <c r="AK92" s="173"/>
      <c r="AL92" s="180"/>
      <c r="AM92" s="173"/>
      <c r="AN92" s="179"/>
      <c r="AO92" s="179"/>
      <c r="AP92" s="180"/>
      <c r="AQ92" s="173"/>
      <c r="AR92" s="180"/>
      <c r="AS92" s="173"/>
      <c r="AT92" s="180"/>
      <c r="AU92" s="173"/>
      <c r="AV92" s="180"/>
      <c r="AW92" s="182">
        <v>2</v>
      </c>
      <c r="AX92" s="183">
        <v>0.13580999999999999</v>
      </c>
      <c r="AY92" s="173"/>
      <c r="AZ92" s="180"/>
      <c r="BA92" s="173"/>
      <c r="BB92" s="180"/>
      <c r="BC92" s="184"/>
      <c r="BD92" s="184"/>
      <c r="BE92" s="184"/>
      <c r="BF92" s="173"/>
      <c r="BG92" s="180"/>
      <c r="BH92" s="184"/>
      <c r="BI92" s="184"/>
      <c r="BJ92" s="184"/>
      <c r="BK92" s="181"/>
      <c r="BL92" s="172"/>
      <c r="BM92" s="172"/>
      <c r="BN92" s="172"/>
      <c r="BO92" s="172"/>
      <c r="BP92" s="172"/>
      <c r="BQ92" s="172"/>
      <c r="BR92" s="172">
        <v>5.0000000000000001E-4</v>
      </c>
      <c r="BS92" s="172">
        <v>0.76704899999999998</v>
      </c>
      <c r="BT92" s="172"/>
      <c r="BU92" s="172"/>
      <c r="BV92" s="172">
        <v>23</v>
      </c>
      <c r="BW92" s="172">
        <v>13.31044936</v>
      </c>
      <c r="BX92" s="172"/>
      <c r="BY92" s="172"/>
      <c r="BZ92" s="172">
        <v>4</v>
      </c>
      <c r="CA92" s="172">
        <v>4.1202985559999998</v>
      </c>
      <c r="CB92" s="172">
        <v>7</v>
      </c>
      <c r="CC92" s="172">
        <v>16.886673904999999</v>
      </c>
      <c r="CD92" s="172">
        <f t="shared" si="26"/>
        <v>0.13580999999999999</v>
      </c>
      <c r="CE92" s="173">
        <f t="shared" si="27"/>
        <v>14.07749836</v>
      </c>
      <c r="CF92" s="174">
        <f t="shared" si="28"/>
        <v>21.006972460999997</v>
      </c>
      <c r="CG92" s="155">
        <f t="shared" si="29"/>
        <v>35.220280820999996</v>
      </c>
    </row>
    <row r="93" spans="1:85" ht="18.75" customHeight="1" x14ac:dyDescent="0.25">
      <c r="A93" s="156">
        <f t="shared" si="30"/>
        <v>84</v>
      </c>
      <c r="B93" s="175" t="s">
        <v>159</v>
      </c>
      <c r="C93" s="176">
        <v>1964</v>
      </c>
      <c r="D93" s="176">
        <v>5</v>
      </c>
      <c r="E93" s="176">
        <v>80</v>
      </c>
      <c r="F93" s="176">
        <v>3172.8</v>
      </c>
      <c r="G93" s="176">
        <v>4</v>
      </c>
      <c r="H93" s="158">
        <v>5.84</v>
      </c>
      <c r="I93" s="158">
        <v>6.21</v>
      </c>
      <c r="J93" s="158">
        <f t="shared" si="18"/>
        <v>111174.91200000001</v>
      </c>
      <c r="K93" s="158">
        <f t="shared" si="19"/>
        <v>118218.52799999999</v>
      </c>
      <c r="L93" s="177">
        <v>193.37907000000001</v>
      </c>
      <c r="M93" s="178">
        <f t="shared" si="31"/>
        <v>184.38694324500003</v>
      </c>
      <c r="N93" s="161">
        <f t="shared" si="17"/>
        <v>6.0949026096822996</v>
      </c>
      <c r="O93" s="162">
        <f t="shared" si="20"/>
        <v>229.39344</v>
      </c>
      <c r="P93" s="162">
        <f t="shared" si="21"/>
        <v>218.72664503999999</v>
      </c>
      <c r="Q93" s="163">
        <v>6.21</v>
      </c>
      <c r="R93" s="164"/>
      <c r="S93" s="164">
        <f t="shared" si="22"/>
        <v>236.43705599999998</v>
      </c>
      <c r="T93" s="164">
        <f t="shared" si="23"/>
        <v>225.442732896</v>
      </c>
      <c r="U93" s="164">
        <v>6.31</v>
      </c>
      <c r="V93" s="164"/>
      <c r="W93" s="164">
        <f t="shared" si="24"/>
        <v>240.24441599999997</v>
      </c>
      <c r="X93" s="164">
        <f t="shared" si="25"/>
        <v>229.07305065599996</v>
      </c>
      <c r="Y93" s="173"/>
      <c r="Z93" s="179"/>
      <c r="AA93" s="179"/>
      <c r="AB93" s="173"/>
      <c r="AC93" s="180"/>
      <c r="AD93" s="173"/>
      <c r="AE93" s="180"/>
      <c r="AF93" s="173"/>
      <c r="AG93" s="181"/>
      <c r="AH93" s="180"/>
      <c r="AI93" s="173"/>
      <c r="AJ93" s="180"/>
      <c r="AK93" s="173"/>
      <c r="AL93" s="180"/>
      <c r="AM93" s="173"/>
      <c r="AN93" s="179"/>
      <c r="AO93" s="179"/>
      <c r="AP93" s="180"/>
      <c r="AQ93" s="173"/>
      <c r="AR93" s="180"/>
      <c r="AS93" s="173">
        <v>1</v>
      </c>
      <c r="AT93" s="180">
        <v>0.1210355</v>
      </c>
      <c r="AU93" s="173"/>
      <c r="AV93" s="180"/>
      <c r="AW93" s="182">
        <v>30</v>
      </c>
      <c r="AX93" s="183">
        <v>15.301300679999999</v>
      </c>
      <c r="AY93" s="173">
        <v>3.0000000000000001E-3</v>
      </c>
      <c r="AZ93" s="180">
        <v>3.1970700000000001</v>
      </c>
      <c r="BA93" s="173"/>
      <c r="BB93" s="180"/>
      <c r="BC93" s="184"/>
      <c r="BD93" s="184"/>
      <c r="BE93" s="184"/>
      <c r="BF93" s="173"/>
      <c r="BG93" s="180"/>
      <c r="BH93" s="184"/>
      <c r="BI93" s="184"/>
      <c r="BJ93" s="184"/>
      <c r="BK93" s="181"/>
      <c r="BL93" s="172">
        <v>3.0000000000000001E-3</v>
      </c>
      <c r="BM93" s="172">
        <v>4.2454980999999998</v>
      </c>
      <c r="BN93" s="172">
        <v>2E-3</v>
      </c>
      <c r="BO93" s="172">
        <v>4.8705400000000001</v>
      </c>
      <c r="BP93" s="172">
        <v>1E-3</v>
      </c>
      <c r="BQ93" s="172">
        <v>0.753151923</v>
      </c>
      <c r="BR93" s="172"/>
      <c r="BS93" s="172"/>
      <c r="BT93" s="172"/>
      <c r="BU93" s="172"/>
      <c r="BV93" s="172">
        <v>12</v>
      </c>
      <c r="BW93" s="172">
        <v>10.560864416999999</v>
      </c>
      <c r="BX93" s="172"/>
      <c r="BY93" s="172"/>
      <c r="BZ93" s="172">
        <v>35</v>
      </c>
      <c r="CA93" s="172">
        <v>45.954113700000001</v>
      </c>
      <c r="CB93" s="172">
        <v>2</v>
      </c>
      <c r="CC93" s="172">
        <v>3.5871707060000002</v>
      </c>
      <c r="CD93" s="172">
        <f t="shared" si="26"/>
        <v>18.619406179999999</v>
      </c>
      <c r="CE93" s="173">
        <f t="shared" si="27"/>
        <v>20.430054439999999</v>
      </c>
      <c r="CF93" s="174">
        <f t="shared" si="28"/>
        <v>49.541284406000003</v>
      </c>
      <c r="CG93" s="155">
        <f t="shared" si="29"/>
        <v>88.590745026000008</v>
      </c>
    </row>
    <row r="94" spans="1:85" ht="18.75" customHeight="1" x14ac:dyDescent="0.25">
      <c r="A94" s="156">
        <f t="shared" si="30"/>
        <v>85</v>
      </c>
      <c r="B94" s="175" t="s">
        <v>160</v>
      </c>
      <c r="C94" s="176">
        <v>1970</v>
      </c>
      <c r="D94" s="176">
        <v>5</v>
      </c>
      <c r="E94" s="176">
        <v>78</v>
      </c>
      <c r="F94" s="176">
        <v>3591.1</v>
      </c>
      <c r="G94" s="176">
        <v>4</v>
      </c>
      <c r="H94" s="158">
        <v>5.84</v>
      </c>
      <c r="I94" s="158">
        <v>6.21</v>
      </c>
      <c r="J94" s="158">
        <f t="shared" si="18"/>
        <v>125832.14399999999</v>
      </c>
      <c r="K94" s="158">
        <f t="shared" si="19"/>
        <v>133804.386</v>
      </c>
      <c r="L94" s="177">
        <v>214.34164000000001</v>
      </c>
      <c r="M94" s="178">
        <f t="shared" si="31"/>
        <v>204.37475374000002</v>
      </c>
      <c r="N94" s="161">
        <f t="shared" si="17"/>
        <v>5.9686903734231853</v>
      </c>
      <c r="O94" s="162">
        <f t="shared" si="20"/>
        <v>259.63652999999999</v>
      </c>
      <c r="P94" s="162">
        <f t="shared" si="21"/>
        <v>247.56343135500001</v>
      </c>
      <c r="Q94" s="163">
        <v>6.21</v>
      </c>
      <c r="R94" s="164"/>
      <c r="S94" s="164">
        <f t="shared" si="22"/>
        <v>267.60877199999999</v>
      </c>
      <c r="T94" s="164">
        <f t="shared" si="23"/>
        <v>255.164964102</v>
      </c>
      <c r="U94" s="164">
        <v>6.31</v>
      </c>
      <c r="V94" s="164"/>
      <c r="W94" s="164">
        <f t="shared" si="24"/>
        <v>271.91809199999994</v>
      </c>
      <c r="X94" s="164">
        <f t="shared" si="25"/>
        <v>259.27390072199995</v>
      </c>
      <c r="Y94" s="173"/>
      <c r="Z94" s="179"/>
      <c r="AA94" s="179"/>
      <c r="AB94" s="173"/>
      <c r="AC94" s="180"/>
      <c r="AD94" s="173"/>
      <c r="AE94" s="180"/>
      <c r="AF94" s="173"/>
      <c r="AG94" s="181"/>
      <c r="AH94" s="180"/>
      <c r="AI94" s="173"/>
      <c r="AJ94" s="180"/>
      <c r="AK94" s="173"/>
      <c r="AL94" s="180"/>
      <c r="AM94" s="173"/>
      <c r="AN94" s="179"/>
      <c r="AO94" s="179"/>
      <c r="AP94" s="180"/>
      <c r="AQ94" s="173"/>
      <c r="AR94" s="180"/>
      <c r="AS94" s="173"/>
      <c r="AT94" s="180"/>
      <c r="AU94" s="173"/>
      <c r="AV94" s="180"/>
      <c r="AW94" s="182">
        <v>3</v>
      </c>
      <c r="AX94" s="183">
        <v>1.8017890703999999</v>
      </c>
      <c r="AY94" s="173"/>
      <c r="AZ94" s="180"/>
      <c r="BA94" s="173"/>
      <c r="BB94" s="180"/>
      <c r="BC94" s="184"/>
      <c r="BD94" s="184"/>
      <c r="BE94" s="184"/>
      <c r="BF94" s="173"/>
      <c r="BG94" s="180"/>
      <c r="BH94" s="184"/>
      <c r="BI94" s="184"/>
      <c r="BJ94" s="184"/>
      <c r="BK94" s="181"/>
      <c r="BL94" s="172"/>
      <c r="BM94" s="172"/>
      <c r="BN94" s="172">
        <v>1E-3</v>
      </c>
      <c r="BO94" s="172">
        <v>2.43527</v>
      </c>
      <c r="BP94" s="172"/>
      <c r="BQ94" s="172"/>
      <c r="BR94" s="172"/>
      <c r="BS94" s="172"/>
      <c r="BT94" s="172"/>
      <c r="BU94" s="172"/>
      <c r="BV94" s="172">
        <v>33</v>
      </c>
      <c r="BW94" s="172">
        <v>30.989835161999999</v>
      </c>
      <c r="BX94" s="172"/>
      <c r="BY94" s="172"/>
      <c r="BZ94" s="172">
        <v>2</v>
      </c>
      <c r="CA94" s="172">
        <v>2.6548517700000001</v>
      </c>
      <c r="CB94" s="172">
        <v>1</v>
      </c>
      <c r="CC94" s="172">
        <v>1.9073232979999999</v>
      </c>
      <c r="CD94" s="172">
        <f t="shared" si="26"/>
        <v>1.8017890703999999</v>
      </c>
      <c r="CE94" s="173">
        <f t="shared" si="27"/>
        <v>33.425105162000001</v>
      </c>
      <c r="CF94" s="174">
        <f t="shared" si="28"/>
        <v>4.5621750680000002</v>
      </c>
      <c r="CG94" s="155">
        <f t="shared" si="29"/>
        <v>39.789069300400001</v>
      </c>
    </row>
    <row r="95" spans="1:85" ht="18.75" customHeight="1" x14ac:dyDescent="0.25">
      <c r="A95" s="156">
        <f t="shared" si="30"/>
        <v>86</v>
      </c>
      <c r="B95" s="175" t="s">
        <v>161</v>
      </c>
      <c r="C95" s="176">
        <v>1972</v>
      </c>
      <c r="D95" s="176">
        <v>5</v>
      </c>
      <c r="E95" s="176">
        <v>78</v>
      </c>
      <c r="F95" s="176">
        <v>3562.3</v>
      </c>
      <c r="G95" s="176">
        <v>4</v>
      </c>
      <c r="H95" s="158">
        <v>5.84</v>
      </c>
      <c r="I95" s="158">
        <v>6.21</v>
      </c>
      <c r="J95" s="158">
        <f t="shared" si="18"/>
        <v>124822.99200000001</v>
      </c>
      <c r="K95" s="158">
        <f t="shared" si="19"/>
        <v>132731.29800000001</v>
      </c>
      <c r="L95" s="177">
        <v>213.37204</v>
      </c>
      <c r="M95" s="178">
        <f t="shared" si="31"/>
        <v>203.45024014000001</v>
      </c>
      <c r="N95" s="161">
        <f t="shared" si="17"/>
        <v>5.9897268618589106</v>
      </c>
      <c r="O95" s="162">
        <f t="shared" si="20"/>
        <v>257.55429000000004</v>
      </c>
      <c r="P95" s="162">
        <f t="shared" si="21"/>
        <v>245.57801551500003</v>
      </c>
      <c r="Q95" s="163">
        <v>6.21</v>
      </c>
      <c r="R95" s="164"/>
      <c r="S95" s="164">
        <f t="shared" si="22"/>
        <v>265.46259600000002</v>
      </c>
      <c r="T95" s="164">
        <f t="shared" si="23"/>
        <v>253.11858528600001</v>
      </c>
      <c r="U95" s="164">
        <v>6.31</v>
      </c>
      <c r="V95" s="164"/>
      <c r="W95" s="164">
        <f t="shared" si="24"/>
        <v>269.73735600000003</v>
      </c>
      <c r="X95" s="164">
        <f t="shared" si="25"/>
        <v>257.19456894600006</v>
      </c>
      <c r="Y95" s="173"/>
      <c r="Z95" s="179"/>
      <c r="AA95" s="179"/>
      <c r="AB95" s="173"/>
      <c r="AC95" s="180"/>
      <c r="AD95" s="173">
        <v>7.0000000000000001E-3</v>
      </c>
      <c r="AE95" s="180">
        <v>0.97349989999999997</v>
      </c>
      <c r="AF95" s="173"/>
      <c r="AG95" s="181"/>
      <c r="AH95" s="180"/>
      <c r="AI95" s="173"/>
      <c r="AJ95" s="180"/>
      <c r="AK95" s="173">
        <v>1E-3</v>
      </c>
      <c r="AL95" s="180">
        <v>0.96327700000000005</v>
      </c>
      <c r="AM95" s="173"/>
      <c r="AN95" s="179"/>
      <c r="AO95" s="179"/>
      <c r="AP95" s="180"/>
      <c r="AQ95" s="173"/>
      <c r="AR95" s="180"/>
      <c r="AS95" s="173"/>
      <c r="AT95" s="180"/>
      <c r="AU95" s="173"/>
      <c r="AV95" s="180"/>
      <c r="AW95" s="182">
        <v>5</v>
      </c>
      <c r="AX95" s="183">
        <v>2.1076716648000002</v>
      </c>
      <c r="AY95" s="173"/>
      <c r="AZ95" s="180"/>
      <c r="BA95" s="173"/>
      <c r="BB95" s="180"/>
      <c r="BC95" s="184"/>
      <c r="BD95" s="184"/>
      <c r="BE95" s="184"/>
      <c r="BF95" s="173"/>
      <c r="BG95" s="180"/>
      <c r="BH95" s="184"/>
      <c r="BI95" s="184"/>
      <c r="BJ95" s="184"/>
      <c r="BK95" s="181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>
        <v>16</v>
      </c>
      <c r="BW95" s="172">
        <v>12.601879759999997</v>
      </c>
      <c r="BX95" s="172"/>
      <c r="BY95" s="172"/>
      <c r="BZ95" s="172">
        <v>1</v>
      </c>
      <c r="CA95" s="172">
        <v>1.02241</v>
      </c>
      <c r="CB95" s="172">
        <v>1</v>
      </c>
      <c r="CC95" s="172">
        <v>1.9073232979999999</v>
      </c>
      <c r="CD95" s="172">
        <f t="shared" si="26"/>
        <v>4.0444485647999997</v>
      </c>
      <c r="CE95" s="173">
        <f t="shared" si="27"/>
        <v>12.601879759999997</v>
      </c>
      <c r="CF95" s="174">
        <f t="shared" si="28"/>
        <v>2.9297332979999999</v>
      </c>
      <c r="CG95" s="155">
        <f t="shared" si="29"/>
        <v>19.576061622799994</v>
      </c>
    </row>
    <row r="96" spans="1:85" ht="20.25" customHeight="1" x14ac:dyDescent="0.25">
      <c r="A96" s="156">
        <f t="shared" si="30"/>
        <v>87</v>
      </c>
      <c r="B96" s="175" t="s">
        <v>162</v>
      </c>
      <c r="C96" s="176">
        <v>1963</v>
      </c>
      <c r="D96" s="176">
        <v>3</v>
      </c>
      <c r="E96" s="176">
        <v>24</v>
      </c>
      <c r="F96" s="176">
        <v>969.2</v>
      </c>
      <c r="G96" s="176">
        <v>2</v>
      </c>
      <c r="H96" s="158">
        <v>5.84</v>
      </c>
      <c r="I96" s="158">
        <v>6.21</v>
      </c>
      <c r="J96" s="158">
        <f t="shared" si="18"/>
        <v>33960.767999999996</v>
      </c>
      <c r="K96" s="158">
        <f t="shared" si="19"/>
        <v>36112.392</v>
      </c>
      <c r="L96" s="177">
        <v>59.083590000000001</v>
      </c>
      <c r="M96" s="178">
        <f t="shared" si="31"/>
        <v>56.336203064999999</v>
      </c>
      <c r="N96" s="161">
        <f t="shared" si="17"/>
        <v>6.0961194799834919</v>
      </c>
      <c r="O96" s="162">
        <f t="shared" si="20"/>
        <v>70.073160000000001</v>
      </c>
      <c r="P96" s="162">
        <f t="shared" si="21"/>
        <v>66.814758060000003</v>
      </c>
      <c r="Q96" s="163">
        <v>6.21</v>
      </c>
      <c r="R96" s="164"/>
      <c r="S96" s="164">
        <f t="shared" si="22"/>
        <v>72.224784</v>
      </c>
      <c r="T96" s="164">
        <f t="shared" si="23"/>
        <v>68.866331544000005</v>
      </c>
      <c r="U96" s="164">
        <v>6.31</v>
      </c>
      <c r="V96" s="164"/>
      <c r="W96" s="164">
        <f t="shared" si="24"/>
        <v>73.387823999999995</v>
      </c>
      <c r="X96" s="164">
        <f t="shared" si="25"/>
        <v>69.975290184000002</v>
      </c>
      <c r="Y96" s="173"/>
      <c r="Z96" s="179"/>
      <c r="AA96" s="179"/>
      <c r="AB96" s="173"/>
      <c r="AC96" s="180"/>
      <c r="AD96" s="173"/>
      <c r="AE96" s="180"/>
      <c r="AF96" s="173"/>
      <c r="AG96" s="181"/>
      <c r="AH96" s="180"/>
      <c r="AI96" s="173"/>
      <c r="AJ96" s="180"/>
      <c r="AK96" s="173"/>
      <c r="AL96" s="180"/>
      <c r="AM96" s="173"/>
      <c r="AN96" s="179"/>
      <c r="AO96" s="179"/>
      <c r="AP96" s="180"/>
      <c r="AQ96" s="173"/>
      <c r="AR96" s="180"/>
      <c r="AS96" s="173">
        <v>4</v>
      </c>
      <c r="AT96" s="180">
        <v>7.780656268393173</v>
      </c>
      <c r="AU96" s="173"/>
      <c r="AV96" s="180"/>
      <c r="AW96" s="182">
        <v>9</v>
      </c>
      <c r="AX96" s="183">
        <v>7.8330759240000001</v>
      </c>
      <c r="AY96" s="173"/>
      <c r="AZ96" s="180"/>
      <c r="BA96" s="173"/>
      <c r="BB96" s="180"/>
      <c r="BC96" s="184"/>
      <c r="BD96" s="184">
        <v>1</v>
      </c>
      <c r="BE96" s="184">
        <v>6.4714836363636365</v>
      </c>
      <c r="BF96" s="173"/>
      <c r="BG96" s="180"/>
      <c r="BH96" s="184"/>
      <c r="BI96" s="184"/>
      <c r="BJ96" s="184"/>
      <c r="BK96" s="181">
        <v>0.24929076925000002</v>
      </c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>
        <v>14</v>
      </c>
      <c r="BW96" s="172">
        <v>9.2028888939999991</v>
      </c>
      <c r="BX96" s="172"/>
      <c r="BY96" s="172"/>
      <c r="BZ96" s="172"/>
      <c r="CA96" s="172"/>
      <c r="CB96" s="172">
        <v>4</v>
      </c>
      <c r="CC96" s="172">
        <v>8.2219118620000007</v>
      </c>
      <c r="CD96" s="172">
        <f t="shared" si="26"/>
        <v>22.334506598006808</v>
      </c>
      <c r="CE96" s="173">
        <f t="shared" si="27"/>
        <v>9.2028888939999991</v>
      </c>
      <c r="CF96" s="174">
        <f t="shared" si="28"/>
        <v>8.2219118620000007</v>
      </c>
      <c r="CG96" s="155">
        <f t="shared" si="29"/>
        <v>39.759307354006808</v>
      </c>
    </row>
    <row r="97" spans="1:85" ht="18.75" customHeight="1" x14ac:dyDescent="0.25">
      <c r="A97" s="156">
        <f t="shared" si="30"/>
        <v>88</v>
      </c>
      <c r="B97" s="175" t="s">
        <v>163</v>
      </c>
      <c r="C97" s="176">
        <v>1964</v>
      </c>
      <c r="D97" s="176">
        <v>4</v>
      </c>
      <c r="E97" s="176">
        <v>48</v>
      </c>
      <c r="F97" s="176">
        <v>2045.3</v>
      </c>
      <c r="G97" s="176">
        <v>3</v>
      </c>
      <c r="H97" s="158">
        <v>5.84</v>
      </c>
      <c r="I97" s="158">
        <v>6.21</v>
      </c>
      <c r="J97" s="158">
        <f t="shared" si="18"/>
        <v>71667.312000000005</v>
      </c>
      <c r="K97" s="158">
        <f t="shared" si="19"/>
        <v>76207.877999999997</v>
      </c>
      <c r="L97" s="177">
        <v>124.77552</v>
      </c>
      <c r="M97" s="178">
        <f t="shared" si="31"/>
        <v>118.97345832000001</v>
      </c>
      <c r="N97" s="161">
        <f t="shared" si="17"/>
        <v>6.1005974673642012</v>
      </c>
      <c r="O97" s="162">
        <f t="shared" si="20"/>
        <v>147.87519</v>
      </c>
      <c r="P97" s="162">
        <f t="shared" si="21"/>
        <v>140.998993665</v>
      </c>
      <c r="Q97" s="163">
        <v>6.21</v>
      </c>
      <c r="R97" s="164"/>
      <c r="S97" s="164">
        <f t="shared" si="22"/>
        <v>152.41575599999999</v>
      </c>
      <c r="T97" s="164">
        <f t="shared" si="23"/>
        <v>145.32842334599999</v>
      </c>
      <c r="U97" s="164">
        <v>6.31</v>
      </c>
      <c r="V97" s="164"/>
      <c r="W97" s="164">
        <f t="shared" si="24"/>
        <v>154.87011599999997</v>
      </c>
      <c r="X97" s="164">
        <f t="shared" si="25"/>
        <v>147.66865560599996</v>
      </c>
      <c r="Y97" s="173"/>
      <c r="Z97" s="179"/>
      <c r="AA97" s="179">
        <v>8.055066956300001</v>
      </c>
      <c r="AB97" s="173"/>
      <c r="AC97" s="180"/>
      <c r="AD97" s="173">
        <v>2E-3</v>
      </c>
      <c r="AE97" s="180">
        <v>2.1296200000000001</v>
      </c>
      <c r="AF97" s="173"/>
      <c r="AG97" s="181"/>
      <c r="AH97" s="180"/>
      <c r="AI97" s="173"/>
      <c r="AJ97" s="180"/>
      <c r="AK97" s="173"/>
      <c r="AL97" s="180"/>
      <c r="AM97" s="173"/>
      <c r="AN97" s="179"/>
      <c r="AO97" s="179"/>
      <c r="AP97" s="180"/>
      <c r="AQ97" s="173"/>
      <c r="AR97" s="180"/>
      <c r="AS97" s="173">
        <v>2</v>
      </c>
      <c r="AT97" s="180">
        <v>3.1546121600000001</v>
      </c>
      <c r="AU97" s="173"/>
      <c r="AV97" s="180"/>
      <c r="AW97" s="182">
        <v>7</v>
      </c>
      <c r="AX97" s="183">
        <v>6.2203838220000005</v>
      </c>
      <c r="AY97" s="173">
        <v>3.5000000000000001E-3</v>
      </c>
      <c r="AZ97" s="180">
        <v>1.1006545935000001</v>
      </c>
      <c r="BA97" s="173"/>
      <c r="BB97" s="180"/>
      <c r="BC97" s="184"/>
      <c r="BD97" s="184">
        <v>1</v>
      </c>
      <c r="BE97" s="184">
        <v>11.325096363636364</v>
      </c>
      <c r="BF97" s="173"/>
      <c r="BG97" s="180"/>
      <c r="BH97" s="184"/>
      <c r="BI97" s="184"/>
      <c r="BJ97" s="184"/>
      <c r="BK97" s="181">
        <v>31.473323081999997</v>
      </c>
      <c r="BL97" s="172"/>
      <c r="BM97" s="172"/>
      <c r="BN97" s="172"/>
      <c r="BO97" s="172"/>
      <c r="BP97" s="172">
        <v>4.0000000000000001E-3</v>
      </c>
      <c r="BQ97" s="172">
        <v>3.1</v>
      </c>
      <c r="BR97" s="172">
        <v>1E-3</v>
      </c>
      <c r="BS97" s="172">
        <v>1.5872310000000001</v>
      </c>
      <c r="BT97" s="172"/>
      <c r="BU97" s="172"/>
      <c r="BV97" s="172">
        <v>10</v>
      </c>
      <c r="BW97" s="172">
        <v>5.5030154439999999</v>
      </c>
      <c r="BX97" s="172">
        <v>3.3000000000000002E-2</v>
      </c>
      <c r="BY97" s="172">
        <v>3.327</v>
      </c>
      <c r="BZ97" s="172">
        <v>3</v>
      </c>
      <c r="CA97" s="172">
        <v>3.7461357689999999</v>
      </c>
      <c r="CB97" s="172">
        <v>8</v>
      </c>
      <c r="CC97" s="172">
        <v>16.198722542999999</v>
      </c>
      <c r="CD97" s="172">
        <f t="shared" si="26"/>
        <v>63.458756977436366</v>
      </c>
      <c r="CE97" s="173">
        <f t="shared" si="27"/>
        <v>10.190246444</v>
      </c>
      <c r="CF97" s="174">
        <f t="shared" si="28"/>
        <v>23.271858311999999</v>
      </c>
      <c r="CG97" s="155">
        <f t="shared" si="29"/>
        <v>96.920861733436368</v>
      </c>
    </row>
    <row r="98" spans="1:85" ht="18.75" customHeight="1" x14ac:dyDescent="0.25">
      <c r="A98" s="156">
        <f t="shared" si="30"/>
        <v>89</v>
      </c>
      <c r="B98" s="175" t="s">
        <v>164</v>
      </c>
      <c r="C98" s="176" t="s">
        <v>165</v>
      </c>
      <c r="D98" s="176">
        <v>4</v>
      </c>
      <c r="E98" s="176">
        <v>32</v>
      </c>
      <c r="F98" s="176">
        <v>2888.6</v>
      </c>
      <c r="G98" s="176">
        <v>4</v>
      </c>
      <c r="H98" s="158">
        <v>5.84</v>
      </c>
      <c r="I98" s="158">
        <v>6.21</v>
      </c>
      <c r="J98" s="158">
        <f t="shared" si="18"/>
        <v>101216.54399999999</v>
      </c>
      <c r="K98" s="158">
        <f t="shared" si="19"/>
        <v>107629.23599999999</v>
      </c>
      <c r="L98" s="177">
        <v>174.08946</v>
      </c>
      <c r="M98" s="178">
        <f t="shared" si="31"/>
        <v>165.99430011000001</v>
      </c>
      <c r="N98" s="161">
        <f t="shared" si="17"/>
        <v>6.026776293013917</v>
      </c>
      <c r="O98" s="162">
        <f t="shared" si="20"/>
        <v>208.84577999999996</v>
      </c>
      <c r="P98" s="162">
        <f t="shared" si="21"/>
        <v>199.13445122999997</v>
      </c>
      <c r="Q98" s="163">
        <v>6.21</v>
      </c>
      <c r="R98" s="164"/>
      <c r="S98" s="164">
        <f t="shared" si="22"/>
        <v>215.25847199999998</v>
      </c>
      <c r="T98" s="164">
        <f t="shared" si="23"/>
        <v>205.24895305199999</v>
      </c>
      <c r="U98" s="164">
        <v>6.31</v>
      </c>
      <c r="V98" s="164"/>
      <c r="W98" s="164">
        <f t="shared" si="24"/>
        <v>218.72479199999998</v>
      </c>
      <c r="X98" s="164">
        <f t="shared" si="25"/>
        <v>208.55408917199998</v>
      </c>
      <c r="Y98" s="173"/>
      <c r="Z98" s="179"/>
      <c r="AA98" s="179"/>
      <c r="AB98" s="173"/>
      <c r="AC98" s="180"/>
      <c r="AD98" s="173">
        <v>1.2E-2</v>
      </c>
      <c r="AE98" s="180">
        <v>2.940577674</v>
      </c>
      <c r="AF98" s="173"/>
      <c r="AG98" s="181"/>
      <c r="AH98" s="180"/>
      <c r="AI98" s="173"/>
      <c r="AJ98" s="180"/>
      <c r="AK98" s="173"/>
      <c r="AL98" s="180"/>
      <c r="AM98" s="173">
        <v>9</v>
      </c>
      <c r="AN98" s="179">
        <v>8.326080000000001</v>
      </c>
      <c r="AO98" s="179"/>
      <c r="AP98" s="180"/>
      <c r="AQ98" s="173"/>
      <c r="AR98" s="180"/>
      <c r="AS98" s="173"/>
      <c r="AT98" s="180"/>
      <c r="AU98" s="173"/>
      <c r="AV98" s="180"/>
      <c r="AW98" s="182">
        <v>3</v>
      </c>
      <c r="AX98" s="183">
        <v>3.1836658500000001</v>
      </c>
      <c r="AY98" s="173"/>
      <c r="AZ98" s="180"/>
      <c r="BA98" s="173"/>
      <c r="BB98" s="180"/>
      <c r="BC98" s="184"/>
      <c r="BD98" s="184"/>
      <c r="BE98" s="184"/>
      <c r="BF98" s="173"/>
      <c r="BG98" s="180"/>
      <c r="BH98" s="184"/>
      <c r="BI98" s="184"/>
      <c r="BJ98" s="184"/>
      <c r="BK98" s="181">
        <v>0.27626373627</v>
      </c>
      <c r="BL98" s="172"/>
      <c r="BM98" s="172"/>
      <c r="BN98" s="172">
        <v>1.2E-2</v>
      </c>
      <c r="BO98" s="172">
        <v>11.902660999999998</v>
      </c>
      <c r="BP98" s="172">
        <v>1.1999999999999999E-3</v>
      </c>
      <c r="BQ98" s="172">
        <v>1.2322944</v>
      </c>
      <c r="BR98" s="172"/>
      <c r="BS98" s="172"/>
      <c r="BT98" s="172">
        <v>1</v>
      </c>
      <c r="BU98" s="172">
        <v>1.9352780000000001</v>
      </c>
      <c r="BV98" s="172">
        <v>6</v>
      </c>
      <c r="BW98" s="172">
        <v>5.4382511079999993</v>
      </c>
      <c r="BX98" s="172"/>
      <c r="BY98" s="172"/>
      <c r="BZ98" s="172"/>
      <c r="CA98" s="172"/>
      <c r="CB98" s="172"/>
      <c r="CC98" s="172"/>
      <c r="CD98" s="172">
        <f t="shared" si="26"/>
        <v>14.726587260270001</v>
      </c>
      <c r="CE98" s="173">
        <f t="shared" si="27"/>
        <v>20.508484507999999</v>
      </c>
      <c r="CF98" s="174">
        <f t="shared" si="28"/>
        <v>0</v>
      </c>
      <c r="CG98" s="155">
        <f t="shared" si="29"/>
        <v>35.235071768270004</v>
      </c>
    </row>
    <row r="99" spans="1:85" ht="18.75" customHeight="1" x14ac:dyDescent="0.25">
      <c r="A99" s="156">
        <f t="shared" si="30"/>
        <v>90</v>
      </c>
      <c r="B99" s="175" t="s">
        <v>166</v>
      </c>
      <c r="C99" s="176">
        <v>1959</v>
      </c>
      <c r="D99" s="176">
        <v>5</v>
      </c>
      <c r="E99" s="176">
        <v>60</v>
      </c>
      <c r="F99" s="176">
        <v>2559.6</v>
      </c>
      <c r="G99" s="176">
        <v>3</v>
      </c>
      <c r="H99" s="158">
        <v>5.84</v>
      </c>
      <c r="I99" s="158">
        <v>6.21</v>
      </c>
      <c r="J99" s="158">
        <f t="shared" si="18"/>
        <v>89688.383999999991</v>
      </c>
      <c r="K99" s="158">
        <f t="shared" si="19"/>
        <v>95370.695999999996</v>
      </c>
      <c r="L99" s="177">
        <v>156.01694000000001</v>
      </c>
      <c r="M99" s="178">
        <f t="shared" si="31"/>
        <v>148.76215229000002</v>
      </c>
      <c r="N99" s="161">
        <f t="shared" si="17"/>
        <v>6.0953641193936559</v>
      </c>
      <c r="O99" s="162">
        <f t="shared" si="20"/>
        <v>185.05907999999999</v>
      </c>
      <c r="P99" s="162">
        <f t="shared" si="21"/>
        <v>176.45383278</v>
      </c>
      <c r="Q99" s="163">
        <v>6.21</v>
      </c>
      <c r="R99" s="164"/>
      <c r="S99" s="164">
        <f t="shared" si="22"/>
        <v>190.74139199999999</v>
      </c>
      <c r="T99" s="164">
        <f t="shared" si="23"/>
        <v>181.87191727199999</v>
      </c>
      <c r="U99" s="164">
        <v>6.31</v>
      </c>
      <c r="V99" s="164"/>
      <c r="W99" s="164">
        <f t="shared" si="24"/>
        <v>193.81291199999998</v>
      </c>
      <c r="X99" s="164">
        <f t="shared" si="25"/>
        <v>184.800611592</v>
      </c>
      <c r="Y99" s="173"/>
      <c r="Z99" s="179"/>
      <c r="AA99" s="179"/>
      <c r="AB99" s="173"/>
      <c r="AC99" s="180"/>
      <c r="AD99" s="173">
        <v>5.0000000000000001E-4</v>
      </c>
      <c r="AE99" s="180">
        <v>1.96038</v>
      </c>
      <c r="AF99" s="173"/>
      <c r="AG99" s="181"/>
      <c r="AH99" s="180"/>
      <c r="AI99" s="173"/>
      <c r="AJ99" s="180"/>
      <c r="AK99" s="173"/>
      <c r="AL99" s="180"/>
      <c r="AM99" s="173">
        <v>14</v>
      </c>
      <c r="AN99" s="179">
        <v>14.783117999999998</v>
      </c>
      <c r="AO99" s="179"/>
      <c r="AP99" s="180"/>
      <c r="AQ99" s="173"/>
      <c r="AR99" s="180"/>
      <c r="AS99" s="173"/>
      <c r="AT99" s="180"/>
      <c r="AU99" s="173">
        <v>2</v>
      </c>
      <c r="AV99" s="180">
        <v>39.760899039999998</v>
      </c>
      <c r="AW99" s="182">
        <v>7</v>
      </c>
      <c r="AX99" s="183">
        <v>2.9804952911999996</v>
      </c>
      <c r="AY99" s="173"/>
      <c r="AZ99" s="180"/>
      <c r="BA99" s="173"/>
      <c r="BB99" s="180"/>
      <c r="BC99" s="184"/>
      <c r="BD99" s="184"/>
      <c r="BE99" s="184"/>
      <c r="BF99" s="173"/>
      <c r="BG99" s="180"/>
      <c r="BH99" s="184"/>
      <c r="BI99" s="184"/>
      <c r="BJ99" s="184"/>
      <c r="BK99" s="181"/>
      <c r="BL99" s="172"/>
      <c r="BM99" s="172"/>
      <c r="BN99" s="172"/>
      <c r="BO99" s="172"/>
      <c r="BP99" s="172"/>
      <c r="BQ99" s="172"/>
      <c r="BR99" s="172">
        <v>2E-3</v>
      </c>
      <c r="BS99" s="172">
        <v>3.2567399999999997</v>
      </c>
      <c r="BT99" s="172"/>
      <c r="BU99" s="172"/>
      <c r="BV99" s="172">
        <v>13</v>
      </c>
      <c r="BW99" s="172">
        <v>7.6837585819999994</v>
      </c>
      <c r="BX99" s="172"/>
      <c r="BY99" s="172"/>
      <c r="BZ99" s="172">
        <v>1</v>
      </c>
      <c r="CA99" s="172">
        <v>1.314998222</v>
      </c>
      <c r="CB99" s="172">
        <v>8</v>
      </c>
      <c r="CC99" s="172">
        <v>15.913559702000001</v>
      </c>
      <c r="CD99" s="172">
        <f t="shared" si="26"/>
        <v>59.484892331200001</v>
      </c>
      <c r="CE99" s="173">
        <f t="shared" si="27"/>
        <v>10.940498582</v>
      </c>
      <c r="CF99" s="174">
        <f t="shared" si="28"/>
        <v>17.228557924</v>
      </c>
      <c r="CG99" s="155">
        <f t="shared" si="29"/>
        <v>87.653948837200005</v>
      </c>
    </row>
    <row r="100" spans="1:85" ht="18.75" customHeight="1" x14ac:dyDescent="0.25">
      <c r="A100" s="156">
        <f t="shared" si="30"/>
        <v>91</v>
      </c>
      <c r="B100" s="175" t="s">
        <v>167</v>
      </c>
      <c r="C100" s="176">
        <v>1960</v>
      </c>
      <c r="D100" s="176">
        <v>5</v>
      </c>
      <c r="E100" s="176">
        <v>60</v>
      </c>
      <c r="F100" s="176">
        <v>2587.6</v>
      </c>
      <c r="G100" s="176">
        <v>3</v>
      </c>
      <c r="H100" s="158">
        <v>5.84</v>
      </c>
      <c r="I100" s="158">
        <v>6.21</v>
      </c>
      <c r="J100" s="158">
        <f t="shared" si="18"/>
        <v>90669.503999999986</v>
      </c>
      <c r="K100" s="158">
        <f t="shared" si="19"/>
        <v>96413.975999999995</v>
      </c>
      <c r="L100" s="177">
        <v>157.78946999999999</v>
      </c>
      <c r="M100" s="178">
        <f t="shared" si="31"/>
        <v>150.452259645</v>
      </c>
      <c r="N100" s="161">
        <f t="shared" si="17"/>
        <v>6.0979081001700415</v>
      </c>
      <c r="O100" s="162">
        <f t="shared" si="20"/>
        <v>187.08347999999998</v>
      </c>
      <c r="P100" s="162">
        <f t="shared" si="21"/>
        <v>178.38409818</v>
      </c>
      <c r="Q100" s="163">
        <v>6.21</v>
      </c>
      <c r="R100" s="164"/>
      <c r="S100" s="164">
        <f t="shared" si="22"/>
        <v>192.82795199999998</v>
      </c>
      <c r="T100" s="164">
        <f t="shared" si="23"/>
        <v>183.86145223199998</v>
      </c>
      <c r="U100" s="164">
        <v>6.31</v>
      </c>
      <c r="V100" s="164"/>
      <c r="W100" s="164">
        <f t="shared" si="24"/>
        <v>195.93307199999998</v>
      </c>
      <c r="X100" s="164">
        <f t="shared" si="25"/>
        <v>186.82218415199998</v>
      </c>
      <c r="Y100" s="173"/>
      <c r="Z100" s="179"/>
      <c r="AA100" s="179"/>
      <c r="AB100" s="173"/>
      <c r="AC100" s="180"/>
      <c r="AD100" s="173">
        <v>0.01</v>
      </c>
      <c r="AE100" s="180">
        <v>1.1955500000000001</v>
      </c>
      <c r="AF100" s="173"/>
      <c r="AG100" s="181"/>
      <c r="AH100" s="180"/>
      <c r="AI100" s="173"/>
      <c r="AJ100" s="180"/>
      <c r="AK100" s="173"/>
      <c r="AL100" s="180"/>
      <c r="AM100" s="173"/>
      <c r="AN100" s="179"/>
      <c r="AO100" s="179"/>
      <c r="AP100" s="180"/>
      <c r="AQ100" s="173"/>
      <c r="AR100" s="180"/>
      <c r="AS100" s="173"/>
      <c r="AT100" s="180"/>
      <c r="AU100" s="173"/>
      <c r="AV100" s="180"/>
      <c r="AW100" s="182">
        <v>4</v>
      </c>
      <c r="AX100" s="183">
        <v>2.3455395000000001</v>
      </c>
      <c r="AY100" s="173"/>
      <c r="AZ100" s="180"/>
      <c r="BA100" s="173"/>
      <c r="BB100" s="180"/>
      <c r="BC100" s="184"/>
      <c r="BD100" s="184"/>
      <c r="BE100" s="184"/>
      <c r="BF100" s="173"/>
      <c r="BG100" s="180"/>
      <c r="BH100" s="184"/>
      <c r="BI100" s="184"/>
      <c r="BJ100" s="184"/>
      <c r="BK100" s="181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>
        <v>12</v>
      </c>
      <c r="BW100" s="172">
        <v>11.845695136</v>
      </c>
      <c r="BX100" s="172">
        <v>1.4999999999999999E-2</v>
      </c>
      <c r="BY100" s="172">
        <v>1.6952756250000001</v>
      </c>
      <c r="BZ100" s="172">
        <v>3</v>
      </c>
      <c r="CA100" s="172">
        <v>3.556694722</v>
      </c>
      <c r="CB100" s="172">
        <v>9</v>
      </c>
      <c r="CC100" s="172">
        <v>13.990212332999999</v>
      </c>
      <c r="CD100" s="172">
        <f t="shared" si="26"/>
        <v>3.5410895</v>
      </c>
      <c r="CE100" s="173">
        <f t="shared" si="27"/>
        <v>11.845695136</v>
      </c>
      <c r="CF100" s="174">
        <f t="shared" si="28"/>
        <v>19.242182679999999</v>
      </c>
      <c r="CG100" s="155">
        <f t="shared" si="29"/>
        <v>34.628967316000001</v>
      </c>
    </row>
    <row r="101" spans="1:85" ht="18.75" customHeight="1" x14ac:dyDescent="0.25">
      <c r="A101" s="156">
        <f t="shared" si="30"/>
        <v>92</v>
      </c>
      <c r="B101" s="175" t="s">
        <v>168</v>
      </c>
      <c r="C101" s="176" t="s">
        <v>169</v>
      </c>
      <c r="D101" s="176">
        <v>5</v>
      </c>
      <c r="E101" s="176">
        <v>70</v>
      </c>
      <c r="F101" s="176">
        <v>3426.2</v>
      </c>
      <c r="G101" s="176">
        <v>5</v>
      </c>
      <c r="H101" s="158">
        <v>5.84</v>
      </c>
      <c r="I101" s="158">
        <v>6.21</v>
      </c>
      <c r="J101" s="158">
        <f t="shared" si="18"/>
        <v>120054.04799999998</v>
      </c>
      <c r="K101" s="158">
        <f t="shared" si="19"/>
        <v>127660.21199999998</v>
      </c>
      <c r="L101" s="177">
        <v>207.92708999999999</v>
      </c>
      <c r="M101" s="178">
        <f t="shared" si="31"/>
        <v>198.25848031499999</v>
      </c>
      <c r="N101" s="161">
        <f t="shared" si="17"/>
        <v>6.0687376685540837</v>
      </c>
      <c r="O101" s="162">
        <f t="shared" si="20"/>
        <v>247.71425999999994</v>
      </c>
      <c r="P101" s="162">
        <f t="shared" si="21"/>
        <v>236.19554690999993</v>
      </c>
      <c r="Q101" s="163">
        <v>6.21</v>
      </c>
      <c r="R101" s="164"/>
      <c r="S101" s="164">
        <f t="shared" si="22"/>
        <v>255.32042399999997</v>
      </c>
      <c r="T101" s="164">
        <f t="shared" si="23"/>
        <v>243.44802428399998</v>
      </c>
      <c r="U101" s="164">
        <v>6.31</v>
      </c>
      <c r="V101" s="164"/>
      <c r="W101" s="164">
        <f t="shared" si="24"/>
        <v>259.43186399999996</v>
      </c>
      <c r="X101" s="164">
        <f t="shared" si="25"/>
        <v>247.36828232399998</v>
      </c>
      <c r="Y101" s="173"/>
      <c r="Z101" s="179"/>
      <c r="AA101" s="179"/>
      <c r="AB101" s="173"/>
      <c r="AC101" s="180"/>
      <c r="AD101" s="173">
        <v>0.02</v>
      </c>
      <c r="AE101" s="180">
        <v>2.3875374600000003</v>
      </c>
      <c r="AF101" s="173"/>
      <c r="AG101" s="181"/>
      <c r="AH101" s="180"/>
      <c r="AI101" s="173"/>
      <c r="AJ101" s="180"/>
      <c r="AK101" s="173"/>
      <c r="AL101" s="180"/>
      <c r="AM101" s="173"/>
      <c r="AN101" s="179"/>
      <c r="AO101" s="179"/>
      <c r="AP101" s="180"/>
      <c r="AQ101" s="173"/>
      <c r="AR101" s="180"/>
      <c r="AS101" s="173">
        <v>3</v>
      </c>
      <c r="AT101" s="180">
        <v>6.7379999999999995</v>
      </c>
      <c r="AU101" s="173"/>
      <c r="AV101" s="180"/>
      <c r="AW101" s="182">
        <v>10</v>
      </c>
      <c r="AX101" s="183">
        <v>5.8972543794199996</v>
      </c>
      <c r="AY101" s="173"/>
      <c r="AZ101" s="180"/>
      <c r="BA101" s="173"/>
      <c r="BB101" s="180"/>
      <c r="BC101" s="184"/>
      <c r="BD101" s="184"/>
      <c r="BE101" s="184"/>
      <c r="BF101" s="173"/>
      <c r="BG101" s="180"/>
      <c r="BH101" s="184"/>
      <c r="BI101" s="184"/>
      <c r="BJ101" s="184"/>
      <c r="BK101" s="181">
        <v>22.767263074400002</v>
      </c>
      <c r="BL101" s="172"/>
      <c r="BM101" s="172"/>
      <c r="BN101" s="172"/>
      <c r="BO101" s="172"/>
      <c r="BP101" s="172"/>
      <c r="BQ101" s="172"/>
      <c r="BR101" s="172">
        <v>3.5000000000000001E-3</v>
      </c>
      <c r="BS101" s="172">
        <v>4.7861415000000003</v>
      </c>
      <c r="BT101" s="172"/>
      <c r="BU101" s="172"/>
      <c r="BV101" s="172">
        <v>8</v>
      </c>
      <c r="BW101" s="172">
        <v>8.6960250049999992</v>
      </c>
      <c r="BX101" s="172"/>
      <c r="BY101" s="172"/>
      <c r="BZ101" s="172"/>
      <c r="CA101" s="172"/>
      <c r="CB101" s="172">
        <v>16</v>
      </c>
      <c r="CC101" s="172">
        <v>36.713605097999995</v>
      </c>
      <c r="CD101" s="172">
        <f t="shared" si="26"/>
        <v>37.790054913820001</v>
      </c>
      <c r="CE101" s="173">
        <f t="shared" si="27"/>
        <v>13.482166504999999</v>
      </c>
      <c r="CF101" s="174">
        <f t="shared" si="28"/>
        <v>36.713605097999995</v>
      </c>
      <c r="CG101" s="155">
        <f t="shared" si="29"/>
        <v>87.985826516819998</v>
      </c>
    </row>
    <row r="102" spans="1:85" ht="18.75" customHeight="1" x14ac:dyDescent="0.25">
      <c r="A102" s="156">
        <f t="shared" si="30"/>
        <v>93</v>
      </c>
      <c r="B102" s="175" t="s">
        <v>170</v>
      </c>
      <c r="C102" s="176" t="s">
        <v>165</v>
      </c>
      <c r="D102" s="176">
        <v>4</v>
      </c>
      <c r="E102" s="176">
        <v>32</v>
      </c>
      <c r="F102" s="176">
        <v>2873.4</v>
      </c>
      <c r="G102" s="176">
        <v>4</v>
      </c>
      <c r="H102" s="158">
        <v>5.84</v>
      </c>
      <c r="I102" s="158">
        <v>6.21</v>
      </c>
      <c r="J102" s="158">
        <f t="shared" si="18"/>
        <v>100683.93599999999</v>
      </c>
      <c r="K102" s="158">
        <f t="shared" si="19"/>
        <v>107062.88400000002</v>
      </c>
      <c r="L102" s="177">
        <v>174.66264000000001</v>
      </c>
      <c r="M102" s="178">
        <f t="shared" si="31"/>
        <v>166.54082724</v>
      </c>
      <c r="N102" s="161">
        <f t="shared" si="17"/>
        <v>6.0786051367717686</v>
      </c>
      <c r="O102" s="162">
        <f t="shared" si="20"/>
        <v>207.74682000000001</v>
      </c>
      <c r="P102" s="162">
        <f t="shared" si="21"/>
        <v>198.08659287</v>
      </c>
      <c r="Q102" s="163">
        <v>6.21</v>
      </c>
      <c r="R102" s="164"/>
      <c r="S102" s="164">
        <f t="shared" si="22"/>
        <v>214.12576800000005</v>
      </c>
      <c r="T102" s="164">
        <f t="shared" si="23"/>
        <v>204.16891978800004</v>
      </c>
      <c r="U102" s="164">
        <v>6.31</v>
      </c>
      <c r="V102" s="164"/>
      <c r="W102" s="164">
        <f t="shared" si="24"/>
        <v>217.573848</v>
      </c>
      <c r="X102" s="164">
        <f t="shared" si="25"/>
        <v>207.45666406800001</v>
      </c>
      <c r="Y102" s="173"/>
      <c r="Z102" s="179"/>
      <c r="AA102" s="179">
        <v>744.20840937729997</v>
      </c>
      <c r="AB102" s="173"/>
      <c r="AC102" s="180"/>
      <c r="AD102" s="173"/>
      <c r="AE102" s="180"/>
      <c r="AF102" s="173"/>
      <c r="AG102" s="181"/>
      <c r="AH102" s="180"/>
      <c r="AI102" s="173"/>
      <c r="AJ102" s="180"/>
      <c r="AK102" s="173"/>
      <c r="AL102" s="180"/>
      <c r="AM102" s="173"/>
      <c r="AN102" s="179"/>
      <c r="AO102" s="179"/>
      <c r="AP102" s="180"/>
      <c r="AQ102" s="173"/>
      <c r="AR102" s="180"/>
      <c r="AS102" s="173">
        <v>4</v>
      </c>
      <c r="AT102" s="180">
        <v>2.7403331430253095</v>
      </c>
      <c r="AU102" s="173">
        <v>1</v>
      </c>
      <c r="AV102" s="180">
        <v>8.1497299999999999</v>
      </c>
      <c r="AW102" s="182">
        <v>3</v>
      </c>
      <c r="AX102" s="183">
        <v>3.2683375905999998</v>
      </c>
      <c r="AY102" s="173"/>
      <c r="AZ102" s="180"/>
      <c r="BA102" s="173"/>
      <c r="BB102" s="180"/>
      <c r="BC102" s="184"/>
      <c r="BD102" s="184"/>
      <c r="BE102" s="184"/>
      <c r="BF102" s="173"/>
      <c r="BG102" s="180"/>
      <c r="BH102" s="184"/>
      <c r="BI102" s="184"/>
      <c r="BJ102" s="184"/>
      <c r="BK102" s="181"/>
      <c r="BL102" s="172"/>
      <c r="BM102" s="172"/>
      <c r="BN102" s="172"/>
      <c r="BO102" s="172"/>
      <c r="BP102" s="172">
        <v>5.0000000000000001E-3</v>
      </c>
      <c r="BQ102" s="172">
        <v>7.3962599999999998</v>
      </c>
      <c r="BR102" s="172"/>
      <c r="BS102" s="172"/>
      <c r="BT102" s="172"/>
      <c r="BU102" s="172"/>
      <c r="BV102" s="172">
        <v>8</v>
      </c>
      <c r="BW102" s="172">
        <v>9.4367888400000002</v>
      </c>
      <c r="BX102" s="172">
        <v>0.03</v>
      </c>
      <c r="BY102" s="172">
        <v>5.0735436000000007</v>
      </c>
      <c r="BZ102" s="172">
        <v>15</v>
      </c>
      <c r="CA102" s="172">
        <v>20.087903563000001</v>
      </c>
      <c r="CB102" s="172">
        <v>2</v>
      </c>
      <c r="CC102" s="172">
        <v>3.7622752369999999</v>
      </c>
      <c r="CD102" s="172">
        <f t="shared" si="26"/>
        <v>758.36681011092526</v>
      </c>
      <c r="CE102" s="173">
        <f t="shared" si="27"/>
        <v>16.83304884</v>
      </c>
      <c r="CF102" s="174">
        <f t="shared" si="28"/>
        <v>28.923722400000003</v>
      </c>
      <c r="CG102" s="155">
        <f t="shared" si="29"/>
        <v>804.12358135092518</v>
      </c>
    </row>
    <row r="103" spans="1:85" ht="18.75" customHeight="1" x14ac:dyDescent="0.25">
      <c r="A103" s="156">
        <f t="shared" si="30"/>
        <v>94</v>
      </c>
      <c r="B103" s="175" t="s">
        <v>171</v>
      </c>
      <c r="C103" s="176">
        <v>1968</v>
      </c>
      <c r="D103" s="176">
        <v>5</v>
      </c>
      <c r="E103" s="176">
        <v>70</v>
      </c>
      <c r="F103" s="176">
        <v>3939.2</v>
      </c>
      <c r="G103" s="176">
        <v>7</v>
      </c>
      <c r="H103" s="158">
        <v>5.84</v>
      </c>
      <c r="I103" s="158">
        <v>6.21</v>
      </c>
      <c r="J103" s="158">
        <f t="shared" si="18"/>
        <v>138029.568</v>
      </c>
      <c r="K103" s="158">
        <f t="shared" si="19"/>
        <v>146774.59199999998</v>
      </c>
      <c r="L103" s="177">
        <v>194.78276</v>
      </c>
      <c r="M103" s="178">
        <f t="shared" si="31"/>
        <v>185.72536166</v>
      </c>
      <c r="N103" s="161">
        <f t="shared" si="17"/>
        <v>4.9447288789601949</v>
      </c>
      <c r="O103" s="162">
        <f t="shared" si="20"/>
        <v>284.80415999999997</v>
      </c>
      <c r="P103" s="162">
        <f t="shared" si="21"/>
        <v>271.56076655999999</v>
      </c>
      <c r="Q103" s="163">
        <v>6.21</v>
      </c>
      <c r="R103" s="164"/>
      <c r="S103" s="164">
        <f t="shared" si="22"/>
        <v>293.54918399999997</v>
      </c>
      <c r="T103" s="164">
        <f t="shared" si="23"/>
        <v>279.89914694399999</v>
      </c>
      <c r="U103" s="164">
        <v>6.31</v>
      </c>
      <c r="V103" s="164"/>
      <c r="W103" s="164">
        <f t="shared" si="24"/>
        <v>298.27622400000001</v>
      </c>
      <c r="X103" s="164">
        <f t="shared" si="25"/>
        <v>284.40637958400004</v>
      </c>
      <c r="Y103" s="173"/>
      <c r="Z103" s="179"/>
      <c r="AA103" s="179"/>
      <c r="AB103" s="173">
        <v>2E-3</v>
      </c>
      <c r="AC103" s="180">
        <v>0.52607887320000002</v>
      </c>
      <c r="AD103" s="173">
        <v>1.6E-2</v>
      </c>
      <c r="AE103" s="180">
        <v>2.5984639140799999</v>
      </c>
      <c r="AF103" s="173"/>
      <c r="AG103" s="181"/>
      <c r="AH103" s="180"/>
      <c r="AI103" s="173"/>
      <c r="AJ103" s="180"/>
      <c r="AK103" s="173"/>
      <c r="AL103" s="180"/>
      <c r="AM103" s="173">
        <v>23</v>
      </c>
      <c r="AN103" s="179">
        <v>25.850001000000002</v>
      </c>
      <c r="AO103" s="179"/>
      <c r="AP103" s="180"/>
      <c r="AQ103" s="173"/>
      <c r="AR103" s="180"/>
      <c r="AS103" s="173">
        <v>1</v>
      </c>
      <c r="AT103" s="180">
        <v>2.5190100000000002</v>
      </c>
      <c r="AU103" s="173"/>
      <c r="AV103" s="180"/>
      <c r="AW103" s="182">
        <v>3</v>
      </c>
      <c r="AX103" s="183">
        <v>0.41483514059999999</v>
      </c>
      <c r="AY103" s="173"/>
      <c r="AZ103" s="180"/>
      <c r="BA103" s="173"/>
      <c r="BB103" s="180"/>
      <c r="BC103" s="184"/>
      <c r="BD103" s="184"/>
      <c r="BE103" s="184"/>
      <c r="BF103" s="173"/>
      <c r="BG103" s="180"/>
      <c r="BH103" s="184"/>
      <c r="BI103" s="184"/>
      <c r="BJ103" s="184"/>
      <c r="BK103" s="181">
        <v>7.96807</v>
      </c>
      <c r="BL103" s="172">
        <v>6.0000000000000001E-3</v>
      </c>
      <c r="BM103" s="172">
        <v>6.363492935</v>
      </c>
      <c r="BN103" s="172">
        <v>1E-3</v>
      </c>
      <c r="BO103" s="172">
        <v>1.117537</v>
      </c>
      <c r="BP103" s="172"/>
      <c r="BQ103" s="172"/>
      <c r="BR103" s="172"/>
      <c r="BS103" s="172"/>
      <c r="BT103" s="172"/>
      <c r="BU103" s="172"/>
      <c r="BV103" s="172">
        <v>10</v>
      </c>
      <c r="BW103" s="172">
        <v>10.358852988000001</v>
      </c>
      <c r="BX103" s="172">
        <v>0.02</v>
      </c>
      <c r="BY103" s="172">
        <v>3.2595400000000003</v>
      </c>
      <c r="BZ103" s="172">
        <v>1</v>
      </c>
      <c r="CA103" s="172">
        <v>1.1100270000000001</v>
      </c>
      <c r="CB103" s="172">
        <v>2</v>
      </c>
      <c r="CC103" s="172">
        <v>4.171563269</v>
      </c>
      <c r="CD103" s="172">
        <f t="shared" si="26"/>
        <v>39.876458927880002</v>
      </c>
      <c r="CE103" s="173">
        <f t="shared" si="27"/>
        <v>17.839882923000001</v>
      </c>
      <c r="CF103" s="174">
        <f t="shared" si="28"/>
        <v>8.5411302689999999</v>
      </c>
      <c r="CG103" s="155">
        <f t="shared" si="29"/>
        <v>66.257472119879992</v>
      </c>
    </row>
    <row r="104" spans="1:85" ht="18.75" customHeight="1" x14ac:dyDescent="0.25">
      <c r="A104" s="156">
        <f t="shared" si="30"/>
        <v>95</v>
      </c>
      <c r="B104" s="175" t="s">
        <v>172</v>
      </c>
      <c r="C104" s="176">
        <v>1968</v>
      </c>
      <c r="D104" s="176">
        <v>5</v>
      </c>
      <c r="E104" s="176">
        <v>80</v>
      </c>
      <c r="F104" s="176">
        <v>3515.2</v>
      </c>
      <c r="G104" s="176">
        <v>4</v>
      </c>
      <c r="H104" s="158">
        <v>5.84</v>
      </c>
      <c r="I104" s="158">
        <v>6.21</v>
      </c>
      <c r="J104" s="158">
        <f t="shared" si="18"/>
        <v>123172.60800000001</v>
      </c>
      <c r="K104" s="158">
        <f t="shared" si="19"/>
        <v>130976.352</v>
      </c>
      <c r="L104" s="177">
        <v>212.1216</v>
      </c>
      <c r="M104" s="178">
        <f t="shared" si="31"/>
        <v>202.2579456</v>
      </c>
      <c r="N104" s="161">
        <f t="shared" si="17"/>
        <v>6.0344105598543472</v>
      </c>
      <c r="O104" s="162">
        <f t="shared" si="20"/>
        <v>254.14896000000002</v>
      </c>
      <c r="P104" s="162">
        <f t="shared" si="21"/>
        <v>242.33103336000002</v>
      </c>
      <c r="Q104" s="163">
        <v>6.21</v>
      </c>
      <c r="R104" s="164"/>
      <c r="S104" s="164">
        <f t="shared" si="22"/>
        <v>261.95270399999998</v>
      </c>
      <c r="T104" s="164">
        <f t="shared" si="23"/>
        <v>249.77190326399997</v>
      </c>
      <c r="U104" s="164">
        <v>6.31</v>
      </c>
      <c r="V104" s="164"/>
      <c r="W104" s="164">
        <f t="shared" si="24"/>
        <v>266.17094399999996</v>
      </c>
      <c r="X104" s="164">
        <f t="shared" si="25"/>
        <v>253.79399510399998</v>
      </c>
      <c r="Y104" s="173"/>
      <c r="Z104" s="179"/>
      <c r="AA104" s="179"/>
      <c r="AB104" s="173">
        <v>6.0999999999999999E-2</v>
      </c>
      <c r="AC104" s="180">
        <v>31.601062532</v>
      </c>
      <c r="AD104" s="173"/>
      <c r="AE104" s="180"/>
      <c r="AF104" s="173"/>
      <c r="AG104" s="181"/>
      <c r="AH104" s="180"/>
      <c r="AI104" s="173">
        <v>4.1999999999999997E-3</v>
      </c>
      <c r="AJ104" s="180">
        <v>5.476413599999999</v>
      </c>
      <c r="AK104" s="173"/>
      <c r="AL104" s="180"/>
      <c r="AM104" s="173"/>
      <c r="AN104" s="179"/>
      <c r="AO104" s="179"/>
      <c r="AP104" s="180"/>
      <c r="AQ104" s="173">
        <v>8.0000000000000004E-4</v>
      </c>
      <c r="AR104" s="180">
        <v>2.0807899999999999</v>
      </c>
      <c r="AS104" s="173">
        <v>3</v>
      </c>
      <c r="AT104" s="180">
        <v>6.7196271599999999</v>
      </c>
      <c r="AU104" s="173"/>
      <c r="AV104" s="180"/>
      <c r="AW104" s="182">
        <v>9</v>
      </c>
      <c r="AX104" s="183">
        <v>5.02412034435</v>
      </c>
      <c r="AY104" s="173"/>
      <c r="AZ104" s="180"/>
      <c r="BA104" s="173"/>
      <c r="BB104" s="180"/>
      <c r="BC104" s="184"/>
      <c r="BD104" s="184"/>
      <c r="BE104" s="184"/>
      <c r="BF104" s="173"/>
      <c r="BG104" s="180"/>
      <c r="BH104" s="184"/>
      <c r="BI104" s="184"/>
      <c r="BJ104" s="184"/>
      <c r="BK104" s="181">
        <v>15.62903</v>
      </c>
      <c r="BL104" s="172"/>
      <c r="BM104" s="172"/>
      <c r="BN104" s="172"/>
      <c r="BO104" s="172"/>
      <c r="BP104" s="172"/>
      <c r="BQ104" s="172"/>
      <c r="BR104" s="172">
        <v>4.0000000000000001E-3</v>
      </c>
      <c r="BS104" s="172">
        <v>6.3489240000000002</v>
      </c>
      <c r="BT104" s="172"/>
      <c r="BU104" s="172"/>
      <c r="BV104" s="172">
        <v>32</v>
      </c>
      <c r="BW104" s="172">
        <v>31.938678941199999</v>
      </c>
      <c r="BX104" s="172"/>
      <c r="BY104" s="172"/>
      <c r="BZ104" s="172">
        <v>4</v>
      </c>
      <c r="CA104" s="172">
        <v>3.8269131210000005</v>
      </c>
      <c r="CB104" s="172">
        <v>11</v>
      </c>
      <c r="CC104" s="172">
        <v>19.635889546000001</v>
      </c>
      <c r="CD104" s="172">
        <f t="shared" si="26"/>
        <v>66.531043636350006</v>
      </c>
      <c r="CE104" s="173">
        <f t="shared" si="27"/>
        <v>38.287602941199999</v>
      </c>
      <c r="CF104" s="174">
        <f t="shared" si="28"/>
        <v>23.462802667000002</v>
      </c>
      <c r="CG104" s="155">
        <f t="shared" si="29"/>
        <v>128.28144924455</v>
      </c>
    </row>
    <row r="105" spans="1:85" ht="17.25" customHeight="1" x14ac:dyDescent="0.25">
      <c r="A105" s="156">
        <f t="shared" si="30"/>
        <v>96</v>
      </c>
      <c r="B105" s="175" t="s">
        <v>173</v>
      </c>
      <c r="C105" s="176">
        <v>1988</v>
      </c>
      <c r="D105" s="176">
        <v>5</v>
      </c>
      <c r="E105" s="176">
        <v>74</v>
      </c>
      <c r="F105" s="176">
        <v>4431.2</v>
      </c>
      <c r="G105" s="176">
        <v>6</v>
      </c>
      <c r="H105" s="158">
        <v>5.84</v>
      </c>
      <c r="I105" s="158">
        <v>6.21</v>
      </c>
      <c r="J105" s="158">
        <f t="shared" si="18"/>
        <v>155269.24799999999</v>
      </c>
      <c r="K105" s="158">
        <f t="shared" si="19"/>
        <v>165106.51199999999</v>
      </c>
      <c r="L105" s="177">
        <v>216.65271000000001</v>
      </c>
      <c r="M105" s="178">
        <f t="shared" si="31"/>
        <v>206.57835898500002</v>
      </c>
      <c r="N105" s="161">
        <f t="shared" si="17"/>
        <v>4.8892559577541084</v>
      </c>
      <c r="O105" s="162">
        <f t="shared" si="20"/>
        <v>320.37576000000001</v>
      </c>
      <c r="P105" s="162">
        <f t="shared" si="21"/>
        <v>305.47828716000004</v>
      </c>
      <c r="Q105" s="163">
        <v>6.21</v>
      </c>
      <c r="R105" s="164"/>
      <c r="S105" s="164">
        <f t="shared" si="22"/>
        <v>330.21302399999996</v>
      </c>
      <c r="T105" s="164">
        <f t="shared" si="23"/>
        <v>314.85811838399997</v>
      </c>
      <c r="U105" s="164">
        <v>6.31</v>
      </c>
      <c r="V105" s="164"/>
      <c r="W105" s="164">
        <f t="shared" si="24"/>
        <v>335.53046399999994</v>
      </c>
      <c r="X105" s="164">
        <f t="shared" si="25"/>
        <v>319.92829742399994</v>
      </c>
      <c r="Y105" s="173"/>
      <c r="Z105" s="179"/>
      <c r="AA105" s="179"/>
      <c r="AB105" s="173"/>
      <c r="AC105" s="180"/>
      <c r="AD105" s="173"/>
      <c r="AE105" s="180"/>
      <c r="AF105" s="173"/>
      <c r="AG105" s="181"/>
      <c r="AH105" s="180"/>
      <c r="AI105" s="173"/>
      <c r="AJ105" s="180"/>
      <c r="AK105" s="173"/>
      <c r="AL105" s="180"/>
      <c r="AM105" s="173"/>
      <c r="AN105" s="179"/>
      <c r="AO105" s="179"/>
      <c r="AP105" s="180"/>
      <c r="AQ105" s="173"/>
      <c r="AR105" s="180"/>
      <c r="AS105" s="173"/>
      <c r="AT105" s="180"/>
      <c r="AU105" s="173"/>
      <c r="AV105" s="180"/>
      <c r="AW105" s="182">
        <v>7</v>
      </c>
      <c r="AX105" s="183">
        <v>5.6810684289999998</v>
      </c>
      <c r="AY105" s="173"/>
      <c r="AZ105" s="180"/>
      <c r="BA105" s="173"/>
      <c r="BB105" s="180"/>
      <c r="BC105" s="184"/>
      <c r="BD105" s="184"/>
      <c r="BE105" s="184"/>
      <c r="BF105" s="173"/>
      <c r="BG105" s="180"/>
      <c r="BH105" s="184"/>
      <c r="BI105" s="184"/>
      <c r="BJ105" s="184"/>
      <c r="BK105" s="181"/>
      <c r="BL105" s="172">
        <v>7.0000000000000001E-3</v>
      </c>
      <c r="BM105" s="172">
        <v>8.3164562100000001</v>
      </c>
      <c r="BN105" s="172"/>
      <c r="BO105" s="172"/>
      <c r="BP105" s="172">
        <v>2.7999999999999997E-2</v>
      </c>
      <c r="BQ105" s="172">
        <v>35.527440900000002</v>
      </c>
      <c r="BR105" s="172"/>
      <c r="BS105" s="172"/>
      <c r="BT105" s="172">
        <v>1</v>
      </c>
      <c r="BU105" s="172">
        <v>1.9352780000000001</v>
      </c>
      <c r="BV105" s="172">
        <v>56</v>
      </c>
      <c r="BW105" s="172">
        <v>58.077227900799997</v>
      </c>
      <c r="BX105" s="172"/>
      <c r="BY105" s="172"/>
      <c r="BZ105" s="172">
        <v>3</v>
      </c>
      <c r="CA105" s="172">
        <v>3.277762262</v>
      </c>
      <c r="CB105" s="172">
        <v>7</v>
      </c>
      <c r="CC105" s="172">
        <v>15.002431235</v>
      </c>
      <c r="CD105" s="172">
        <f t="shared" si="26"/>
        <v>5.6810684289999998</v>
      </c>
      <c r="CE105" s="173">
        <f t="shared" si="27"/>
        <v>103.85640301079999</v>
      </c>
      <c r="CF105" s="174">
        <f t="shared" si="28"/>
        <v>18.280193496999999</v>
      </c>
      <c r="CG105" s="155">
        <f t="shared" si="29"/>
        <v>127.81766493679999</v>
      </c>
    </row>
    <row r="106" spans="1:85" ht="18.75" customHeight="1" x14ac:dyDescent="0.25">
      <c r="A106" s="156">
        <f t="shared" si="30"/>
        <v>97</v>
      </c>
      <c r="B106" s="175" t="s">
        <v>174</v>
      </c>
      <c r="C106" s="176" t="s">
        <v>165</v>
      </c>
      <c r="D106" s="176">
        <v>4</v>
      </c>
      <c r="E106" s="176">
        <v>32</v>
      </c>
      <c r="F106" s="176">
        <v>2872.2</v>
      </c>
      <c r="G106" s="176">
        <v>4</v>
      </c>
      <c r="H106" s="158">
        <v>5.84</v>
      </c>
      <c r="I106" s="158">
        <v>6.21</v>
      </c>
      <c r="J106" s="158">
        <f t="shared" si="18"/>
        <v>100641.88799999998</v>
      </c>
      <c r="K106" s="158">
        <f t="shared" si="19"/>
        <v>107018.17199999999</v>
      </c>
      <c r="L106" s="177">
        <v>171.59129999999999</v>
      </c>
      <c r="M106" s="178">
        <f t="shared" si="31"/>
        <v>163.61230455</v>
      </c>
      <c r="N106" s="161">
        <f t="shared" si="17"/>
        <v>5.974211405890955</v>
      </c>
      <c r="O106" s="162">
        <f t="shared" si="20"/>
        <v>207.66005999999996</v>
      </c>
      <c r="P106" s="162">
        <f t="shared" si="21"/>
        <v>198.00386720999995</v>
      </c>
      <c r="Q106" s="163">
        <v>6.21</v>
      </c>
      <c r="R106" s="164"/>
      <c r="S106" s="164">
        <f t="shared" si="22"/>
        <v>214.03634399999999</v>
      </c>
      <c r="T106" s="164">
        <f t="shared" si="23"/>
        <v>204.08365400399998</v>
      </c>
      <c r="U106" s="164">
        <v>6.31</v>
      </c>
      <c r="V106" s="164"/>
      <c r="W106" s="164">
        <f t="shared" si="24"/>
        <v>217.48298399999999</v>
      </c>
      <c r="X106" s="164">
        <f t="shared" si="25"/>
        <v>207.370025244</v>
      </c>
      <c r="Y106" s="173">
        <v>7.0499999999999998E-3</v>
      </c>
      <c r="Z106" s="179">
        <v>2.3290168500000004</v>
      </c>
      <c r="AA106" s="179">
        <v>717.66834400000005</v>
      </c>
      <c r="AB106" s="173"/>
      <c r="AC106" s="180"/>
      <c r="AD106" s="173">
        <v>0.13150000000000001</v>
      </c>
      <c r="AE106" s="180">
        <v>57.220969150000002</v>
      </c>
      <c r="AF106" s="173"/>
      <c r="AG106" s="181"/>
      <c r="AH106" s="180"/>
      <c r="AI106" s="173"/>
      <c r="AJ106" s="180"/>
      <c r="AK106" s="173">
        <v>5.0000000000000001E-4</v>
      </c>
      <c r="AL106" s="180">
        <v>0.744537</v>
      </c>
      <c r="AM106" s="173">
        <v>6</v>
      </c>
      <c r="AN106" s="179">
        <v>6.7823220000000006</v>
      </c>
      <c r="AO106" s="179"/>
      <c r="AP106" s="180"/>
      <c r="AQ106" s="173"/>
      <c r="AR106" s="180"/>
      <c r="AS106" s="173">
        <v>4</v>
      </c>
      <c r="AT106" s="180">
        <v>7.0787219246615667</v>
      </c>
      <c r="AU106" s="173"/>
      <c r="AV106" s="180"/>
      <c r="AW106" s="182">
        <v>5</v>
      </c>
      <c r="AX106" s="183">
        <v>3.7144790829999996</v>
      </c>
      <c r="AY106" s="173">
        <v>4.0000000000000001E-3</v>
      </c>
      <c r="AZ106" s="180">
        <v>22.745760000000001</v>
      </c>
      <c r="BA106" s="173"/>
      <c r="BB106" s="180"/>
      <c r="BC106" s="184"/>
      <c r="BD106" s="184"/>
      <c r="BE106" s="184"/>
      <c r="BF106" s="173"/>
      <c r="BG106" s="180"/>
      <c r="BH106" s="184"/>
      <c r="BI106" s="184"/>
      <c r="BJ106" s="184"/>
      <c r="BK106" s="181">
        <v>1.4439326083000001</v>
      </c>
      <c r="BL106" s="172"/>
      <c r="BM106" s="172"/>
      <c r="BN106" s="172">
        <v>1.2E-2</v>
      </c>
      <c r="BO106" s="172">
        <v>12.980868000000001</v>
      </c>
      <c r="BP106" s="172">
        <v>4.0000000000000001E-3</v>
      </c>
      <c r="BQ106" s="172">
        <v>4.8125439999999999</v>
      </c>
      <c r="BR106" s="172"/>
      <c r="BS106" s="172"/>
      <c r="BT106" s="172">
        <v>2</v>
      </c>
      <c r="BU106" s="172">
        <v>10.2355</v>
      </c>
      <c r="BV106" s="172">
        <v>4</v>
      </c>
      <c r="BW106" s="172">
        <v>5.4217886970000002</v>
      </c>
      <c r="BX106" s="172">
        <v>6.0000000000000001E-3</v>
      </c>
      <c r="BY106" s="172">
        <v>0.97786200000000001</v>
      </c>
      <c r="BZ106" s="172">
        <v>1</v>
      </c>
      <c r="CA106" s="172">
        <v>1.1100270000000001</v>
      </c>
      <c r="CB106" s="172">
        <v>1</v>
      </c>
      <c r="CC106" s="172">
        <v>1.5544680369999999</v>
      </c>
      <c r="CD106" s="172">
        <f t="shared" si="26"/>
        <v>819.72808261596163</v>
      </c>
      <c r="CE106" s="173">
        <f t="shared" si="27"/>
        <v>33.450700697000002</v>
      </c>
      <c r="CF106" s="174">
        <f t="shared" si="28"/>
        <v>3.642357037</v>
      </c>
      <c r="CG106" s="155">
        <f t="shared" si="29"/>
        <v>856.82114034996164</v>
      </c>
    </row>
    <row r="107" spans="1:85" ht="18" customHeight="1" x14ac:dyDescent="0.25">
      <c r="A107" s="156">
        <f t="shared" si="30"/>
        <v>98</v>
      </c>
      <c r="B107" s="175" t="s">
        <v>175</v>
      </c>
      <c r="C107" s="176" t="s">
        <v>176</v>
      </c>
      <c r="D107" s="176">
        <v>5</v>
      </c>
      <c r="E107" s="176">
        <v>42</v>
      </c>
      <c r="F107" s="176">
        <v>4822.8999999999996</v>
      </c>
      <c r="G107" s="176">
        <v>2</v>
      </c>
      <c r="H107" s="158">
        <v>5.84</v>
      </c>
      <c r="I107" s="158">
        <v>6.21</v>
      </c>
      <c r="J107" s="158">
        <f t="shared" si="18"/>
        <v>168994.41599999997</v>
      </c>
      <c r="K107" s="158">
        <f t="shared" si="19"/>
        <v>179701.25399999999</v>
      </c>
      <c r="L107" s="177">
        <v>238.63764</v>
      </c>
      <c r="M107" s="178">
        <v>227.54098974000001</v>
      </c>
      <c r="N107" s="161">
        <f t="shared" si="17"/>
        <v>4.9480113624582724</v>
      </c>
      <c r="O107" s="162">
        <f t="shared" si="20"/>
        <v>348.69566999999995</v>
      </c>
      <c r="P107" s="162">
        <f t="shared" si="21"/>
        <v>332.48132134499997</v>
      </c>
      <c r="Q107" s="163">
        <v>6.21</v>
      </c>
      <c r="R107" s="164"/>
      <c r="S107" s="164">
        <f t="shared" si="22"/>
        <v>359.40250799999995</v>
      </c>
      <c r="T107" s="164">
        <f t="shared" si="23"/>
        <v>342.69029137799998</v>
      </c>
      <c r="U107" s="164">
        <v>6.31</v>
      </c>
      <c r="V107" s="164"/>
      <c r="W107" s="164">
        <f t="shared" si="24"/>
        <v>365.18998799999997</v>
      </c>
      <c r="X107" s="164">
        <f t="shared" si="25"/>
        <v>348.20865355799998</v>
      </c>
      <c r="Y107" s="173">
        <v>0.05</v>
      </c>
      <c r="Z107" s="179">
        <v>51.070189999999997</v>
      </c>
      <c r="AA107" s="179"/>
      <c r="AB107" s="173"/>
      <c r="AC107" s="180"/>
      <c r="AD107" s="173"/>
      <c r="AE107" s="180"/>
      <c r="AF107" s="173"/>
      <c r="AG107" s="181"/>
      <c r="AH107" s="180"/>
      <c r="AI107" s="173"/>
      <c r="AJ107" s="180"/>
      <c r="AK107" s="173"/>
      <c r="AL107" s="180"/>
      <c r="AM107" s="173"/>
      <c r="AN107" s="179"/>
      <c r="AO107" s="179"/>
      <c r="AP107" s="180"/>
      <c r="AQ107" s="173"/>
      <c r="AR107" s="180"/>
      <c r="AS107" s="173"/>
      <c r="AT107" s="180"/>
      <c r="AU107" s="173"/>
      <c r="AV107" s="180"/>
      <c r="AW107" s="182"/>
      <c r="AX107" s="183"/>
      <c r="AY107" s="173"/>
      <c r="AZ107" s="180"/>
      <c r="BA107" s="173"/>
      <c r="BB107" s="180"/>
      <c r="BC107" s="184"/>
      <c r="BD107" s="184">
        <v>1</v>
      </c>
      <c r="BE107" s="184">
        <v>5.5922014920000001</v>
      </c>
      <c r="BF107" s="173"/>
      <c r="BG107" s="180"/>
      <c r="BH107" s="184"/>
      <c r="BI107" s="184"/>
      <c r="BJ107" s="184"/>
      <c r="BK107" s="181">
        <v>1.9251714285714285</v>
      </c>
      <c r="BL107" s="172">
        <v>6.0000000000000001E-3</v>
      </c>
      <c r="BM107" s="172">
        <v>8.7214942000000004</v>
      </c>
      <c r="BN107" s="172">
        <v>6.0000000000000001E-3</v>
      </c>
      <c r="BO107" s="172">
        <v>6.5797254999999994</v>
      </c>
      <c r="BP107" s="172">
        <v>6.0000000000000001E-3</v>
      </c>
      <c r="BQ107" s="172">
        <v>7.0836480000000002</v>
      </c>
      <c r="BR107" s="172"/>
      <c r="BS107" s="172"/>
      <c r="BT107" s="172"/>
      <c r="BU107" s="172"/>
      <c r="BV107" s="172">
        <v>15</v>
      </c>
      <c r="BW107" s="172">
        <v>20.040973663999999</v>
      </c>
      <c r="BX107" s="172">
        <v>5.0000000000000001E-3</v>
      </c>
      <c r="BY107" s="172">
        <v>0.86094340000000003</v>
      </c>
      <c r="BZ107" s="172">
        <v>16</v>
      </c>
      <c r="CA107" s="172">
        <v>21.315802997999999</v>
      </c>
      <c r="CB107" s="172">
        <v>5</v>
      </c>
      <c r="CC107" s="172">
        <v>12.303438645</v>
      </c>
      <c r="CD107" s="172">
        <f t="shared" si="26"/>
        <v>58.587562920571429</v>
      </c>
      <c r="CE107" s="173">
        <f t="shared" si="27"/>
        <v>42.425841364</v>
      </c>
      <c r="CF107" s="174">
        <f t="shared" si="28"/>
        <v>34.480185042999999</v>
      </c>
      <c r="CG107" s="155">
        <f t="shared" si="29"/>
        <v>135.49358932757144</v>
      </c>
    </row>
    <row r="108" spans="1:85" ht="18.75" customHeight="1" x14ac:dyDescent="0.25">
      <c r="A108" s="156">
        <f t="shared" si="30"/>
        <v>99</v>
      </c>
      <c r="B108" s="175" t="s">
        <v>177</v>
      </c>
      <c r="C108" s="176" t="s">
        <v>178</v>
      </c>
      <c r="D108" s="176">
        <v>4</v>
      </c>
      <c r="E108" s="176">
        <v>37</v>
      </c>
      <c r="F108" s="176">
        <v>2951</v>
      </c>
      <c r="G108" s="176">
        <v>4</v>
      </c>
      <c r="H108" s="158">
        <v>5.84</v>
      </c>
      <c r="I108" s="158">
        <v>6.21</v>
      </c>
      <c r="J108" s="158">
        <f t="shared" si="18"/>
        <v>103403.04000000001</v>
      </c>
      <c r="K108" s="158">
        <f t="shared" si="19"/>
        <v>109954.26</v>
      </c>
      <c r="L108" s="177">
        <v>160.29248999999999</v>
      </c>
      <c r="M108" s="178">
        <f t="shared" ref="M108:M117" si="32">L108*$M$2</f>
        <v>152.83888921499999</v>
      </c>
      <c r="N108" s="161">
        <f t="shared" si="17"/>
        <v>5.4318024398508973</v>
      </c>
      <c r="O108" s="162">
        <f t="shared" si="20"/>
        <v>213.35729999999998</v>
      </c>
      <c r="P108" s="162">
        <f t="shared" si="21"/>
        <v>203.43618554999998</v>
      </c>
      <c r="Q108" s="163">
        <v>6.21</v>
      </c>
      <c r="R108" s="164"/>
      <c r="S108" s="164">
        <f t="shared" si="22"/>
        <v>219.90851999999998</v>
      </c>
      <c r="T108" s="164">
        <f t="shared" si="23"/>
        <v>209.68277381999999</v>
      </c>
      <c r="U108" s="164">
        <v>6.31</v>
      </c>
      <c r="V108" s="164"/>
      <c r="W108" s="164">
        <f t="shared" si="24"/>
        <v>223.44971999999999</v>
      </c>
      <c r="X108" s="164">
        <f t="shared" si="25"/>
        <v>213.05930801999997</v>
      </c>
      <c r="Y108" s="173"/>
      <c r="Z108" s="179"/>
      <c r="AA108" s="179">
        <v>96.249200000000002</v>
      </c>
      <c r="AB108" s="173"/>
      <c r="AC108" s="180"/>
      <c r="AD108" s="173">
        <v>0.15660000000000002</v>
      </c>
      <c r="AE108" s="180">
        <v>72.978198000000006</v>
      </c>
      <c r="AF108" s="173"/>
      <c r="AG108" s="181"/>
      <c r="AH108" s="180"/>
      <c r="AI108" s="173">
        <v>2.9999999999999997E-4</v>
      </c>
      <c r="AJ108" s="180">
        <v>0.39117239999999992</v>
      </c>
      <c r="AK108" s="173">
        <v>5.0000000000000001E-4</v>
      </c>
      <c r="AL108" s="180">
        <v>0.744537</v>
      </c>
      <c r="AM108" s="173">
        <v>6</v>
      </c>
      <c r="AN108" s="179">
        <v>3.1618474980000002</v>
      </c>
      <c r="AO108" s="179"/>
      <c r="AP108" s="180"/>
      <c r="AQ108" s="173"/>
      <c r="AR108" s="180"/>
      <c r="AS108" s="173"/>
      <c r="AT108" s="180"/>
      <c r="AU108" s="173"/>
      <c r="AV108" s="180"/>
      <c r="AW108" s="182"/>
      <c r="AX108" s="183"/>
      <c r="AY108" s="173"/>
      <c r="AZ108" s="180"/>
      <c r="BA108" s="173"/>
      <c r="BB108" s="180"/>
      <c r="BC108" s="184"/>
      <c r="BD108" s="184"/>
      <c r="BE108" s="184"/>
      <c r="BF108" s="173"/>
      <c r="BG108" s="180"/>
      <c r="BH108" s="184"/>
      <c r="BI108" s="184"/>
      <c r="BJ108" s="184"/>
      <c r="BK108" s="181"/>
      <c r="BL108" s="172"/>
      <c r="BM108" s="172"/>
      <c r="BN108" s="172"/>
      <c r="BO108" s="172"/>
      <c r="BP108" s="172"/>
      <c r="BQ108" s="172"/>
      <c r="BR108" s="172">
        <v>1E-3</v>
      </c>
      <c r="BS108" s="172">
        <v>1.6283699999999999</v>
      </c>
      <c r="BT108" s="172"/>
      <c r="BU108" s="172"/>
      <c r="BV108" s="172">
        <v>22</v>
      </c>
      <c r="BW108" s="172">
        <v>18.066976413999999</v>
      </c>
      <c r="BX108" s="172">
        <v>0.04</v>
      </c>
      <c r="BY108" s="172">
        <v>10.850519999999999</v>
      </c>
      <c r="BZ108" s="172">
        <v>9</v>
      </c>
      <c r="CA108" s="172">
        <v>11.708258000000001</v>
      </c>
      <c r="CB108" s="172">
        <v>1</v>
      </c>
      <c r="CC108" s="172">
        <v>2.7427660469999999</v>
      </c>
      <c r="CD108" s="172">
        <f t="shared" si="26"/>
        <v>173.52495489799998</v>
      </c>
      <c r="CE108" s="173">
        <f t="shared" si="27"/>
        <v>19.695346413999999</v>
      </c>
      <c r="CF108" s="174">
        <f t="shared" si="28"/>
        <v>25.301544047</v>
      </c>
      <c r="CG108" s="155">
        <f t="shared" si="29"/>
        <v>218.52184535899997</v>
      </c>
    </row>
    <row r="109" spans="1:85" ht="18" customHeight="1" x14ac:dyDescent="0.25">
      <c r="A109" s="156">
        <f t="shared" si="30"/>
        <v>100</v>
      </c>
      <c r="B109" s="175" t="s">
        <v>179</v>
      </c>
      <c r="C109" s="176" t="s">
        <v>180</v>
      </c>
      <c r="D109" s="176">
        <v>4</v>
      </c>
      <c r="E109" s="176">
        <v>36</v>
      </c>
      <c r="F109" s="176">
        <v>2156.3000000000002</v>
      </c>
      <c r="G109" s="176">
        <v>3</v>
      </c>
      <c r="H109" s="158">
        <v>5.84</v>
      </c>
      <c r="I109" s="158">
        <v>6.21</v>
      </c>
      <c r="J109" s="158">
        <f t="shared" si="18"/>
        <v>75556.752000000008</v>
      </c>
      <c r="K109" s="158">
        <f t="shared" si="19"/>
        <v>80343.738000000012</v>
      </c>
      <c r="L109" s="177">
        <v>131.31197</v>
      </c>
      <c r="M109" s="178">
        <f t="shared" si="32"/>
        <v>125.205963395</v>
      </c>
      <c r="N109" s="161">
        <f t="shared" si="17"/>
        <v>6.0896892825673605</v>
      </c>
      <c r="O109" s="162">
        <f t="shared" si="20"/>
        <v>155.90049000000002</v>
      </c>
      <c r="P109" s="162">
        <f t="shared" si="21"/>
        <v>148.65111721500003</v>
      </c>
      <c r="Q109" s="163">
        <v>6.21</v>
      </c>
      <c r="R109" s="164"/>
      <c r="S109" s="164">
        <f t="shared" si="22"/>
        <v>160.68747600000003</v>
      </c>
      <c r="T109" s="164">
        <f t="shared" si="23"/>
        <v>153.21550836600002</v>
      </c>
      <c r="U109" s="164">
        <v>6.31</v>
      </c>
      <c r="V109" s="164"/>
      <c r="W109" s="164">
        <f t="shared" si="24"/>
        <v>163.27503600000003</v>
      </c>
      <c r="X109" s="164">
        <f t="shared" si="25"/>
        <v>155.68274682600003</v>
      </c>
      <c r="Y109" s="173"/>
      <c r="Z109" s="179"/>
      <c r="AA109" s="179">
        <v>144.93097</v>
      </c>
      <c r="AB109" s="173"/>
      <c r="AC109" s="180"/>
      <c r="AD109" s="173"/>
      <c r="AE109" s="180"/>
      <c r="AF109" s="173"/>
      <c r="AG109" s="181"/>
      <c r="AH109" s="180"/>
      <c r="AI109" s="173"/>
      <c r="AJ109" s="180"/>
      <c r="AK109" s="173"/>
      <c r="AL109" s="180"/>
      <c r="AM109" s="173"/>
      <c r="AN109" s="179"/>
      <c r="AO109" s="179"/>
      <c r="AP109" s="180"/>
      <c r="AQ109" s="173"/>
      <c r="AR109" s="180"/>
      <c r="AS109" s="173">
        <v>6</v>
      </c>
      <c r="AT109" s="180">
        <v>13.278671217965865</v>
      </c>
      <c r="AU109" s="173"/>
      <c r="AV109" s="180"/>
      <c r="AW109" s="182">
        <v>2</v>
      </c>
      <c r="AX109" s="183">
        <v>3.5374064999999995</v>
      </c>
      <c r="AY109" s="173"/>
      <c r="AZ109" s="180"/>
      <c r="BA109" s="173"/>
      <c r="BB109" s="180"/>
      <c r="BC109" s="184"/>
      <c r="BD109" s="184"/>
      <c r="BE109" s="184"/>
      <c r="BF109" s="173"/>
      <c r="BG109" s="180"/>
      <c r="BH109" s="184"/>
      <c r="BI109" s="184"/>
      <c r="BJ109" s="184"/>
      <c r="BK109" s="181"/>
      <c r="BL109" s="172"/>
      <c r="BM109" s="172"/>
      <c r="BN109" s="172">
        <v>2E-3</v>
      </c>
      <c r="BO109" s="172">
        <v>2.3660304339999998</v>
      </c>
      <c r="BP109" s="172"/>
      <c r="BQ109" s="172"/>
      <c r="BR109" s="172"/>
      <c r="BS109" s="172"/>
      <c r="BT109" s="172"/>
      <c r="BU109" s="172"/>
      <c r="BV109" s="172">
        <v>2</v>
      </c>
      <c r="BW109" s="172">
        <v>2.2862435539999999</v>
      </c>
      <c r="BX109" s="172"/>
      <c r="BY109" s="172"/>
      <c r="BZ109" s="172">
        <v>1</v>
      </c>
      <c r="CA109" s="172">
        <v>1.26699297</v>
      </c>
      <c r="CB109" s="172">
        <v>9</v>
      </c>
      <c r="CC109" s="172">
        <v>18.241367672999999</v>
      </c>
      <c r="CD109" s="172">
        <f t="shared" si="26"/>
        <v>161.74704771796587</v>
      </c>
      <c r="CE109" s="173">
        <f t="shared" si="27"/>
        <v>4.6522739879999992</v>
      </c>
      <c r="CF109" s="174">
        <f t="shared" si="28"/>
        <v>19.508360643</v>
      </c>
      <c r="CG109" s="155">
        <f t="shared" si="29"/>
        <v>185.90768234896586</v>
      </c>
    </row>
    <row r="110" spans="1:85" ht="18.75" customHeight="1" x14ac:dyDescent="0.25">
      <c r="A110" s="156">
        <f t="shared" si="30"/>
        <v>101</v>
      </c>
      <c r="B110" s="175" t="s">
        <v>181</v>
      </c>
      <c r="C110" s="176">
        <v>1956</v>
      </c>
      <c r="D110" s="176">
        <v>4</v>
      </c>
      <c r="E110" s="176">
        <v>45</v>
      </c>
      <c r="F110" s="176">
        <v>3493.7</v>
      </c>
      <c r="G110" s="176">
        <v>4</v>
      </c>
      <c r="H110" s="158">
        <v>5.84</v>
      </c>
      <c r="I110" s="158">
        <v>6.21</v>
      </c>
      <c r="J110" s="158">
        <f t="shared" si="18"/>
        <v>122419.24799999999</v>
      </c>
      <c r="K110" s="158">
        <f t="shared" si="19"/>
        <v>130175.262</v>
      </c>
      <c r="L110" s="177">
        <v>194.58223000000001</v>
      </c>
      <c r="M110" s="178">
        <f t="shared" si="32"/>
        <v>185.53415630500001</v>
      </c>
      <c r="N110" s="161">
        <f t="shared" si="17"/>
        <v>5.5695174170650033</v>
      </c>
      <c r="O110" s="162">
        <f t="shared" si="20"/>
        <v>252.59451000000001</v>
      </c>
      <c r="P110" s="162">
        <f t="shared" si="21"/>
        <v>240.84886528500002</v>
      </c>
      <c r="Q110" s="163">
        <v>6.21</v>
      </c>
      <c r="R110" s="164"/>
      <c r="S110" s="164">
        <f t="shared" si="22"/>
        <v>260.35052400000001</v>
      </c>
      <c r="T110" s="164">
        <f t="shared" si="23"/>
        <v>248.24422463400001</v>
      </c>
      <c r="U110" s="164">
        <v>6.31</v>
      </c>
      <c r="V110" s="164"/>
      <c r="W110" s="164">
        <f t="shared" si="24"/>
        <v>264.54296399999993</v>
      </c>
      <c r="X110" s="164">
        <f t="shared" si="25"/>
        <v>252.24171617399995</v>
      </c>
      <c r="Y110" s="173"/>
      <c r="Z110" s="179"/>
      <c r="AA110" s="179">
        <v>716.85821999999996</v>
      </c>
      <c r="AB110" s="173"/>
      <c r="AC110" s="180"/>
      <c r="AD110" s="173">
        <v>0.17899999999999999</v>
      </c>
      <c r="AE110" s="180">
        <v>127.252137</v>
      </c>
      <c r="AF110" s="173"/>
      <c r="AG110" s="181"/>
      <c r="AH110" s="180"/>
      <c r="AI110" s="173"/>
      <c r="AJ110" s="180"/>
      <c r="AK110" s="173"/>
      <c r="AL110" s="180"/>
      <c r="AM110" s="173"/>
      <c r="AN110" s="179"/>
      <c r="AO110" s="179"/>
      <c r="AP110" s="180"/>
      <c r="AQ110" s="173"/>
      <c r="AR110" s="180"/>
      <c r="AS110" s="173">
        <v>1</v>
      </c>
      <c r="AT110" s="180">
        <v>0.85749724199999999</v>
      </c>
      <c r="AU110" s="173"/>
      <c r="AV110" s="180"/>
      <c r="AW110" s="182"/>
      <c r="AX110" s="183"/>
      <c r="AY110" s="173"/>
      <c r="AZ110" s="180"/>
      <c r="BA110" s="173"/>
      <c r="BB110" s="180"/>
      <c r="BC110" s="184"/>
      <c r="BD110" s="184"/>
      <c r="BE110" s="184"/>
      <c r="BF110" s="173"/>
      <c r="BG110" s="180"/>
      <c r="BH110" s="184"/>
      <c r="BI110" s="184"/>
      <c r="BJ110" s="184"/>
      <c r="BK110" s="181"/>
      <c r="BL110" s="172"/>
      <c r="BM110" s="172"/>
      <c r="BN110" s="172"/>
      <c r="BO110" s="172"/>
      <c r="BP110" s="172">
        <v>2E-3</v>
      </c>
      <c r="BQ110" s="172">
        <v>1.9562879230000001</v>
      </c>
      <c r="BR110" s="172"/>
      <c r="BS110" s="172"/>
      <c r="BT110" s="172"/>
      <c r="BU110" s="172"/>
      <c r="BV110" s="172">
        <v>10</v>
      </c>
      <c r="BW110" s="172">
        <v>8.9006532079999996</v>
      </c>
      <c r="BX110" s="172">
        <v>7.8E-2</v>
      </c>
      <c r="BY110" s="172">
        <v>15.714946493999999</v>
      </c>
      <c r="BZ110" s="172">
        <v>12</v>
      </c>
      <c r="CA110" s="172">
        <v>12.454352256</v>
      </c>
      <c r="CB110" s="172">
        <v>1</v>
      </c>
      <c r="CC110" s="172">
        <v>1.5544680369999999</v>
      </c>
      <c r="CD110" s="172">
        <f t="shared" si="26"/>
        <v>844.96785424200004</v>
      </c>
      <c r="CE110" s="173">
        <f t="shared" si="27"/>
        <v>10.856941130999999</v>
      </c>
      <c r="CF110" s="174">
        <f t="shared" si="28"/>
        <v>29.723766786999999</v>
      </c>
      <c r="CG110" s="155">
        <f t="shared" si="29"/>
        <v>885.54856216000007</v>
      </c>
    </row>
    <row r="111" spans="1:85" ht="18.75" customHeight="1" x14ac:dyDescent="0.25">
      <c r="A111" s="156">
        <f t="shared" si="30"/>
        <v>102</v>
      </c>
      <c r="B111" s="175" t="s">
        <v>182</v>
      </c>
      <c r="C111" s="176">
        <v>1969</v>
      </c>
      <c r="D111" s="176">
        <v>5</v>
      </c>
      <c r="E111" s="176">
        <v>56</v>
      </c>
      <c r="F111" s="176">
        <v>3661.6</v>
      </c>
      <c r="G111" s="176">
        <v>4</v>
      </c>
      <c r="H111" s="158">
        <v>5.84</v>
      </c>
      <c r="I111" s="158">
        <v>6.21</v>
      </c>
      <c r="J111" s="158">
        <f t="shared" si="18"/>
        <v>128302.46399999999</v>
      </c>
      <c r="K111" s="158">
        <f t="shared" si="19"/>
        <v>136431.21600000001</v>
      </c>
      <c r="L111" s="177">
        <v>170.13361</v>
      </c>
      <c r="M111" s="178">
        <f t="shared" si="32"/>
        <v>162.22239713499999</v>
      </c>
      <c r="N111" s="161">
        <f t="shared" si="17"/>
        <v>4.6464280642342146</v>
      </c>
      <c r="O111" s="162">
        <f t="shared" si="20"/>
        <v>264.73367999999999</v>
      </c>
      <c r="P111" s="162">
        <f t="shared" si="21"/>
        <v>252.42356387999999</v>
      </c>
      <c r="Q111" s="163">
        <v>6.21</v>
      </c>
      <c r="R111" s="164"/>
      <c r="S111" s="164">
        <f t="shared" si="22"/>
        <v>272.86243200000001</v>
      </c>
      <c r="T111" s="164">
        <f t="shared" si="23"/>
        <v>260.17432891200002</v>
      </c>
      <c r="U111" s="164">
        <v>6.31</v>
      </c>
      <c r="V111" s="164"/>
      <c r="W111" s="164">
        <f t="shared" si="24"/>
        <v>277.25635199999994</v>
      </c>
      <c r="X111" s="164">
        <f t="shared" si="25"/>
        <v>264.36393163199995</v>
      </c>
      <c r="Y111" s="173"/>
      <c r="Z111" s="179"/>
      <c r="AA111" s="179"/>
      <c r="AB111" s="173"/>
      <c r="AC111" s="180"/>
      <c r="AD111" s="173">
        <v>1.2E-2</v>
      </c>
      <c r="AE111" s="180">
        <v>1.9197906408000001</v>
      </c>
      <c r="AF111" s="173"/>
      <c r="AG111" s="181"/>
      <c r="AH111" s="180"/>
      <c r="AI111" s="173">
        <v>1E-4</v>
      </c>
      <c r="AJ111" s="180">
        <v>0.1303908</v>
      </c>
      <c r="AK111" s="173"/>
      <c r="AL111" s="180"/>
      <c r="AM111" s="173"/>
      <c r="AN111" s="179"/>
      <c r="AO111" s="179"/>
      <c r="AP111" s="180"/>
      <c r="AQ111" s="173"/>
      <c r="AR111" s="180"/>
      <c r="AS111" s="173">
        <v>1</v>
      </c>
      <c r="AT111" s="180">
        <v>0.86607599999999996</v>
      </c>
      <c r="AU111" s="173"/>
      <c r="AV111" s="180"/>
      <c r="AW111" s="182"/>
      <c r="AX111" s="183"/>
      <c r="AY111" s="173"/>
      <c r="AZ111" s="180"/>
      <c r="BA111" s="173"/>
      <c r="BB111" s="180"/>
      <c r="BC111" s="184"/>
      <c r="BD111" s="184"/>
      <c r="BE111" s="184"/>
      <c r="BF111" s="173"/>
      <c r="BG111" s="180"/>
      <c r="BH111" s="184">
        <v>82.0244</v>
      </c>
      <c r="BI111" s="184"/>
      <c r="BJ111" s="184"/>
      <c r="BK111" s="181">
        <v>0.74931493500000002</v>
      </c>
      <c r="BL111" s="172"/>
      <c r="BM111" s="172"/>
      <c r="BN111" s="172">
        <v>5.0000000000000001E-4</v>
      </c>
      <c r="BO111" s="172">
        <v>0.59150760849999995</v>
      </c>
      <c r="BP111" s="172">
        <v>5.0000000000000001E-3</v>
      </c>
      <c r="BQ111" s="172">
        <v>2.0564</v>
      </c>
      <c r="BR111" s="172"/>
      <c r="BS111" s="172"/>
      <c r="BT111" s="172"/>
      <c r="BU111" s="172"/>
      <c r="BV111" s="172">
        <v>14</v>
      </c>
      <c r="BW111" s="172">
        <v>14.112887689000001</v>
      </c>
      <c r="BX111" s="172"/>
      <c r="BY111" s="172"/>
      <c r="BZ111" s="172">
        <v>1</v>
      </c>
      <c r="CA111" s="172">
        <v>0.91077025599999994</v>
      </c>
      <c r="CB111" s="172">
        <v>5</v>
      </c>
      <c r="CC111" s="172">
        <v>9.0020629960000011</v>
      </c>
      <c r="CD111" s="172">
        <f t="shared" si="26"/>
        <v>85.689972375799996</v>
      </c>
      <c r="CE111" s="173">
        <f t="shared" si="27"/>
        <v>16.7607952975</v>
      </c>
      <c r="CF111" s="174">
        <f t="shared" si="28"/>
        <v>9.9128332520000004</v>
      </c>
      <c r="CG111" s="155">
        <f t="shared" si="29"/>
        <v>112.36360092529999</v>
      </c>
    </row>
    <row r="112" spans="1:85" ht="18.75" customHeight="1" x14ac:dyDescent="0.25">
      <c r="A112" s="156">
        <f t="shared" si="30"/>
        <v>103</v>
      </c>
      <c r="B112" s="175" t="s">
        <v>183</v>
      </c>
      <c r="C112" s="176">
        <v>1967</v>
      </c>
      <c r="D112" s="176">
        <v>5</v>
      </c>
      <c r="E112" s="176">
        <v>80</v>
      </c>
      <c r="F112" s="176">
        <v>3245.1</v>
      </c>
      <c r="G112" s="176">
        <v>4</v>
      </c>
      <c r="H112" s="158">
        <v>5.84</v>
      </c>
      <c r="I112" s="158">
        <v>6.21</v>
      </c>
      <c r="J112" s="158">
        <f t="shared" si="18"/>
        <v>113708.30399999999</v>
      </c>
      <c r="K112" s="158">
        <f t="shared" si="19"/>
        <v>120912.42600000001</v>
      </c>
      <c r="L112" s="177">
        <v>197.76381000000001</v>
      </c>
      <c r="M112" s="178">
        <f t="shared" si="32"/>
        <v>188.56779283500001</v>
      </c>
      <c r="N112" s="161">
        <f t="shared" si="17"/>
        <v>6.0942285291670517</v>
      </c>
      <c r="O112" s="162">
        <f t="shared" si="20"/>
        <v>234.62072999999998</v>
      </c>
      <c r="P112" s="162">
        <f t="shared" si="21"/>
        <v>223.710866055</v>
      </c>
      <c r="Q112" s="163">
        <v>6.21</v>
      </c>
      <c r="R112" s="164"/>
      <c r="S112" s="164">
        <f t="shared" si="22"/>
        <v>241.82485200000002</v>
      </c>
      <c r="T112" s="164">
        <f t="shared" si="23"/>
        <v>230.57999638200002</v>
      </c>
      <c r="U112" s="164">
        <v>6.31</v>
      </c>
      <c r="V112" s="164"/>
      <c r="W112" s="164">
        <f t="shared" si="24"/>
        <v>245.71897199999998</v>
      </c>
      <c r="X112" s="164">
        <f t="shared" si="25"/>
        <v>234.29303980199998</v>
      </c>
      <c r="Y112" s="173"/>
      <c r="Z112" s="179"/>
      <c r="AA112" s="179"/>
      <c r="AB112" s="173"/>
      <c r="AC112" s="180"/>
      <c r="AD112" s="173"/>
      <c r="AE112" s="180"/>
      <c r="AF112" s="173"/>
      <c r="AG112" s="181"/>
      <c r="AH112" s="180"/>
      <c r="AI112" s="173"/>
      <c r="AJ112" s="180"/>
      <c r="AK112" s="173"/>
      <c r="AL112" s="180"/>
      <c r="AM112" s="173"/>
      <c r="AN112" s="179"/>
      <c r="AO112" s="179"/>
      <c r="AP112" s="180"/>
      <c r="AQ112" s="173"/>
      <c r="AR112" s="180"/>
      <c r="AS112" s="173"/>
      <c r="AT112" s="180"/>
      <c r="AU112" s="173"/>
      <c r="AV112" s="180"/>
      <c r="AW112" s="182">
        <v>4</v>
      </c>
      <c r="AX112" s="183">
        <v>1.2646565108000001</v>
      </c>
      <c r="AY112" s="173"/>
      <c r="AZ112" s="180"/>
      <c r="BA112" s="173"/>
      <c r="BB112" s="180"/>
      <c r="BC112" s="184"/>
      <c r="BD112" s="184"/>
      <c r="BE112" s="184"/>
      <c r="BF112" s="173">
        <v>12</v>
      </c>
      <c r="BG112" s="180">
        <v>74.600819999999999</v>
      </c>
      <c r="BH112" s="184"/>
      <c r="BI112" s="184"/>
      <c r="BJ112" s="184"/>
      <c r="BK112" s="181">
        <v>0.69289999999999996</v>
      </c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>
        <v>18</v>
      </c>
      <c r="BW112" s="172">
        <v>22.534748111000003</v>
      </c>
      <c r="BX112" s="172"/>
      <c r="BY112" s="172"/>
      <c r="BZ112" s="172">
        <v>3</v>
      </c>
      <c r="CA112" s="172">
        <v>3.7115808000000001</v>
      </c>
      <c r="CB112" s="172">
        <v>7</v>
      </c>
      <c r="CC112" s="172">
        <v>17.479824725</v>
      </c>
      <c r="CD112" s="172">
        <f t="shared" si="26"/>
        <v>76.558376510799988</v>
      </c>
      <c r="CE112" s="173">
        <f t="shared" si="27"/>
        <v>22.534748111000003</v>
      </c>
      <c r="CF112" s="174">
        <f t="shared" si="28"/>
        <v>21.191405525</v>
      </c>
      <c r="CG112" s="155">
        <f t="shared" si="29"/>
        <v>120.28453014679999</v>
      </c>
    </row>
    <row r="113" spans="1:85" ht="18" customHeight="1" x14ac:dyDescent="0.25">
      <c r="A113" s="156">
        <f t="shared" si="30"/>
        <v>104</v>
      </c>
      <c r="B113" s="175" t="s">
        <v>184</v>
      </c>
      <c r="C113" s="176">
        <v>1973</v>
      </c>
      <c r="D113" s="176">
        <v>5</v>
      </c>
      <c r="E113" s="176">
        <v>39</v>
      </c>
      <c r="F113" s="176">
        <v>1750.2</v>
      </c>
      <c r="G113" s="176">
        <v>2</v>
      </c>
      <c r="H113" s="158">
        <v>5.84</v>
      </c>
      <c r="I113" s="158">
        <v>6.21</v>
      </c>
      <c r="J113" s="158">
        <f t="shared" si="18"/>
        <v>61327.008000000002</v>
      </c>
      <c r="K113" s="158">
        <f t="shared" si="19"/>
        <v>65212.452000000005</v>
      </c>
      <c r="L113" s="177">
        <v>93.328959999999995</v>
      </c>
      <c r="M113" s="178">
        <f t="shared" si="32"/>
        <v>88.989163359999992</v>
      </c>
      <c r="N113" s="161">
        <f t="shared" si="17"/>
        <v>5.3324740029710886</v>
      </c>
      <c r="O113" s="162">
        <f t="shared" si="20"/>
        <v>126.53946000000001</v>
      </c>
      <c r="P113" s="162">
        <f t="shared" si="21"/>
        <v>120.65537511000001</v>
      </c>
      <c r="Q113" s="163">
        <v>6.21</v>
      </c>
      <c r="R113" s="164"/>
      <c r="S113" s="164">
        <f t="shared" si="22"/>
        <v>130.424904</v>
      </c>
      <c r="T113" s="164">
        <f t="shared" si="23"/>
        <v>124.360145964</v>
      </c>
      <c r="U113" s="164">
        <v>6.31</v>
      </c>
      <c r="V113" s="164"/>
      <c r="W113" s="164">
        <f t="shared" si="24"/>
        <v>132.52514399999998</v>
      </c>
      <c r="X113" s="164">
        <f t="shared" si="25"/>
        <v>126.36272480399998</v>
      </c>
      <c r="Y113" s="173"/>
      <c r="Z113" s="179"/>
      <c r="AA113" s="179"/>
      <c r="AB113" s="173"/>
      <c r="AC113" s="180"/>
      <c r="AD113" s="173">
        <v>3.0000000000000001E-3</v>
      </c>
      <c r="AE113" s="180">
        <v>2.3651200000000001</v>
      </c>
      <c r="AF113" s="173"/>
      <c r="AG113" s="181"/>
      <c r="AH113" s="180"/>
      <c r="AI113" s="173"/>
      <c r="AJ113" s="180"/>
      <c r="AK113" s="173"/>
      <c r="AL113" s="180"/>
      <c r="AM113" s="173"/>
      <c r="AN113" s="179"/>
      <c r="AO113" s="179"/>
      <c r="AP113" s="180"/>
      <c r="AQ113" s="173"/>
      <c r="AR113" s="180"/>
      <c r="AS113" s="173"/>
      <c r="AT113" s="180"/>
      <c r="AU113" s="173"/>
      <c r="AV113" s="180"/>
      <c r="AW113" s="182"/>
      <c r="AX113" s="183"/>
      <c r="AY113" s="173"/>
      <c r="AZ113" s="180"/>
      <c r="BA113" s="173"/>
      <c r="BB113" s="180"/>
      <c r="BC113" s="184"/>
      <c r="BD113" s="184"/>
      <c r="BE113" s="184"/>
      <c r="BF113" s="173"/>
      <c r="BG113" s="180"/>
      <c r="BH113" s="184"/>
      <c r="BI113" s="184"/>
      <c r="BJ113" s="184"/>
      <c r="BK113" s="181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>
        <v>5</v>
      </c>
      <c r="BW113" s="172">
        <v>5.3932775020000001</v>
      </c>
      <c r="BX113" s="172"/>
      <c r="BY113" s="172"/>
      <c r="BZ113" s="172">
        <v>4</v>
      </c>
      <c r="CA113" s="172">
        <v>5.1830495499999998</v>
      </c>
      <c r="CB113" s="172">
        <v>1</v>
      </c>
      <c r="CC113" s="172">
        <v>2.0753623349999999</v>
      </c>
      <c r="CD113" s="172">
        <f t="shared" si="26"/>
        <v>2.3651200000000001</v>
      </c>
      <c r="CE113" s="173">
        <f t="shared" si="27"/>
        <v>5.3932775020000001</v>
      </c>
      <c r="CF113" s="174">
        <f t="shared" si="28"/>
        <v>7.2584118849999992</v>
      </c>
      <c r="CG113" s="155">
        <f t="shared" si="29"/>
        <v>15.016809386999999</v>
      </c>
    </row>
    <row r="114" spans="1:85" ht="18.75" customHeight="1" x14ac:dyDescent="0.25">
      <c r="A114" s="156">
        <f t="shared" si="30"/>
        <v>105</v>
      </c>
      <c r="B114" s="175" t="s">
        <v>185</v>
      </c>
      <c r="C114" s="176">
        <v>1958</v>
      </c>
      <c r="D114" s="176">
        <v>3</v>
      </c>
      <c r="E114" s="176">
        <v>27</v>
      </c>
      <c r="F114" s="176">
        <v>1520.4</v>
      </c>
      <c r="G114" s="176">
        <v>2</v>
      </c>
      <c r="H114" s="158">
        <v>5.84</v>
      </c>
      <c r="I114" s="158">
        <v>6.21</v>
      </c>
      <c r="J114" s="158">
        <f t="shared" si="18"/>
        <v>53274.816000000006</v>
      </c>
      <c r="K114" s="158">
        <f t="shared" si="19"/>
        <v>56650.104000000007</v>
      </c>
      <c r="L114" s="177">
        <v>79.528409999999994</v>
      </c>
      <c r="M114" s="178">
        <f t="shared" si="32"/>
        <v>75.830338935</v>
      </c>
      <c r="N114" s="161">
        <f t="shared" si="17"/>
        <v>5.2307557221783734</v>
      </c>
      <c r="O114" s="162">
        <f t="shared" si="20"/>
        <v>109.92492000000001</v>
      </c>
      <c r="P114" s="162">
        <f t="shared" si="21"/>
        <v>104.81341122000002</v>
      </c>
      <c r="Q114" s="163">
        <v>6.21</v>
      </c>
      <c r="R114" s="164"/>
      <c r="S114" s="164">
        <f t="shared" si="22"/>
        <v>113.30020800000001</v>
      </c>
      <c r="T114" s="164">
        <f t="shared" si="23"/>
        <v>108.03174832800001</v>
      </c>
      <c r="U114" s="164">
        <v>6.31</v>
      </c>
      <c r="V114" s="164"/>
      <c r="W114" s="164">
        <f t="shared" si="24"/>
        <v>115.12468799999999</v>
      </c>
      <c r="X114" s="164">
        <f t="shared" si="25"/>
        <v>109.771390008</v>
      </c>
      <c r="Y114" s="173"/>
      <c r="Z114" s="179"/>
      <c r="AA114" s="179">
        <v>0.24578800000000001</v>
      </c>
      <c r="AB114" s="173"/>
      <c r="AC114" s="180"/>
      <c r="AD114" s="173">
        <v>0.10930000000000001</v>
      </c>
      <c r="AE114" s="180">
        <v>54.538716080000007</v>
      </c>
      <c r="AF114" s="173"/>
      <c r="AG114" s="181"/>
      <c r="AH114" s="180"/>
      <c r="AI114" s="173"/>
      <c r="AJ114" s="180"/>
      <c r="AK114" s="173"/>
      <c r="AL114" s="180"/>
      <c r="AM114" s="173">
        <v>11</v>
      </c>
      <c r="AN114" s="179">
        <v>14.6148358</v>
      </c>
      <c r="AO114" s="179"/>
      <c r="AP114" s="180"/>
      <c r="AQ114" s="173"/>
      <c r="AR114" s="180"/>
      <c r="AS114" s="173"/>
      <c r="AT114" s="180"/>
      <c r="AU114" s="173"/>
      <c r="AV114" s="180"/>
      <c r="AW114" s="182">
        <v>1</v>
      </c>
      <c r="AX114" s="183">
        <v>0.42906563999999997</v>
      </c>
      <c r="AY114" s="173">
        <v>4.5000000000000005E-3</v>
      </c>
      <c r="AZ114" s="180">
        <v>10.461368</v>
      </c>
      <c r="BA114" s="173"/>
      <c r="BB114" s="180"/>
      <c r="BC114" s="184"/>
      <c r="BD114" s="184"/>
      <c r="BE114" s="184"/>
      <c r="BF114" s="173"/>
      <c r="BG114" s="180"/>
      <c r="BH114" s="184"/>
      <c r="BI114" s="184"/>
      <c r="BJ114" s="184"/>
      <c r="BK114" s="181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>
        <v>6</v>
      </c>
      <c r="BW114" s="172">
        <v>7.0972179220000005</v>
      </c>
      <c r="BX114" s="172"/>
      <c r="BY114" s="172"/>
      <c r="BZ114" s="172"/>
      <c r="CA114" s="172"/>
      <c r="CB114" s="172">
        <v>1</v>
      </c>
      <c r="CC114" s="172">
        <v>2.1428070180000001</v>
      </c>
      <c r="CD114" s="172">
        <f t="shared" si="26"/>
        <v>80.289773520000011</v>
      </c>
      <c r="CE114" s="173">
        <f t="shared" si="27"/>
        <v>7.0972179220000005</v>
      </c>
      <c r="CF114" s="174">
        <f t="shared" si="28"/>
        <v>2.1428070180000001</v>
      </c>
      <c r="CG114" s="155">
        <f t="shared" si="29"/>
        <v>89.529798460000009</v>
      </c>
    </row>
    <row r="115" spans="1:85" ht="18.75" customHeight="1" x14ac:dyDescent="0.25">
      <c r="A115" s="156">
        <f t="shared" si="30"/>
        <v>106</v>
      </c>
      <c r="B115" s="157" t="s">
        <v>186</v>
      </c>
      <c r="C115" s="158" t="s">
        <v>146</v>
      </c>
      <c r="D115" s="158">
        <v>2</v>
      </c>
      <c r="E115" s="158">
        <v>8</v>
      </c>
      <c r="F115" s="158">
        <v>404.8</v>
      </c>
      <c r="G115" s="158">
        <v>2</v>
      </c>
      <c r="H115" s="158">
        <v>5.84</v>
      </c>
      <c r="I115" s="158">
        <v>6.21</v>
      </c>
      <c r="J115" s="158">
        <f t="shared" si="18"/>
        <v>14184.192000000001</v>
      </c>
      <c r="K115" s="158">
        <f t="shared" si="19"/>
        <v>15082.848</v>
      </c>
      <c r="L115" s="159">
        <v>24.668769999999999</v>
      </c>
      <c r="M115" s="160">
        <f t="shared" si="32"/>
        <v>23.521672195000001</v>
      </c>
      <c r="N115" s="161">
        <f t="shared" si="17"/>
        <v>6.0940637351778655</v>
      </c>
      <c r="O115" s="162">
        <f t="shared" si="20"/>
        <v>29.267040000000001</v>
      </c>
      <c r="P115" s="162">
        <f t="shared" si="21"/>
        <v>27.906122640000003</v>
      </c>
      <c r="Q115" s="163">
        <v>6.21</v>
      </c>
      <c r="R115" s="164"/>
      <c r="S115" s="164">
        <f t="shared" si="22"/>
        <v>30.165696000000001</v>
      </c>
      <c r="T115" s="164">
        <f t="shared" si="23"/>
        <v>28.762991136</v>
      </c>
      <c r="U115" s="164">
        <v>6.31</v>
      </c>
      <c r="V115" s="164"/>
      <c r="W115" s="164">
        <f t="shared" si="24"/>
        <v>30.651456</v>
      </c>
      <c r="X115" s="164">
        <f t="shared" si="25"/>
        <v>29.226163295999999</v>
      </c>
      <c r="Y115" s="173"/>
      <c r="Z115" s="179"/>
      <c r="AA115" s="179"/>
      <c r="AB115" s="173"/>
      <c r="AC115" s="180"/>
      <c r="AD115" s="173">
        <v>0.48659999999999992</v>
      </c>
      <c r="AE115" s="180">
        <v>306.14604479999997</v>
      </c>
      <c r="AF115" s="173"/>
      <c r="AG115" s="181"/>
      <c r="AH115" s="180"/>
      <c r="AI115" s="173"/>
      <c r="AJ115" s="180"/>
      <c r="AK115" s="173"/>
      <c r="AL115" s="180"/>
      <c r="AM115" s="173"/>
      <c r="AN115" s="179"/>
      <c r="AO115" s="179"/>
      <c r="AP115" s="180"/>
      <c r="AQ115" s="173"/>
      <c r="AR115" s="180"/>
      <c r="AS115" s="173">
        <v>1</v>
      </c>
      <c r="AT115" s="180">
        <v>4.6655536240000002</v>
      </c>
      <c r="AU115" s="173"/>
      <c r="AV115" s="180"/>
      <c r="AW115" s="182"/>
      <c r="AX115" s="183"/>
      <c r="AY115" s="173">
        <v>5.0000000000000001E-3</v>
      </c>
      <c r="AZ115" s="180">
        <v>10.835695000000001</v>
      </c>
      <c r="BA115" s="173"/>
      <c r="BB115" s="180"/>
      <c r="BC115" s="184"/>
      <c r="BD115" s="184"/>
      <c r="BE115" s="184"/>
      <c r="BF115" s="173"/>
      <c r="BG115" s="180"/>
      <c r="BH115" s="184"/>
      <c r="BI115" s="184"/>
      <c r="BJ115" s="184"/>
      <c r="BK115" s="181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>
        <v>1</v>
      </c>
      <c r="BW115" s="172">
        <v>1.5673445539999999</v>
      </c>
      <c r="BX115" s="172"/>
      <c r="BY115" s="172"/>
      <c r="BZ115" s="172">
        <v>1</v>
      </c>
      <c r="CA115" s="172">
        <v>0.95578999999999992</v>
      </c>
      <c r="CB115" s="172">
        <v>1</v>
      </c>
      <c r="CC115" s="172">
        <v>1.389152529</v>
      </c>
      <c r="CD115" s="172">
        <f t="shared" si="26"/>
        <v>321.64729342399994</v>
      </c>
      <c r="CE115" s="173">
        <f t="shared" si="27"/>
        <v>1.5673445539999999</v>
      </c>
      <c r="CF115" s="174">
        <f t="shared" si="28"/>
        <v>2.3449425289999999</v>
      </c>
      <c r="CG115" s="155">
        <f t="shared" si="29"/>
        <v>325.55958050699991</v>
      </c>
    </row>
    <row r="116" spans="1:85" ht="16.5" customHeight="1" x14ac:dyDescent="0.25">
      <c r="A116" s="156">
        <f t="shared" si="30"/>
        <v>107</v>
      </c>
      <c r="B116" s="175" t="s">
        <v>187</v>
      </c>
      <c r="C116" s="176">
        <v>1955</v>
      </c>
      <c r="D116" s="176">
        <v>2</v>
      </c>
      <c r="E116" s="176">
        <v>8</v>
      </c>
      <c r="F116" s="176">
        <v>396.4</v>
      </c>
      <c r="G116" s="176">
        <v>2</v>
      </c>
      <c r="H116" s="158">
        <v>5.84</v>
      </c>
      <c r="I116" s="158">
        <v>6.21</v>
      </c>
      <c r="J116" s="158">
        <f t="shared" si="18"/>
        <v>13889.855999999998</v>
      </c>
      <c r="K116" s="158">
        <f t="shared" si="19"/>
        <v>14769.863999999998</v>
      </c>
      <c r="L116" s="177">
        <v>23.416319999999999</v>
      </c>
      <c r="M116" s="178">
        <f t="shared" si="32"/>
        <v>22.327461119999999</v>
      </c>
      <c r="N116" s="161">
        <f t="shared" si="17"/>
        <v>5.9072452068617558</v>
      </c>
      <c r="O116" s="162">
        <f t="shared" si="20"/>
        <v>28.659719999999993</v>
      </c>
      <c r="P116" s="162">
        <f t="shared" si="21"/>
        <v>27.327043019999994</v>
      </c>
      <c r="Q116" s="163">
        <v>6.21</v>
      </c>
      <c r="R116" s="164"/>
      <c r="S116" s="164">
        <f t="shared" si="22"/>
        <v>29.539727999999997</v>
      </c>
      <c r="T116" s="164">
        <f t="shared" si="23"/>
        <v>28.166130647999996</v>
      </c>
      <c r="U116" s="164">
        <v>6.31</v>
      </c>
      <c r="V116" s="164"/>
      <c r="W116" s="164">
        <f t="shared" si="24"/>
        <v>30.015407999999997</v>
      </c>
      <c r="X116" s="164">
        <f t="shared" si="25"/>
        <v>28.619691527999997</v>
      </c>
      <c r="Y116" s="173">
        <v>1.2E-2</v>
      </c>
      <c r="Z116" s="179">
        <v>0.86618400000000007</v>
      </c>
      <c r="AA116" s="179"/>
      <c r="AB116" s="173"/>
      <c r="AC116" s="180"/>
      <c r="AD116" s="173">
        <v>0.219</v>
      </c>
      <c r="AE116" s="180">
        <v>409.28813000000002</v>
      </c>
      <c r="AF116" s="173"/>
      <c r="AG116" s="181"/>
      <c r="AH116" s="180"/>
      <c r="AI116" s="173"/>
      <c r="AJ116" s="180"/>
      <c r="AK116" s="173"/>
      <c r="AL116" s="180"/>
      <c r="AM116" s="173"/>
      <c r="AN116" s="179"/>
      <c r="AO116" s="179"/>
      <c r="AP116" s="180"/>
      <c r="AQ116" s="173"/>
      <c r="AR116" s="180"/>
      <c r="AS116" s="173"/>
      <c r="AT116" s="180"/>
      <c r="AU116" s="173"/>
      <c r="AV116" s="180"/>
      <c r="AW116" s="182"/>
      <c r="AX116" s="183"/>
      <c r="AY116" s="173">
        <v>8.0999999999999996E-3</v>
      </c>
      <c r="AZ116" s="180">
        <v>16.572951400000001</v>
      </c>
      <c r="BA116" s="173"/>
      <c r="BB116" s="180"/>
      <c r="BC116" s="184"/>
      <c r="BD116" s="184"/>
      <c r="BE116" s="184"/>
      <c r="BF116" s="173"/>
      <c r="BG116" s="180"/>
      <c r="BH116" s="184"/>
      <c r="BI116" s="184"/>
      <c r="BJ116" s="184"/>
      <c r="BK116" s="181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>
        <v>1</v>
      </c>
      <c r="BW116" s="172">
        <v>1.488123208</v>
      </c>
      <c r="BX116" s="172"/>
      <c r="BY116" s="172"/>
      <c r="BZ116" s="172"/>
      <c r="CA116" s="172"/>
      <c r="CB116" s="172"/>
      <c r="CC116" s="172"/>
      <c r="CD116" s="172">
        <f t="shared" si="26"/>
        <v>426.72726540000002</v>
      </c>
      <c r="CE116" s="173">
        <f t="shared" si="27"/>
        <v>1.488123208</v>
      </c>
      <c r="CF116" s="174">
        <f t="shared" si="28"/>
        <v>0</v>
      </c>
      <c r="CG116" s="155">
        <f t="shared" si="29"/>
        <v>428.21538860800001</v>
      </c>
    </row>
    <row r="117" spans="1:85" ht="17.25" customHeight="1" x14ac:dyDescent="0.25">
      <c r="A117" s="156">
        <f t="shared" si="30"/>
        <v>108</v>
      </c>
      <c r="B117" s="175" t="s">
        <v>188</v>
      </c>
      <c r="C117" s="176">
        <v>1955</v>
      </c>
      <c r="D117" s="176">
        <v>2</v>
      </c>
      <c r="E117" s="176">
        <v>8</v>
      </c>
      <c r="F117" s="176">
        <v>386.8</v>
      </c>
      <c r="G117" s="176">
        <v>2</v>
      </c>
      <c r="H117" s="158">
        <v>5.84</v>
      </c>
      <c r="I117" s="158">
        <v>6.21</v>
      </c>
      <c r="J117" s="158">
        <f t="shared" si="18"/>
        <v>13553.471999999998</v>
      </c>
      <c r="K117" s="158">
        <f t="shared" si="19"/>
        <v>14412.168000000001</v>
      </c>
      <c r="L117" s="177">
        <v>23.579280000000001</v>
      </c>
      <c r="M117" s="178">
        <f t="shared" si="32"/>
        <v>22.48284348</v>
      </c>
      <c r="N117" s="161">
        <f t="shared" si="17"/>
        <v>6.0959875904860388</v>
      </c>
      <c r="O117" s="162">
        <f t="shared" si="20"/>
        <v>27.96564</v>
      </c>
      <c r="P117" s="162">
        <f t="shared" si="21"/>
        <v>26.665237740000002</v>
      </c>
      <c r="Q117" s="163">
        <v>6.21</v>
      </c>
      <c r="R117" s="164"/>
      <c r="S117" s="164">
        <f t="shared" si="22"/>
        <v>28.824336000000002</v>
      </c>
      <c r="T117" s="164">
        <f t="shared" si="23"/>
        <v>27.484004376000001</v>
      </c>
      <c r="U117" s="164">
        <v>6.31</v>
      </c>
      <c r="V117" s="164"/>
      <c r="W117" s="164">
        <f t="shared" si="24"/>
        <v>29.288495999999999</v>
      </c>
      <c r="X117" s="164">
        <f t="shared" si="25"/>
        <v>27.926580936000001</v>
      </c>
      <c r="Y117" s="173"/>
      <c r="Z117" s="179"/>
      <c r="AA117" s="179"/>
      <c r="AB117" s="173"/>
      <c r="AC117" s="180"/>
      <c r="AD117" s="173">
        <v>0.51249999999999996</v>
      </c>
      <c r="AE117" s="180">
        <v>232.68978000000001</v>
      </c>
      <c r="AF117" s="173"/>
      <c r="AG117" s="181"/>
      <c r="AH117" s="180"/>
      <c r="AI117" s="173"/>
      <c r="AJ117" s="180"/>
      <c r="AK117" s="173"/>
      <c r="AL117" s="180"/>
      <c r="AM117" s="173"/>
      <c r="AN117" s="179"/>
      <c r="AO117" s="179"/>
      <c r="AP117" s="180"/>
      <c r="AQ117" s="173"/>
      <c r="AR117" s="180"/>
      <c r="AS117" s="173"/>
      <c r="AT117" s="180"/>
      <c r="AU117" s="173"/>
      <c r="AV117" s="180"/>
      <c r="AW117" s="182">
        <v>2</v>
      </c>
      <c r="AX117" s="183">
        <v>1.1437022729999999</v>
      </c>
      <c r="AY117" s="173">
        <v>6.0000000000000001E-3</v>
      </c>
      <c r="AZ117" s="180">
        <v>8.4515780000000014</v>
      </c>
      <c r="BA117" s="173"/>
      <c r="BB117" s="180"/>
      <c r="BC117" s="184"/>
      <c r="BD117" s="184"/>
      <c r="BE117" s="184"/>
      <c r="BF117" s="173"/>
      <c r="BG117" s="180"/>
      <c r="BH117" s="184"/>
      <c r="BI117" s="184"/>
      <c r="BJ117" s="184"/>
      <c r="BK117" s="181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>
        <v>6</v>
      </c>
      <c r="BW117" s="172">
        <f>8.772399948/2</f>
        <v>4.3861999740000002</v>
      </c>
      <c r="BX117" s="172"/>
      <c r="BY117" s="172"/>
      <c r="BZ117" s="172">
        <v>1</v>
      </c>
      <c r="CA117" s="172">
        <v>0.9475146430000001</v>
      </c>
      <c r="CB117" s="172">
        <v>1</v>
      </c>
      <c r="CC117" s="172">
        <v>2.1428070180000001</v>
      </c>
      <c r="CD117" s="172">
        <f t="shared" si="26"/>
        <v>242.28506027300003</v>
      </c>
      <c r="CE117" s="173">
        <f t="shared" si="27"/>
        <v>4.3861999740000002</v>
      </c>
      <c r="CF117" s="174">
        <f t="shared" si="28"/>
        <v>3.0903216609999999</v>
      </c>
      <c r="CG117" s="155">
        <f t="shared" si="29"/>
        <v>249.76158190800001</v>
      </c>
    </row>
    <row r="118" spans="1:85" ht="18" customHeight="1" x14ac:dyDescent="0.25">
      <c r="A118" s="156">
        <f t="shared" si="30"/>
        <v>109</v>
      </c>
      <c r="B118" s="175" t="s">
        <v>189</v>
      </c>
      <c r="C118" s="176">
        <v>1955</v>
      </c>
      <c r="D118" s="176">
        <v>2</v>
      </c>
      <c r="E118" s="176">
        <v>8</v>
      </c>
      <c r="F118" s="176">
        <v>383.5</v>
      </c>
      <c r="G118" s="176">
        <v>2</v>
      </c>
      <c r="H118" s="158">
        <v>5.84</v>
      </c>
      <c r="I118" s="158">
        <v>6.21</v>
      </c>
      <c r="J118" s="158">
        <f t="shared" si="18"/>
        <v>13437.84</v>
      </c>
      <c r="K118" s="158">
        <f t="shared" si="19"/>
        <v>14289.21</v>
      </c>
      <c r="L118" s="177">
        <v>23.378160000000001</v>
      </c>
      <c r="M118" s="178">
        <v>22.291075559999999</v>
      </c>
      <c r="N118" s="161">
        <f t="shared" si="17"/>
        <v>6.0960000000000001</v>
      </c>
      <c r="O118" s="162">
        <f t="shared" si="20"/>
        <v>27.727049999999998</v>
      </c>
      <c r="P118" s="162">
        <f t="shared" si="21"/>
        <v>26.437742175</v>
      </c>
      <c r="Q118" s="163">
        <v>6.21</v>
      </c>
      <c r="R118" s="164"/>
      <c r="S118" s="164">
        <f t="shared" si="22"/>
        <v>28.578419999999998</v>
      </c>
      <c r="T118" s="164">
        <f t="shared" si="23"/>
        <v>27.24952347</v>
      </c>
      <c r="U118" s="164">
        <v>6.31</v>
      </c>
      <c r="V118" s="164"/>
      <c r="W118" s="164">
        <f t="shared" si="24"/>
        <v>29.038619999999995</v>
      </c>
      <c r="X118" s="164">
        <f t="shared" si="25"/>
        <v>27.688324169999994</v>
      </c>
      <c r="Y118" s="173">
        <v>8.0000000000000002E-3</v>
      </c>
      <c r="Z118" s="179">
        <v>0.32057600000000003</v>
      </c>
      <c r="AA118" s="179"/>
      <c r="AB118" s="173"/>
      <c r="AC118" s="180"/>
      <c r="AD118" s="173">
        <v>0.42399999999999999</v>
      </c>
      <c r="AE118" s="180">
        <v>406.77521999999999</v>
      </c>
      <c r="AF118" s="173"/>
      <c r="AG118" s="181"/>
      <c r="AH118" s="180"/>
      <c r="AI118" s="173"/>
      <c r="AJ118" s="180"/>
      <c r="AK118" s="173"/>
      <c r="AL118" s="180"/>
      <c r="AM118" s="173"/>
      <c r="AN118" s="179"/>
      <c r="AO118" s="179"/>
      <c r="AP118" s="180"/>
      <c r="AQ118" s="173"/>
      <c r="AR118" s="180"/>
      <c r="AS118" s="173"/>
      <c r="AT118" s="180"/>
      <c r="AU118" s="173"/>
      <c r="AV118" s="180"/>
      <c r="AW118" s="182"/>
      <c r="AX118" s="183"/>
      <c r="AY118" s="173">
        <v>8.0999999999999996E-3</v>
      </c>
      <c r="AZ118" s="180">
        <v>16.136005000000001</v>
      </c>
      <c r="BA118" s="173"/>
      <c r="BB118" s="180"/>
      <c r="BC118" s="184"/>
      <c r="BD118" s="184"/>
      <c r="BE118" s="184"/>
      <c r="BF118" s="173"/>
      <c r="BG118" s="180"/>
      <c r="BH118" s="184"/>
      <c r="BI118" s="184"/>
      <c r="BJ118" s="184"/>
      <c r="BK118" s="181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>
        <v>6</v>
      </c>
      <c r="BW118" s="172">
        <v>4.3861999740000002</v>
      </c>
      <c r="BX118" s="172"/>
      <c r="BY118" s="172"/>
      <c r="BZ118" s="172"/>
      <c r="CA118" s="172"/>
      <c r="CB118" s="172">
        <v>2</v>
      </c>
      <c r="CC118" s="172">
        <v>2.7783050579999999</v>
      </c>
      <c r="CD118" s="172">
        <f t="shared" si="26"/>
        <v>423.23180100000002</v>
      </c>
      <c r="CE118" s="173">
        <f t="shared" si="27"/>
        <v>4.3861999740000002</v>
      </c>
      <c r="CF118" s="174">
        <f t="shared" si="28"/>
        <v>2.7783050579999999</v>
      </c>
      <c r="CG118" s="155">
        <f t="shared" si="29"/>
        <v>430.39630603200004</v>
      </c>
    </row>
    <row r="119" spans="1:85" ht="18.75" customHeight="1" x14ac:dyDescent="0.25">
      <c r="A119" s="156">
        <f t="shared" si="30"/>
        <v>110</v>
      </c>
      <c r="B119" s="175" t="s">
        <v>190</v>
      </c>
      <c r="C119" s="176">
        <v>1965</v>
      </c>
      <c r="D119" s="176">
        <v>5</v>
      </c>
      <c r="E119" s="176">
        <v>80</v>
      </c>
      <c r="F119" s="176">
        <v>3209.3</v>
      </c>
      <c r="G119" s="176">
        <v>4</v>
      </c>
      <c r="H119" s="158">
        <v>5.84</v>
      </c>
      <c r="I119" s="158">
        <v>6.21</v>
      </c>
      <c r="J119" s="158">
        <f t="shared" si="18"/>
        <v>112453.872</v>
      </c>
      <c r="K119" s="158">
        <f t="shared" si="19"/>
        <v>119578.51800000001</v>
      </c>
      <c r="L119" s="177">
        <v>192.63926000000001</v>
      </c>
      <c r="M119" s="178">
        <f t="shared" ref="M119:M140" si="33">L119*$M$2</f>
        <v>183.68153441000001</v>
      </c>
      <c r="N119" s="161">
        <f t="shared" si="17"/>
        <v>6.0025320163275477</v>
      </c>
      <c r="O119" s="162">
        <f t="shared" si="20"/>
        <v>232.03239000000002</v>
      </c>
      <c r="P119" s="162">
        <f t="shared" si="21"/>
        <v>221.24288386500001</v>
      </c>
      <c r="Q119" s="163">
        <v>6.21</v>
      </c>
      <c r="R119" s="164"/>
      <c r="S119" s="164">
        <f t="shared" si="22"/>
        <v>239.15703600000003</v>
      </c>
      <c r="T119" s="164">
        <f t="shared" si="23"/>
        <v>228.03623382600003</v>
      </c>
      <c r="U119" s="164">
        <v>6.31</v>
      </c>
      <c r="V119" s="164"/>
      <c r="W119" s="164">
        <f t="shared" si="24"/>
        <v>243.008196</v>
      </c>
      <c r="X119" s="164">
        <f t="shared" si="25"/>
        <v>231.70831488600001</v>
      </c>
      <c r="Y119" s="173"/>
      <c r="Z119" s="179"/>
      <c r="AA119" s="179"/>
      <c r="AB119" s="173"/>
      <c r="AC119" s="180"/>
      <c r="AD119" s="173">
        <v>1.2E-2</v>
      </c>
      <c r="AE119" s="180">
        <v>1.9197906408000001</v>
      </c>
      <c r="AF119" s="173"/>
      <c r="AG119" s="181"/>
      <c r="AH119" s="180"/>
      <c r="AI119" s="173"/>
      <c r="AJ119" s="180"/>
      <c r="AK119" s="173"/>
      <c r="AL119" s="180"/>
      <c r="AM119" s="173"/>
      <c r="AN119" s="179"/>
      <c r="AO119" s="179"/>
      <c r="AP119" s="180"/>
      <c r="AQ119" s="173"/>
      <c r="AR119" s="180"/>
      <c r="AS119" s="173"/>
      <c r="AT119" s="180"/>
      <c r="AU119" s="173">
        <v>1</v>
      </c>
      <c r="AV119" s="180">
        <v>1.694646342</v>
      </c>
      <c r="AW119" s="182">
        <v>5</v>
      </c>
      <c r="AX119" s="183">
        <v>2.5087786044399998</v>
      </c>
      <c r="AY119" s="173"/>
      <c r="AZ119" s="180"/>
      <c r="BA119" s="173"/>
      <c r="BB119" s="180"/>
      <c r="BC119" s="184"/>
      <c r="BD119" s="184"/>
      <c r="BE119" s="184"/>
      <c r="BF119" s="173"/>
      <c r="BG119" s="180"/>
      <c r="BH119" s="184"/>
      <c r="BI119" s="184"/>
      <c r="BJ119" s="184"/>
      <c r="BK119" s="181"/>
      <c r="BL119" s="172"/>
      <c r="BM119" s="172"/>
      <c r="BN119" s="172"/>
      <c r="BO119" s="172"/>
      <c r="BP119" s="172">
        <v>1.9E-2</v>
      </c>
      <c r="BQ119" s="172">
        <v>6.9921903799999994</v>
      </c>
      <c r="BR119" s="172"/>
      <c r="BS119" s="172"/>
      <c r="BT119" s="172"/>
      <c r="BU119" s="172"/>
      <c r="BV119" s="172">
        <v>8</v>
      </c>
      <c r="BW119" s="172">
        <v>10.8363074802</v>
      </c>
      <c r="BX119" s="172"/>
      <c r="BY119" s="172"/>
      <c r="BZ119" s="172">
        <v>2</v>
      </c>
      <c r="CA119" s="172">
        <v>1.9379087140000002</v>
      </c>
      <c r="CB119" s="172">
        <v>11</v>
      </c>
      <c r="CC119" s="172">
        <v>22.090412672000003</v>
      </c>
      <c r="CD119" s="172">
        <f t="shared" si="26"/>
        <v>6.1232155872399998</v>
      </c>
      <c r="CE119" s="173">
        <f t="shared" si="27"/>
        <v>17.828497860199999</v>
      </c>
      <c r="CF119" s="174">
        <f t="shared" si="28"/>
        <v>24.028321386000002</v>
      </c>
      <c r="CG119" s="155">
        <f t="shared" si="29"/>
        <v>47.980034833440001</v>
      </c>
    </row>
    <row r="120" spans="1:85" ht="19.5" customHeight="1" x14ac:dyDescent="0.25">
      <c r="A120" s="156">
        <f t="shared" si="30"/>
        <v>111</v>
      </c>
      <c r="B120" s="175" t="s">
        <v>191</v>
      </c>
      <c r="C120" s="176" t="s">
        <v>192</v>
      </c>
      <c r="D120" s="176">
        <v>5</v>
      </c>
      <c r="E120" s="176">
        <v>133</v>
      </c>
      <c r="F120" s="176">
        <v>5718.8</v>
      </c>
      <c r="G120" s="176">
        <v>7</v>
      </c>
      <c r="H120" s="158">
        <v>5.84</v>
      </c>
      <c r="I120" s="158">
        <v>6.21</v>
      </c>
      <c r="J120" s="158">
        <f t="shared" si="18"/>
        <v>200386.75200000001</v>
      </c>
      <c r="K120" s="158">
        <f t="shared" si="19"/>
        <v>213082.48800000001</v>
      </c>
      <c r="L120" s="177">
        <v>348.77769999999998</v>
      </c>
      <c r="M120" s="178">
        <f t="shared" si="33"/>
        <v>332.55953694999999</v>
      </c>
      <c r="N120" s="161">
        <f t="shared" si="17"/>
        <v>6.0987917045534026</v>
      </c>
      <c r="O120" s="162">
        <f t="shared" si="20"/>
        <v>413.46924000000001</v>
      </c>
      <c r="P120" s="162">
        <f t="shared" si="21"/>
        <v>394.24292034000001</v>
      </c>
      <c r="Q120" s="163">
        <v>6.21</v>
      </c>
      <c r="R120" s="164"/>
      <c r="S120" s="164">
        <f t="shared" si="22"/>
        <v>426.16497600000002</v>
      </c>
      <c r="T120" s="164">
        <f t="shared" si="23"/>
        <v>406.34830461600001</v>
      </c>
      <c r="U120" s="164">
        <v>6.31</v>
      </c>
      <c r="V120" s="164"/>
      <c r="W120" s="164">
        <f t="shared" si="24"/>
        <v>433.02753599999994</v>
      </c>
      <c r="X120" s="164">
        <f t="shared" si="25"/>
        <v>412.89175557599992</v>
      </c>
      <c r="Y120" s="173"/>
      <c r="Z120" s="179"/>
      <c r="AA120" s="179"/>
      <c r="AB120" s="173"/>
      <c r="AC120" s="180"/>
      <c r="AD120" s="173">
        <v>0.13400000000000001</v>
      </c>
      <c r="AE120" s="180">
        <v>198.12872999999999</v>
      </c>
      <c r="AF120" s="173"/>
      <c r="AG120" s="181"/>
      <c r="AH120" s="180"/>
      <c r="AI120" s="173"/>
      <c r="AJ120" s="180"/>
      <c r="AK120" s="173"/>
      <c r="AL120" s="180"/>
      <c r="AM120" s="173">
        <v>14</v>
      </c>
      <c r="AN120" s="179">
        <v>14.783117999999998</v>
      </c>
      <c r="AO120" s="179"/>
      <c r="AP120" s="180"/>
      <c r="AQ120" s="173">
        <v>1.1999999999999999E-3</v>
      </c>
      <c r="AR120" s="180">
        <v>1.2896399999999999</v>
      </c>
      <c r="AS120" s="173">
        <v>1</v>
      </c>
      <c r="AT120" s="180">
        <v>3.3827783239999998</v>
      </c>
      <c r="AU120" s="173"/>
      <c r="AV120" s="180"/>
      <c r="AW120" s="182">
        <v>9</v>
      </c>
      <c r="AX120" s="183">
        <v>4.2005135023999998</v>
      </c>
      <c r="AY120" s="173"/>
      <c r="AZ120" s="180"/>
      <c r="BA120" s="173"/>
      <c r="BB120" s="180"/>
      <c r="BC120" s="184"/>
      <c r="BD120" s="184"/>
      <c r="BE120" s="184"/>
      <c r="BF120" s="173"/>
      <c r="BG120" s="180"/>
      <c r="BH120" s="184"/>
      <c r="BI120" s="184"/>
      <c r="BJ120" s="184"/>
      <c r="BK120" s="181">
        <v>9.03078</v>
      </c>
      <c r="BL120" s="172">
        <v>3.0000000000000001E-3</v>
      </c>
      <c r="BM120" s="172">
        <v>3.2954702</v>
      </c>
      <c r="BN120" s="172"/>
      <c r="BO120" s="172"/>
      <c r="BP120" s="172"/>
      <c r="BQ120" s="172"/>
      <c r="BR120" s="172">
        <v>1E-3</v>
      </c>
      <c r="BS120" s="172">
        <v>1.367469</v>
      </c>
      <c r="BT120" s="172"/>
      <c r="BU120" s="172"/>
      <c r="BV120" s="172">
        <v>43</v>
      </c>
      <c r="BW120" s="172">
        <v>41.816850006999992</v>
      </c>
      <c r="BX120" s="172"/>
      <c r="BY120" s="172"/>
      <c r="BZ120" s="172">
        <v>8</v>
      </c>
      <c r="CA120" s="172">
        <v>9.9922877490000008</v>
      </c>
      <c r="CB120" s="172">
        <v>13</v>
      </c>
      <c r="CC120" s="172">
        <v>24.907339246999999</v>
      </c>
      <c r="CD120" s="172">
        <f t="shared" si="26"/>
        <v>230.81555982639998</v>
      </c>
      <c r="CE120" s="173">
        <f t="shared" si="27"/>
        <v>46.479789206999996</v>
      </c>
      <c r="CF120" s="174">
        <f t="shared" si="28"/>
        <v>34.899626996000002</v>
      </c>
      <c r="CG120" s="155">
        <f t="shared" si="29"/>
        <v>312.19497602939998</v>
      </c>
    </row>
    <row r="121" spans="1:85" ht="21.75" customHeight="1" x14ac:dyDescent="0.25">
      <c r="A121" s="156">
        <f t="shared" si="30"/>
        <v>112</v>
      </c>
      <c r="B121" s="175" t="s">
        <v>193</v>
      </c>
      <c r="C121" s="176">
        <v>1958</v>
      </c>
      <c r="D121" s="176">
        <v>3</v>
      </c>
      <c r="E121" s="176">
        <v>16</v>
      </c>
      <c r="F121" s="176">
        <v>1569.7</v>
      </c>
      <c r="G121" s="176">
        <v>4</v>
      </c>
      <c r="H121" s="158">
        <v>5.84</v>
      </c>
      <c r="I121" s="158">
        <v>6.21</v>
      </c>
      <c r="J121" s="158">
        <f t="shared" si="18"/>
        <v>55002.288</v>
      </c>
      <c r="K121" s="158">
        <f t="shared" si="19"/>
        <v>58487.021999999997</v>
      </c>
      <c r="L121" s="177">
        <v>62.281440000000003</v>
      </c>
      <c r="M121" s="178">
        <f t="shared" si="33"/>
        <v>59.385353040000005</v>
      </c>
      <c r="N121" s="161">
        <f t="shared" si="17"/>
        <v>3.9677288653882909</v>
      </c>
      <c r="O121" s="162">
        <f t="shared" si="20"/>
        <v>113.48931</v>
      </c>
      <c r="P121" s="162">
        <f t="shared" si="21"/>
        <v>108.212057085</v>
      </c>
      <c r="Q121" s="163">
        <v>6.21</v>
      </c>
      <c r="R121" s="164"/>
      <c r="S121" s="164">
        <f t="shared" si="22"/>
        <v>116.97404399999999</v>
      </c>
      <c r="T121" s="164">
        <f t="shared" si="23"/>
        <v>111.53475095399999</v>
      </c>
      <c r="U121" s="164">
        <v>6.31</v>
      </c>
      <c r="V121" s="164"/>
      <c r="W121" s="164">
        <f t="shared" si="24"/>
        <v>118.85768399999998</v>
      </c>
      <c r="X121" s="164">
        <f t="shared" si="25"/>
        <v>113.33080169399999</v>
      </c>
      <c r="Y121" s="173"/>
      <c r="Z121" s="179"/>
      <c r="AA121" s="179"/>
      <c r="AB121" s="173"/>
      <c r="AC121" s="180"/>
      <c r="AD121" s="173">
        <v>5.3999999999999992E-2</v>
      </c>
      <c r="AE121" s="180">
        <v>27.963396510999996</v>
      </c>
      <c r="AF121" s="173"/>
      <c r="AG121" s="181"/>
      <c r="AH121" s="180"/>
      <c r="AI121" s="173"/>
      <c r="AJ121" s="180"/>
      <c r="AK121" s="173"/>
      <c r="AL121" s="180"/>
      <c r="AM121" s="173">
        <v>2</v>
      </c>
      <c r="AN121" s="179">
        <v>2.1118739999999998</v>
      </c>
      <c r="AO121" s="179"/>
      <c r="AP121" s="180"/>
      <c r="AQ121" s="173">
        <v>8.3999999999999995E-3</v>
      </c>
      <c r="AR121" s="180">
        <v>3.3352574892</v>
      </c>
      <c r="AS121" s="173"/>
      <c r="AT121" s="180"/>
      <c r="AU121" s="173"/>
      <c r="AV121" s="180"/>
      <c r="AW121" s="182">
        <v>1</v>
      </c>
      <c r="AX121" s="183">
        <v>0.33684346739999999</v>
      </c>
      <c r="AY121" s="173">
        <v>6.0000000000000001E-3</v>
      </c>
      <c r="AZ121" s="180">
        <v>20.558540000000001</v>
      </c>
      <c r="BA121" s="173"/>
      <c r="BB121" s="180"/>
      <c r="BC121" s="184"/>
      <c r="BD121" s="184"/>
      <c r="BE121" s="184"/>
      <c r="BF121" s="173"/>
      <c r="BG121" s="180"/>
      <c r="BH121" s="184"/>
      <c r="BI121" s="184"/>
      <c r="BJ121" s="184"/>
      <c r="BK121" s="181"/>
      <c r="BL121" s="172"/>
      <c r="BM121" s="172"/>
      <c r="BN121" s="172"/>
      <c r="BO121" s="172"/>
      <c r="BP121" s="172">
        <v>2.5000000000000001E-3</v>
      </c>
      <c r="BQ121" s="172">
        <v>2.0017625000000003</v>
      </c>
      <c r="BR121" s="172"/>
      <c r="BS121" s="172"/>
      <c r="BT121" s="172"/>
      <c r="BU121" s="172"/>
      <c r="BV121" s="172">
        <v>12</v>
      </c>
      <c r="BW121" s="172">
        <v>13.651200569999997</v>
      </c>
      <c r="BX121" s="172"/>
      <c r="BY121" s="172"/>
      <c r="BZ121" s="172">
        <v>2</v>
      </c>
      <c r="CA121" s="172">
        <v>1.8665602560000001</v>
      </c>
      <c r="CB121" s="172">
        <v>11</v>
      </c>
      <c r="CC121" s="172">
        <v>23.657010219999997</v>
      </c>
      <c r="CD121" s="172">
        <f t="shared" si="26"/>
        <v>54.305911467599998</v>
      </c>
      <c r="CE121" s="173">
        <f t="shared" si="27"/>
        <v>15.652963069999997</v>
      </c>
      <c r="CF121" s="174">
        <f t="shared" si="28"/>
        <v>25.523570475999996</v>
      </c>
      <c r="CG121" s="155">
        <f t="shared" si="29"/>
        <v>95.4824450136</v>
      </c>
    </row>
    <row r="122" spans="1:85" ht="18" customHeight="1" x14ac:dyDescent="0.25">
      <c r="A122" s="156">
        <f t="shared" si="30"/>
        <v>113</v>
      </c>
      <c r="B122" s="175" t="s">
        <v>194</v>
      </c>
      <c r="C122" s="176">
        <v>1962</v>
      </c>
      <c r="D122" s="176">
        <v>2</v>
      </c>
      <c r="E122" s="176">
        <v>16</v>
      </c>
      <c r="F122" s="176">
        <v>640.29999999999995</v>
      </c>
      <c r="G122" s="176">
        <v>2</v>
      </c>
      <c r="H122" s="158">
        <v>5.84</v>
      </c>
      <c r="I122" s="158">
        <v>6.21</v>
      </c>
      <c r="J122" s="158">
        <f t="shared" si="18"/>
        <v>22436.112000000001</v>
      </c>
      <c r="K122" s="158">
        <f t="shared" si="19"/>
        <v>23857.578000000001</v>
      </c>
      <c r="L122" s="177">
        <v>39.025500000000001</v>
      </c>
      <c r="M122" s="178">
        <f t="shared" si="33"/>
        <v>37.210814249999999</v>
      </c>
      <c r="N122" s="161">
        <f t="shared" si="17"/>
        <v>6.094877401218179</v>
      </c>
      <c r="O122" s="162">
        <f t="shared" si="20"/>
        <v>46.293690000000005</v>
      </c>
      <c r="P122" s="162">
        <f t="shared" si="21"/>
        <v>44.141033415000003</v>
      </c>
      <c r="Q122" s="163">
        <v>6.21</v>
      </c>
      <c r="R122" s="164"/>
      <c r="S122" s="164">
        <f t="shared" si="22"/>
        <v>47.715156</v>
      </c>
      <c r="T122" s="164">
        <f t="shared" si="23"/>
        <v>45.496401245999998</v>
      </c>
      <c r="U122" s="164">
        <v>6.31</v>
      </c>
      <c r="V122" s="164"/>
      <c r="W122" s="164">
        <f t="shared" si="24"/>
        <v>48.483515999999995</v>
      </c>
      <c r="X122" s="164">
        <f t="shared" si="25"/>
        <v>46.229032505999996</v>
      </c>
      <c r="Y122" s="173">
        <v>4.0000000000000001E-3</v>
      </c>
      <c r="Z122" s="179">
        <v>1.321428</v>
      </c>
      <c r="AA122" s="179"/>
      <c r="AB122" s="173"/>
      <c r="AC122" s="180"/>
      <c r="AD122" s="173"/>
      <c r="AE122" s="180"/>
      <c r="AF122" s="173"/>
      <c r="AG122" s="181"/>
      <c r="AH122" s="180"/>
      <c r="AI122" s="173"/>
      <c r="AJ122" s="180"/>
      <c r="AK122" s="173"/>
      <c r="AL122" s="180"/>
      <c r="AM122" s="173"/>
      <c r="AN122" s="179"/>
      <c r="AO122" s="179"/>
      <c r="AP122" s="180"/>
      <c r="AQ122" s="173"/>
      <c r="AR122" s="180"/>
      <c r="AS122" s="173"/>
      <c r="AT122" s="180"/>
      <c r="AU122" s="173"/>
      <c r="AV122" s="180"/>
      <c r="AW122" s="182">
        <v>1</v>
      </c>
      <c r="AX122" s="183">
        <v>0.32757999999999998</v>
      </c>
      <c r="AY122" s="173"/>
      <c r="AZ122" s="180"/>
      <c r="BA122" s="173"/>
      <c r="BB122" s="180"/>
      <c r="BC122" s="184"/>
      <c r="BD122" s="184"/>
      <c r="BE122" s="184"/>
      <c r="BF122" s="173"/>
      <c r="BG122" s="180"/>
      <c r="BH122" s="184"/>
      <c r="BI122" s="184"/>
      <c r="BJ122" s="184"/>
      <c r="BK122" s="181"/>
      <c r="BL122" s="172"/>
      <c r="BM122" s="172"/>
      <c r="BN122" s="172">
        <v>5.0000000000000001E-4</v>
      </c>
      <c r="BO122" s="172">
        <v>0.69215499999999996</v>
      </c>
      <c r="BP122" s="172"/>
      <c r="BQ122" s="172"/>
      <c r="BR122" s="172">
        <v>1.5E-3</v>
      </c>
      <c r="BS122" s="172">
        <v>1.46469</v>
      </c>
      <c r="BT122" s="172"/>
      <c r="BU122" s="172"/>
      <c r="BV122" s="172">
        <v>12</v>
      </c>
      <c r="BW122" s="172">
        <v>9.0989467529999999</v>
      </c>
      <c r="BX122" s="172">
        <v>0.02</v>
      </c>
      <c r="BY122" s="172">
        <v>3.4437736000000001</v>
      </c>
      <c r="BZ122" s="172"/>
      <c r="CA122" s="172"/>
      <c r="CB122" s="172">
        <v>10</v>
      </c>
      <c r="CC122" s="172">
        <v>21.499766907000001</v>
      </c>
      <c r="CD122" s="172">
        <f t="shared" si="26"/>
        <v>1.649008</v>
      </c>
      <c r="CE122" s="173">
        <f t="shared" si="27"/>
        <v>11.255791753</v>
      </c>
      <c r="CF122" s="174">
        <f t="shared" si="28"/>
        <v>24.943540507000002</v>
      </c>
      <c r="CG122" s="155">
        <f t="shared" si="29"/>
        <v>37.848340260000001</v>
      </c>
    </row>
    <row r="123" spans="1:85" ht="19.5" customHeight="1" x14ac:dyDescent="0.25">
      <c r="A123" s="156">
        <f t="shared" si="30"/>
        <v>114</v>
      </c>
      <c r="B123" s="175" t="s">
        <v>195</v>
      </c>
      <c r="C123" s="176">
        <v>1961</v>
      </c>
      <c r="D123" s="176">
        <v>2</v>
      </c>
      <c r="E123" s="176">
        <v>16</v>
      </c>
      <c r="F123" s="176">
        <v>636.1</v>
      </c>
      <c r="G123" s="176">
        <v>2</v>
      </c>
      <c r="H123" s="158">
        <v>5.84</v>
      </c>
      <c r="I123" s="158">
        <v>6.21</v>
      </c>
      <c r="J123" s="158">
        <f t="shared" si="18"/>
        <v>22288.944</v>
      </c>
      <c r="K123" s="158">
        <f t="shared" si="19"/>
        <v>23701.085999999999</v>
      </c>
      <c r="L123" s="177">
        <v>38.955240000000003</v>
      </c>
      <c r="M123" s="178">
        <f t="shared" si="33"/>
        <v>37.143821340000002</v>
      </c>
      <c r="N123" s="161">
        <f t="shared" si="17"/>
        <v>6.1240748310014155</v>
      </c>
      <c r="O123" s="162">
        <f t="shared" si="20"/>
        <v>45.990029999999997</v>
      </c>
      <c r="P123" s="162">
        <f t="shared" si="21"/>
        <v>43.851493604999995</v>
      </c>
      <c r="Q123" s="163">
        <v>6.21</v>
      </c>
      <c r="R123" s="164"/>
      <c r="S123" s="164">
        <f t="shared" si="22"/>
        <v>47.402172</v>
      </c>
      <c r="T123" s="164">
        <f t="shared" si="23"/>
        <v>45.197971002000003</v>
      </c>
      <c r="U123" s="164">
        <v>6.31</v>
      </c>
      <c r="V123" s="164"/>
      <c r="W123" s="164">
        <f t="shared" si="24"/>
        <v>48.165492</v>
      </c>
      <c r="X123" s="164">
        <f t="shared" si="25"/>
        <v>45.925796622</v>
      </c>
      <c r="Y123" s="173"/>
      <c r="Z123" s="179"/>
      <c r="AA123" s="179"/>
      <c r="AB123" s="173"/>
      <c r="AC123" s="180"/>
      <c r="AD123" s="173">
        <v>6.7640000000000006E-2</v>
      </c>
      <c r="AE123" s="180">
        <v>24.369450000000001</v>
      </c>
      <c r="AF123" s="173"/>
      <c r="AG123" s="181"/>
      <c r="AH123" s="180"/>
      <c r="AI123" s="173"/>
      <c r="AJ123" s="180"/>
      <c r="AK123" s="173"/>
      <c r="AL123" s="180"/>
      <c r="AM123" s="173"/>
      <c r="AN123" s="179"/>
      <c r="AO123" s="179"/>
      <c r="AP123" s="180"/>
      <c r="AQ123" s="173"/>
      <c r="AR123" s="180"/>
      <c r="AS123" s="173"/>
      <c r="AT123" s="180"/>
      <c r="AU123" s="173"/>
      <c r="AV123" s="180"/>
      <c r="AW123" s="182"/>
      <c r="AX123" s="183"/>
      <c r="AY123" s="173"/>
      <c r="AZ123" s="180"/>
      <c r="BA123" s="173"/>
      <c r="BB123" s="180"/>
      <c r="BC123" s="184"/>
      <c r="BD123" s="184"/>
      <c r="BE123" s="184"/>
      <c r="BF123" s="173"/>
      <c r="BG123" s="180"/>
      <c r="BH123" s="184"/>
      <c r="BI123" s="184"/>
      <c r="BJ123" s="184"/>
      <c r="BK123" s="181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>
        <v>11</v>
      </c>
      <c r="BW123" s="172">
        <v>8.9414590320000009</v>
      </c>
      <c r="BX123" s="172"/>
      <c r="BY123" s="172"/>
      <c r="BZ123" s="172">
        <v>1</v>
      </c>
      <c r="CA123" s="172">
        <v>1.0378626879999999</v>
      </c>
      <c r="CB123" s="172">
        <v>2</v>
      </c>
      <c r="CC123" s="172">
        <v>4.8181283819999994</v>
      </c>
      <c r="CD123" s="172">
        <f t="shared" si="26"/>
        <v>24.369450000000001</v>
      </c>
      <c r="CE123" s="173">
        <f t="shared" si="27"/>
        <v>8.9414590320000009</v>
      </c>
      <c r="CF123" s="174">
        <f t="shared" si="28"/>
        <v>5.8559910699999991</v>
      </c>
      <c r="CG123" s="155">
        <f t="shared" si="29"/>
        <v>39.166900102</v>
      </c>
    </row>
    <row r="124" spans="1:85" ht="18.75" customHeight="1" x14ac:dyDescent="0.25">
      <c r="A124" s="156">
        <f t="shared" si="30"/>
        <v>115</v>
      </c>
      <c r="B124" s="175" t="s">
        <v>196</v>
      </c>
      <c r="C124" s="176">
        <v>1978</v>
      </c>
      <c r="D124" s="176">
        <v>5</v>
      </c>
      <c r="E124" s="176">
        <v>75</v>
      </c>
      <c r="F124" s="176">
        <v>3430</v>
      </c>
      <c r="G124" s="176">
        <v>5</v>
      </c>
      <c r="H124" s="158">
        <v>5.84</v>
      </c>
      <c r="I124" s="158">
        <v>6.21</v>
      </c>
      <c r="J124" s="158">
        <f t="shared" si="18"/>
        <v>120187.20000000001</v>
      </c>
      <c r="K124" s="158">
        <f t="shared" si="19"/>
        <v>127801.79999999999</v>
      </c>
      <c r="L124" s="177">
        <v>209.42545999999999</v>
      </c>
      <c r="M124" s="178">
        <f t="shared" si="33"/>
        <v>199.68717611</v>
      </c>
      <c r="N124" s="161">
        <f t="shared" si="17"/>
        <v>6.1056985422740526</v>
      </c>
      <c r="O124" s="162">
        <f t="shared" si="20"/>
        <v>247.989</v>
      </c>
      <c r="P124" s="162">
        <f t="shared" si="21"/>
        <v>236.45751150000001</v>
      </c>
      <c r="Q124" s="163">
        <v>6.21</v>
      </c>
      <c r="R124" s="164"/>
      <c r="S124" s="164">
        <f t="shared" si="22"/>
        <v>255.60359999999997</v>
      </c>
      <c r="T124" s="164">
        <f t="shared" si="23"/>
        <v>243.71803259999999</v>
      </c>
      <c r="U124" s="164">
        <v>6.31</v>
      </c>
      <c r="V124" s="164"/>
      <c r="W124" s="164">
        <f t="shared" si="24"/>
        <v>259.71959999999996</v>
      </c>
      <c r="X124" s="164">
        <f t="shared" si="25"/>
        <v>247.64263859999997</v>
      </c>
      <c r="Y124" s="173"/>
      <c r="Z124" s="179"/>
      <c r="AA124" s="179"/>
      <c r="AB124" s="173">
        <v>0.53449999999999998</v>
      </c>
      <c r="AC124" s="180">
        <v>334.70494466770094</v>
      </c>
      <c r="AD124" s="173"/>
      <c r="AE124" s="180"/>
      <c r="AF124" s="173"/>
      <c r="AG124" s="181"/>
      <c r="AH124" s="180"/>
      <c r="AI124" s="173">
        <v>1.15E-2</v>
      </c>
      <c r="AJ124" s="180">
        <v>14.357858</v>
      </c>
      <c r="AK124" s="173"/>
      <c r="AL124" s="180"/>
      <c r="AM124" s="173"/>
      <c r="AN124" s="179"/>
      <c r="AO124" s="179"/>
      <c r="AP124" s="180"/>
      <c r="AQ124" s="173">
        <v>8.7599999999999997E-2</v>
      </c>
      <c r="AR124" s="180">
        <v>10.4690448114</v>
      </c>
      <c r="AS124" s="173">
        <v>1</v>
      </c>
      <c r="AT124" s="180">
        <v>0.80659666666666663</v>
      </c>
      <c r="AU124" s="173"/>
      <c r="AV124" s="180"/>
      <c r="AW124" s="182">
        <v>48</v>
      </c>
      <c r="AX124" s="183">
        <v>18.035912841400002</v>
      </c>
      <c r="AY124" s="173">
        <v>3.0000000000000001E-3</v>
      </c>
      <c r="AZ124" s="180">
        <v>2.8131134100000001</v>
      </c>
      <c r="BA124" s="173"/>
      <c r="BB124" s="180"/>
      <c r="BC124" s="184"/>
      <c r="BD124" s="184"/>
      <c r="BE124" s="184"/>
      <c r="BF124" s="173"/>
      <c r="BG124" s="180"/>
      <c r="BH124" s="184"/>
      <c r="BI124" s="184"/>
      <c r="BJ124" s="184"/>
      <c r="BK124" s="181">
        <v>3.8886639999999995</v>
      </c>
      <c r="BL124" s="172">
        <v>2E-3</v>
      </c>
      <c r="BM124" s="172">
        <v>2.9812940000000001</v>
      </c>
      <c r="BN124" s="172"/>
      <c r="BO124" s="172"/>
      <c r="BP124" s="172">
        <v>1.8E-3</v>
      </c>
      <c r="BQ124" s="172">
        <v>2.4739149200000004</v>
      </c>
      <c r="BR124" s="172">
        <v>0.04</v>
      </c>
      <c r="BS124" s="172">
        <v>53.038065500000002</v>
      </c>
      <c r="BT124" s="172"/>
      <c r="BU124" s="172"/>
      <c r="BV124" s="172">
        <v>19</v>
      </c>
      <c r="BW124" s="172">
        <v>26.084214661999997</v>
      </c>
      <c r="BX124" s="172">
        <v>2E-3</v>
      </c>
      <c r="BY124" s="172">
        <v>0.84671400000000008</v>
      </c>
      <c r="BZ124" s="172">
        <v>3</v>
      </c>
      <c r="CA124" s="172">
        <v>3.7703715120000001</v>
      </c>
      <c r="CB124" s="172">
        <v>14</v>
      </c>
      <c r="CC124" s="172">
        <v>28.064495772000004</v>
      </c>
      <c r="CD124" s="172">
        <f t="shared" si="26"/>
        <v>385.07613439716766</v>
      </c>
      <c r="CE124" s="173">
        <f t="shared" si="27"/>
        <v>84.577489082</v>
      </c>
      <c r="CF124" s="174">
        <f t="shared" si="28"/>
        <v>32.681581284000004</v>
      </c>
      <c r="CG124" s="155">
        <f t="shared" si="29"/>
        <v>502.33520476316767</v>
      </c>
    </row>
    <row r="125" spans="1:85" ht="18.75" customHeight="1" x14ac:dyDescent="0.25">
      <c r="A125" s="156">
        <f t="shared" si="30"/>
        <v>116</v>
      </c>
      <c r="B125" s="175" t="s">
        <v>197</v>
      </c>
      <c r="C125" s="176">
        <v>1981</v>
      </c>
      <c r="D125" s="176">
        <v>5</v>
      </c>
      <c r="E125" s="176">
        <v>75</v>
      </c>
      <c r="F125" s="176">
        <v>3452.8</v>
      </c>
      <c r="G125" s="176">
        <v>5</v>
      </c>
      <c r="H125" s="158">
        <v>5.84</v>
      </c>
      <c r="I125" s="158">
        <v>6.21</v>
      </c>
      <c r="J125" s="158">
        <f t="shared" si="18"/>
        <v>120986.11199999999</v>
      </c>
      <c r="K125" s="158">
        <f t="shared" si="19"/>
        <v>128651.32800000001</v>
      </c>
      <c r="L125" s="177">
        <v>210.46599000000001</v>
      </c>
      <c r="M125" s="178">
        <f t="shared" si="33"/>
        <v>200.67932146500002</v>
      </c>
      <c r="N125" s="161">
        <f t="shared" si="17"/>
        <v>6.0955163924930487</v>
      </c>
      <c r="O125" s="162">
        <f t="shared" si="20"/>
        <v>249.63744</v>
      </c>
      <c r="P125" s="162">
        <f t="shared" si="21"/>
        <v>238.02929904000001</v>
      </c>
      <c r="Q125" s="163">
        <v>6.21</v>
      </c>
      <c r="R125" s="164"/>
      <c r="S125" s="164">
        <f t="shared" si="22"/>
        <v>257.30265600000001</v>
      </c>
      <c r="T125" s="164">
        <f t="shared" si="23"/>
        <v>245.33808249600003</v>
      </c>
      <c r="U125" s="164">
        <v>6.31</v>
      </c>
      <c r="V125" s="164"/>
      <c r="W125" s="164">
        <f t="shared" si="24"/>
        <v>261.44601599999999</v>
      </c>
      <c r="X125" s="164">
        <f t="shared" si="25"/>
        <v>249.28877625599998</v>
      </c>
      <c r="Y125" s="173"/>
      <c r="Z125" s="179"/>
      <c r="AA125" s="179"/>
      <c r="AB125" s="173">
        <v>2.8000000000000001E-2</v>
      </c>
      <c r="AC125" s="180">
        <v>80.387299999999996</v>
      </c>
      <c r="AD125" s="173"/>
      <c r="AE125" s="180"/>
      <c r="AF125" s="173"/>
      <c r="AG125" s="181"/>
      <c r="AH125" s="180"/>
      <c r="AI125" s="173"/>
      <c r="AJ125" s="180"/>
      <c r="AK125" s="173"/>
      <c r="AL125" s="180"/>
      <c r="AM125" s="173"/>
      <c r="AN125" s="179"/>
      <c r="AO125" s="179"/>
      <c r="AP125" s="180"/>
      <c r="AQ125" s="173"/>
      <c r="AR125" s="180"/>
      <c r="AS125" s="173">
        <v>1</v>
      </c>
      <c r="AT125" s="180">
        <v>0.88245368400000002</v>
      </c>
      <c r="AU125" s="173"/>
      <c r="AV125" s="180"/>
      <c r="AW125" s="182">
        <v>17</v>
      </c>
      <c r="AX125" s="183">
        <v>15.093100668</v>
      </c>
      <c r="AY125" s="173"/>
      <c r="AZ125" s="180"/>
      <c r="BA125" s="173"/>
      <c r="BB125" s="180"/>
      <c r="BC125" s="184"/>
      <c r="BD125" s="184"/>
      <c r="BE125" s="184"/>
      <c r="BF125" s="173"/>
      <c r="BG125" s="180"/>
      <c r="BH125" s="184"/>
      <c r="BI125" s="184"/>
      <c r="BJ125" s="184"/>
      <c r="BK125" s="181">
        <v>0.49696752209999995</v>
      </c>
      <c r="BL125" s="172"/>
      <c r="BM125" s="172"/>
      <c r="BN125" s="172">
        <v>1.04E-2</v>
      </c>
      <c r="BO125" s="172">
        <v>11.40576218</v>
      </c>
      <c r="BP125" s="172">
        <v>7.4999999999999997E-3</v>
      </c>
      <c r="BQ125" s="172">
        <v>10.498886818500001</v>
      </c>
      <c r="BR125" s="172"/>
      <c r="BS125" s="172"/>
      <c r="BT125" s="172"/>
      <c r="BU125" s="172"/>
      <c r="BV125" s="172">
        <v>12</v>
      </c>
      <c r="BW125" s="172">
        <v>14.386875405999998</v>
      </c>
      <c r="BX125" s="172"/>
      <c r="BY125" s="172"/>
      <c r="BZ125" s="172">
        <v>2</v>
      </c>
      <c r="CA125" s="172">
        <v>2.7677720000000003</v>
      </c>
      <c r="CB125" s="172">
        <v>2</v>
      </c>
      <c r="CC125" s="172">
        <v>3.4704069180000001</v>
      </c>
      <c r="CD125" s="172">
        <f t="shared" si="26"/>
        <v>96.859821874099993</v>
      </c>
      <c r="CE125" s="173">
        <f t="shared" si="27"/>
        <v>36.291524404499995</v>
      </c>
      <c r="CF125" s="174">
        <f t="shared" si="28"/>
        <v>6.2381789180000009</v>
      </c>
      <c r="CG125" s="155">
        <f t="shared" si="29"/>
        <v>139.38952519659998</v>
      </c>
    </row>
    <row r="126" spans="1:85" ht="18.75" customHeight="1" x14ac:dyDescent="0.25">
      <c r="A126" s="156">
        <f t="shared" si="30"/>
        <v>117</v>
      </c>
      <c r="B126" s="175" t="s">
        <v>198</v>
      </c>
      <c r="C126" s="176">
        <v>1978</v>
      </c>
      <c r="D126" s="176">
        <v>9</v>
      </c>
      <c r="E126" s="176">
        <v>179</v>
      </c>
      <c r="F126" s="176">
        <v>9832</v>
      </c>
      <c r="G126" s="176">
        <v>5</v>
      </c>
      <c r="H126" s="158">
        <v>5.84</v>
      </c>
      <c r="I126" s="158">
        <v>6.21</v>
      </c>
      <c r="J126" s="158">
        <f t="shared" si="18"/>
        <v>344513.27999999997</v>
      </c>
      <c r="K126" s="158">
        <f t="shared" si="19"/>
        <v>366340.32</v>
      </c>
      <c r="L126" s="177">
        <v>591.38455999999996</v>
      </c>
      <c r="M126" s="178">
        <f t="shared" si="33"/>
        <v>563.88517795999996</v>
      </c>
      <c r="N126" s="161">
        <f t="shared" si="17"/>
        <v>6.014895850284784</v>
      </c>
      <c r="O126" s="162">
        <f t="shared" si="20"/>
        <v>710.85360000000003</v>
      </c>
      <c r="P126" s="162">
        <f t="shared" si="21"/>
        <v>677.79890760000001</v>
      </c>
      <c r="Q126" s="163">
        <v>6.21</v>
      </c>
      <c r="R126" s="164"/>
      <c r="S126" s="164">
        <f t="shared" si="22"/>
        <v>732.68064000000004</v>
      </c>
      <c r="T126" s="164">
        <f t="shared" si="23"/>
        <v>698.61099024000009</v>
      </c>
      <c r="U126" s="164">
        <v>6.31</v>
      </c>
      <c r="V126" s="164"/>
      <c r="W126" s="164">
        <f t="shared" si="24"/>
        <v>744.47904000000005</v>
      </c>
      <c r="X126" s="164">
        <f t="shared" si="25"/>
        <v>709.86076464000007</v>
      </c>
      <c r="Y126" s="173"/>
      <c r="Z126" s="179"/>
      <c r="AA126" s="179"/>
      <c r="AB126" s="173">
        <v>0.32500000000000001</v>
      </c>
      <c r="AC126" s="180">
        <v>67.309248895158873</v>
      </c>
      <c r="AD126" s="173">
        <v>4.5999999999999999E-2</v>
      </c>
      <c r="AE126" s="180">
        <v>6.8337392579999996</v>
      </c>
      <c r="AF126" s="173"/>
      <c r="AG126" s="181"/>
      <c r="AH126" s="180"/>
      <c r="AI126" s="173"/>
      <c r="AJ126" s="180"/>
      <c r="AK126" s="173"/>
      <c r="AL126" s="180"/>
      <c r="AM126" s="173"/>
      <c r="AN126" s="179"/>
      <c r="AO126" s="179"/>
      <c r="AP126" s="180"/>
      <c r="AQ126" s="173"/>
      <c r="AR126" s="180"/>
      <c r="AS126" s="173"/>
      <c r="AT126" s="180"/>
      <c r="AU126" s="173"/>
      <c r="AV126" s="180"/>
      <c r="AW126" s="182">
        <v>14</v>
      </c>
      <c r="AX126" s="183">
        <v>5.1318289198000002</v>
      </c>
      <c r="AY126" s="173"/>
      <c r="AZ126" s="180"/>
      <c r="BA126" s="173"/>
      <c r="BB126" s="180"/>
      <c r="BC126" s="184"/>
      <c r="BD126" s="184"/>
      <c r="BE126" s="184"/>
      <c r="BF126" s="173"/>
      <c r="BG126" s="180"/>
      <c r="BH126" s="184"/>
      <c r="BI126" s="184">
        <v>0.15129999999999999</v>
      </c>
      <c r="BJ126" s="184">
        <v>225.06846999999999</v>
      </c>
      <c r="BK126" s="181">
        <v>12.57054182662</v>
      </c>
      <c r="BL126" s="172">
        <v>2E-3</v>
      </c>
      <c r="BM126" s="172">
        <v>1.9812660000000002</v>
      </c>
      <c r="BN126" s="172">
        <v>6.5000000000000006E-3</v>
      </c>
      <c r="BO126" s="172">
        <v>8.0328669999999995</v>
      </c>
      <c r="BP126" s="172">
        <v>1.7899999999999999E-2</v>
      </c>
      <c r="BQ126" s="172">
        <v>14.117924801099997</v>
      </c>
      <c r="BR126" s="172">
        <v>1.1499999999999998E-2</v>
      </c>
      <c r="BS126" s="172">
        <v>16.718426000000001</v>
      </c>
      <c r="BT126" s="172">
        <v>17</v>
      </c>
      <c r="BU126" s="172">
        <v>28.764507999999996</v>
      </c>
      <c r="BV126" s="172">
        <v>53</v>
      </c>
      <c r="BW126" s="172">
        <v>51.773383240000001</v>
      </c>
      <c r="BX126" s="172"/>
      <c r="BY126" s="172"/>
      <c r="BZ126" s="172">
        <v>6</v>
      </c>
      <c r="CA126" s="172">
        <v>7.9788634519999997</v>
      </c>
      <c r="CB126" s="172">
        <v>24</v>
      </c>
      <c r="CC126" s="172">
        <v>60.162974294000001</v>
      </c>
      <c r="CD126" s="172">
        <f t="shared" si="26"/>
        <v>316.91382889957885</v>
      </c>
      <c r="CE126" s="173">
        <f t="shared" si="27"/>
        <v>121.38837504109999</v>
      </c>
      <c r="CF126" s="174">
        <f t="shared" si="28"/>
        <v>68.141837746000007</v>
      </c>
      <c r="CG126" s="155">
        <f t="shared" si="29"/>
        <v>506.44404168667887</v>
      </c>
    </row>
    <row r="127" spans="1:85" ht="18.75" customHeight="1" x14ac:dyDescent="0.25">
      <c r="A127" s="156">
        <f t="shared" si="30"/>
        <v>118</v>
      </c>
      <c r="B127" s="175" t="s">
        <v>199</v>
      </c>
      <c r="C127" s="176">
        <v>1980</v>
      </c>
      <c r="D127" s="176">
        <v>9</v>
      </c>
      <c r="E127" s="176">
        <v>54</v>
      </c>
      <c r="F127" s="176">
        <v>2962.3</v>
      </c>
      <c r="G127" s="176">
        <v>1</v>
      </c>
      <c r="H127" s="158">
        <v>5.84</v>
      </c>
      <c r="I127" s="158">
        <v>6.21</v>
      </c>
      <c r="J127" s="158">
        <f t="shared" si="18"/>
        <v>103798.99200000001</v>
      </c>
      <c r="K127" s="158">
        <f t="shared" si="19"/>
        <v>110375.29800000001</v>
      </c>
      <c r="L127" s="177">
        <v>160.97417999999999</v>
      </c>
      <c r="M127" s="178">
        <f t="shared" si="33"/>
        <v>153.48888062999998</v>
      </c>
      <c r="N127" s="161">
        <f t="shared" si="17"/>
        <v>5.4340944536340006</v>
      </c>
      <c r="O127" s="162">
        <f t="shared" si="20"/>
        <v>214.17429000000004</v>
      </c>
      <c r="P127" s="162">
        <f t="shared" si="21"/>
        <v>204.21518551500003</v>
      </c>
      <c r="Q127" s="163">
        <v>6.21</v>
      </c>
      <c r="R127" s="164"/>
      <c r="S127" s="164">
        <f t="shared" si="22"/>
        <v>220.75059600000003</v>
      </c>
      <c r="T127" s="164">
        <f t="shared" si="23"/>
        <v>210.48569328600004</v>
      </c>
      <c r="U127" s="164">
        <v>6.31</v>
      </c>
      <c r="V127" s="164"/>
      <c r="W127" s="164">
        <f t="shared" si="24"/>
        <v>224.30535600000002</v>
      </c>
      <c r="X127" s="164">
        <f t="shared" si="25"/>
        <v>213.87515694600003</v>
      </c>
      <c r="Y127" s="173"/>
      <c r="Z127" s="179"/>
      <c r="AA127" s="179"/>
      <c r="AB127" s="173"/>
      <c r="AC127" s="180"/>
      <c r="AD127" s="173">
        <v>1.3600000000000001E-2</v>
      </c>
      <c r="AE127" s="180">
        <v>16.609290099999999</v>
      </c>
      <c r="AF127" s="173"/>
      <c r="AG127" s="181"/>
      <c r="AH127" s="180"/>
      <c r="AI127" s="173"/>
      <c r="AJ127" s="180"/>
      <c r="AK127" s="173"/>
      <c r="AL127" s="180"/>
      <c r="AM127" s="173"/>
      <c r="AN127" s="179"/>
      <c r="AO127" s="179"/>
      <c r="AP127" s="180"/>
      <c r="AQ127" s="173"/>
      <c r="AR127" s="180"/>
      <c r="AS127" s="173"/>
      <c r="AT127" s="180"/>
      <c r="AU127" s="173"/>
      <c r="AV127" s="180"/>
      <c r="AW127" s="182">
        <v>2</v>
      </c>
      <c r="AX127" s="183">
        <v>1.4885999999999999</v>
      </c>
      <c r="AY127" s="173"/>
      <c r="AZ127" s="180"/>
      <c r="BA127" s="173"/>
      <c r="BB127" s="180"/>
      <c r="BC127" s="184"/>
      <c r="BD127" s="184"/>
      <c r="BE127" s="184"/>
      <c r="BF127" s="173"/>
      <c r="BG127" s="180"/>
      <c r="BH127" s="184">
        <v>43.86177</v>
      </c>
      <c r="BI127" s="184"/>
      <c r="BJ127" s="184"/>
      <c r="BK127" s="181">
        <v>1.7303920000000002</v>
      </c>
      <c r="BL127" s="172">
        <v>7.4999999999999997E-3</v>
      </c>
      <c r="BM127" s="172">
        <v>16.401457295</v>
      </c>
      <c r="BN127" s="172"/>
      <c r="BO127" s="172"/>
      <c r="BP127" s="172">
        <v>2E-3</v>
      </c>
      <c r="BQ127" s="172">
        <v>3.04215334</v>
      </c>
      <c r="BR127" s="172"/>
      <c r="BS127" s="172"/>
      <c r="BT127" s="172"/>
      <c r="BU127" s="172"/>
      <c r="BV127" s="172">
        <v>36</v>
      </c>
      <c r="BW127" s="172">
        <v>33.731056852999998</v>
      </c>
      <c r="BX127" s="172">
        <v>7.3000000000000009E-2</v>
      </c>
      <c r="BY127" s="172">
        <v>17.428917187</v>
      </c>
      <c r="BZ127" s="172">
        <v>8</v>
      </c>
      <c r="CA127" s="172">
        <v>9.7028704000000001</v>
      </c>
      <c r="CB127" s="172">
        <v>2</v>
      </c>
      <c r="CC127" s="172">
        <v>4.094760913</v>
      </c>
      <c r="CD127" s="172">
        <f t="shared" si="26"/>
        <v>63.690052100000003</v>
      </c>
      <c r="CE127" s="173">
        <f t="shared" si="27"/>
        <v>53.174667487999997</v>
      </c>
      <c r="CF127" s="174">
        <f t="shared" si="28"/>
        <v>31.2265485</v>
      </c>
      <c r="CG127" s="155">
        <f t="shared" si="29"/>
        <v>148.09126808799999</v>
      </c>
    </row>
    <row r="128" spans="1:85" ht="18.75" customHeight="1" x14ac:dyDescent="0.25">
      <c r="A128" s="156">
        <f t="shared" si="30"/>
        <v>119</v>
      </c>
      <c r="B128" s="175" t="s">
        <v>200</v>
      </c>
      <c r="C128" s="176">
        <v>1978</v>
      </c>
      <c r="D128" s="176">
        <v>5</v>
      </c>
      <c r="E128" s="176">
        <v>60</v>
      </c>
      <c r="F128" s="176">
        <v>3226.8</v>
      </c>
      <c r="G128" s="176">
        <v>4</v>
      </c>
      <c r="H128" s="158">
        <v>5.84</v>
      </c>
      <c r="I128" s="158">
        <v>6.21</v>
      </c>
      <c r="J128" s="158">
        <f t="shared" si="18"/>
        <v>113067.07199999999</v>
      </c>
      <c r="K128" s="158">
        <f t="shared" si="19"/>
        <v>120230.568</v>
      </c>
      <c r="L128" s="177">
        <v>196.83341999999999</v>
      </c>
      <c r="M128" s="178">
        <f t="shared" si="33"/>
        <v>187.68066597000001</v>
      </c>
      <c r="N128" s="161">
        <f t="shared" si="17"/>
        <v>6.0999572331721827</v>
      </c>
      <c r="O128" s="162">
        <f t="shared" si="20"/>
        <v>233.29763999999997</v>
      </c>
      <c r="P128" s="162">
        <f t="shared" si="21"/>
        <v>222.44929973999999</v>
      </c>
      <c r="Q128" s="163">
        <v>6.21</v>
      </c>
      <c r="R128" s="164"/>
      <c r="S128" s="164">
        <f t="shared" si="22"/>
        <v>240.46113600000001</v>
      </c>
      <c r="T128" s="164">
        <f t="shared" si="23"/>
        <v>229.27969317600002</v>
      </c>
      <c r="U128" s="164">
        <v>6.31</v>
      </c>
      <c r="V128" s="164"/>
      <c r="W128" s="164">
        <f t="shared" si="24"/>
        <v>244.33329599999999</v>
      </c>
      <c r="X128" s="164">
        <f t="shared" si="25"/>
        <v>232.97179773599998</v>
      </c>
      <c r="Y128" s="173"/>
      <c r="Z128" s="179"/>
      <c r="AA128" s="179"/>
      <c r="AB128" s="173">
        <v>7.400000000000001E-2</v>
      </c>
      <c r="AC128" s="180">
        <v>33.016876000000003</v>
      </c>
      <c r="AD128" s="173">
        <v>0.12299999999999998</v>
      </c>
      <c r="AE128" s="180">
        <v>61.901960000000003</v>
      </c>
      <c r="AF128" s="173"/>
      <c r="AG128" s="181"/>
      <c r="AH128" s="180"/>
      <c r="AI128" s="173">
        <v>1E-3</v>
      </c>
      <c r="AJ128" s="180">
        <v>4.6934300000000002</v>
      </c>
      <c r="AK128" s="173"/>
      <c r="AL128" s="180"/>
      <c r="AM128" s="173"/>
      <c r="AN128" s="179"/>
      <c r="AO128" s="179"/>
      <c r="AP128" s="180"/>
      <c r="AQ128" s="173"/>
      <c r="AR128" s="180"/>
      <c r="AS128" s="173">
        <v>3</v>
      </c>
      <c r="AT128" s="180">
        <v>24.338760052000001</v>
      </c>
      <c r="AU128" s="173"/>
      <c r="AV128" s="180"/>
      <c r="AW128" s="182">
        <v>6</v>
      </c>
      <c r="AX128" s="183">
        <v>7.7083100091399999</v>
      </c>
      <c r="AY128" s="173">
        <v>1.6E-2</v>
      </c>
      <c r="AZ128" s="180">
        <v>5.031563856</v>
      </c>
      <c r="BA128" s="173"/>
      <c r="BB128" s="180"/>
      <c r="BC128" s="184"/>
      <c r="BD128" s="184">
        <v>2</v>
      </c>
      <c r="BE128" s="184">
        <v>22.368805968</v>
      </c>
      <c r="BF128" s="173"/>
      <c r="BG128" s="180"/>
      <c r="BH128" s="184"/>
      <c r="BI128" s="184">
        <v>5.6000000000000001E-2</v>
      </c>
      <c r="BJ128" s="184">
        <v>159.18554</v>
      </c>
      <c r="BK128" s="181">
        <v>49.504141122000007</v>
      </c>
      <c r="BL128" s="172">
        <v>5.2000000000000005E-2</v>
      </c>
      <c r="BM128" s="172">
        <v>76.674393583851199</v>
      </c>
      <c r="BN128" s="172">
        <v>1.4999999999999999E-2</v>
      </c>
      <c r="BO128" s="172">
        <v>15.292045119999999</v>
      </c>
      <c r="BP128" s="172">
        <v>4.0000000000000001E-3</v>
      </c>
      <c r="BQ128" s="172">
        <v>5.0814715170000007</v>
      </c>
      <c r="BR128" s="172">
        <v>1E-3</v>
      </c>
      <c r="BS128" s="172">
        <v>1.502718</v>
      </c>
      <c r="BT128" s="172"/>
      <c r="BU128" s="172"/>
      <c r="BV128" s="172">
        <v>38</v>
      </c>
      <c r="BW128" s="172">
        <v>35.317266279999998</v>
      </c>
      <c r="BX128" s="172"/>
      <c r="BY128" s="172"/>
      <c r="BZ128" s="172">
        <v>4</v>
      </c>
      <c r="CA128" s="172">
        <v>4.7955500190000002</v>
      </c>
      <c r="CB128" s="172">
        <v>10</v>
      </c>
      <c r="CC128" s="172">
        <v>25.206629097</v>
      </c>
      <c r="CD128" s="172">
        <f t="shared" si="26"/>
        <v>367.74938700714</v>
      </c>
      <c r="CE128" s="173">
        <f t="shared" si="27"/>
        <v>133.86789450085121</v>
      </c>
      <c r="CF128" s="174">
        <f t="shared" si="28"/>
        <v>30.002179116000001</v>
      </c>
      <c r="CG128" s="155">
        <f t="shared" si="29"/>
        <v>531.61946062399124</v>
      </c>
    </row>
    <row r="129" spans="1:85" ht="18.75" customHeight="1" x14ac:dyDescent="0.25">
      <c r="A129" s="156">
        <f t="shared" si="30"/>
        <v>120</v>
      </c>
      <c r="B129" s="175" t="s">
        <v>201</v>
      </c>
      <c r="C129" s="176">
        <v>1981</v>
      </c>
      <c r="D129" s="176">
        <v>5</v>
      </c>
      <c r="E129" s="176">
        <v>60</v>
      </c>
      <c r="F129" s="176">
        <v>3243.9</v>
      </c>
      <c r="G129" s="176">
        <v>4</v>
      </c>
      <c r="H129" s="158">
        <v>5.84</v>
      </c>
      <c r="I129" s="158">
        <v>6.21</v>
      </c>
      <c r="J129" s="158">
        <f t="shared" si="18"/>
        <v>113666.25599999999</v>
      </c>
      <c r="K129" s="158">
        <f t="shared" si="19"/>
        <v>120867.71399999999</v>
      </c>
      <c r="L129" s="177">
        <v>197.7201</v>
      </c>
      <c r="M129" s="178">
        <f t="shared" si="33"/>
        <v>188.52611535</v>
      </c>
      <c r="N129" s="161">
        <f t="shared" si="17"/>
        <v>6.0951354850642741</v>
      </c>
      <c r="O129" s="162">
        <f t="shared" si="20"/>
        <v>234.53396999999998</v>
      </c>
      <c r="P129" s="162">
        <f t="shared" si="21"/>
        <v>223.62814039499997</v>
      </c>
      <c r="Q129" s="163">
        <v>6.21</v>
      </c>
      <c r="R129" s="164"/>
      <c r="S129" s="164">
        <f t="shared" si="22"/>
        <v>241.73542799999998</v>
      </c>
      <c r="T129" s="164">
        <f t="shared" si="23"/>
        <v>230.49473059799999</v>
      </c>
      <c r="U129" s="164">
        <v>6.31</v>
      </c>
      <c r="V129" s="164"/>
      <c r="W129" s="164">
        <f t="shared" si="24"/>
        <v>245.62810799999997</v>
      </c>
      <c r="X129" s="164">
        <f t="shared" si="25"/>
        <v>234.20640097799998</v>
      </c>
      <c r="Y129" s="173"/>
      <c r="Z129" s="179"/>
      <c r="AA129" s="179"/>
      <c r="AB129" s="173">
        <v>0.21099999999999999</v>
      </c>
      <c r="AC129" s="180">
        <v>49.153475773500006</v>
      </c>
      <c r="AD129" s="173">
        <v>0.10321999999999999</v>
      </c>
      <c r="AE129" s="180">
        <v>45.8307644</v>
      </c>
      <c r="AF129" s="173"/>
      <c r="AG129" s="181"/>
      <c r="AH129" s="180"/>
      <c r="AI129" s="173"/>
      <c r="AJ129" s="180"/>
      <c r="AK129" s="173">
        <v>5.0000000000000001E-4</v>
      </c>
      <c r="AL129" s="180">
        <v>5.3255200000000003E-2</v>
      </c>
      <c r="AM129" s="173"/>
      <c r="AN129" s="179"/>
      <c r="AO129" s="179"/>
      <c r="AP129" s="180"/>
      <c r="AQ129" s="173"/>
      <c r="AR129" s="180"/>
      <c r="AS129" s="173"/>
      <c r="AT129" s="180"/>
      <c r="AU129" s="173"/>
      <c r="AV129" s="180"/>
      <c r="AW129" s="182"/>
      <c r="AX129" s="183"/>
      <c r="AY129" s="173">
        <v>5.8799999999999998E-3</v>
      </c>
      <c r="AZ129" s="180">
        <v>12.215178125000001</v>
      </c>
      <c r="BA129" s="173"/>
      <c r="BB129" s="180"/>
      <c r="BC129" s="184"/>
      <c r="BD129" s="184"/>
      <c r="BE129" s="184"/>
      <c r="BF129" s="173"/>
      <c r="BG129" s="180"/>
      <c r="BH129" s="184"/>
      <c r="BI129" s="184"/>
      <c r="BJ129" s="184"/>
      <c r="BK129" s="181">
        <v>1.8200260098000001</v>
      </c>
      <c r="BL129" s="172">
        <v>3.0000000000000001E-3</v>
      </c>
      <c r="BM129" s="172">
        <v>3.886489305</v>
      </c>
      <c r="BN129" s="172">
        <v>3.0000000000000001E-3</v>
      </c>
      <c r="BO129" s="172">
        <v>4.51884291</v>
      </c>
      <c r="BP129" s="172"/>
      <c r="BQ129" s="172"/>
      <c r="BR129" s="172"/>
      <c r="BS129" s="172"/>
      <c r="BT129" s="172"/>
      <c r="BU129" s="172"/>
      <c r="BV129" s="172">
        <v>13</v>
      </c>
      <c r="BW129" s="172">
        <v>14.216774222</v>
      </c>
      <c r="BX129" s="172"/>
      <c r="BY129" s="172"/>
      <c r="BZ129" s="172"/>
      <c r="CA129" s="172"/>
      <c r="CB129" s="172">
        <v>4</v>
      </c>
      <c r="CC129" s="172">
        <v>7.723331258</v>
      </c>
      <c r="CD129" s="172">
        <f t="shared" si="26"/>
        <v>109.0726995083</v>
      </c>
      <c r="CE129" s="173">
        <f t="shared" si="27"/>
        <v>22.622106436999999</v>
      </c>
      <c r="CF129" s="174">
        <f t="shared" si="28"/>
        <v>7.723331258</v>
      </c>
      <c r="CG129" s="155">
        <f t="shared" si="29"/>
        <v>139.41813720330001</v>
      </c>
    </row>
    <row r="130" spans="1:85" ht="18.75" customHeight="1" x14ac:dyDescent="0.25">
      <c r="A130" s="156">
        <f t="shared" si="30"/>
        <v>121</v>
      </c>
      <c r="B130" s="175" t="s">
        <v>202</v>
      </c>
      <c r="C130" s="176">
        <v>1978</v>
      </c>
      <c r="D130" s="176">
        <v>5</v>
      </c>
      <c r="E130" s="176">
        <v>60</v>
      </c>
      <c r="F130" s="176">
        <v>3253.4</v>
      </c>
      <c r="G130" s="176">
        <v>4</v>
      </c>
      <c r="H130" s="158">
        <v>5.84</v>
      </c>
      <c r="I130" s="158">
        <v>6.21</v>
      </c>
      <c r="J130" s="158">
        <f t="shared" si="18"/>
        <v>113999.136</v>
      </c>
      <c r="K130" s="158">
        <f t="shared" si="19"/>
        <v>121221.68400000001</v>
      </c>
      <c r="L130" s="177">
        <v>198.28139999999999</v>
      </c>
      <c r="M130" s="178">
        <f t="shared" si="33"/>
        <v>189.06131489999999</v>
      </c>
      <c r="N130" s="161">
        <f t="shared" si="17"/>
        <v>6.0945902747894509</v>
      </c>
      <c r="O130" s="162">
        <f t="shared" si="20"/>
        <v>235.22082</v>
      </c>
      <c r="P130" s="162">
        <f t="shared" si="21"/>
        <v>224.28305187000001</v>
      </c>
      <c r="Q130" s="163">
        <v>6.21</v>
      </c>
      <c r="R130" s="164"/>
      <c r="S130" s="164">
        <f t="shared" si="22"/>
        <v>242.44336800000002</v>
      </c>
      <c r="T130" s="164">
        <f t="shared" si="23"/>
        <v>231.16975138800004</v>
      </c>
      <c r="U130" s="164">
        <v>6.31</v>
      </c>
      <c r="V130" s="164"/>
      <c r="W130" s="164">
        <f t="shared" si="24"/>
        <v>246.34744799999999</v>
      </c>
      <c r="X130" s="164">
        <f t="shared" si="25"/>
        <v>234.89229166799998</v>
      </c>
      <c r="Y130" s="173"/>
      <c r="Z130" s="179"/>
      <c r="AA130" s="179"/>
      <c r="AB130" s="173">
        <v>3.7000000000000005E-2</v>
      </c>
      <c r="AC130" s="180">
        <v>16.508438000000002</v>
      </c>
      <c r="AD130" s="173">
        <v>0.14429999999999998</v>
      </c>
      <c r="AE130" s="180">
        <v>69.439628341849996</v>
      </c>
      <c r="AF130" s="173"/>
      <c r="AG130" s="181"/>
      <c r="AH130" s="180"/>
      <c r="AI130" s="173">
        <v>2.0999999999999999E-3</v>
      </c>
      <c r="AJ130" s="180">
        <v>2.9465477999999998</v>
      </c>
      <c r="AK130" s="173"/>
      <c r="AL130" s="180"/>
      <c r="AM130" s="173"/>
      <c r="AN130" s="179"/>
      <c r="AO130" s="179"/>
      <c r="AP130" s="180"/>
      <c r="AQ130" s="173"/>
      <c r="AR130" s="180"/>
      <c r="AS130" s="173">
        <v>1</v>
      </c>
      <c r="AT130" s="180">
        <v>0.88245368400000002</v>
      </c>
      <c r="AU130" s="173"/>
      <c r="AV130" s="180"/>
      <c r="AW130" s="182">
        <v>7</v>
      </c>
      <c r="AX130" s="183">
        <v>9.1491400501999998</v>
      </c>
      <c r="AY130" s="173">
        <v>1.8000000000000002E-2</v>
      </c>
      <c r="AZ130" s="180">
        <v>7.5495638559999998</v>
      </c>
      <c r="BA130" s="173"/>
      <c r="BB130" s="180"/>
      <c r="BC130" s="184"/>
      <c r="BD130" s="184">
        <v>2</v>
      </c>
      <c r="BE130" s="184">
        <v>22.368805968</v>
      </c>
      <c r="BF130" s="173"/>
      <c r="BG130" s="180"/>
      <c r="BH130" s="184"/>
      <c r="BI130" s="184"/>
      <c r="BJ130" s="184"/>
      <c r="BK130" s="181">
        <v>8.009841122000001</v>
      </c>
      <c r="BL130" s="172">
        <v>8.0000000000000002E-3</v>
      </c>
      <c r="BM130" s="172">
        <v>13.009489588619999</v>
      </c>
      <c r="BN130" s="172"/>
      <c r="BO130" s="172"/>
      <c r="BP130" s="172"/>
      <c r="BQ130" s="172"/>
      <c r="BR130" s="172">
        <v>1E-3</v>
      </c>
      <c r="BS130" s="172">
        <v>1.502718</v>
      </c>
      <c r="BT130" s="172"/>
      <c r="BU130" s="172"/>
      <c r="BV130" s="172">
        <v>24</v>
      </c>
      <c r="BW130" s="172">
        <v>24.390918126000003</v>
      </c>
      <c r="BX130" s="172">
        <v>7.0000000000000001E-3</v>
      </c>
      <c r="BY130" s="172">
        <v>1.4605779999999999</v>
      </c>
      <c r="BZ130" s="172">
        <v>2</v>
      </c>
      <c r="CA130" s="172">
        <v>1.8341500000000002</v>
      </c>
      <c r="CB130" s="172">
        <v>5</v>
      </c>
      <c r="CC130" s="172">
        <v>10.689036830999999</v>
      </c>
      <c r="CD130" s="172">
        <f t="shared" si="26"/>
        <v>136.85441882205001</v>
      </c>
      <c r="CE130" s="173">
        <f t="shared" si="27"/>
        <v>38.903125714620003</v>
      </c>
      <c r="CF130" s="174">
        <f t="shared" si="28"/>
        <v>13.983764830999998</v>
      </c>
      <c r="CG130" s="155">
        <f t="shared" si="29"/>
        <v>189.74130936767003</v>
      </c>
    </row>
    <row r="131" spans="1:85" ht="18.75" customHeight="1" x14ac:dyDescent="0.25">
      <c r="A131" s="156">
        <f t="shared" si="30"/>
        <v>122</v>
      </c>
      <c r="B131" s="175" t="s">
        <v>203</v>
      </c>
      <c r="C131" s="176" t="s">
        <v>204</v>
      </c>
      <c r="D131" s="176" t="s">
        <v>205</v>
      </c>
      <c r="E131" s="176">
        <v>275</v>
      </c>
      <c r="F131" s="176">
        <v>15643.7</v>
      </c>
      <c r="G131" s="176">
        <v>9</v>
      </c>
      <c r="H131" s="158">
        <v>5.84</v>
      </c>
      <c r="I131" s="158">
        <v>6.21</v>
      </c>
      <c r="J131" s="158">
        <f t="shared" si="18"/>
        <v>548155.24800000002</v>
      </c>
      <c r="K131" s="158">
        <f t="shared" si="19"/>
        <v>582884.2620000001</v>
      </c>
      <c r="L131" s="177">
        <v>951.38771999999994</v>
      </c>
      <c r="M131" s="178">
        <f t="shared" si="33"/>
        <v>907.14819102000001</v>
      </c>
      <c r="N131" s="161">
        <f t="shared" si="17"/>
        <v>6.0816029455947112</v>
      </c>
      <c r="O131" s="162">
        <f t="shared" si="20"/>
        <v>1131.0395100000003</v>
      </c>
      <c r="P131" s="162">
        <f t="shared" si="21"/>
        <v>1078.4461727850003</v>
      </c>
      <c r="Q131" s="163">
        <v>6.21</v>
      </c>
      <c r="R131" s="164"/>
      <c r="S131" s="164">
        <f t="shared" si="22"/>
        <v>1165.7685240000003</v>
      </c>
      <c r="T131" s="164">
        <f t="shared" si="23"/>
        <v>1111.5602876340004</v>
      </c>
      <c r="U131" s="164">
        <v>6.31</v>
      </c>
      <c r="V131" s="164"/>
      <c r="W131" s="164">
        <f t="shared" si="24"/>
        <v>1184.5409640000003</v>
      </c>
      <c r="X131" s="164">
        <f t="shared" si="25"/>
        <v>1129.4598091740002</v>
      </c>
      <c r="Y131" s="173"/>
      <c r="Z131" s="179"/>
      <c r="AA131" s="179"/>
      <c r="AB131" s="173">
        <v>0.21199999999999999</v>
      </c>
      <c r="AC131" s="180">
        <v>49.931746227999994</v>
      </c>
      <c r="AD131" s="173">
        <v>0.76100000000000001</v>
      </c>
      <c r="AE131" s="180">
        <v>369.29723409320002</v>
      </c>
      <c r="AF131" s="173"/>
      <c r="AG131" s="181"/>
      <c r="AH131" s="180"/>
      <c r="AI131" s="173"/>
      <c r="AJ131" s="180"/>
      <c r="AK131" s="173">
        <v>1E-3</v>
      </c>
      <c r="AL131" s="180">
        <v>0.10915999999999999</v>
      </c>
      <c r="AM131" s="173"/>
      <c r="AN131" s="179"/>
      <c r="AO131" s="179"/>
      <c r="AP131" s="180"/>
      <c r="AQ131" s="173"/>
      <c r="AR131" s="180"/>
      <c r="AS131" s="173">
        <v>4</v>
      </c>
      <c r="AT131" s="180">
        <v>7.1393165430402306</v>
      </c>
      <c r="AU131" s="173"/>
      <c r="AV131" s="180"/>
      <c r="AW131" s="182">
        <v>12</v>
      </c>
      <c r="AX131" s="183">
        <v>10.182642114</v>
      </c>
      <c r="AY131" s="173">
        <v>0.03</v>
      </c>
      <c r="AZ131" s="180">
        <v>9.4341822299999993</v>
      </c>
      <c r="BA131" s="173"/>
      <c r="BB131" s="180"/>
      <c r="BC131" s="184"/>
      <c r="BD131" s="184"/>
      <c r="BE131" s="184"/>
      <c r="BF131" s="173"/>
      <c r="BG131" s="180"/>
      <c r="BH131" s="184"/>
      <c r="BI131" s="184"/>
      <c r="BJ131" s="184"/>
      <c r="BK131" s="181">
        <v>15.415184494300002</v>
      </c>
      <c r="BL131" s="172">
        <v>4.4999999999999997E-3</v>
      </c>
      <c r="BM131" s="172">
        <v>6.7084791150000003</v>
      </c>
      <c r="BN131" s="172">
        <v>3.0000000000000001E-3</v>
      </c>
      <c r="BO131" s="172">
        <v>4.1588700000000003</v>
      </c>
      <c r="BP131" s="172">
        <v>2.5000000000000001E-3</v>
      </c>
      <c r="BQ131" s="172">
        <v>3.5090292905</v>
      </c>
      <c r="BR131" s="172"/>
      <c r="BS131" s="172"/>
      <c r="BT131" s="172">
        <v>4</v>
      </c>
      <c r="BU131" s="172">
        <v>6.5242552000000007</v>
      </c>
      <c r="BV131" s="172">
        <v>59</v>
      </c>
      <c r="BW131" s="172">
        <v>60.280351979999999</v>
      </c>
      <c r="BX131" s="172"/>
      <c r="BY131" s="172"/>
      <c r="BZ131" s="172">
        <v>21</v>
      </c>
      <c r="CA131" s="172">
        <v>27.262131596</v>
      </c>
      <c r="CB131" s="172">
        <v>39</v>
      </c>
      <c r="CC131" s="172">
        <v>84.762441504999984</v>
      </c>
      <c r="CD131" s="172">
        <f t="shared" si="26"/>
        <v>461.50946570254018</v>
      </c>
      <c r="CE131" s="173">
        <f t="shared" si="27"/>
        <v>81.180985585499997</v>
      </c>
      <c r="CF131" s="174">
        <f t="shared" si="28"/>
        <v>112.02457310099999</v>
      </c>
      <c r="CG131" s="155">
        <f t="shared" si="29"/>
        <v>654.7150243890402</v>
      </c>
    </row>
    <row r="132" spans="1:85" ht="18" customHeight="1" x14ac:dyDescent="0.25">
      <c r="A132" s="156">
        <f t="shared" si="30"/>
        <v>123</v>
      </c>
      <c r="B132" s="175" t="s">
        <v>206</v>
      </c>
      <c r="C132" s="176">
        <v>1993</v>
      </c>
      <c r="D132" s="176">
        <v>9</v>
      </c>
      <c r="E132" s="176">
        <v>71</v>
      </c>
      <c r="F132" s="176">
        <v>3141.9</v>
      </c>
      <c r="G132" s="176">
        <v>2</v>
      </c>
      <c r="H132" s="158">
        <v>5.84</v>
      </c>
      <c r="I132" s="158">
        <v>6.21</v>
      </c>
      <c r="J132" s="158">
        <f t="shared" si="18"/>
        <v>110092.17600000001</v>
      </c>
      <c r="K132" s="158">
        <f t="shared" si="19"/>
        <v>117067.194</v>
      </c>
      <c r="L132" s="177">
        <v>190.37508</v>
      </c>
      <c r="M132" s="178">
        <f t="shared" si="33"/>
        <v>181.52263877999999</v>
      </c>
      <c r="N132" s="161">
        <f t="shared" si="17"/>
        <v>6.0592342213310415</v>
      </c>
      <c r="O132" s="162">
        <f t="shared" si="20"/>
        <v>227.15937</v>
      </c>
      <c r="P132" s="162">
        <f t="shared" si="21"/>
        <v>216.59645929499999</v>
      </c>
      <c r="Q132" s="163">
        <v>6.21</v>
      </c>
      <c r="R132" s="164"/>
      <c r="S132" s="164">
        <f t="shared" si="22"/>
        <v>234.134388</v>
      </c>
      <c r="T132" s="164">
        <f t="shared" si="23"/>
        <v>223.24713895799999</v>
      </c>
      <c r="U132" s="164">
        <v>6.31</v>
      </c>
      <c r="V132" s="164"/>
      <c r="W132" s="164">
        <f t="shared" si="24"/>
        <v>237.90466800000002</v>
      </c>
      <c r="X132" s="164">
        <f t="shared" si="25"/>
        <v>226.84210093800002</v>
      </c>
      <c r="Y132" s="173"/>
      <c r="Z132" s="179"/>
      <c r="AA132" s="179"/>
      <c r="AB132" s="173">
        <v>8.9999999999999993E-3</v>
      </c>
      <c r="AC132" s="180">
        <v>2.3673549293999998</v>
      </c>
      <c r="AD132" s="173"/>
      <c r="AE132" s="180"/>
      <c r="AF132" s="173"/>
      <c r="AG132" s="181"/>
      <c r="AH132" s="180"/>
      <c r="AI132" s="173"/>
      <c r="AJ132" s="180"/>
      <c r="AK132" s="173"/>
      <c r="AL132" s="180"/>
      <c r="AM132" s="173"/>
      <c r="AN132" s="179"/>
      <c r="AO132" s="179"/>
      <c r="AP132" s="180"/>
      <c r="AQ132" s="173"/>
      <c r="AR132" s="180"/>
      <c r="AS132" s="173"/>
      <c r="AT132" s="180"/>
      <c r="AU132" s="173"/>
      <c r="AV132" s="180"/>
      <c r="AW132" s="182"/>
      <c r="AX132" s="183"/>
      <c r="AY132" s="173"/>
      <c r="AZ132" s="180"/>
      <c r="BA132" s="173"/>
      <c r="BB132" s="180"/>
      <c r="BC132" s="184"/>
      <c r="BD132" s="184"/>
      <c r="BE132" s="184"/>
      <c r="BF132" s="173"/>
      <c r="BG132" s="180"/>
      <c r="BH132" s="184"/>
      <c r="BI132" s="184"/>
      <c r="BJ132" s="184"/>
      <c r="BK132" s="181">
        <v>2.35168</v>
      </c>
      <c r="BL132" s="172">
        <v>3.0000000000000001E-3</v>
      </c>
      <c r="BM132" s="172">
        <v>3.8948996304999999</v>
      </c>
      <c r="BN132" s="172">
        <v>6.0000000000000001E-3</v>
      </c>
      <c r="BO132" s="172">
        <v>8.2892332049999986</v>
      </c>
      <c r="BP132" s="172">
        <v>3.0000000000000001E-3</v>
      </c>
      <c r="BQ132" s="172">
        <v>4.1036115510000002</v>
      </c>
      <c r="BR132" s="172">
        <v>1.2999999999999999E-2</v>
      </c>
      <c r="BS132" s="172">
        <v>16.302294500000002</v>
      </c>
      <c r="BT132" s="172">
        <v>1</v>
      </c>
      <c r="BU132" s="172">
        <v>3.065839</v>
      </c>
      <c r="BV132" s="172">
        <v>33</v>
      </c>
      <c r="BW132" s="172">
        <v>35.507928403999998</v>
      </c>
      <c r="BX132" s="172"/>
      <c r="BY132" s="172"/>
      <c r="BZ132" s="172">
        <v>2</v>
      </c>
      <c r="CA132" s="172">
        <v>2.6989920000000001</v>
      </c>
      <c r="CB132" s="172">
        <v>10</v>
      </c>
      <c r="CC132" s="172">
        <v>20.065397119</v>
      </c>
      <c r="CD132" s="172">
        <f t="shared" si="26"/>
        <v>4.7190349293999994</v>
      </c>
      <c r="CE132" s="173">
        <f t="shared" si="27"/>
        <v>71.163806290499991</v>
      </c>
      <c r="CF132" s="174">
        <f t="shared" si="28"/>
        <v>22.764389119000001</v>
      </c>
      <c r="CG132" s="155">
        <f t="shared" si="29"/>
        <v>98.647230338899988</v>
      </c>
    </row>
    <row r="133" spans="1:85" ht="18" customHeight="1" x14ac:dyDescent="0.25">
      <c r="A133" s="156">
        <f t="shared" si="30"/>
        <v>124</v>
      </c>
      <c r="B133" s="175" t="s">
        <v>207</v>
      </c>
      <c r="C133" s="176">
        <v>1994</v>
      </c>
      <c r="D133" s="176">
        <v>9</v>
      </c>
      <c r="E133" s="176">
        <v>54</v>
      </c>
      <c r="F133" s="176">
        <v>3167</v>
      </c>
      <c r="G133" s="176">
        <v>2</v>
      </c>
      <c r="H133" s="158">
        <v>5.84</v>
      </c>
      <c r="I133" s="158">
        <v>6.21</v>
      </c>
      <c r="J133" s="158">
        <f t="shared" si="18"/>
        <v>110971.68</v>
      </c>
      <c r="K133" s="158">
        <f t="shared" si="19"/>
        <v>118002.42</v>
      </c>
      <c r="L133" s="177">
        <v>191.79141999999999</v>
      </c>
      <c r="M133" s="178">
        <f t="shared" si="33"/>
        <v>182.87311896999998</v>
      </c>
      <c r="N133" s="161">
        <f t="shared" si="17"/>
        <v>6.0559336911904005</v>
      </c>
      <c r="O133" s="162">
        <f t="shared" si="20"/>
        <v>228.97409999999996</v>
      </c>
      <c r="P133" s="162">
        <f t="shared" si="21"/>
        <v>218.32680434999997</v>
      </c>
      <c r="Q133" s="163">
        <v>6.21</v>
      </c>
      <c r="R133" s="164"/>
      <c r="S133" s="164">
        <f t="shared" si="22"/>
        <v>236.00484</v>
      </c>
      <c r="T133" s="164">
        <f t="shared" si="23"/>
        <v>225.03061493999999</v>
      </c>
      <c r="U133" s="164">
        <v>6.31</v>
      </c>
      <c r="V133" s="164"/>
      <c r="W133" s="164">
        <f t="shared" si="24"/>
        <v>239.80524</v>
      </c>
      <c r="X133" s="164">
        <f t="shared" si="25"/>
        <v>228.65429634</v>
      </c>
      <c r="Y133" s="173">
        <v>0.01</v>
      </c>
      <c r="Z133" s="179">
        <v>6.2622799999999996</v>
      </c>
      <c r="AA133" s="179"/>
      <c r="AB133" s="173">
        <v>8.0000000000000002E-3</v>
      </c>
      <c r="AC133" s="180">
        <v>3.5693920000000001</v>
      </c>
      <c r="AD133" s="173"/>
      <c r="AE133" s="180"/>
      <c r="AF133" s="173"/>
      <c r="AG133" s="181"/>
      <c r="AH133" s="180"/>
      <c r="AI133" s="173"/>
      <c r="AJ133" s="180"/>
      <c r="AK133" s="173"/>
      <c r="AL133" s="180"/>
      <c r="AM133" s="173"/>
      <c r="AN133" s="179"/>
      <c r="AO133" s="179"/>
      <c r="AP133" s="180"/>
      <c r="AQ133" s="173"/>
      <c r="AR133" s="180"/>
      <c r="AS133" s="173"/>
      <c r="AT133" s="180"/>
      <c r="AU133" s="173"/>
      <c r="AV133" s="180"/>
      <c r="AW133" s="182">
        <v>2</v>
      </c>
      <c r="AX133" s="183">
        <v>1.6347400000000001</v>
      </c>
      <c r="AY133" s="173">
        <v>5.0000000000000001E-3</v>
      </c>
      <c r="AZ133" s="180">
        <v>6.0113300000000001</v>
      </c>
      <c r="BA133" s="173"/>
      <c r="BB133" s="180"/>
      <c r="BC133" s="184"/>
      <c r="BD133" s="184"/>
      <c r="BE133" s="184"/>
      <c r="BF133" s="173"/>
      <c r="BG133" s="180"/>
      <c r="BH133" s="184"/>
      <c r="BI133" s="184"/>
      <c r="BJ133" s="184"/>
      <c r="BK133" s="181"/>
      <c r="BL133" s="172"/>
      <c r="BM133" s="172"/>
      <c r="BN133" s="172"/>
      <c r="BO133" s="172"/>
      <c r="BP133" s="172"/>
      <c r="BQ133" s="172"/>
      <c r="BR133" s="172">
        <v>5.0000000000000001E-4</v>
      </c>
      <c r="BS133" s="172">
        <v>0.751359</v>
      </c>
      <c r="BT133" s="172"/>
      <c r="BU133" s="172"/>
      <c r="BV133" s="172">
        <v>11</v>
      </c>
      <c r="BW133" s="172">
        <v>11.715683614000001</v>
      </c>
      <c r="BX133" s="172">
        <v>3.0000000000000001E-3</v>
      </c>
      <c r="BY133" s="172">
        <v>1.2420686700000001</v>
      </c>
      <c r="BZ133" s="172">
        <v>3</v>
      </c>
      <c r="CA133" s="172">
        <v>2.6350799999999999</v>
      </c>
      <c r="CB133" s="172">
        <v>12</v>
      </c>
      <c r="CC133" s="172">
        <v>33.503492531999996</v>
      </c>
      <c r="CD133" s="172">
        <f t="shared" si="26"/>
        <v>17.477741999999999</v>
      </c>
      <c r="CE133" s="173">
        <f t="shared" si="27"/>
        <v>12.467042614000002</v>
      </c>
      <c r="CF133" s="174">
        <f t="shared" si="28"/>
        <v>37.380641201999993</v>
      </c>
      <c r="CG133" s="155">
        <f t="shared" si="29"/>
        <v>67.325425815999992</v>
      </c>
    </row>
    <row r="134" spans="1:85" ht="18.75" customHeight="1" x14ac:dyDescent="0.25">
      <c r="A134" s="156">
        <f t="shared" si="30"/>
        <v>125</v>
      </c>
      <c r="B134" s="175" t="s">
        <v>208</v>
      </c>
      <c r="C134" s="176">
        <v>1994</v>
      </c>
      <c r="D134" s="176">
        <v>9</v>
      </c>
      <c r="E134" s="176">
        <v>36</v>
      </c>
      <c r="F134" s="176">
        <v>1563.4</v>
      </c>
      <c r="G134" s="176">
        <v>1</v>
      </c>
      <c r="H134" s="158">
        <v>5.84</v>
      </c>
      <c r="I134" s="158">
        <v>6.21</v>
      </c>
      <c r="J134" s="158">
        <f t="shared" si="18"/>
        <v>54781.535999999993</v>
      </c>
      <c r="K134" s="158">
        <f t="shared" si="19"/>
        <v>58252.284</v>
      </c>
      <c r="L134" s="177">
        <v>94.375439999999998</v>
      </c>
      <c r="M134" s="178">
        <f t="shared" si="33"/>
        <v>89.986982040000001</v>
      </c>
      <c r="N134" s="161">
        <f t="shared" si="17"/>
        <v>6.0365511065626194</v>
      </c>
      <c r="O134" s="162">
        <f t="shared" si="20"/>
        <v>113.03381999999999</v>
      </c>
      <c r="P134" s="162">
        <f t="shared" si="21"/>
        <v>107.77774737</v>
      </c>
      <c r="Q134" s="163">
        <v>6.21</v>
      </c>
      <c r="R134" s="164"/>
      <c r="S134" s="164">
        <f t="shared" si="22"/>
        <v>116.50456800000001</v>
      </c>
      <c r="T134" s="164">
        <f t="shared" si="23"/>
        <v>111.08710558800001</v>
      </c>
      <c r="U134" s="164">
        <v>6.31</v>
      </c>
      <c r="V134" s="164"/>
      <c r="W134" s="164">
        <f t="shared" si="24"/>
        <v>118.38064800000001</v>
      </c>
      <c r="X134" s="164">
        <f t="shared" si="25"/>
        <v>112.87594786800001</v>
      </c>
      <c r="Y134" s="173"/>
      <c r="Z134" s="179"/>
      <c r="AA134" s="179"/>
      <c r="AB134" s="173"/>
      <c r="AC134" s="180"/>
      <c r="AD134" s="173">
        <v>8.0000000000000002E-3</v>
      </c>
      <c r="AE134" s="180">
        <v>1.2475608360000001</v>
      </c>
      <c r="AF134" s="173"/>
      <c r="AG134" s="181"/>
      <c r="AH134" s="180"/>
      <c r="AI134" s="173"/>
      <c r="AJ134" s="180"/>
      <c r="AK134" s="173"/>
      <c r="AL134" s="180"/>
      <c r="AM134" s="173"/>
      <c r="AN134" s="179"/>
      <c r="AO134" s="179"/>
      <c r="AP134" s="180"/>
      <c r="AQ134" s="173"/>
      <c r="AR134" s="180"/>
      <c r="AS134" s="173"/>
      <c r="AT134" s="180"/>
      <c r="AU134" s="173"/>
      <c r="AV134" s="180"/>
      <c r="AW134" s="182"/>
      <c r="AX134" s="183"/>
      <c r="AY134" s="173"/>
      <c r="AZ134" s="180"/>
      <c r="BA134" s="173"/>
      <c r="BB134" s="180"/>
      <c r="BC134" s="184"/>
      <c r="BD134" s="184"/>
      <c r="BE134" s="184"/>
      <c r="BF134" s="173"/>
      <c r="BG134" s="180"/>
      <c r="BH134" s="184"/>
      <c r="BI134" s="184"/>
      <c r="BJ134" s="184"/>
      <c r="BK134" s="181"/>
      <c r="BL134" s="172">
        <v>5.0000000000000001E-4</v>
      </c>
      <c r="BM134" s="172">
        <v>0.85899851500000002</v>
      </c>
      <c r="BN134" s="172">
        <v>5.0000000000000001E-4</v>
      </c>
      <c r="BO134" s="172">
        <v>0.69215499999999996</v>
      </c>
      <c r="BP134" s="172"/>
      <c r="BQ134" s="172"/>
      <c r="BR134" s="172"/>
      <c r="BS134" s="172"/>
      <c r="BT134" s="172"/>
      <c r="BU134" s="172"/>
      <c r="BV134" s="172">
        <v>12</v>
      </c>
      <c r="BW134" s="172">
        <v>11.874362196</v>
      </c>
      <c r="BX134" s="172"/>
      <c r="BY134" s="172"/>
      <c r="BZ134" s="172"/>
      <c r="CA134" s="172"/>
      <c r="CB134" s="172">
        <v>3</v>
      </c>
      <c r="CC134" s="172">
        <v>5.3842243300000003</v>
      </c>
      <c r="CD134" s="172">
        <f t="shared" si="26"/>
        <v>1.2475608360000001</v>
      </c>
      <c r="CE134" s="173">
        <f t="shared" si="27"/>
        <v>13.425515710999999</v>
      </c>
      <c r="CF134" s="174">
        <f t="shared" si="28"/>
        <v>5.3842243300000003</v>
      </c>
      <c r="CG134" s="155">
        <f t="shared" si="29"/>
        <v>20.057300876999999</v>
      </c>
    </row>
    <row r="135" spans="1:85" ht="18.75" customHeight="1" x14ac:dyDescent="0.25">
      <c r="A135" s="156">
        <f t="shared" si="30"/>
        <v>126</v>
      </c>
      <c r="B135" s="175" t="s">
        <v>209</v>
      </c>
      <c r="C135" s="176">
        <v>1982</v>
      </c>
      <c r="D135" s="176">
        <v>9</v>
      </c>
      <c r="E135" s="176">
        <v>358</v>
      </c>
      <c r="F135" s="176">
        <v>17418.400000000001</v>
      </c>
      <c r="G135" s="176">
        <v>10</v>
      </c>
      <c r="H135" s="158">
        <v>5.84</v>
      </c>
      <c r="I135" s="158">
        <v>6.21</v>
      </c>
      <c r="J135" s="158">
        <f t="shared" si="18"/>
        <v>610340.73600000003</v>
      </c>
      <c r="K135" s="158">
        <f t="shared" si="19"/>
        <v>649009.58400000003</v>
      </c>
      <c r="L135" s="177">
        <v>1060.1355900000001</v>
      </c>
      <c r="M135" s="178">
        <f t="shared" si="33"/>
        <v>1010.8392850650001</v>
      </c>
      <c r="N135" s="161">
        <f t="shared" si="17"/>
        <v>6.0862971914756807</v>
      </c>
      <c r="O135" s="162">
        <f t="shared" si="20"/>
        <v>1259.35032</v>
      </c>
      <c r="P135" s="162">
        <f t="shared" si="21"/>
        <v>1200.7905301200001</v>
      </c>
      <c r="Q135" s="163">
        <v>6.21</v>
      </c>
      <c r="R135" s="164"/>
      <c r="S135" s="164">
        <f t="shared" si="22"/>
        <v>1298.019168</v>
      </c>
      <c r="T135" s="164">
        <f t="shared" si="23"/>
        <v>1237.661276688</v>
      </c>
      <c r="U135" s="164">
        <v>6.31</v>
      </c>
      <c r="V135" s="164"/>
      <c r="W135" s="164">
        <f t="shared" si="24"/>
        <v>1318.9212480000001</v>
      </c>
      <c r="X135" s="164">
        <f t="shared" si="25"/>
        <v>1257.5914099680001</v>
      </c>
      <c r="Y135" s="173"/>
      <c r="Z135" s="179"/>
      <c r="AA135" s="179"/>
      <c r="AB135" s="173">
        <v>8.0000000000000002E-3</v>
      </c>
      <c r="AC135" s="180">
        <v>2.1043154928000001</v>
      </c>
      <c r="AD135" s="173">
        <v>7.400000000000001E-2</v>
      </c>
      <c r="AE135" s="180">
        <v>11.746685391</v>
      </c>
      <c r="AF135" s="173"/>
      <c r="AG135" s="181"/>
      <c r="AH135" s="180"/>
      <c r="AI135" s="173"/>
      <c r="AJ135" s="180"/>
      <c r="AK135" s="173"/>
      <c r="AL135" s="180"/>
      <c r="AM135" s="173"/>
      <c r="AN135" s="179"/>
      <c r="AO135" s="179"/>
      <c r="AP135" s="180"/>
      <c r="AQ135" s="173"/>
      <c r="AR135" s="180"/>
      <c r="AS135" s="173">
        <v>1</v>
      </c>
      <c r="AT135" s="180">
        <v>1.2376069999999999</v>
      </c>
      <c r="AU135" s="173"/>
      <c r="AV135" s="180"/>
      <c r="AW135" s="182">
        <v>23</v>
      </c>
      <c r="AX135" s="183">
        <v>26.224612989500002</v>
      </c>
      <c r="AY135" s="173">
        <v>2E-3</v>
      </c>
      <c r="AZ135" s="180">
        <v>1.0006416665</v>
      </c>
      <c r="BA135" s="182"/>
      <c r="BB135" s="180"/>
      <c r="BC135" s="184"/>
      <c r="BD135" s="184"/>
      <c r="BE135" s="184"/>
      <c r="BF135" s="173"/>
      <c r="BG135" s="180"/>
      <c r="BH135" s="184"/>
      <c r="BI135" s="184"/>
      <c r="BJ135" s="184"/>
      <c r="BK135" s="181"/>
      <c r="BL135" s="172">
        <v>7.0000000000000001E-3</v>
      </c>
      <c r="BM135" s="172">
        <v>15.5851499281</v>
      </c>
      <c r="BN135" s="172">
        <v>1E-3</v>
      </c>
      <c r="BO135" s="172">
        <v>1.38629</v>
      </c>
      <c r="BP135" s="172">
        <v>4.9200000000000001E-2</v>
      </c>
      <c r="BQ135" s="172">
        <v>62.721425563400004</v>
      </c>
      <c r="BR135" s="172">
        <v>8.9999999999999993E-3</v>
      </c>
      <c r="BS135" s="172">
        <v>10.1946555</v>
      </c>
      <c r="BT135" s="172">
        <v>2</v>
      </c>
      <c r="BU135" s="172">
        <v>3.7559999999999998</v>
      </c>
      <c r="BV135" s="172">
        <v>85</v>
      </c>
      <c r="BW135" s="172">
        <v>85.147503022999999</v>
      </c>
      <c r="BX135" s="172"/>
      <c r="BY135" s="172"/>
      <c r="BZ135" s="172">
        <v>44</v>
      </c>
      <c r="CA135" s="172">
        <v>51.529431787000007</v>
      </c>
      <c r="CB135" s="172">
        <v>45</v>
      </c>
      <c r="CC135" s="172">
        <v>104.014881274</v>
      </c>
      <c r="CD135" s="172">
        <f t="shared" si="26"/>
        <v>42.313862539800006</v>
      </c>
      <c r="CE135" s="173">
        <f t="shared" si="27"/>
        <v>178.79102401450001</v>
      </c>
      <c r="CF135" s="174">
        <f t="shared" si="28"/>
        <v>155.54431306100003</v>
      </c>
      <c r="CG135" s="155">
        <f t="shared" si="29"/>
        <v>376.64919961530006</v>
      </c>
    </row>
    <row r="136" spans="1:85" ht="18.75" customHeight="1" x14ac:dyDescent="0.25">
      <c r="A136" s="156">
        <f t="shared" si="30"/>
        <v>127</v>
      </c>
      <c r="B136" s="175" t="s">
        <v>210</v>
      </c>
      <c r="C136" s="176">
        <v>1983</v>
      </c>
      <c r="D136" s="176">
        <v>5</v>
      </c>
      <c r="E136" s="176">
        <v>75</v>
      </c>
      <c r="F136" s="176">
        <v>3444</v>
      </c>
      <c r="G136" s="176">
        <v>5</v>
      </c>
      <c r="H136" s="158">
        <v>5.84</v>
      </c>
      <c r="I136" s="158">
        <v>6.21</v>
      </c>
      <c r="J136" s="158">
        <f t="shared" si="18"/>
        <v>120677.75999999999</v>
      </c>
      <c r="K136" s="158">
        <f t="shared" si="19"/>
        <v>128323.44</v>
      </c>
      <c r="L136" s="177">
        <v>208.90788000000001</v>
      </c>
      <c r="M136" s="178">
        <f t="shared" si="33"/>
        <v>199.19366358000002</v>
      </c>
      <c r="N136" s="161">
        <f t="shared" si="17"/>
        <v>6.0658501742160285</v>
      </c>
      <c r="O136" s="162">
        <f t="shared" si="20"/>
        <v>249.00120000000001</v>
      </c>
      <c r="P136" s="162">
        <f t="shared" si="21"/>
        <v>237.42264420000001</v>
      </c>
      <c r="Q136" s="163">
        <v>6.21</v>
      </c>
      <c r="R136" s="164"/>
      <c r="S136" s="164">
        <f t="shared" si="22"/>
        <v>256.64688000000001</v>
      </c>
      <c r="T136" s="164">
        <f t="shared" si="23"/>
        <v>244.71280008000002</v>
      </c>
      <c r="U136" s="164">
        <v>6.31</v>
      </c>
      <c r="V136" s="164"/>
      <c r="W136" s="164">
        <f t="shared" si="24"/>
        <v>260.77967999999998</v>
      </c>
      <c r="X136" s="164">
        <f t="shared" si="25"/>
        <v>248.65342487999999</v>
      </c>
      <c r="Y136" s="173"/>
      <c r="Z136" s="179"/>
      <c r="AA136" s="179"/>
      <c r="AB136" s="173"/>
      <c r="AC136" s="180"/>
      <c r="AD136" s="173"/>
      <c r="AE136" s="180"/>
      <c r="AF136" s="173"/>
      <c r="AG136" s="181"/>
      <c r="AH136" s="180"/>
      <c r="AI136" s="173"/>
      <c r="AJ136" s="180"/>
      <c r="AK136" s="173"/>
      <c r="AL136" s="180"/>
      <c r="AM136" s="173"/>
      <c r="AN136" s="179"/>
      <c r="AO136" s="179"/>
      <c r="AP136" s="180"/>
      <c r="AQ136" s="173"/>
      <c r="AR136" s="180"/>
      <c r="AS136" s="173">
        <v>1</v>
      </c>
      <c r="AT136" s="180">
        <v>1.6242422012948796</v>
      </c>
      <c r="AU136" s="173"/>
      <c r="AV136" s="180"/>
      <c r="AW136" s="182">
        <v>4</v>
      </c>
      <c r="AX136" s="183">
        <v>0.52400232000000002</v>
      </c>
      <c r="AY136" s="173"/>
      <c r="AZ136" s="180"/>
      <c r="BA136" s="173"/>
      <c r="BB136" s="180"/>
      <c r="BC136" s="184"/>
      <c r="BD136" s="184"/>
      <c r="BE136" s="184"/>
      <c r="BF136" s="173"/>
      <c r="BG136" s="180"/>
      <c r="BH136" s="184"/>
      <c r="BI136" s="184"/>
      <c r="BJ136" s="184"/>
      <c r="BK136" s="181">
        <v>8.7813864759500007</v>
      </c>
      <c r="BL136" s="172">
        <v>4.0000000000000001E-3</v>
      </c>
      <c r="BM136" s="172">
        <v>5.7869839599999997</v>
      </c>
      <c r="BN136" s="172">
        <v>2.3999999999999998E-3</v>
      </c>
      <c r="BO136" s="172">
        <v>2.2831607999999997</v>
      </c>
      <c r="BP136" s="172"/>
      <c r="BQ136" s="172"/>
      <c r="BR136" s="172">
        <v>3.0000000000000001E-3</v>
      </c>
      <c r="BS136" s="172">
        <v>4.9009800000000006</v>
      </c>
      <c r="BT136" s="172"/>
      <c r="BU136" s="172"/>
      <c r="BV136" s="172">
        <v>24</v>
      </c>
      <c r="BW136" s="172">
        <v>26.582805620000002</v>
      </c>
      <c r="BX136" s="172"/>
      <c r="BY136" s="172"/>
      <c r="BZ136" s="172">
        <v>1</v>
      </c>
      <c r="CA136" s="172">
        <v>0.91077025599999994</v>
      </c>
      <c r="CB136" s="172">
        <v>4</v>
      </c>
      <c r="CC136" s="172">
        <v>8.8333064150000009</v>
      </c>
      <c r="CD136" s="172">
        <f t="shared" si="26"/>
        <v>10.92963099724488</v>
      </c>
      <c r="CE136" s="173">
        <f t="shared" si="27"/>
        <v>39.553930380000004</v>
      </c>
      <c r="CF136" s="174">
        <f t="shared" si="28"/>
        <v>9.7440766710000002</v>
      </c>
      <c r="CG136" s="155">
        <f t="shared" si="29"/>
        <v>60.227638048244884</v>
      </c>
    </row>
    <row r="137" spans="1:85" ht="18.75" customHeight="1" x14ac:dyDescent="0.25">
      <c r="A137" s="156">
        <f t="shared" si="30"/>
        <v>128</v>
      </c>
      <c r="B137" s="175" t="s">
        <v>211</v>
      </c>
      <c r="C137" s="176">
        <v>1983</v>
      </c>
      <c r="D137" s="176">
        <v>5</v>
      </c>
      <c r="E137" s="176">
        <v>75</v>
      </c>
      <c r="F137" s="176">
        <v>3498.3</v>
      </c>
      <c r="G137" s="176">
        <v>5</v>
      </c>
      <c r="H137" s="158">
        <v>5.84</v>
      </c>
      <c r="I137" s="158">
        <v>6.21</v>
      </c>
      <c r="J137" s="158">
        <f t="shared" si="18"/>
        <v>122580.432</v>
      </c>
      <c r="K137" s="158">
        <f t="shared" si="19"/>
        <v>130346.658</v>
      </c>
      <c r="L137" s="177">
        <v>213.24148</v>
      </c>
      <c r="M137" s="178">
        <f t="shared" si="33"/>
        <v>203.32575118</v>
      </c>
      <c r="N137" s="161">
        <f t="shared" si="17"/>
        <v>6.0955744218620467</v>
      </c>
      <c r="O137" s="162">
        <f t="shared" si="20"/>
        <v>252.92708999999999</v>
      </c>
      <c r="P137" s="162">
        <f t="shared" si="21"/>
        <v>241.16598031499998</v>
      </c>
      <c r="Q137" s="163">
        <v>6.21</v>
      </c>
      <c r="R137" s="164"/>
      <c r="S137" s="164">
        <f t="shared" si="22"/>
        <v>260.69331599999998</v>
      </c>
      <c r="T137" s="164">
        <f t="shared" si="23"/>
        <v>248.57107680599998</v>
      </c>
      <c r="U137" s="164">
        <v>6.31</v>
      </c>
      <c r="V137" s="164"/>
      <c r="W137" s="164">
        <f t="shared" si="24"/>
        <v>264.891276</v>
      </c>
      <c r="X137" s="164">
        <f t="shared" si="25"/>
        <v>252.57383166600002</v>
      </c>
      <c r="Y137" s="173"/>
      <c r="Z137" s="179"/>
      <c r="AA137" s="179"/>
      <c r="AB137" s="173">
        <v>2E-3</v>
      </c>
      <c r="AC137" s="180">
        <v>0.52607887320000002</v>
      </c>
      <c r="AD137" s="173">
        <v>0.01</v>
      </c>
      <c r="AE137" s="180">
        <v>1.1937687300000002</v>
      </c>
      <c r="AF137" s="173"/>
      <c r="AG137" s="181"/>
      <c r="AH137" s="180"/>
      <c r="AI137" s="173"/>
      <c r="AJ137" s="180"/>
      <c r="AK137" s="173"/>
      <c r="AL137" s="180"/>
      <c r="AM137" s="173"/>
      <c r="AN137" s="179"/>
      <c r="AO137" s="179"/>
      <c r="AP137" s="180"/>
      <c r="AQ137" s="173"/>
      <c r="AR137" s="180"/>
      <c r="AS137" s="173"/>
      <c r="AT137" s="180"/>
      <c r="AU137" s="173"/>
      <c r="AV137" s="180"/>
      <c r="AW137" s="182">
        <v>3</v>
      </c>
      <c r="AX137" s="183">
        <v>0.32757999999999998</v>
      </c>
      <c r="AY137" s="173"/>
      <c r="AZ137" s="180"/>
      <c r="BA137" s="173"/>
      <c r="BB137" s="180"/>
      <c r="BC137" s="184"/>
      <c r="BD137" s="184"/>
      <c r="BE137" s="184"/>
      <c r="BF137" s="173"/>
      <c r="BG137" s="180"/>
      <c r="BH137" s="184"/>
      <c r="BI137" s="184"/>
      <c r="BJ137" s="184"/>
      <c r="BK137" s="181">
        <v>76.413192359500002</v>
      </c>
      <c r="BL137" s="172">
        <v>4.0000000000000001E-3</v>
      </c>
      <c r="BM137" s="172">
        <v>5.8569866933999997</v>
      </c>
      <c r="BN137" s="172"/>
      <c r="BO137" s="172"/>
      <c r="BP137" s="172">
        <v>1.4999999999999999E-2</v>
      </c>
      <c r="BQ137" s="172">
        <v>19.454711266</v>
      </c>
      <c r="BR137" s="172"/>
      <c r="BS137" s="172"/>
      <c r="BT137" s="172"/>
      <c r="BU137" s="172"/>
      <c r="BV137" s="172">
        <v>52</v>
      </c>
      <c r="BW137" s="172">
        <v>49.796736260000003</v>
      </c>
      <c r="BX137" s="172"/>
      <c r="BY137" s="172"/>
      <c r="BZ137" s="172">
        <v>11</v>
      </c>
      <c r="CA137" s="172">
        <v>9.7311146430000015</v>
      </c>
      <c r="CB137" s="172">
        <v>4</v>
      </c>
      <c r="CC137" s="172">
        <v>10.491953615</v>
      </c>
      <c r="CD137" s="172">
        <f t="shared" si="26"/>
        <v>78.460619962700008</v>
      </c>
      <c r="CE137" s="173">
        <f t="shared" si="27"/>
        <v>75.10843421940001</v>
      </c>
      <c r="CF137" s="174">
        <f t="shared" si="28"/>
        <v>20.223068258000001</v>
      </c>
      <c r="CG137" s="155">
        <f t="shared" si="29"/>
        <v>173.79212244010003</v>
      </c>
    </row>
    <row r="138" spans="1:85" ht="18.75" customHeight="1" x14ac:dyDescent="0.25">
      <c r="A138" s="156">
        <f t="shared" si="30"/>
        <v>129</v>
      </c>
      <c r="B138" s="175" t="s">
        <v>212</v>
      </c>
      <c r="C138" s="176">
        <v>1983</v>
      </c>
      <c r="D138" s="176">
        <v>9</v>
      </c>
      <c r="E138" s="176">
        <v>287</v>
      </c>
      <c r="F138" s="176">
        <v>14116.9</v>
      </c>
      <c r="G138" s="176">
        <v>8</v>
      </c>
      <c r="H138" s="158">
        <v>5.84</v>
      </c>
      <c r="I138" s="158">
        <v>6.21</v>
      </c>
      <c r="J138" s="158">
        <f t="shared" si="18"/>
        <v>494656.17599999998</v>
      </c>
      <c r="K138" s="158">
        <f t="shared" si="19"/>
        <v>525995.6939999999</v>
      </c>
      <c r="L138" s="177">
        <v>859.02309000000002</v>
      </c>
      <c r="M138" s="178">
        <f t="shared" si="33"/>
        <v>819.078516315</v>
      </c>
      <c r="N138" s="161">
        <f t="shared" ref="N138:N201" si="34">L138/F138*100</f>
        <v>6.0850688890620468</v>
      </c>
      <c r="O138" s="162">
        <f t="shared" si="20"/>
        <v>1020.6518699999999</v>
      </c>
      <c r="P138" s="162">
        <f t="shared" si="21"/>
        <v>973.19155804499997</v>
      </c>
      <c r="Q138" s="163">
        <v>6.21</v>
      </c>
      <c r="R138" s="164"/>
      <c r="S138" s="164">
        <f t="shared" si="22"/>
        <v>1051.9913879999999</v>
      </c>
      <c r="T138" s="164">
        <f t="shared" si="23"/>
        <v>1003.073788458</v>
      </c>
      <c r="U138" s="164">
        <v>6.31</v>
      </c>
      <c r="V138" s="164"/>
      <c r="W138" s="164">
        <f t="shared" si="24"/>
        <v>1068.9316680000002</v>
      </c>
      <c r="X138" s="164">
        <f t="shared" si="25"/>
        <v>1019.2263454380002</v>
      </c>
      <c r="Y138" s="173">
        <v>3.8300000000000001E-2</v>
      </c>
      <c r="Z138" s="179">
        <v>23.427201999999998</v>
      </c>
      <c r="AA138" s="179"/>
      <c r="AB138" s="173">
        <v>0.152</v>
      </c>
      <c r="AC138" s="180">
        <v>76.554176632439251</v>
      </c>
      <c r="AD138" s="173">
        <v>3.4000000000000002E-2</v>
      </c>
      <c r="AE138" s="180">
        <v>9.1320520900000002</v>
      </c>
      <c r="AF138" s="173">
        <v>1.6261000000000001</v>
      </c>
      <c r="AG138" s="181">
        <v>8</v>
      </c>
      <c r="AH138" s="180">
        <v>2060.0103600000002</v>
      </c>
      <c r="AI138" s="173"/>
      <c r="AJ138" s="180"/>
      <c r="AK138" s="173"/>
      <c r="AL138" s="180"/>
      <c r="AM138" s="173"/>
      <c r="AN138" s="179"/>
      <c r="AO138" s="179"/>
      <c r="AP138" s="180"/>
      <c r="AQ138" s="173"/>
      <c r="AR138" s="180"/>
      <c r="AS138" s="173">
        <v>3</v>
      </c>
      <c r="AT138" s="180">
        <v>4.9840274139999998</v>
      </c>
      <c r="AU138" s="173"/>
      <c r="AV138" s="180"/>
      <c r="AW138" s="182">
        <v>37</v>
      </c>
      <c r="AX138" s="183">
        <v>55.443979718999998</v>
      </c>
      <c r="AY138" s="173"/>
      <c r="AZ138" s="180"/>
      <c r="BA138" s="173">
        <v>1.6772900000000002</v>
      </c>
      <c r="BB138" s="180"/>
      <c r="BC138" s="184"/>
      <c r="BD138" s="184"/>
      <c r="BE138" s="184"/>
      <c r="BF138" s="173"/>
      <c r="BG138" s="180"/>
      <c r="BH138" s="184"/>
      <c r="BI138" s="184"/>
      <c r="BJ138" s="184"/>
      <c r="BK138" s="181">
        <v>7.5950033140500004</v>
      </c>
      <c r="BL138" s="172">
        <v>3.3999999999999998E-3</v>
      </c>
      <c r="BM138" s="172">
        <v>4.3469865800000003</v>
      </c>
      <c r="BN138" s="172">
        <v>4.0000000000000001E-3</v>
      </c>
      <c r="BO138" s="172">
        <v>4.5671420000000005</v>
      </c>
      <c r="BP138" s="172">
        <v>5.1000000000000004E-2</v>
      </c>
      <c r="BQ138" s="172">
        <v>38.998491476999995</v>
      </c>
      <c r="BR138" s="172">
        <v>9.5000000000000015E-3</v>
      </c>
      <c r="BS138" s="172">
        <v>12.463965999999999</v>
      </c>
      <c r="BT138" s="172">
        <v>3</v>
      </c>
      <c r="BU138" s="172">
        <v>6.1133800000000003</v>
      </c>
      <c r="BV138" s="172">
        <v>87</v>
      </c>
      <c r="BW138" s="172">
        <v>86.918923798000009</v>
      </c>
      <c r="BX138" s="172">
        <v>3.5000000000000003E-2</v>
      </c>
      <c r="BY138" s="172">
        <v>4.9362600000000008</v>
      </c>
      <c r="BZ138" s="172">
        <v>19</v>
      </c>
      <c r="CA138" s="172">
        <v>24.873444061999997</v>
      </c>
      <c r="CB138" s="172">
        <v>76</v>
      </c>
      <c r="CC138" s="172">
        <v>159.579906741</v>
      </c>
      <c r="CD138" s="172">
        <f t="shared" si="26"/>
        <v>2238.8240911694893</v>
      </c>
      <c r="CE138" s="173">
        <f t="shared" si="27"/>
        <v>153.40888985500001</v>
      </c>
      <c r="CF138" s="174">
        <f t="shared" si="28"/>
        <v>189.38961080300001</v>
      </c>
      <c r="CG138" s="155">
        <f t="shared" si="29"/>
        <v>2581.622591827489</v>
      </c>
    </row>
    <row r="139" spans="1:85" ht="18.75" customHeight="1" x14ac:dyDescent="0.25">
      <c r="A139" s="156">
        <f t="shared" si="30"/>
        <v>130</v>
      </c>
      <c r="B139" s="175" t="s">
        <v>213</v>
      </c>
      <c r="C139" s="176">
        <v>1997</v>
      </c>
      <c r="D139" s="176">
        <v>9</v>
      </c>
      <c r="E139" s="176">
        <v>36</v>
      </c>
      <c r="F139" s="176">
        <v>2204.1</v>
      </c>
      <c r="G139" s="176">
        <v>1</v>
      </c>
      <c r="H139" s="158">
        <v>5.84</v>
      </c>
      <c r="I139" s="158">
        <v>6.21</v>
      </c>
      <c r="J139" s="158">
        <f t="shared" ref="J139:J202" si="35">F139*H139*6</f>
        <v>77231.66399999999</v>
      </c>
      <c r="K139" s="158">
        <f t="shared" ref="K139:K202" si="36">F139*I139*6</f>
        <v>82124.766000000003</v>
      </c>
      <c r="L139" s="177">
        <v>127.0074</v>
      </c>
      <c r="M139" s="178">
        <f t="shared" si="33"/>
        <v>121.10155590000001</v>
      </c>
      <c r="N139" s="161">
        <f t="shared" si="34"/>
        <v>5.7623247584047919</v>
      </c>
      <c r="O139" s="162">
        <f t="shared" ref="O139:O202" si="37">(J139+K139)/1000</f>
        <v>159.35642999999999</v>
      </c>
      <c r="P139" s="162">
        <f t="shared" ref="P139:P202" si="38">O139*0.9535</f>
        <v>151.94635600499998</v>
      </c>
      <c r="Q139" s="163">
        <v>6.21</v>
      </c>
      <c r="R139" s="164"/>
      <c r="S139" s="164">
        <f t="shared" ref="S139:S202" si="39">F139*Q139*12/1000</f>
        <v>164.24953200000002</v>
      </c>
      <c r="T139" s="164">
        <f t="shared" ref="T139:T202" si="40">S139*0.9535</f>
        <v>156.61192876200002</v>
      </c>
      <c r="U139" s="164">
        <v>6.31</v>
      </c>
      <c r="V139" s="164"/>
      <c r="W139" s="164">
        <f t="shared" ref="W139:W202" si="41">F139*U139*12/1000</f>
        <v>166.894452</v>
      </c>
      <c r="X139" s="164">
        <f t="shared" ref="X139:X202" si="42">W139*0.9535</f>
        <v>159.13385998199999</v>
      </c>
      <c r="Y139" s="173"/>
      <c r="Z139" s="179"/>
      <c r="AA139" s="179"/>
      <c r="AB139" s="173">
        <v>2.5000000000000001E-2</v>
      </c>
      <c r="AC139" s="180">
        <v>11.154350000000001</v>
      </c>
      <c r="AD139" s="173">
        <v>6.7999999999999996E-3</v>
      </c>
      <c r="AE139" s="180">
        <v>0.50697400000000004</v>
      </c>
      <c r="AF139" s="173"/>
      <c r="AG139" s="181"/>
      <c r="AH139" s="180"/>
      <c r="AI139" s="173"/>
      <c r="AJ139" s="180"/>
      <c r="AK139" s="173"/>
      <c r="AL139" s="180"/>
      <c r="AM139" s="173"/>
      <c r="AN139" s="179"/>
      <c r="AO139" s="179"/>
      <c r="AP139" s="180"/>
      <c r="AQ139" s="173">
        <v>1.6999999999999999E-3</v>
      </c>
      <c r="AR139" s="180">
        <v>1.3019925999999999</v>
      </c>
      <c r="AS139" s="173">
        <v>1</v>
      </c>
      <c r="AT139" s="180">
        <v>2.9098284732000002</v>
      </c>
      <c r="AU139" s="173"/>
      <c r="AV139" s="180"/>
      <c r="AW139" s="182">
        <v>8</v>
      </c>
      <c r="AX139" s="183">
        <v>4.1258821889999995</v>
      </c>
      <c r="AY139" s="173"/>
      <c r="AZ139" s="180"/>
      <c r="BA139" s="173"/>
      <c r="BB139" s="180"/>
      <c r="BC139" s="184"/>
      <c r="BD139" s="184"/>
      <c r="BE139" s="184"/>
      <c r="BF139" s="173"/>
      <c r="BG139" s="180"/>
      <c r="BH139" s="184"/>
      <c r="BI139" s="184"/>
      <c r="BJ139" s="184"/>
      <c r="BK139" s="181">
        <v>4.3247749999999998</v>
      </c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>
        <v>17</v>
      </c>
      <c r="BW139" s="172">
        <v>14.361637</v>
      </c>
      <c r="BX139" s="172"/>
      <c r="BY139" s="172"/>
      <c r="BZ139" s="172">
        <v>2</v>
      </c>
      <c r="CA139" s="172">
        <v>1.8765404920000002</v>
      </c>
      <c r="CB139" s="172">
        <v>9</v>
      </c>
      <c r="CC139" s="172">
        <v>32.513189834999999</v>
      </c>
      <c r="CD139" s="172">
        <f t="shared" ref="CD139:CD202" si="43">Z139+AA139+AC139+AE139+AH139+AJ139+AL139+AN139+AP139+AR139+AT139+AV139+AX139+AZ139+BA139+BB139+BC139+BE139+BG139+BH139+BJ139+BK139</f>
        <v>24.323802262199997</v>
      </c>
      <c r="CE139" s="173">
        <f t="shared" ref="CE139:CE202" si="44">BM139+BO139+BQ139+BS139+BU139+BW139</f>
        <v>14.361637</v>
      </c>
      <c r="CF139" s="174">
        <f t="shared" ref="CF139:CF202" si="45">BY139+CA139+CC139</f>
        <v>34.389730326999995</v>
      </c>
      <c r="CG139" s="155">
        <f t="shared" ref="CG139:CG202" si="46">CD139+CE139+CF139</f>
        <v>73.075169589199987</v>
      </c>
    </row>
    <row r="140" spans="1:85" ht="18.75" customHeight="1" x14ac:dyDescent="0.25">
      <c r="A140" s="156">
        <f t="shared" ref="A140:A203" si="47">A139+1</f>
        <v>131</v>
      </c>
      <c r="B140" s="175" t="s">
        <v>214</v>
      </c>
      <c r="C140" s="176">
        <v>1997</v>
      </c>
      <c r="D140" s="176">
        <v>9</v>
      </c>
      <c r="E140" s="176">
        <v>36</v>
      </c>
      <c r="F140" s="176">
        <v>1623.8</v>
      </c>
      <c r="G140" s="176">
        <v>1</v>
      </c>
      <c r="H140" s="158">
        <v>5.84</v>
      </c>
      <c r="I140" s="158">
        <v>6.21</v>
      </c>
      <c r="J140" s="158">
        <f t="shared" si="35"/>
        <v>56897.952000000005</v>
      </c>
      <c r="K140" s="158">
        <f t="shared" si="36"/>
        <v>60502.787999999993</v>
      </c>
      <c r="L140" s="177">
        <v>96.347279999999998</v>
      </c>
      <c r="M140" s="178">
        <f t="shared" si="33"/>
        <v>91.867131479999998</v>
      </c>
      <c r="N140" s="161">
        <f t="shared" si="34"/>
        <v>5.9334450055425547</v>
      </c>
      <c r="O140" s="162">
        <f t="shared" si="37"/>
        <v>117.40073999999998</v>
      </c>
      <c r="P140" s="162">
        <f t="shared" si="38"/>
        <v>111.94160558999998</v>
      </c>
      <c r="Q140" s="163">
        <v>6.21</v>
      </c>
      <c r="R140" s="164"/>
      <c r="S140" s="164">
        <f t="shared" si="39"/>
        <v>121.00557599999999</v>
      </c>
      <c r="T140" s="164">
        <f t="shared" si="40"/>
        <v>115.37881671599999</v>
      </c>
      <c r="U140" s="164">
        <v>6.31</v>
      </c>
      <c r="V140" s="164"/>
      <c r="W140" s="164">
        <f t="shared" si="41"/>
        <v>122.95413600000001</v>
      </c>
      <c r="X140" s="164">
        <f t="shared" si="42"/>
        <v>117.23676867600001</v>
      </c>
      <c r="Y140" s="173"/>
      <c r="Z140" s="179"/>
      <c r="AA140" s="179"/>
      <c r="AB140" s="173">
        <v>4.0000000000000001E-3</v>
      </c>
      <c r="AC140" s="180">
        <v>1.0521577464</v>
      </c>
      <c r="AD140" s="173">
        <v>1.0999999999999999E-2</v>
      </c>
      <c r="AE140" s="180">
        <v>2.8872149999999999</v>
      </c>
      <c r="AF140" s="173"/>
      <c r="AG140" s="181"/>
      <c r="AH140" s="180"/>
      <c r="AI140" s="173"/>
      <c r="AJ140" s="180"/>
      <c r="AK140" s="173"/>
      <c r="AL140" s="180"/>
      <c r="AM140" s="173"/>
      <c r="AN140" s="179"/>
      <c r="AO140" s="179"/>
      <c r="AP140" s="180"/>
      <c r="AQ140" s="173"/>
      <c r="AR140" s="180"/>
      <c r="AS140" s="173"/>
      <c r="AT140" s="180"/>
      <c r="AU140" s="173"/>
      <c r="AV140" s="180"/>
      <c r="AW140" s="182">
        <v>1</v>
      </c>
      <c r="AX140" s="183">
        <v>0.31656114060000001</v>
      </c>
      <c r="AY140" s="173"/>
      <c r="AZ140" s="180"/>
      <c r="BA140" s="173"/>
      <c r="BB140" s="180"/>
      <c r="BC140" s="184"/>
      <c r="BD140" s="184"/>
      <c r="BE140" s="184"/>
      <c r="BF140" s="173"/>
      <c r="BG140" s="180"/>
      <c r="BH140" s="184"/>
      <c r="BI140" s="184"/>
      <c r="BJ140" s="184"/>
      <c r="BK140" s="181"/>
      <c r="BL140" s="172"/>
      <c r="BM140" s="172"/>
      <c r="BN140" s="172">
        <v>5.0000000000000001E-4</v>
      </c>
      <c r="BO140" s="172">
        <v>0.75314048500000008</v>
      </c>
      <c r="BP140" s="172"/>
      <c r="BQ140" s="172"/>
      <c r="BR140" s="172"/>
      <c r="BS140" s="172"/>
      <c r="BT140" s="172"/>
      <c r="BU140" s="172"/>
      <c r="BV140" s="172">
        <v>19</v>
      </c>
      <c r="BW140" s="172">
        <v>21.803007749999999</v>
      </c>
      <c r="BX140" s="172"/>
      <c r="BY140" s="172"/>
      <c r="BZ140" s="172"/>
      <c r="CA140" s="172"/>
      <c r="CB140" s="172">
        <v>1</v>
      </c>
      <c r="CC140" s="172">
        <v>1.4415815789999999</v>
      </c>
      <c r="CD140" s="172">
        <f t="shared" si="43"/>
        <v>4.2559338870000003</v>
      </c>
      <c r="CE140" s="173">
        <f t="shared" si="44"/>
        <v>22.556148234999998</v>
      </c>
      <c r="CF140" s="174">
        <f t="shared" si="45"/>
        <v>1.4415815789999999</v>
      </c>
      <c r="CG140" s="155">
        <f t="shared" si="46"/>
        <v>28.253663701000001</v>
      </c>
    </row>
    <row r="141" spans="1:85" ht="18.75" customHeight="1" x14ac:dyDescent="0.25">
      <c r="A141" s="156">
        <f t="shared" si="47"/>
        <v>132</v>
      </c>
      <c r="B141" s="175" t="s">
        <v>215</v>
      </c>
      <c r="C141" s="176">
        <v>1998</v>
      </c>
      <c r="D141" s="176">
        <v>9</v>
      </c>
      <c r="E141" s="176">
        <v>72</v>
      </c>
      <c r="F141" s="176">
        <v>4137.8999999999996</v>
      </c>
      <c r="G141" s="176">
        <v>2</v>
      </c>
      <c r="H141" s="158">
        <v>5.84</v>
      </c>
      <c r="I141" s="158">
        <v>6.21</v>
      </c>
      <c r="J141" s="158">
        <f t="shared" si="35"/>
        <v>144992.01599999997</v>
      </c>
      <c r="K141" s="158">
        <f t="shared" si="36"/>
        <v>154178.15399999998</v>
      </c>
      <c r="L141" s="177">
        <v>198.619</v>
      </c>
      <c r="M141" s="178">
        <v>189.3832165</v>
      </c>
      <c r="N141" s="161">
        <f t="shared" si="34"/>
        <v>4.799995166630417</v>
      </c>
      <c r="O141" s="162">
        <f t="shared" si="37"/>
        <v>299.17016999999993</v>
      </c>
      <c r="P141" s="162">
        <f t="shared" si="38"/>
        <v>285.25875709499991</v>
      </c>
      <c r="Q141" s="163">
        <v>6.21</v>
      </c>
      <c r="R141" s="164"/>
      <c r="S141" s="164">
        <f t="shared" si="39"/>
        <v>308.35630799999996</v>
      </c>
      <c r="T141" s="164">
        <f t="shared" si="40"/>
        <v>294.01773967799994</v>
      </c>
      <c r="U141" s="164">
        <v>6.31</v>
      </c>
      <c r="V141" s="164"/>
      <c r="W141" s="164">
        <f t="shared" si="41"/>
        <v>313.32178799999997</v>
      </c>
      <c r="X141" s="164">
        <f t="shared" si="42"/>
        <v>298.75232485799995</v>
      </c>
      <c r="Y141" s="173"/>
      <c r="Z141" s="179"/>
      <c r="AA141" s="179"/>
      <c r="AB141" s="173">
        <v>0.434</v>
      </c>
      <c r="AC141" s="180">
        <v>280.07697950700003</v>
      </c>
      <c r="AD141" s="173">
        <v>8.9999999999999993E-3</v>
      </c>
      <c r="AE141" s="180">
        <v>0.67099500000000001</v>
      </c>
      <c r="AF141" s="173"/>
      <c r="AG141" s="181"/>
      <c r="AH141" s="180"/>
      <c r="AI141" s="173">
        <v>5.11E-2</v>
      </c>
      <c r="AJ141" s="180">
        <v>17.11608</v>
      </c>
      <c r="AK141" s="173"/>
      <c r="AL141" s="180"/>
      <c r="AM141" s="173">
        <v>5</v>
      </c>
      <c r="AN141" s="179">
        <v>7.0947000000000005</v>
      </c>
      <c r="AO141" s="179"/>
      <c r="AP141" s="180"/>
      <c r="AQ141" s="173"/>
      <c r="AR141" s="180"/>
      <c r="AS141" s="173"/>
      <c r="AT141" s="180"/>
      <c r="AU141" s="173"/>
      <c r="AV141" s="180"/>
      <c r="AW141" s="182">
        <v>36</v>
      </c>
      <c r="AX141" s="183">
        <v>81.867459999999994</v>
      </c>
      <c r="AY141" s="173"/>
      <c r="AZ141" s="180"/>
      <c r="BA141" s="173"/>
      <c r="BB141" s="180"/>
      <c r="BC141" s="184"/>
      <c r="BD141" s="184"/>
      <c r="BE141" s="184"/>
      <c r="BF141" s="173"/>
      <c r="BG141" s="180"/>
      <c r="BH141" s="184"/>
      <c r="BI141" s="184"/>
      <c r="BJ141" s="184"/>
      <c r="BK141" s="181">
        <v>29.748339999999999</v>
      </c>
      <c r="BL141" s="172"/>
      <c r="BM141" s="172"/>
      <c r="BN141" s="172"/>
      <c r="BO141" s="172"/>
      <c r="BP141" s="172">
        <v>0.01</v>
      </c>
      <c r="BQ141" s="172">
        <v>3.7007587840000005</v>
      </c>
      <c r="BR141" s="172"/>
      <c r="BS141" s="172"/>
      <c r="BT141" s="172"/>
      <c r="BU141" s="172"/>
      <c r="BV141" s="172">
        <v>21</v>
      </c>
      <c r="BW141" s="172">
        <v>18.678385375000001</v>
      </c>
      <c r="BX141" s="172"/>
      <c r="BY141" s="172"/>
      <c r="BZ141" s="172">
        <v>1</v>
      </c>
      <c r="CA141" s="172">
        <v>0.98941576900000006</v>
      </c>
      <c r="CB141" s="172">
        <v>8</v>
      </c>
      <c r="CC141" s="172">
        <v>18.381732890999999</v>
      </c>
      <c r="CD141" s="172">
        <f t="shared" si="43"/>
        <v>416.57455450700002</v>
      </c>
      <c r="CE141" s="173">
        <f t="shared" si="44"/>
        <v>22.379144159000003</v>
      </c>
      <c r="CF141" s="174">
        <f t="shared" si="45"/>
        <v>19.371148659999999</v>
      </c>
      <c r="CG141" s="155">
        <f t="shared" si="46"/>
        <v>458.32484732600005</v>
      </c>
    </row>
    <row r="142" spans="1:85" ht="18.75" customHeight="1" x14ac:dyDescent="0.25">
      <c r="A142" s="156">
        <f t="shared" si="47"/>
        <v>133</v>
      </c>
      <c r="B142" s="175" t="s">
        <v>216</v>
      </c>
      <c r="C142" s="176">
        <v>1984</v>
      </c>
      <c r="D142" s="176">
        <v>5</v>
      </c>
      <c r="E142" s="176">
        <v>74</v>
      </c>
      <c r="F142" s="176">
        <v>4123.5</v>
      </c>
      <c r="G142" s="176">
        <v>5</v>
      </c>
      <c r="H142" s="158">
        <v>5.84</v>
      </c>
      <c r="I142" s="158">
        <v>6.21</v>
      </c>
      <c r="J142" s="158">
        <f t="shared" si="35"/>
        <v>144487.44</v>
      </c>
      <c r="K142" s="158">
        <f t="shared" si="36"/>
        <v>153641.61000000002</v>
      </c>
      <c r="L142" s="177">
        <v>211.45537999999999</v>
      </c>
      <c r="M142" s="178">
        <f t="shared" ref="M142:M157" si="48">L142*$M$2</f>
        <v>201.62270483</v>
      </c>
      <c r="N142" s="161">
        <f t="shared" si="34"/>
        <v>5.1280557778586155</v>
      </c>
      <c r="O142" s="162">
        <f t="shared" si="37"/>
        <v>298.12905000000006</v>
      </c>
      <c r="P142" s="162">
        <f t="shared" si="38"/>
        <v>284.26604917500009</v>
      </c>
      <c r="Q142" s="163">
        <v>6.21</v>
      </c>
      <c r="R142" s="164"/>
      <c r="S142" s="164">
        <f t="shared" si="39"/>
        <v>307.28322000000003</v>
      </c>
      <c r="T142" s="164">
        <f t="shared" si="40"/>
        <v>292.99455027000005</v>
      </c>
      <c r="U142" s="164">
        <v>6.31</v>
      </c>
      <c r="V142" s="164"/>
      <c r="W142" s="164">
        <f t="shared" si="41"/>
        <v>312.23141999999996</v>
      </c>
      <c r="X142" s="164">
        <f t="shared" si="42"/>
        <v>297.71265896999995</v>
      </c>
      <c r="Y142" s="173"/>
      <c r="Z142" s="179"/>
      <c r="AA142" s="179"/>
      <c r="AB142" s="173">
        <v>2.7E-2</v>
      </c>
      <c r="AC142" s="180">
        <v>12.289056507</v>
      </c>
      <c r="AD142" s="173">
        <v>2.1999999999999999E-2</v>
      </c>
      <c r="AE142" s="180">
        <v>2.2099407315000001</v>
      </c>
      <c r="AF142" s="173"/>
      <c r="AG142" s="181"/>
      <c r="AH142" s="180"/>
      <c r="AI142" s="173"/>
      <c r="AJ142" s="180"/>
      <c r="AK142" s="173"/>
      <c r="AL142" s="180"/>
      <c r="AM142" s="173"/>
      <c r="AN142" s="179"/>
      <c r="AO142" s="179"/>
      <c r="AP142" s="180"/>
      <c r="AQ142" s="173"/>
      <c r="AR142" s="180"/>
      <c r="AS142" s="173">
        <v>3</v>
      </c>
      <c r="AT142" s="180">
        <v>4.625958117647059</v>
      </c>
      <c r="AU142" s="173"/>
      <c r="AV142" s="180"/>
      <c r="AW142" s="182">
        <v>5</v>
      </c>
      <c r="AX142" s="183">
        <v>11.016761220800001</v>
      </c>
      <c r="AY142" s="173"/>
      <c r="AZ142" s="180"/>
      <c r="BA142" s="173"/>
      <c r="BB142" s="180"/>
      <c r="BC142" s="184"/>
      <c r="BD142" s="184"/>
      <c r="BE142" s="184"/>
      <c r="BF142" s="173"/>
      <c r="BG142" s="180"/>
      <c r="BH142" s="184"/>
      <c r="BI142" s="184"/>
      <c r="BJ142" s="184"/>
      <c r="BK142" s="181"/>
      <c r="BL142" s="172">
        <v>3.5000000000000001E-3</v>
      </c>
      <c r="BM142" s="172">
        <v>5.6314993764999999</v>
      </c>
      <c r="BN142" s="172"/>
      <c r="BO142" s="172"/>
      <c r="BP142" s="172">
        <v>1.15E-2</v>
      </c>
      <c r="BQ142" s="172">
        <v>5.6874357755</v>
      </c>
      <c r="BR142" s="172"/>
      <c r="BS142" s="172"/>
      <c r="BT142" s="172"/>
      <c r="BU142" s="172"/>
      <c r="BV142" s="172">
        <v>13</v>
      </c>
      <c r="BW142" s="172">
        <v>13.298563805999999</v>
      </c>
      <c r="BX142" s="172"/>
      <c r="BY142" s="172"/>
      <c r="BZ142" s="172">
        <v>3</v>
      </c>
      <c r="CA142" s="172">
        <v>3.044994666</v>
      </c>
      <c r="CB142" s="172">
        <v>10</v>
      </c>
      <c r="CC142" s="172">
        <v>20.464997396000001</v>
      </c>
      <c r="CD142" s="172">
        <f t="shared" si="43"/>
        <v>30.141716576947061</v>
      </c>
      <c r="CE142" s="173">
        <f t="shared" si="44"/>
        <v>24.617498957999999</v>
      </c>
      <c r="CF142" s="174">
        <f t="shared" si="45"/>
        <v>23.509992062000002</v>
      </c>
      <c r="CG142" s="155">
        <f t="shared" si="46"/>
        <v>78.269207596947069</v>
      </c>
    </row>
    <row r="143" spans="1:85" ht="18.75" customHeight="1" x14ac:dyDescent="0.25">
      <c r="A143" s="156">
        <f t="shared" si="47"/>
        <v>134</v>
      </c>
      <c r="B143" s="175" t="s">
        <v>217</v>
      </c>
      <c r="C143" s="176">
        <v>1996</v>
      </c>
      <c r="D143" s="176">
        <v>9</v>
      </c>
      <c r="E143" s="176">
        <v>70</v>
      </c>
      <c r="F143" s="176">
        <v>3808</v>
      </c>
      <c r="G143" s="176">
        <v>2</v>
      </c>
      <c r="H143" s="158">
        <v>5.84</v>
      </c>
      <c r="I143" s="158">
        <v>6.21</v>
      </c>
      <c r="J143" s="158">
        <f t="shared" si="35"/>
        <v>133432.32000000001</v>
      </c>
      <c r="K143" s="158">
        <f t="shared" si="36"/>
        <v>141886.08000000002</v>
      </c>
      <c r="L143" s="177">
        <v>228.60846000000001</v>
      </c>
      <c r="M143" s="178">
        <f t="shared" si="48"/>
        <v>217.97816661000002</v>
      </c>
      <c r="N143" s="161">
        <f t="shared" si="34"/>
        <v>6.0033734243697481</v>
      </c>
      <c r="O143" s="162">
        <f t="shared" si="37"/>
        <v>275.3184</v>
      </c>
      <c r="P143" s="162">
        <f t="shared" si="38"/>
        <v>262.51609439999999</v>
      </c>
      <c r="Q143" s="163">
        <v>6.21</v>
      </c>
      <c r="R143" s="164"/>
      <c r="S143" s="164">
        <f t="shared" si="39"/>
        <v>283.77216000000004</v>
      </c>
      <c r="T143" s="164">
        <f t="shared" si="40"/>
        <v>270.57675456000004</v>
      </c>
      <c r="U143" s="164">
        <v>6.31</v>
      </c>
      <c r="V143" s="164"/>
      <c r="W143" s="164">
        <f t="shared" si="41"/>
        <v>288.34176000000002</v>
      </c>
      <c r="X143" s="164">
        <f t="shared" si="42"/>
        <v>274.93386816000003</v>
      </c>
      <c r="Y143" s="173"/>
      <c r="Z143" s="179"/>
      <c r="AA143" s="179"/>
      <c r="AB143" s="173">
        <v>8.9999999999999993E-3</v>
      </c>
      <c r="AC143" s="180">
        <v>2.3673549293999998</v>
      </c>
      <c r="AD143" s="173"/>
      <c r="AE143" s="180"/>
      <c r="AF143" s="173">
        <v>0.49114999999999998</v>
      </c>
      <c r="AG143" s="181">
        <v>2</v>
      </c>
      <c r="AH143" s="180">
        <v>605.80790000000002</v>
      </c>
      <c r="AI143" s="173"/>
      <c r="AJ143" s="180"/>
      <c r="AK143" s="173"/>
      <c r="AL143" s="180"/>
      <c r="AM143" s="173"/>
      <c r="AN143" s="179"/>
      <c r="AO143" s="179"/>
      <c r="AP143" s="180"/>
      <c r="AQ143" s="173">
        <v>1.5E-3</v>
      </c>
      <c r="AR143" s="180">
        <v>2.7352599999999998</v>
      </c>
      <c r="AS143" s="173"/>
      <c r="AT143" s="180"/>
      <c r="AU143" s="173"/>
      <c r="AV143" s="180"/>
      <c r="AW143" s="182">
        <v>3</v>
      </c>
      <c r="AX143" s="183">
        <v>1.7646973245999997</v>
      </c>
      <c r="AY143" s="173">
        <v>1.4E-2</v>
      </c>
      <c r="AZ143" s="180">
        <v>5.0977079999999999</v>
      </c>
      <c r="BA143" s="173"/>
      <c r="BB143" s="180"/>
      <c r="BC143" s="184"/>
      <c r="BD143" s="184"/>
      <c r="BE143" s="184"/>
      <c r="BF143" s="173"/>
      <c r="BG143" s="180"/>
      <c r="BH143" s="184"/>
      <c r="BI143" s="184"/>
      <c r="BJ143" s="184"/>
      <c r="BK143" s="181"/>
      <c r="BL143" s="172">
        <v>2E-3</v>
      </c>
      <c r="BM143" s="172">
        <v>4.1589898850999996</v>
      </c>
      <c r="BN143" s="172">
        <v>5.0000000000000001E-3</v>
      </c>
      <c r="BO143" s="172">
        <v>6.2949199999999994</v>
      </c>
      <c r="BP143" s="172">
        <v>1.15E-2</v>
      </c>
      <c r="BQ143" s="172">
        <v>13.619485580000001</v>
      </c>
      <c r="BR143" s="172"/>
      <c r="BS143" s="172"/>
      <c r="BT143" s="172"/>
      <c r="BU143" s="172"/>
      <c r="BV143" s="172">
        <v>21</v>
      </c>
      <c r="BW143" s="172">
        <v>24.156346704000001</v>
      </c>
      <c r="BX143" s="172"/>
      <c r="BY143" s="172"/>
      <c r="BZ143" s="172">
        <v>4</v>
      </c>
      <c r="CA143" s="172">
        <v>4.7870811880000002</v>
      </c>
      <c r="CB143" s="172">
        <v>10</v>
      </c>
      <c r="CC143" s="172">
        <v>24.356368229999998</v>
      </c>
      <c r="CD143" s="172">
        <f t="shared" si="43"/>
        <v>617.77292025400004</v>
      </c>
      <c r="CE143" s="173">
        <f t="shared" si="44"/>
        <v>48.2297421691</v>
      </c>
      <c r="CF143" s="174">
        <f t="shared" si="45"/>
        <v>29.143449417999996</v>
      </c>
      <c r="CG143" s="155">
        <f t="shared" si="46"/>
        <v>695.14611184110004</v>
      </c>
    </row>
    <row r="144" spans="1:85" ht="18.75" customHeight="1" x14ac:dyDescent="0.25">
      <c r="A144" s="156">
        <f t="shared" si="47"/>
        <v>135</v>
      </c>
      <c r="B144" s="175" t="s">
        <v>218</v>
      </c>
      <c r="C144" s="176">
        <v>1983</v>
      </c>
      <c r="D144" s="176">
        <v>9</v>
      </c>
      <c r="E144" s="176">
        <v>323</v>
      </c>
      <c r="F144" s="176">
        <v>16031.6</v>
      </c>
      <c r="G144" s="176">
        <v>9</v>
      </c>
      <c r="H144" s="158">
        <v>5.84</v>
      </c>
      <c r="I144" s="158">
        <v>6.21</v>
      </c>
      <c r="J144" s="158">
        <f t="shared" si="35"/>
        <v>561747.26399999997</v>
      </c>
      <c r="K144" s="158">
        <f t="shared" si="36"/>
        <v>597337.41599999997</v>
      </c>
      <c r="L144" s="177">
        <v>975.53769999999997</v>
      </c>
      <c r="M144" s="178">
        <f t="shared" si="48"/>
        <v>930.17519694999999</v>
      </c>
      <c r="N144" s="161">
        <f t="shared" si="34"/>
        <v>6.0850925671798191</v>
      </c>
      <c r="O144" s="162">
        <f t="shared" si="37"/>
        <v>1159.0846799999999</v>
      </c>
      <c r="P144" s="162">
        <f t="shared" si="38"/>
        <v>1105.18724238</v>
      </c>
      <c r="Q144" s="163">
        <v>6.21</v>
      </c>
      <c r="R144" s="164"/>
      <c r="S144" s="164">
        <f t="shared" si="39"/>
        <v>1194.6748319999999</v>
      </c>
      <c r="T144" s="164">
        <f t="shared" si="40"/>
        <v>1139.122452312</v>
      </c>
      <c r="U144" s="164">
        <v>6.31</v>
      </c>
      <c r="V144" s="164"/>
      <c r="W144" s="164">
        <f t="shared" si="41"/>
        <v>1213.912752</v>
      </c>
      <c r="X144" s="164">
        <f t="shared" si="42"/>
        <v>1157.4658090319999</v>
      </c>
      <c r="Y144" s="173"/>
      <c r="Z144" s="179"/>
      <c r="AA144" s="179"/>
      <c r="AB144" s="173">
        <v>5.0000000000000001E-3</v>
      </c>
      <c r="AC144" s="180">
        <v>1.315197183</v>
      </c>
      <c r="AD144" s="173">
        <v>0.14800000000000002</v>
      </c>
      <c r="AE144" s="180">
        <v>15.548501470650001</v>
      </c>
      <c r="AF144" s="173"/>
      <c r="AG144" s="181"/>
      <c r="AH144" s="180"/>
      <c r="AI144" s="173"/>
      <c r="AJ144" s="180"/>
      <c r="AK144" s="173"/>
      <c r="AL144" s="180"/>
      <c r="AM144" s="173"/>
      <c r="AN144" s="179"/>
      <c r="AO144" s="179"/>
      <c r="AP144" s="180"/>
      <c r="AQ144" s="173"/>
      <c r="AR144" s="180"/>
      <c r="AS144" s="173">
        <v>6</v>
      </c>
      <c r="AT144" s="180">
        <v>11.6697222342</v>
      </c>
      <c r="AU144" s="173">
        <v>2</v>
      </c>
      <c r="AV144" s="180">
        <v>2.2383430089999998</v>
      </c>
      <c r="AW144" s="182">
        <v>14</v>
      </c>
      <c r="AX144" s="183">
        <v>16.1419724462</v>
      </c>
      <c r="AY144" s="173"/>
      <c r="AZ144" s="180"/>
      <c r="BA144" s="173">
        <v>5.0679100000000004</v>
      </c>
      <c r="BB144" s="180"/>
      <c r="BC144" s="184"/>
      <c r="BD144" s="184"/>
      <c r="BE144" s="184"/>
      <c r="BF144" s="173"/>
      <c r="BG144" s="180"/>
      <c r="BH144" s="184">
        <v>3.4491800000000001</v>
      </c>
      <c r="BI144" s="184"/>
      <c r="BJ144" s="184"/>
      <c r="BK144" s="181">
        <v>51.856360988500001</v>
      </c>
      <c r="BL144" s="172"/>
      <c r="BM144" s="172"/>
      <c r="BN144" s="172"/>
      <c r="BO144" s="172"/>
      <c r="BP144" s="172">
        <v>1.4000000000000002E-2</v>
      </c>
      <c r="BQ144" s="172">
        <v>8.913316451</v>
      </c>
      <c r="BR144" s="172">
        <v>1.8000000000000002E-2</v>
      </c>
      <c r="BS144" s="172">
        <v>22.233080000000001</v>
      </c>
      <c r="BT144" s="172"/>
      <c r="BU144" s="172"/>
      <c r="BV144" s="172">
        <v>31</v>
      </c>
      <c r="BW144" s="172">
        <v>33.065358117999999</v>
      </c>
      <c r="BX144" s="172"/>
      <c r="BY144" s="172"/>
      <c r="BZ144" s="172">
        <v>17</v>
      </c>
      <c r="CA144" s="172">
        <v>21.260817524</v>
      </c>
      <c r="CB144" s="172">
        <v>28</v>
      </c>
      <c r="CC144" s="172">
        <v>78.081877988000002</v>
      </c>
      <c r="CD144" s="172">
        <f t="shared" si="43"/>
        <v>107.28718733155</v>
      </c>
      <c r="CE144" s="173">
        <f t="shared" si="44"/>
        <v>64.211754568999993</v>
      </c>
      <c r="CF144" s="174">
        <f t="shared" si="45"/>
        <v>99.342695512000006</v>
      </c>
      <c r="CG144" s="155">
        <f t="shared" si="46"/>
        <v>270.84163741254997</v>
      </c>
    </row>
    <row r="145" spans="1:85" ht="19.5" customHeight="1" x14ac:dyDescent="0.25">
      <c r="A145" s="156">
        <f t="shared" si="47"/>
        <v>136</v>
      </c>
      <c r="B145" s="175" t="s">
        <v>219</v>
      </c>
      <c r="C145" s="176">
        <v>1940</v>
      </c>
      <c r="D145" s="176">
        <v>3</v>
      </c>
      <c r="E145" s="176">
        <v>5</v>
      </c>
      <c r="F145" s="176">
        <v>1956.2</v>
      </c>
      <c r="G145" s="176">
        <v>2</v>
      </c>
      <c r="H145" s="158">
        <v>5.84</v>
      </c>
      <c r="I145" s="158">
        <v>6.21</v>
      </c>
      <c r="J145" s="158">
        <f t="shared" si="35"/>
        <v>68545.248000000007</v>
      </c>
      <c r="K145" s="158">
        <f t="shared" si="36"/>
        <v>72888.012000000002</v>
      </c>
      <c r="L145" s="177">
        <v>94.421310000000005</v>
      </c>
      <c r="M145" s="178">
        <f t="shared" si="48"/>
        <v>90.030719085000001</v>
      </c>
      <c r="N145" s="161">
        <f t="shared" si="34"/>
        <v>4.8267718024741848</v>
      </c>
      <c r="O145" s="162">
        <f t="shared" si="37"/>
        <v>141.43326000000002</v>
      </c>
      <c r="P145" s="162">
        <f t="shared" si="38"/>
        <v>134.85661341000002</v>
      </c>
      <c r="Q145" s="163">
        <v>6.21</v>
      </c>
      <c r="R145" s="164"/>
      <c r="S145" s="164">
        <f t="shared" si="39"/>
        <v>145.77602400000001</v>
      </c>
      <c r="T145" s="164">
        <f t="shared" si="40"/>
        <v>138.99743888400002</v>
      </c>
      <c r="U145" s="164">
        <v>6.31</v>
      </c>
      <c r="V145" s="164"/>
      <c r="W145" s="164">
        <f t="shared" si="41"/>
        <v>148.12346399999998</v>
      </c>
      <c r="X145" s="164">
        <f t="shared" si="42"/>
        <v>141.23572292399999</v>
      </c>
      <c r="Y145" s="173"/>
      <c r="Z145" s="179"/>
      <c r="AA145" s="179"/>
      <c r="AB145" s="173"/>
      <c r="AC145" s="180"/>
      <c r="AD145" s="173"/>
      <c r="AE145" s="180"/>
      <c r="AF145" s="173"/>
      <c r="AG145" s="181"/>
      <c r="AH145" s="180"/>
      <c r="AI145" s="173"/>
      <c r="AJ145" s="180"/>
      <c r="AK145" s="173"/>
      <c r="AL145" s="180"/>
      <c r="AM145" s="173"/>
      <c r="AN145" s="179"/>
      <c r="AO145" s="179"/>
      <c r="AP145" s="180"/>
      <c r="AQ145" s="173"/>
      <c r="AR145" s="180"/>
      <c r="AS145" s="173"/>
      <c r="AT145" s="180"/>
      <c r="AU145" s="173"/>
      <c r="AV145" s="180"/>
      <c r="AW145" s="182"/>
      <c r="AX145" s="183"/>
      <c r="AY145" s="173">
        <v>4.0000000000000001E-3</v>
      </c>
      <c r="AZ145" s="180">
        <v>9.6866199999999996</v>
      </c>
      <c r="BA145" s="173"/>
      <c r="BB145" s="180"/>
      <c r="BC145" s="184"/>
      <c r="BD145" s="184"/>
      <c r="BE145" s="184"/>
      <c r="BF145" s="173"/>
      <c r="BG145" s="180"/>
      <c r="BH145" s="184"/>
      <c r="BI145" s="184"/>
      <c r="BJ145" s="184"/>
      <c r="BK145" s="181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>
        <v>3</v>
      </c>
      <c r="BW145" s="172">
        <v>3.8249211569999995</v>
      </c>
      <c r="BX145" s="172"/>
      <c r="BY145" s="172"/>
      <c r="BZ145" s="172">
        <v>1</v>
      </c>
      <c r="CA145" s="172">
        <v>0.87836000000000003</v>
      </c>
      <c r="CB145" s="172"/>
      <c r="CC145" s="172"/>
      <c r="CD145" s="172">
        <f t="shared" si="43"/>
        <v>9.6866199999999996</v>
      </c>
      <c r="CE145" s="173">
        <f t="shared" si="44"/>
        <v>3.8249211569999995</v>
      </c>
      <c r="CF145" s="174">
        <f t="shared" si="45"/>
        <v>0.87836000000000003</v>
      </c>
      <c r="CG145" s="155">
        <f t="shared" si="46"/>
        <v>14.389901157000001</v>
      </c>
    </row>
    <row r="146" spans="1:85" ht="19.5" customHeight="1" x14ac:dyDescent="0.25">
      <c r="A146" s="156">
        <f t="shared" si="47"/>
        <v>137</v>
      </c>
      <c r="B146" s="175" t="s">
        <v>220</v>
      </c>
      <c r="C146" s="176" t="s">
        <v>221</v>
      </c>
      <c r="D146" s="176">
        <v>5</v>
      </c>
      <c r="E146" s="176">
        <v>119</v>
      </c>
      <c r="F146" s="176">
        <v>5800.5</v>
      </c>
      <c r="G146" s="176">
        <v>8</v>
      </c>
      <c r="H146" s="158">
        <v>5.84</v>
      </c>
      <c r="I146" s="158">
        <v>6.21</v>
      </c>
      <c r="J146" s="158">
        <f t="shared" si="35"/>
        <v>203249.52</v>
      </c>
      <c r="K146" s="158">
        <f t="shared" si="36"/>
        <v>216126.63</v>
      </c>
      <c r="L146" s="177">
        <v>352.27148</v>
      </c>
      <c r="M146" s="178">
        <f t="shared" si="48"/>
        <v>335.89085618000001</v>
      </c>
      <c r="N146" s="161">
        <f t="shared" si="34"/>
        <v>6.0731226618394967</v>
      </c>
      <c r="O146" s="162">
        <f t="shared" si="37"/>
        <v>419.37615</v>
      </c>
      <c r="P146" s="162">
        <f t="shared" si="38"/>
        <v>399.87515902500002</v>
      </c>
      <c r="Q146" s="163">
        <v>6.21</v>
      </c>
      <c r="R146" s="164"/>
      <c r="S146" s="164">
        <f t="shared" si="39"/>
        <v>432.25326000000001</v>
      </c>
      <c r="T146" s="164">
        <f t="shared" si="40"/>
        <v>412.15348341000004</v>
      </c>
      <c r="U146" s="164">
        <v>6.31</v>
      </c>
      <c r="V146" s="164"/>
      <c r="W146" s="164">
        <f t="shared" si="41"/>
        <v>439.21386000000001</v>
      </c>
      <c r="X146" s="164">
        <f t="shared" si="42"/>
        <v>418.79041551</v>
      </c>
      <c r="Y146" s="173">
        <v>7.2000000000000008E-2</v>
      </c>
      <c r="Z146" s="179">
        <v>2.2429420560000004</v>
      </c>
      <c r="AA146" s="179"/>
      <c r="AB146" s="173">
        <v>2E-3</v>
      </c>
      <c r="AC146" s="180">
        <v>0.52607887320000002</v>
      </c>
      <c r="AD146" s="173"/>
      <c r="AE146" s="180"/>
      <c r="AF146" s="173"/>
      <c r="AG146" s="181"/>
      <c r="AH146" s="180"/>
      <c r="AI146" s="173"/>
      <c r="AJ146" s="180"/>
      <c r="AK146" s="173"/>
      <c r="AL146" s="180"/>
      <c r="AM146" s="173"/>
      <c r="AN146" s="179"/>
      <c r="AO146" s="179"/>
      <c r="AP146" s="180"/>
      <c r="AQ146" s="173"/>
      <c r="AR146" s="180"/>
      <c r="AS146" s="173">
        <v>4</v>
      </c>
      <c r="AT146" s="180">
        <v>8.0062426000000002</v>
      </c>
      <c r="AU146" s="173"/>
      <c r="AV146" s="180"/>
      <c r="AW146" s="182">
        <v>4</v>
      </c>
      <c r="AX146" s="183">
        <v>2.3724599578000003</v>
      </c>
      <c r="AY146" s="173">
        <v>3.0000000000000001E-3</v>
      </c>
      <c r="AZ146" s="180">
        <v>6.5014170000000009</v>
      </c>
      <c r="BA146" s="173"/>
      <c r="BB146" s="180"/>
      <c r="BC146" s="184"/>
      <c r="BD146" s="184"/>
      <c r="BE146" s="184"/>
      <c r="BF146" s="173"/>
      <c r="BG146" s="180"/>
      <c r="BH146" s="184"/>
      <c r="BI146" s="184"/>
      <c r="BJ146" s="184"/>
      <c r="BK146" s="181">
        <v>3.5587428454000003</v>
      </c>
      <c r="BL146" s="172"/>
      <c r="BM146" s="172"/>
      <c r="BN146" s="172"/>
      <c r="BO146" s="172"/>
      <c r="BP146" s="172"/>
      <c r="BQ146" s="172"/>
      <c r="BR146" s="172">
        <v>0.01</v>
      </c>
      <c r="BS146" s="172">
        <v>8.7875300000000003</v>
      </c>
      <c r="BT146" s="172"/>
      <c r="BU146" s="172"/>
      <c r="BV146" s="172">
        <v>16</v>
      </c>
      <c r="BW146" s="172">
        <v>18.887698055999998</v>
      </c>
      <c r="BX146" s="172"/>
      <c r="BY146" s="172"/>
      <c r="BZ146" s="172">
        <v>3</v>
      </c>
      <c r="CA146" s="172">
        <v>3.1151372569999998</v>
      </c>
      <c r="CB146" s="172">
        <v>15</v>
      </c>
      <c r="CC146" s="172">
        <v>30.482376683000002</v>
      </c>
      <c r="CD146" s="172">
        <f t="shared" si="43"/>
        <v>23.207883332400002</v>
      </c>
      <c r="CE146" s="173">
        <f t="shared" si="44"/>
        <v>27.675228055999998</v>
      </c>
      <c r="CF146" s="174">
        <f t="shared" si="45"/>
        <v>33.597513939999999</v>
      </c>
      <c r="CG146" s="155">
        <f t="shared" si="46"/>
        <v>84.480625328399995</v>
      </c>
    </row>
    <row r="147" spans="1:85" ht="18.75" customHeight="1" x14ac:dyDescent="0.25">
      <c r="A147" s="156">
        <f t="shared" si="47"/>
        <v>138</v>
      </c>
      <c r="B147" s="175" t="s">
        <v>222</v>
      </c>
      <c r="C147" s="176" t="s">
        <v>223</v>
      </c>
      <c r="D147" s="176">
        <v>4</v>
      </c>
      <c r="E147" s="176">
        <v>36</v>
      </c>
      <c r="F147" s="176">
        <v>2093</v>
      </c>
      <c r="G147" s="176">
        <v>3</v>
      </c>
      <c r="H147" s="158">
        <v>5.84</v>
      </c>
      <c r="I147" s="158">
        <v>6.21</v>
      </c>
      <c r="J147" s="158">
        <f t="shared" si="35"/>
        <v>73338.720000000001</v>
      </c>
      <c r="K147" s="158">
        <f t="shared" si="36"/>
        <v>77985.180000000008</v>
      </c>
      <c r="L147" s="177">
        <v>94.847340000000003</v>
      </c>
      <c r="M147" s="178">
        <f t="shared" si="48"/>
        <v>90.436938690000005</v>
      </c>
      <c r="N147" s="161">
        <f t="shared" si="34"/>
        <v>4.5316454849498333</v>
      </c>
      <c r="O147" s="162">
        <f t="shared" si="37"/>
        <v>151.32390000000004</v>
      </c>
      <c r="P147" s="162">
        <f t="shared" si="38"/>
        <v>144.28733865000004</v>
      </c>
      <c r="Q147" s="163">
        <v>6.21</v>
      </c>
      <c r="R147" s="164"/>
      <c r="S147" s="164">
        <f t="shared" si="39"/>
        <v>155.97036000000003</v>
      </c>
      <c r="T147" s="164">
        <f t="shared" si="40"/>
        <v>148.71773826000003</v>
      </c>
      <c r="U147" s="164">
        <v>6.31</v>
      </c>
      <c r="V147" s="164"/>
      <c r="W147" s="164">
        <f t="shared" si="41"/>
        <v>158.48195999999999</v>
      </c>
      <c r="X147" s="164">
        <f t="shared" si="42"/>
        <v>151.11254885999998</v>
      </c>
      <c r="Y147" s="173"/>
      <c r="Z147" s="179"/>
      <c r="AA147" s="179">
        <v>3.5578750434000002</v>
      </c>
      <c r="AB147" s="173"/>
      <c r="AC147" s="180"/>
      <c r="AD147" s="173"/>
      <c r="AE147" s="180"/>
      <c r="AF147" s="173"/>
      <c r="AG147" s="181"/>
      <c r="AH147" s="180"/>
      <c r="AI147" s="173"/>
      <c r="AJ147" s="180"/>
      <c r="AK147" s="173"/>
      <c r="AL147" s="180"/>
      <c r="AM147" s="173">
        <v>1</v>
      </c>
      <c r="AN147" s="179">
        <v>0.92949630000000005</v>
      </c>
      <c r="AO147" s="179"/>
      <c r="AP147" s="180"/>
      <c r="AQ147" s="173"/>
      <c r="AR147" s="180"/>
      <c r="AS147" s="173"/>
      <c r="AT147" s="180"/>
      <c r="AU147" s="173"/>
      <c r="AV147" s="180"/>
      <c r="AW147" s="182"/>
      <c r="AX147" s="183"/>
      <c r="AY147" s="173"/>
      <c r="AZ147" s="180"/>
      <c r="BA147" s="173"/>
      <c r="BB147" s="180"/>
      <c r="BC147" s="184"/>
      <c r="BD147" s="184"/>
      <c r="BE147" s="184"/>
      <c r="BF147" s="173"/>
      <c r="BG147" s="180"/>
      <c r="BH147" s="184"/>
      <c r="BI147" s="184"/>
      <c r="BJ147" s="184"/>
      <c r="BK147" s="181">
        <v>10.860717732299998</v>
      </c>
      <c r="BL147" s="172"/>
      <c r="BM147" s="172"/>
      <c r="BN147" s="172"/>
      <c r="BO147" s="172"/>
      <c r="BP147" s="172">
        <v>6.0000000000000001E-3</v>
      </c>
      <c r="BQ147" s="172">
        <v>4.6500000000000004</v>
      </c>
      <c r="BR147" s="172">
        <v>1.5E-3</v>
      </c>
      <c r="BS147" s="172">
        <v>2.0512035000000002</v>
      </c>
      <c r="BT147" s="172"/>
      <c r="BU147" s="172"/>
      <c r="BV147" s="172">
        <v>2</v>
      </c>
      <c r="BW147" s="172">
        <v>2.268938554</v>
      </c>
      <c r="BX147" s="172"/>
      <c r="BY147" s="172"/>
      <c r="BZ147" s="172"/>
      <c r="CA147" s="172"/>
      <c r="CB147" s="172">
        <v>4</v>
      </c>
      <c r="CC147" s="172">
        <v>8.3583286309999991</v>
      </c>
      <c r="CD147" s="172">
        <f t="shared" si="43"/>
        <v>15.348089075699999</v>
      </c>
      <c r="CE147" s="173">
        <f t="shared" si="44"/>
        <v>8.9701420540000001</v>
      </c>
      <c r="CF147" s="174">
        <f t="shared" si="45"/>
        <v>8.3583286309999991</v>
      </c>
      <c r="CG147" s="155">
        <f t="shared" si="46"/>
        <v>32.676559760700002</v>
      </c>
    </row>
    <row r="148" spans="1:85" ht="18.75" customHeight="1" x14ac:dyDescent="0.25">
      <c r="A148" s="156">
        <f t="shared" si="47"/>
        <v>139</v>
      </c>
      <c r="B148" s="175" t="s">
        <v>224</v>
      </c>
      <c r="C148" s="176" t="s">
        <v>223</v>
      </c>
      <c r="D148" s="176">
        <v>4</v>
      </c>
      <c r="E148" s="176">
        <v>19</v>
      </c>
      <c r="F148" s="176">
        <v>1743.2</v>
      </c>
      <c r="G148" s="176">
        <v>2</v>
      </c>
      <c r="H148" s="158">
        <v>5.84</v>
      </c>
      <c r="I148" s="158">
        <v>6.21</v>
      </c>
      <c r="J148" s="158">
        <f t="shared" si="35"/>
        <v>61081.728000000003</v>
      </c>
      <c r="K148" s="158">
        <f t="shared" si="36"/>
        <v>64951.632000000005</v>
      </c>
      <c r="L148" s="177">
        <v>100.04976000000001</v>
      </c>
      <c r="M148" s="178">
        <f t="shared" si="48"/>
        <v>95.397446160000001</v>
      </c>
      <c r="N148" s="161">
        <f t="shared" si="34"/>
        <v>5.7394309316200092</v>
      </c>
      <c r="O148" s="162">
        <f t="shared" si="37"/>
        <v>126.03336000000002</v>
      </c>
      <c r="P148" s="162">
        <f t="shared" si="38"/>
        <v>120.17280876000002</v>
      </c>
      <c r="Q148" s="163">
        <v>6.21</v>
      </c>
      <c r="R148" s="164"/>
      <c r="S148" s="164">
        <f t="shared" si="39"/>
        <v>129.90326400000001</v>
      </c>
      <c r="T148" s="164">
        <f t="shared" si="40"/>
        <v>123.86276222400001</v>
      </c>
      <c r="U148" s="164">
        <v>6.31</v>
      </c>
      <c r="V148" s="164"/>
      <c r="W148" s="164">
        <f t="shared" si="41"/>
        <v>131.995104</v>
      </c>
      <c r="X148" s="164">
        <f t="shared" si="42"/>
        <v>125.857331664</v>
      </c>
      <c r="Y148" s="173"/>
      <c r="Z148" s="179"/>
      <c r="AA148" s="179">
        <v>0.49157600000000001</v>
      </c>
      <c r="AB148" s="173"/>
      <c r="AC148" s="180"/>
      <c r="AD148" s="173">
        <v>0.05</v>
      </c>
      <c r="AE148" s="180">
        <v>11.1029360287</v>
      </c>
      <c r="AF148" s="173"/>
      <c r="AG148" s="181"/>
      <c r="AH148" s="180"/>
      <c r="AI148" s="173"/>
      <c r="AJ148" s="180"/>
      <c r="AK148" s="173"/>
      <c r="AL148" s="180"/>
      <c r="AM148" s="173"/>
      <c r="AN148" s="179"/>
      <c r="AO148" s="179"/>
      <c r="AP148" s="180"/>
      <c r="AQ148" s="173"/>
      <c r="AR148" s="180"/>
      <c r="AS148" s="173">
        <v>1</v>
      </c>
      <c r="AT148" s="180">
        <v>1.9367000000000001</v>
      </c>
      <c r="AU148" s="173"/>
      <c r="AV148" s="180"/>
      <c r="AW148" s="182"/>
      <c r="AX148" s="183"/>
      <c r="AY148" s="173"/>
      <c r="AZ148" s="180"/>
      <c r="BA148" s="173"/>
      <c r="BB148" s="180"/>
      <c r="BC148" s="184"/>
      <c r="BD148" s="184"/>
      <c r="BE148" s="184"/>
      <c r="BF148" s="173"/>
      <c r="BG148" s="180"/>
      <c r="BH148" s="184"/>
      <c r="BI148" s="184"/>
      <c r="BJ148" s="184"/>
      <c r="BK148" s="181">
        <v>15.440897692375001</v>
      </c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>
        <v>13</v>
      </c>
      <c r="BW148" s="172">
        <v>12.793072972200001</v>
      </c>
      <c r="BX148" s="172"/>
      <c r="BY148" s="172"/>
      <c r="BZ148" s="172">
        <v>2</v>
      </c>
      <c r="CA148" s="172">
        <v>2.5080884800000001</v>
      </c>
      <c r="CB148" s="172">
        <v>2</v>
      </c>
      <c r="CC148" s="172">
        <v>3.9328801499999999</v>
      </c>
      <c r="CD148" s="172">
        <f t="shared" si="43"/>
        <v>28.972109721075</v>
      </c>
      <c r="CE148" s="173">
        <f t="shared" si="44"/>
        <v>12.793072972200001</v>
      </c>
      <c r="CF148" s="174">
        <f t="shared" si="45"/>
        <v>6.4409686300000004</v>
      </c>
      <c r="CG148" s="155">
        <f t="shared" si="46"/>
        <v>48.206151323275002</v>
      </c>
    </row>
    <row r="149" spans="1:85" ht="18.75" customHeight="1" x14ac:dyDescent="0.25">
      <c r="A149" s="156">
        <f t="shared" si="47"/>
        <v>140</v>
      </c>
      <c r="B149" s="175" t="s">
        <v>225</v>
      </c>
      <c r="C149" s="176">
        <v>1962</v>
      </c>
      <c r="D149" s="176">
        <v>4</v>
      </c>
      <c r="E149" s="176">
        <v>32</v>
      </c>
      <c r="F149" s="176">
        <v>1295.9000000000001</v>
      </c>
      <c r="G149" s="176">
        <v>2</v>
      </c>
      <c r="H149" s="158">
        <v>5.84</v>
      </c>
      <c r="I149" s="158">
        <v>6.21</v>
      </c>
      <c r="J149" s="158">
        <f t="shared" si="35"/>
        <v>45408.336000000003</v>
      </c>
      <c r="K149" s="158">
        <f t="shared" si="36"/>
        <v>48285.234000000004</v>
      </c>
      <c r="L149" s="177">
        <v>78.898439999999994</v>
      </c>
      <c r="M149" s="178">
        <f t="shared" si="48"/>
        <v>75.229662539999993</v>
      </c>
      <c r="N149" s="161">
        <f t="shared" si="34"/>
        <v>6.0883123697816179</v>
      </c>
      <c r="O149" s="162">
        <f t="shared" si="37"/>
        <v>93.693570000000008</v>
      </c>
      <c r="P149" s="162">
        <f t="shared" si="38"/>
        <v>89.336818995000016</v>
      </c>
      <c r="Q149" s="163">
        <v>6.21</v>
      </c>
      <c r="R149" s="164"/>
      <c r="S149" s="164">
        <f t="shared" si="39"/>
        <v>96.570468000000005</v>
      </c>
      <c r="T149" s="164">
        <f t="shared" si="40"/>
        <v>92.079941238000004</v>
      </c>
      <c r="U149" s="164">
        <v>6.31</v>
      </c>
      <c r="V149" s="164"/>
      <c r="W149" s="164">
        <f t="shared" si="41"/>
        <v>98.125547999999995</v>
      </c>
      <c r="X149" s="164">
        <f t="shared" si="42"/>
        <v>93.56271001799999</v>
      </c>
      <c r="Y149" s="173"/>
      <c r="Z149" s="179"/>
      <c r="AA149" s="179"/>
      <c r="AB149" s="173"/>
      <c r="AC149" s="180"/>
      <c r="AD149" s="173">
        <v>1.0999999999999999E-2</v>
      </c>
      <c r="AE149" s="180">
        <v>1.3131456029999999</v>
      </c>
      <c r="AF149" s="173">
        <v>0.1129</v>
      </c>
      <c r="AG149" s="181">
        <v>2</v>
      </c>
      <c r="AH149" s="180">
        <v>141.01709</v>
      </c>
      <c r="AI149" s="173"/>
      <c r="AJ149" s="180"/>
      <c r="AK149" s="173"/>
      <c r="AL149" s="180"/>
      <c r="AM149" s="173"/>
      <c r="AN149" s="179"/>
      <c r="AO149" s="179"/>
      <c r="AP149" s="180"/>
      <c r="AQ149" s="173"/>
      <c r="AR149" s="180"/>
      <c r="AS149" s="173"/>
      <c r="AT149" s="180"/>
      <c r="AU149" s="173"/>
      <c r="AV149" s="180"/>
      <c r="AW149" s="182">
        <v>7</v>
      </c>
      <c r="AX149" s="183">
        <v>4.4401994699999996</v>
      </c>
      <c r="AY149" s="173">
        <v>3.0000000000000001E-3</v>
      </c>
      <c r="AZ149" s="180">
        <v>5.8199759999999996</v>
      </c>
      <c r="BA149" s="173"/>
      <c r="BB149" s="180"/>
      <c r="BC149" s="184"/>
      <c r="BD149" s="184"/>
      <c r="BE149" s="184"/>
      <c r="BF149" s="173"/>
      <c r="BG149" s="180"/>
      <c r="BH149" s="184"/>
      <c r="BI149" s="184"/>
      <c r="BJ149" s="184"/>
      <c r="BK149" s="181">
        <v>65.581275217599995</v>
      </c>
      <c r="BL149" s="172"/>
      <c r="BM149" s="172"/>
      <c r="BN149" s="172"/>
      <c r="BO149" s="172"/>
      <c r="BP149" s="172">
        <v>2.3E-2</v>
      </c>
      <c r="BQ149" s="172">
        <v>32.665776000000001</v>
      </c>
      <c r="BR149" s="172"/>
      <c r="BS149" s="172"/>
      <c r="BT149" s="172">
        <v>2</v>
      </c>
      <c r="BU149" s="172">
        <v>3.8705560000000001</v>
      </c>
      <c r="BV149" s="172">
        <v>17</v>
      </c>
      <c r="BW149" s="172">
        <v>16.294095380000002</v>
      </c>
      <c r="BX149" s="172"/>
      <c r="BY149" s="172"/>
      <c r="BZ149" s="172">
        <v>1</v>
      </c>
      <c r="CA149" s="172">
        <v>1.014998222</v>
      </c>
      <c r="CB149" s="172">
        <v>4</v>
      </c>
      <c r="CC149" s="172">
        <v>8.4958709389999996</v>
      </c>
      <c r="CD149" s="172">
        <f t="shared" si="43"/>
        <v>218.17168629060001</v>
      </c>
      <c r="CE149" s="173">
        <f t="shared" si="44"/>
        <v>52.830427380000003</v>
      </c>
      <c r="CF149" s="174">
        <f t="shared" si="45"/>
        <v>9.5108691609999987</v>
      </c>
      <c r="CG149" s="155">
        <f t="shared" si="46"/>
        <v>280.51298283160003</v>
      </c>
    </row>
    <row r="150" spans="1:85" ht="18.75" customHeight="1" x14ac:dyDescent="0.25">
      <c r="A150" s="156">
        <f t="shared" si="47"/>
        <v>141</v>
      </c>
      <c r="B150" s="175" t="s">
        <v>226</v>
      </c>
      <c r="C150" s="176">
        <v>1962</v>
      </c>
      <c r="D150" s="176">
        <v>3</v>
      </c>
      <c r="E150" s="176">
        <v>24</v>
      </c>
      <c r="F150" s="176">
        <v>968.2</v>
      </c>
      <c r="G150" s="176">
        <v>3</v>
      </c>
      <c r="H150" s="158">
        <v>5.84</v>
      </c>
      <c r="I150" s="158">
        <v>6.21</v>
      </c>
      <c r="J150" s="158">
        <f t="shared" si="35"/>
        <v>33925.728000000003</v>
      </c>
      <c r="K150" s="158">
        <f t="shared" si="36"/>
        <v>36075.131999999998</v>
      </c>
      <c r="L150" s="177">
        <v>58.844639999999998</v>
      </c>
      <c r="M150" s="178">
        <f t="shared" si="48"/>
        <v>56.10836424</v>
      </c>
      <c r="N150" s="161">
        <f t="shared" si="34"/>
        <v>6.0777360049576528</v>
      </c>
      <c r="O150" s="162">
        <f t="shared" si="37"/>
        <v>70.000860000000003</v>
      </c>
      <c r="P150" s="162">
        <f t="shared" si="38"/>
        <v>66.745820010000003</v>
      </c>
      <c r="Q150" s="163">
        <v>6.21</v>
      </c>
      <c r="R150" s="164"/>
      <c r="S150" s="164">
        <f t="shared" si="39"/>
        <v>72.150263999999993</v>
      </c>
      <c r="T150" s="164">
        <f t="shared" si="40"/>
        <v>68.79527672399999</v>
      </c>
      <c r="U150" s="164">
        <v>6.31</v>
      </c>
      <c r="V150" s="164"/>
      <c r="W150" s="164">
        <f t="shared" si="41"/>
        <v>73.312103999999991</v>
      </c>
      <c r="X150" s="164">
        <f t="shared" si="42"/>
        <v>69.903091163999989</v>
      </c>
      <c r="Y150" s="173"/>
      <c r="Z150" s="179"/>
      <c r="AA150" s="179"/>
      <c r="AB150" s="173"/>
      <c r="AC150" s="180"/>
      <c r="AD150" s="173">
        <v>8.0000000000000002E-3</v>
      </c>
      <c r="AE150" s="180">
        <v>0.95501498400000007</v>
      </c>
      <c r="AF150" s="173"/>
      <c r="AG150" s="181"/>
      <c r="AH150" s="180"/>
      <c r="AI150" s="173"/>
      <c r="AJ150" s="180"/>
      <c r="AK150" s="173">
        <v>3.0000000000000001E-3</v>
      </c>
      <c r="AL150" s="180">
        <v>1.0841940000000001</v>
      </c>
      <c r="AM150" s="173"/>
      <c r="AN150" s="179"/>
      <c r="AO150" s="179"/>
      <c r="AP150" s="180"/>
      <c r="AQ150" s="173"/>
      <c r="AR150" s="180"/>
      <c r="AS150" s="173"/>
      <c r="AT150" s="180"/>
      <c r="AU150" s="173"/>
      <c r="AV150" s="180"/>
      <c r="AW150" s="182">
        <v>1</v>
      </c>
      <c r="AX150" s="183">
        <v>0.53935343650000001</v>
      </c>
      <c r="AY150" s="173"/>
      <c r="AZ150" s="180"/>
      <c r="BA150" s="173"/>
      <c r="BB150" s="180"/>
      <c r="BC150" s="184"/>
      <c r="BD150" s="184"/>
      <c r="BE150" s="184"/>
      <c r="BF150" s="173"/>
      <c r="BG150" s="180"/>
      <c r="BH150" s="184"/>
      <c r="BI150" s="184"/>
      <c r="BJ150" s="184"/>
      <c r="BK150" s="181">
        <v>2.8907333335000001</v>
      </c>
      <c r="BL150" s="172"/>
      <c r="BM150" s="172"/>
      <c r="BN150" s="172">
        <v>1E-3</v>
      </c>
      <c r="BO150" s="172">
        <v>1.081739</v>
      </c>
      <c r="BP150" s="172"/>
      <c r="BQ150" s="172"/>
      <c r="BR150" s="172"/>
      <c r="BS150" s="172"/>
      <c r="BT150" s="172"/>
      <c r="BU150" s="172"/>
      <c r="BV150" s="172">
        <v>7</v>
      </c>
      <c r="BW150" s="172">
        <v>4.6835121820000003</v>
      </c>
      <c r="BX150" s="172"/>
      <c r="BY150" s="172"/>
      <c r="BZ150" s="172"/>
      <c r="CA150" s="172"/>
      <c r="CB150" s="172">
        <v>2</v>
      </c>
      <c r="CC150" s="172">
        <v>4.4254484810000001</v>
      </c>
      <c r="CD150" s="172">
        <f t="shared" si="43"/>
        <v>5.469295754</v>
      </c>
      <c r="CE150" s="173">
        <f t="shared" si="44"/>
        <v>5.7652511820000001</v>
      </c>
      <c r="CF150" s="174">
        <f t="shared" si="45"/>
        <v>4.4254484810000001</v>
      </c>
      <c r="CG150" s="155">
        <f t="shared" si="46"/>
        <v>15.659995417000001</v>
      </c>
    </row>
    <row r="151" spans="1:85" ht="18.75" customHeight="1" x14ac:dyDescent="0.25">
      <c r="A151" s="156">
        <f t="shared" si="47"/>
        <v>142</v>
      </c>
      <c r="B151" s="175" t="s">
        <v>227</v>
      </c>
      <c r="C151" s="176">
        <v>1967</v>
      </c>
      <c r="D151" s="176">
        <v>5</v>
      </c>
      <c r="E151" s="176">
        <v>120</v>
      </c>
      <c r="F151" s="176">
        <v>5302.8</v>
      </c>
      <c r="G151" s="176">
        <v>6</v>
      </c>
      <c r="H151" s="158">
        <v>5.84</v>
      </c>
      <c r="I151" s="158">
        <v>6.21</v>
      </c>
      <c r="J151" s="158">
        <f t="shared" si="35"/>
        <v>185810.11199999999</v>
      </c>
      <c r="K151" s="158">
        <f t="shared" si="36"/>
        <v>197582.32799999998</v>
      </c>
      <c r="L151" s="177">
        <v>321.59829999999999</v>
      </c>
      <c r="M151" s="178">
        <f t="shared" si="48"/>
        <v>306.64397904999998</v>
      </c>
      <c r="N151" s="161">
        <f t="shared" si="34"/>
        <v>6.0646884664705434</v>
      </c>
      <c r="O151" s="162">
        <f t="shared" si="37"/>
        <v>383.39243999999997</v>
      </c>
      <c r="P151" s="162">
        <f t="shared" si="38"/>
        <v>365.56469153999996</v>
      </c>
      <c r="Q151" s="163">
        <v>6.21</v>
      </c>
      <c r="R151" s="164"/>
      <c r="S151" s="164">
        <f t="shared" si="39"/>
        <v>395.16465599999998</v>
      </c>
      <c r="T151" s="164">
        <f t="shared" si="40"/>
        <v>376.78949949599996</v>
      </c>
      <c r="U151" s="164">
        <v>6.31</v>
      </c>
      <c r="V151" s="164"/>
      <c r="W151" s="164">
        <f t="shared" si="41"/>
        <v>401.52801599999992</v>
      </c>
      <c r="X151" s="164">
        <f t="shared" si="42"/>
        <v>382.85696325599991</v>
      </c>
      <c r="Y151" s="173"/>
      <c r="Z151" s="179"/>
      <c r="AA151" s="179"/>
      <c r="AB151" s="173"/>
      <c r="AC151" s="180"/>
      <c r="AD151" s="173">
        <v>1.4999999999999999E-2</v>
      </c>
      <c r="AE151" s="180">
        <v>1.4407092920000002</v>
      </c>
      <c r="AF151" s="173"/>
      <c r="AG151" s="181"/>
      <c r="AH151" s="180"/>
      <c r="AI151" s="173"/>
      <c r="AJ151" s="180"/>
      <c r="AK151" s="173">
        <v>1E-3</v>
      </c>
      <c r="AL151" s="180">
        <v>0.26627600000000001</v>
      </c>
      <c r="AM151" s="173">
        <v>8</v>
      </c>
      <c r="AN151" s="179">
        <v>7.4009600000000004</v>
      </c>
      <c r="AO151" s="179"/>
      <c r="AP151" s="180"/>
      <c r="AQ151" s="173"/>
      <c r="AR151" s="180"/>
      <c r="AS151" s="173"/>
      <c r="AT151" s="180"/>
      <c r="AU151" s="173"/>
      <c r="AV151" s="180"/>
      <c r="AW151" s="182">
        <v>2</v>
      </c>
      <c r="AX151" s="183">
        <v>0.91093399999999991</v>
      </c>
      <c r="AY151" s="173"/>
      <c r="AZ151" s="180"/>
      <c r="BA151" s="173"/>
      <c r="BB151" s="180"/>
      <c r="BC151" s="184"/>
      <c r="BD151" s="184"/>
      <c r="BE151" s="184"/>
      <c r="BF151" s="173"/>
      <c r="BG151" s="180"/>
      <c r="BH151" s="184"/>
      <c r="BI151" s="184"/>
      <c r="BJ151" s="184"/>
      <c r="BK151" s="181"/>
      <c r="BL151" s="172"/>
      <c r="BM151" s="172"/>
      <c r="BN151" s="172">
        <v>1E-3</v>
      </c>
      <c r="BO151" s="172">
        <v>1.789328</v>
      </c>
      <c r="BP151" s="172">
        <v>1.1499999999999998E-2</v>
      </c>
      <c r="BQ151" s="172">
        <v>6.9307808049999995</v>
      </c>
      <c r="BR151" s="172">
        <v>2.5999999999999999E-2</v>
      </c>
      <c r="BS151" s="172">
        <v>32.105076179999998</v>
      </c>
      <c r="BT151" s="172"/>
      <c r="BU151" s="172"/>
      <c r="BV151" s="172">
        <v>43</v>
      </c>
      <c r="BW151" s="172">
        <v>33.867820473200005</v>
      </c>
      <c r="BX151" s="172"/>
      <c r="BY151" s="172"/>
      <c r="BZ151" s="172">
        <v>9</v>
      </c>
      <c r="CA151" s="172">
        <v>10.609542313</v>
      </c>
      <c r="CB151" s="172">
        <v>7</v>
      </c>
      <c r="CC151" s="172">
        <v>11.991314374</v>
      </c>
      <c r="CD151" s="172">
        <f t="shared" si="43"/>
        <v>10.018879291999999</v>
      </c>
      <c r="CE151" s="173">
        <f t="shared" si="44"/>
        <v>74.693005458199991</v>
      </c>
      <c r="CF151" s="174">
        <f t="shared" si="45"/>
        <v>22.600856687</v>
      </c>
      <c r="CG151" s="155">
        <f t="shared" si="46"/>
        <v>107.31274143719999</v>
      </c>
    </row>
    <row r="152" spans="1:85" ht="18.75" customHeight="1" x14ac:dyDescent="0.25">
      <c r="A152" s="156">
        <f t="shared" si="47"/>
        <v>143</v>
      </c>
      <c r="B152" s="175" t="s">
        <v>228</v>
      </c>
      <c r="C152" s="176">
        <v>1974</v>
      </c>
      <c r="D152" s="176">
        <v>5</v>
      </c>
      <c r="E152" s="176">
        <v>107</v>
      </c>
      <c r="F152" s="176">
        <v>5407.6</v>
      </c>
      <c r="G152" s="176">
        <v>7</v>
      </c>
      <c r="H152" s="158">
        <v>5.84</v>
      </c>
      <c r="I152" s="158">
        <v>6.21</v>
      </c>
      <c r="J152" s="158">
        <f t="shared" si="35"/>
        <v>189482.304</v>
      </c>
      <c r="K152" s="158">
        <f t="shared" si="36"/>
        <v>201487.17600000004</v>
      </c>
      <c r="L152" s="177">
        <v>304.73066</v>
      </c>
      <c r="M152" s="178">
        <f t="shared" si="48"/>
        <v>290.56068431</v>
      </c>
      <c r="N152" s="161">
        <f t="shared" si="34"/>
        <v>5.6352293069013983</v>
      </c>
      <c r="O152" s="162">
        <f t="shared" si="37"/>
        <v>390.96948000000003</v>
      </c>
      <c r="P152" s="162">
        <f t="shared" si="38"/>
        <v>372.78939918000003</v>
      </c>
      <c r="Q152" s="163">
        <v>6.21</v>
      </c>
      <c r="R152" s="164"/>
      <c r="S152" s="164">
        <f t="shared" si="39"/>
        <v>402.97435200000007</v>
      </c>
      <c r="T152" s="164">
        <f t="shared" si="40"/>
        <v>384.23604463200007</v>
      </c>
      <c r="U152" s="164">
        <v>6.31</v>
      </c>
      <c r="V152" s="164"/>
      <c r="W152" s="164">
        <f t="shared" si="41"/>
        <v>409.46347199999997</v>
      </c>
      <c r="X152" s="164">
        <f t="shared" si="42"/>
        <v>390.42342055199998</v>
      </c>
      <c r="Y152" s="173"/>
      <c r="Z152" s="179"/>
      <c r="AA152" s="179"/>
      <c r="AB152" s="173"/>
      <c r="AC152" s="180"/>
      <c r="AD152" s="173">
        <v>5.0000000000000001E-3</v>
      </c>
      <c r="AE152" s="180">
        <v>1.2252406975000001</v>
      </c>
      <c r="AF152" s="173"/>
      <c r="AG152" s="181"/>
      <c r="AH152" s="180"/>
      <c r="AI152" s="173">
        <v>2.8600000000000001E-3</v>
      </c>
      <c r="AJ152" s="180">
        <v>3.6666286800000001</v>
      </c>
      <c r="AK152" s="173"/>
      <c r="AL152" s="180"/>
      <c r="AM152" s="173"/>
      <c r="AN152" s="179"/>
      <c r="AO152" s="179"/>
      <c r="AP152" s="180"/>
      <c r="AQ152" s="173"/>
      <c r="AR152" s="180"/>
      <c r="AS152" s="173">
        <v>5</v>
      </c>
      <c r="AT152" s="180">
        <v>4.9218045230000005</v>
      </c>
      <c r="AU152" s="173"/>
      <c r="AV152" s="180"/>
      <c r="AW152" s="182">
        <v>3</v>
      </c>
      <c r="AX152" s="183">
        <v>0.56126129800000002</v>
      </c>
      <c r="AY152" s="173"/>
      <c r="AZ152" s="180"/>
      <c r="BA152" s="173"/>
      <c r="BB152" s="180"/>
      <c r="BC152" s="184"/>
      <c r="BD152" s="184"/>
      <c r="BE152" s="184"/>
      <c r="BF152" s="173"/>
      <c r="BG152" s="180"/>
      <c r="BH152" s="184"/>
      <c r="BI152" s="184"/>
      <c r="BJ152" s="184"/>
      <c r="BK152" s="181">
        <v>0.16217906249999997</v>
      </c>
      <c r="BL152" s="172"/>
      <c r="BM152" s="172"/>
      <c r="BN152" s="172">
        <v>4.5999999999999999E-3</v>
      </c>
      <c r="BO152" s="172">
        <v>6.9288924620000003</v>
      </c>
      <c r="BP152" s="172">
        <v>7.5500000000000012E-2</v>
      </c>
      <c r="BQ152" s="172">
        <v>58.2398997365</v>
      </c>
      <c r="BR152" s="172"/>
      <c r="BS152" s="172"/>
      <c r="BT152" s="172">
        <v>1</v>
      </c>
      <c r="BU152" s="172">
        <v>2.5209833330000002</v>
      </c>
      <c r="BV152" s="172">
        <v>46</v>
      </c>
      <c r="BW152" s="172">
        <v>44.818849018999998</v>
      </c>
      <c r="BX152" s="172"/>
      <c r="BY152" s="172"/>
      <c r="BZ152" s="172">
        <v>8</v>
      </c>
      <c r="CA152" s="172">
        <v>9.5177093030000002</v>
      </c>
      <c r="CB152" s="172">
        <v>15</v>
      </c>
      <c r="CC152" s="172">
        <v>32.390000978000003</v>
      </c>
      <c r="CD152" s="172">
        <f t="shared" si="43"/>
        <v>10.537114260999999</v>
      </c>
      <c r="CE152" s="173">
        <f t="shared" si="44"/>
        <v>112.5086245505</v>
      </c>
      <c r="CF152" s="174">
        <f t="shared" si="45"/>
        <v>41.907710281000007</v>
      </c>
      <c r="CG152" s="155">
        <f t="shared" si="46"/>
        <v>164.95344909250002</v>
      </c>
    </row>
    <row r="153" spans="1:85" ht="18.75" customHeight="1" x14ac:dyDescent="0.25">
      <c r="A153" s="156">
        <f t="shared" si="47"/>
        <v>144</v>
      </c>
      <c r="B153" s="175" t="s">
        <v>229</v>
      </c>
      <c r="C153" s="176">
        <v>1979</v>
      </c>
      <c r="D153" s="176" t="s">
        <v>230</v>
      </c>
      <c r="E153" s="176">
        <v>105</v>
      </c>
      <c r="F153" s="176">
        <v>6267.1</v>
      </c>
      <c r="G153" s="176">
        <v>5</v>
      </c>
      <c r="H153" s="158">
        <v>5.84</v>
      </c>
      <c r="I153" s="158">
        <v>6.21</v>
      </c>
      <c r="J153" s="158">
        <f t="shared" si="35"/>
        <v>219599.18400000001</v>
      </c>
      <c r="K153" s="158">
        <f t="shared" si="36"/>
        <v>233512.14600000001</v>
      </c>
      <c r="L153" s="177">
        <v>336.8193</v>
      </c>
      <c r="M153" s="178">
        <f t="shared" si="48"/>
        <v>321.15720255000002</v>
      </c>
      <c r="N153" s="161">
        <f t="shared" si="34"/>
        <v>5.3744044294809399</v>
      </c>
      <c r="O153" s="162">
        <f t="shared" si="37"/>
        <v>453.11133000000001</v>
      </c>
      <c r="P153" s="162">
        <f t="shared" si="38"/>
        <v>432.04165315500001</v>
      </c>
      <c r="Q153" s="163">
        <v>6.21</v>
      </c>
      <c r="R153" s="164"/>
      <c r="S153" s="164">
        <f t="shared" si="39"/>
        <v>467.024292</v>
      </c>
      <c r="T153" s="164">
        <f t="shared" si="40"/>
        <v>445.30766242200002</v>
      </c>
      <c r="U153" s="164">
        <v>6.31</v>
      </c>
      <c r="V153" s="164"/>
      <c r="W153" s="164">
        <f t="shared" si="41"/>
        <v>474.54481199999998</v>
      </c>
      <c r="X153" s="164">
        <f t="shared" si="42"/>
        <v>452.47847824199999</v>
      </c>
      <c r="Y153" s="173"/>
      <c r="Z153" s="179"/>
      <c r="AA153" s="179"/>
      <c r="AB153" s="173"/>
      <c r="AC153" s="180"/>
      <c r="AD153" s="173">
        <v>2.264E-2</v>
      </c>
      <c r="AE153" s="180">
        <v>5.5419124368000006</v>
      </c>
      <c r="AF153" s="173"/>
      <c r="AG153" s="181"/>
      <c r="AH153" s="180"/>
      <c r="AI153" s="173"/>
      <c r="AJ153" s="180"/>
      <c r="AK153" s="173"/>
      <c r="AL153" s="180"/>
      <c r="AM153" s="173"/>
      <c r="AN153" s="179"/>
      <c r="AO153" s="179"/>
      <c r="AP153" s="180"/>
      <c r="AQ153" s="173"/>
      <c r="AR153" s="180"/>
      <c r="AS153" s="173"/>
      <c r="AT153" s="180"/>
      <c r="AU153" s="173">
        <v>1</v>
      </c>
      <c r="AV153" s="180">
        <v>15.60688</v>
      </c>
      <c r="AW153" s="182">
        <v>6</v>
      </c>
      <c r="AX153" s="183">
        <v>9.5931107999999998</v>
      </c>
      <c r="AY153" s="173"/>
      <c r="AZ153" s="180"/>
      <c r="BA153" s="173"/>
      <c r="BB153" s="180"/>
      <c r="BC153" s="184"/>
      <c r="BD153" s="184"/>
      <c r="BE153" s="184"/>
      <c r="BF153" s="173"/>
      <c r="BG153" s="180"/>
      <c r="BH153" s="184"/>
      <c r="BI153" s="184"/>
      <c r="BJ153" s="184"/>
      <c r="BK153" s="181">
        <v>132.66426999999999</v>
      </c>
      <c r="BL153" s="172">
        <v>3.85E-2</v>
      </c>
      <c r="BM153" s="172">
        <v>93.005989628500004</v>
      </c>
      <c r="BN153" s="172"/>
      <c r="BO153" s="172"/>
      <c r="BP153" s="172">
        <v>6.0300000000000006E-2</v>
      </c>
      <c r="BQ153" s="172">
        <v>40.670005416199992</v>
      </c>
      <c r="BR153" s="172">
        <v>3.0000000000000001E-3</v>
      </c>
      <c r="BS153" s="172">
        <v>3.7447114999999997</v>
      </c>
      <c r="BT153" s="172">
        <v>2</v>
      </c>
      <c r="BU153" s="172">
        <v>3.6879526</v>
      </c>
      <c r="BV153" s="172">
        <v>41</v>
      </c>
      <c r="BW153" s="172">
        <v>40.839116802000007</v>
      </c>
      <c r="BX153" s="172"/>
      <c r="BY153" s="172"/>
      <c r="BZ153" s="172">
        <v>5</v>
      </c>
      <c r="CA153" s="172">
        <v>6.7178522560000005</v>
      </c>
      <c r="CB153" s="172">
        <v>15</v>
      </c>
      <c r="CC153" s="172">
        <v>30.003765672000004</v>
      </c>
      <c r="CD153" s="172">
        <f t="shared" si="43"/>
        <v>163.40617323679999</v>
      </c>
      <c r="CE153" s="173">
        <f t="shared" si="44"/>
        <v>181.94777594669998</v>
      </c>
      <c r="CF153" s="174">
        <f t="shared" si="45"/>
        <v>36.721617928000001</v>
      </c>
      <c r="CG153" s="155">
        <f t="shared" si="46"/>
        <v>382.07556711149994</v>
      </c>
    </row>
    <row r="154" spans="1:85" ht="18.75" customHeight="1" x14ac:dyDescent="0.25">
      <c r="A154" s="156">
        <f t="shared" si="47"/>
        <v>145</v>
      </c>
      <c r="B154" s="175" t="s">
        <v>231</v>
      </c>
      <c r="C154" s="176">
        <v>1972</v>
      </c>
      <c r="D154" s="176">
        <v>5</v>
      </c>
      <c r="E154" s="176">
        <v>69</v>
      </c>
      <c r="F154" s="176">
        <v>3378.7</v>
      </c>
      <c r="G154" s="176">
        <v>4</v>
      </c>
      <c r="H154" s="158">
        <v>5.84</v>
      </c>
      <c r="I154" s="158">
        <v>6.21</v>
      </c>
      <c r="J154" s="158">
        <f t="shared" si="35"/>
        <v>118389.648</v>
      </c>
      <c r="K154" s="158">
        <f t="shared" si="36"/>
        <v>125890.36199999999</v>
      </c>
      <c r="L154" s="177">
        <v>244.28001</v>
      </c>
      <c r="M154" s="178">
        <f t="shared" si="48"/>
        <v>232.92098953500002</v>
      </c>
      <c r="N154" s="161">
        <f t="shared" si="34"/>
        <v>7.23</v>
      </c>
      <c r="O154" s="162">
        <f t="shared" si="37"/>
        <v>244.28001</v>
      </c>
      <c r="P154" s="162">
        <f t="shared" si="38"/>
        <v>232.92098953500002</v>
      </c>
      <c r="Q154" s="163">
        <v>6.21</v>
      </c>
      <c r="R154" s="164"/>
      <c r="S154" s="164">
        <f t="shared" si="39"/>
        <v>251.78072399999999</v>
      </c>
      <c r="T154" s="164">
        <f t="shared" si="40"/>
        <v>240.072920334</v>
      </c>
      <c r="U154" s="164">
        <v>6.31</v>
      </c>
      <c r="V154" s="164"/>
      <c r="W154" s="164">
        <f t="shared" si="41"/>
        <v>255.83516399999999</v>
      </c>
      <c r="X154" s="164">
        <f t="shared" si="42"/>
        <v>243.938828874</v>
      </c>
      <c r="Y154" s="173"/>
      <c r="Z154" s="179"/>
      <c r="AA154" s="179"/>
      <c r="AB154" s="173"/>
      <c r="AC154" s="180"/>
      <c r="AD154" s="173">
        <v>2.07E-2</v>
      </c>
      <c r="AE154" s="180">
        <v>3.31163885538</v>
      </c>
      <c r="AF154" s="173"/>
      <c r="AG154" s="181"/>
      <c r="AH154" s="180"/>
      <c r="AI154" s="173"/>
      <c r="AJ154" s="180"/>
      <c r="AK154" s="173"/>
      <c r="AL154" s="180"/>
      <c r="AM154" s="173"/>
      <c r="AN154" s="179"/>
      <c r="AO154" s="179"/>
      <c r="AP154" s="180"/>
      <c r="AQ154" s="173"/>
      <c r="AR154" s="180"/>
      <c r="AS154" s="173">
        <v>1</v>
      </c>
      <c r="AT154" s="180">
        <v>0.48417500000000002</v>
      </c>
      <c r="AU154" s="173"/>
      <c r="AV154" s="180"/>
      <c r="AW154" s="182"/>
      <c r="AX154" s="183"/>
      <c r="AY154" s="173">
        <v>8.0000000000000002E-3</v>
      </c>
      <c r="AZ154" s="180">
        <v>17.337112000000001</v>
      </c>
      <c r="BA154" s="173"/>
      <c r="BB154" s="180"/>
      <c r="BC154" s="184"/>
      <c r="BD154" s="184"/>
      <c r="BE154" s="184"/>
      <c r="BF154" s="173"/>
      <c r="BG154" s="180"/>
      <c r="BH154" s="184"/>
      <c r="BI154" s="184"/>
      <c r="BJ154" s="184"/>
      <c r="BK154" s="181">
        <v>17.051776216017998</v>
      </c>
      <c r="BL154" s="172"/>
      <c r="BM154" s="172"/>
      <c r="BN154" s="172"/>
      <c r="BO154" s="172"/>
      <c r="BP154" s="172">
        <v>1E-3</v>
      </c>
      <c r="BQ154" s="172">
        <v>1.3678705170000001</v>
      </c>
      <c r="BR154" s="172"/>
      <c r="BS154" s="172"/>
      <c r="BT154" s="172"/>
      <c r="BU154" s="172"/>
      <c r="BV154" s="172">
        <v>15</v>
      </c>
      <c r="BW154" s="172">
        <v>15.486957641999998</v>
      </c>
      <c r="BX154" s="172"/>
      <c r="BY154" s="172"/>
      <c r="BZ154" s="172">
        <v>2</v>
      </c>
      <c r="CA154" s="172">
        <v>1.9257684780000002</v>
      </c>
      <c r="CB154" s="172">
        <v>3</v>
      </c>
      <c r="CC154" s="172">
        <v>5.6105522219999999</v>
      </c>
      <c r="CD154" s="172">
        <f t="shared" si="43"/>
        <v>38.184702071398</v>
      </c>
      <c r="CE154" s="173">
        <f t="shared" si="44"/>
        <v>16.854828159</v>
      </c>
      <c r="CF154" s="174">
        <f t="shared" si="45"/>
        <v>7.5363207000000001</v>
      </c>
      <c r="CG154" s="155">
        <f t="shared" si="46"/>
        <v>62.575850930397998</v>
      </c>
    </row>
    <row r="155" spans="1:85" ht="18.75" customHeight="1" x14ac:dyDescent="0.25">
      <c r="A155" s="156">
        <f t="shared" si="47"/>
        <v>146</v>
      </c>
      <c r="B155" s="175" t="s">
        <v>232</v>
      </c>
      <c r="C155" s="176" t="s">
        <v>233</v>
      </c>
      <c r="D155" s="176">
        <v>5</v>
      </c>
      <c r="E155" s="176">
        <v>64</v>
      </c>
      <c r="F155" s="176">
        <v>3275.7</v>
      </c>
      <c r="G155" s="176">
        <v>4</v>
      </c>
      <c r="H155" s="158">
        <v>5.84</v>
      </c>
      <c r="I155" s="158">
        <v>6.21</v>
      </c>
      <c r="J155" s="158">
        <f t="shared" si="35"/>
        <v>114780.52799999999</v>
      </c>
      <c r="K155" s="158">
        <f t="shared" si="36"/>
        <v>122052.58199999999</v>
      </c>
      <c r="L155" s="177">
        <v>159.00632999999999</v>
      </c>
      <c r="M155" s="178">
        <f t="shared" si="48"/>
        <v>151.61253565499999</v>
      </c>
      <c r="N155" s="161">
        <f t="shared" si="34"/>
        <v>4.8541175931861895</v>
      </c>
      <c r="O155" s="162">
        <f t="shared" si="37"/>
        <v>236.83310999999998</v>
      </c>
      <c r="P155" s="162">
        <f t="shared" si="38"/>
        <v>225.82037038499999</v>
      </c>
      <c r="Q155" s="163">
        <v>6.21</v>
      </c>
      <c r="R155" s="164"/>
      <c r="S155" s="164">
        <f t="shared" si="39"/>
        <v>244.105164</v>
      </c>
      <c r="T155" s="164">
        <f t="shared" si="40"/>
        <v>232.75427387400001</v>
      </c>
      <c r="U155" s="164">
        <v>6.31</v>
      </c>
      <c r="V155" s="164"/>
      <c r="W155" s="164">
        <f t="shared" si="41"/>
        <v>248.03600399999996</v>
      </c>
      <c r="X155" s="164">
        <f t="shared" si="42"/>
        <v>236.50232981399998</v>
      </c>
      <c r="Y155" s="173"/>
      <c r="Z155" s="179"/>
      <c r="AA155" s="179"/>
      <c r="AB155" s="173"/>
      <c r="AC155" s="180"/>
      <c r="AD155" s="173">
        <v>6.6900000000000001E-2</v>
      </c>
      <c r="AE155" s="180">
        <v>6.9989917440000005</v>
      </c>
      <c r="AF155" s="173"/>
      <c r="AG155" s="181"/>
      <c r="AH155" s="180"/>
      <c r="AI155" s="173"/>
      <c r="AJ155" s="180"/>
      <c r="AK155" s="173">
        <v>5.0000000000000001E-4</v>
      </c>
      <c r="AL155" s="180">
        <v>6.6569000000000003E-2</v>
      </c>
      <c r="AM155" s="173"/>
      <c r="AN155" s="179"/>
      <c r="AO155" s="179"/>
      <c r="AP155" s="180"/>
      <c r="AQ155" s="173"/>
      <c r="AR155" s="180"/>
      <c r="AS155" s="173">
        <v>1</v>
      </c>
      <c r="AT155" s="180">
        <v>0.28583241399999998</v>
      </c>
      <c r="AU155" s="173"/>
      <c r="AV155" s="180"/>
      <c r="AW155" s="182"/>
      <c r="AX155" s="183"/>
      <c r="AY155" s="173"/>
      <c r="AZ155" s="180"/>
      <c r="BA155" s="173"/>
      <c r="BB155" s="180"/>
      <c r="BC155" s="184"/>
      <c r="BD155" s="184"/>
      <c r="BE155" s="184"/>
      <c r="BF155" s="173"/>
      <c r="BG155" s="180"/>
      <c r="BH155" s="184"/>
      <c r="BI155" s="184"/>
      <c r="BJ155" s="184"/>
      <c r="BK155" s="181"/>
      <c r="BL155" s="172"/>
      <c r="BM155" s="172"/>
      <c r="BN155" s="172"/>
      <c r="BO155" s="172"/>
      <c r="BP155" s="172">
        <v>1E-3</v>
      </c>
      <c r="BQ155" s="172">
        <v>2.1079490000000001</v>
      </c>
      <c r="BR155" s="172"/>
      <c r="BS155" s="172"/>
      <c r="BT155" s="172"/>
      <c r="BU155" s="172"/>
      <c r="BV155" s="172">
        <v>9</v>
      </c>
      <c r="BW155" s="172">
        <v>9.5201932181999993</v>
      </c>
      <c r="BX155" s="172"/>
      <c r="BY155" s="172"/>
      <c r="BZ155" s="172">
        <v>1</v>
      </c>
      <c r="CA155" s="172">
        <v>1.29671425</v>
      </c>
      <c r="CB155" s="172">
        <v>11</v>
      </c>
      <c r="CC155" s="172">
        <v>23.161572417999999</v>
      </c>
      <c r="CD155" s="172">
        <f t="shared" si="43"/>
        <v>7.3513931580000005</v>
      </c>
      <c r="CE155" s="173">
        <f t="shared" si="44"/>
        <v>11.628142218199999</v>
      </c>
      <c r="CF155" s="174">
        <f t="shared" si="45"/>
        <v>24.458286668</v>
      </c>
      <c r="CG155" s="155">
        <f t="shared" si="46"/>
        <v>43.437822044199997</v>
      </c>
    </row>
    <row r="156" spans="1:85" ht="18.75" customHeight="1" x14ac:dyDescent="0.25">
      <c r="A156" s="156">
        <f t="shared" si="47"/>
        <v>147</v>
      </c>
      <c r="B156" s="175" t="s">
        <v>234</v>
      </c>
      <c r="C156" s="176">
        <v>1973</v>
      </c>
      <c r="D156" s="176">
        <v>5</v>
      </c>
      <c r="E156" s="176">
        <v>128</v>
      </c>
      <c r="F156" s="176">
        <v>6556.1</v>
      </c>
      <c r="G156" s="176">
        <v>8</v>
      </c>
      <c r="H156" s="158">
        <v>5.84</v>
      </c>
      <c r="I156" s="158">
        <v>6.21</v>
      </c>
      <c r="J156" s="158">
        <f t="shared" si="35"/>
        <v>229725.74400000001</v>
      </c>
      <c r="K156" s="158">
        <f t="shared" si="36"/>
        <v>244280.28600000002</v>
      </c>
      <c r="L156" s="177">
        <v>377.07204000000002</v>
      </c>
      <c r="M156" s="178">
        <f t="shared" si="48"/>
        <v>359.53819014000004</v>
      </c>
      <c r="N156" s="161">
        <f t="shared" si="34"/>
        <v>5.7514687085309868</v>
      </c>
      <c r="O156" s="162">
        <f t="shared" si="37"/>
        <v>474.00603000000001</v>
      </c>
      <c r="P156" s="162">
        <f t="shared" si="38"/>
        <v>451.96474960500001</v>
      </c>
      <c r="Q156" s="163">
        <v>6.21</v>
      </c>
      <c r="R156" s="164"/>
      <c r="S156" s="164">
        <f t="shared" si="39"/>
        <v>488.56057200000004</v>
      </c>
      <c r="T156" s="164">
        <f t="shared" si="40"/>
        <v>465.84250540200003</v>
      </c>
      <c r="U156" s="164">
        <v>6.31</v>
      </c>
      <c r="V156" s="164"/>
      <c r="W156" s="164">
        <f t="shared" si="41"/>
        <v>496.42789199999999</v>
      </c>
      <c r="X156" s="164">
        <f t="shared" si="42"/>
        <v>473.343995022</v>
      </c>
      <c r="Y156" s="173"/>
      <c r="Z156" s="179"/>
      <c r="AA156" s="179"/>
      <c r="AB156" s="173"/>
      <c r="AC156" s="180"/>
      <c r="AD156" s="173">
        <v>2.1600000000000001E-2</v>
      </c>
      <c r="AE156" s="180">
        <v>20.972842476</v>
      </c>
      <c r="AF156" s="173"/>
      <c r="AG156" s="181"/>
      <c r="AH156" s="180"/>
      <c r="AI156" s="173"/>
      <c r="AJ156" s="180"/>
      <c r="AK156" s="173"/>
      <c r="AL156" s="180"/>
      <c r="AM156" s="173"/>
      <c r="AN156" s="179"/>
      <c r="AO156" s="179"/>
      <c r="AP156" s="180"/>
      <c r="AQ156" s="173"/>
      <c r="AR156" s="180"/>
      <c r="AS156" s="173">
        <v>2</v>
      </c>
      <c r="AT156" s="180">
        <v>2.6263716619999999</v>
      </c>
      <c r="AU156" s="173"/>
      <c r="AV156" s="180"/>
      <c r="AW156" s="182">
        <v>10</v>
      </c>
      <c r="AX156" s="183">
        <v>6.5441652904999996</v>
      </c>
      <c r="AY156" s="173"/>
      <c r="AZ156" s="180"/>
      <c r="BA156" s="173"/>
      <c r="BB156" s="180"/>
      <c r="BC156" s="184"/>
      <c r="BD156" s="184"/>
      <c r="BE156" s="184"/>
      <c r="BF156" s="173"/>
      <c r="BG156" s="180"/>
      <c r="BH156" s="184"/>
      <c r="BI156" s="184"/>
      <c r="BJ156" s="184"/>
      <c r="BK156" s="181">
        <v>2.0876096476999999</v>
      </c>
      <c r="BL156" s="172"/>
      <c r="BM156" s="172"/>
      <c r="BN156" s="172">
        <v>5.8999999999999999E-3</v>
      </c>
      <c r="BO156" s="172">
        <v>5.9431441039999999</v>
      </c>
      <c r="BP156" s="172">
        <v>6.0000000000000001E-3</v>
      </c>
      <c r="BQ156" s="172">
        <v>7.0444494000000004</v>
      </c>
      <c r="BR156" s="172"/>
      <c r="BS156" s="172"/>
      <c r="BT156" s="172"/>
      <c r="BU156" s="172"/>
      <c r="BV156" s="172">
        <v>31</v>
      </c>
      <c r="BW156" s="172">
        <v>29.099275217999999</v>
      </c>
      <c r="BX156" s="172"/>
      <c r="BY156" s="172"/>
      <c r="BZ156" s="172">
        <v>5</v>
      </c>
      <c r="CA156" s="172">
        <v>5.8419113429999996</v>
      </c>
      <c r="CB156" s="172">
        <v>2</v>
      </c>
      <c r="CC156" s="172">
        <v>3.4084773390000001</v>
      </c>
      <c r="CD156" s="172">
        <f t="shared" si="43"/>
        <v>32.230989076200004</v>
      </c>
      <c r="CE156" s="173">
        <f t="shared" si="44"/>
        <v>42.086868721999998</v>
      </c>
      <c r="CF156" s="174">
        <f t="shared" si="45"/>
        <v>9.2503886820000005</v>
      </c>
      <c r="CG156" s="155">
        <f t="shared" si="46"/>
        <v>83.568246480200003</v>
      </c>
    </row>
    <row r="157" spans="1:85" ht="19.5" customHeight="1" x14ac:dyDescent="0.25">
      <c r="A157" s="156">
        <f t="shared" si="47"/>
        <v>148</v>
      </c>
      <c r="B157" s="175" t="s">
        <v>235</v>
      </c>
      <c r="C157" s="176">
        <v>1976</v>
      </c>
      <c r="D157" s="176">
        <v>5</v>
      </c>
      <c r="E157" s="176">
        <v>104</v>
      </c>
      <c r="F157" s="176">
        <v>6823.2</v>
      </c>
      <c r="G157" s="176">
        <v>7</v>
      </c>
      <c r="H157" s="158">
        <v>5.84</v>
      </c>
      <c r="I157" s="158">
        <v>6.21</v>
      </c>
      <c r="J157" s="158">
        <f t="shared" si="35"/>
        <v>239084.92799999999</v>
      </c>
      <c r="K157" s="158">
        <f t="shared" si="36"/>
        <v>254232.432</v>
      </c>
      <c r="L157" s="177">
        <v>304.24572000000001</v>
      </c>
      <c r="M157" s="178">
        <f t="shared" si="48"/>
        <v>290.09829402000003</v>
      </c>
      <c r="N157" s="161">
        <f t="shared" si="34"/>
        <v>4.4589887442842073</v>
      </c>
      <c r="O157" s="162">
        <f t="shared" si="37"/>
        <v>493.31736000000001</v>
      </c>
      <c r="P157" s="162">
        <f t="shared" si="38"/>
        <v>470.37810275999999</v>
      </c>
      <c r="Q157" s="163">
        <v>6.21</v>
      </c>
      <c r="R157" s="164"/>
      <c r="S157" s="164">
        <f t="shared" si="39"/>
        <v>508.46486399999998</v>
      </c>
      <c r="T157" s="164">
        <f t="shared" si="40"/>
        <v>484.82124782400001</v>
      </c>
      <c r="U157" s="164">
        <v>6.31</v>
      </c>
      <c r="V157" s="164"/>
      <c r="W157" s="164">
        <f t="shared" si="41"/>
        <v>516.65270399999986</v>
      </c>
      <c r="X157" s="164">
        <f t="shared" si="42"/>
        <v>492.62835326399988</v>
      </c>
      <c r="Y157" s="173"/>
      <c r="Z157" s="179"/>
      <c r="AA157" s="179"/>
      <c r="AB157" s="173"/>
      <c r="AC157" s="180"/>
      <c r="AD157" s="173">
        <v>3.075E-2</v>
      </c>
      <c r="AE157" s="180">
        <v>48.702846316799999</v>
      </c>
      <c r="AF157" s="173"/>
      <c r="AG157" s="181"/>
      <c r="AH157" s="180"/>
      <c r="AI157" s="173">
        <v>5.5999999999999995E-4</v>
      </c>
      <c r="AJ157" s="180">
        <v>0.73018847999999992</v>
      </c>
      <c r="AK157" s="173"/>
      <c r="AL157" s="180"/>
      <c r="AM157" s="173"/>
      <c r="AN157" s="179"/>
      <c r="AO157" s="179"/>
      <c r="AP157" s="180"/>
      <c r="AQ157" s="173"/>
      <c r="AR157" s="180"/>
      <c r="AS157" s="173">
        <v>1</v>
      </c>
      <c r="AT157" s="180">
        <v>0.44122684200000001</v>
      </c>
      <c r="AU157" s="173"/>
      <c r="AV157" s="180"/>
      <c r="AW157" s="182">
        <v>14</v>
      </c>
      <c r="AX157" s="183">
        <v>8.5483635939999996</v>
      </c>
      <c r="AY157" s="173">
        <v>4.7999999999999996E-3</v>
      </c>
      <c r="AZ157" s="180">
        <v>10.402267199999999</v>
      </c>
      <c r="BA157" s="173"/>
      <c r="BB157" s="180"/>
      <c r="BC157" s="184"/>
      <c r="BD157" s="184"/>
      <c r="BE157" s="184"/>
      <c r="BF157" s="173"/>
      <c r="BG157" s="180"/>
      <c r="BH157" s="184"/>
      <c r="BI157" s="184"/>
      <c r="BJ157" s="184"/>
      <c r="BK157" s="181">
        <v>8.0937603125000006</v>
      </c>
      <c r="BL157" s="172"/>
      <c r="BM157" s="172"/>
      <c r="BN157" s="172">
        <v>9.6999999999999986E-3</v>
      </c>
      <c r="BO157" s="172">
        <v>14.298727529999999</v>
      </c>
      <c r="BP157" s="172">
        <v>1.1999999999999999E-2</v>
      </c>
      <c r="BQ157" s="172">
        <v>15.409575272000001</v>
      </c>
      <c r="BR157" s="172">
        <v>4.8500000000000001E-2</v>
      </c>
      <c r="BS157" s="172">
        <v>55.674284500000006</v>
      </c>
      <c r="BT157" s="172"/>
      <c r="BU157" s="172"/>
      <c r="BV157" s="172">
        <v>29</v>
      </c>
      <c r="BW157" s="172">
        <v>27.487440640999996</v>
      </c>
      <c r="BX157" s="172">
        <v>2.8000000000000001E-2</v>
      </c>
      <c r="BY157" s="172">
        <v>7.41632946</v>
      </c>
      <c r="BZ157" s="172">
        <v>14</v>
      </c>
      <c r="CA157" s="172">
        <v>17.673050123000003</v>
      </c>
      <c r="CB157" s="172">
        <v>14</v>
      </c>
      <c r="CC157" s="172">
        <v>34.851695434999996</v>
      </c>
      <c r="CD157" s="172">
        <f t="shared" si="43"/>
        <v>76.918652745299994</v>
      </c>
      <c r="CE157" s="173">
        <f t="shared" si="44"/>
        <v>112.870027943</v>
      </c>
      <c r="CF157" s="174">
        <f t="shared" si="45"/>
        <v>59.941075017999999</v>
      </c>
      <c r="CG157" s="155">
        <f t="shared" si="46"/>
        <v>249.72975570629998</v>
      </c>
    </row>
    <row r="158" spans="1:85" ht="18.75" customHeight="1" x14ac:dyDescent="0.25">
      <c r="A158" s="156">
        <f t="shared" si="47"/>
        <v>149</v>
      </c>
      <c r="B158" s="175" t="s">
        <v>236</v>
      </c>
      <c r="C158" s="176">
        <v>1972</v>
      </c>
      <c r="D158" s="176">
        <v>5</v>
      </c>
      <c r="E158" s="176">
        <v>97</v>
      </c>
      <c r="F158" s="176">
        <v>4522.8999999999996</v>
      </c>
      <c r="G158" s="176">
        <v>6</v>
      </c>
      <c r="H158" s="158">
        <v>5.84</v>
      </c>
      <c r="I158" s="158">
        <v>6.21</v>
      </c>
      <c r="J158" s="158">
        <f t="shared" si="35"/>
        <v>158482.41599999997</v>
      </c>
      <c r="K158" s="158">
        <f t="shared" si="36"/>
        <v>168523.25399999999</v>
      </c>
      <c r="L158" s="177">
        <v>267.99235199999998</v>
      </c>
      <c r="M158" s="178">
        <v>255.530707632</v>
      </c>
      <c r="N158" s="161">
        <f t="shared" si="34"/>
        <v>5.9252327489000427</v>
      </c>
      <c r="O158" s="162">
        <f t="shared" si="37"/>
        <v>327.00566999999995</v>
      </c>
      <c r="P158" s="162">
        <f t="shared" si="38"/>
        <v>311.79990634499995</v>
      </c>
      <c r="Q158" s="163">
        <v>6.21</v>
      </c>
      <c r="R158" s="164"/>
      <c r="S158" s="164">
        <f t="shared" si="39"/>
        <v>337.04650799999996</v>
      </c>
      <c r="T158" s="164">
        <f t="shared" si="40"/>
        <v>321.37384537799994</v>
      </c>
      <c r="U158" s="164">
        <v>6.31</v>
      </c>
      <c r="V158" s="164"/>
      <c r="W158" s="164">
        <f t="shared" si="41"/>
        <v>342.47398799999996</v>
      </c>
      <c r="X158" s="164">
        <f t="shared" si="42"/>
        <v>326.54894755799995</v>
      </c>
      <c r="Y158" s="173"/>
      <c r="Z158" s="179"/>
      <c r="AA158" s="179"/>
      <c r="AB158" s="173"/>
      <c r="AC158" s="180"/>
      <c r="AD158" s="173">
        <v>2.0500000000000001E-2</v>
      </c>
      <c r="AE158" s="180">
        <v>3.1904766499999999</v>
      </c>
      <c r="AF158" s="173"/>
      <c r="AG158" s="181"/>
      <c r="AH158" s="180"/>
      <c r="AI158" s="173"/>
      <c r="AJ158" s="180"/>
      <c r="AK158" s="173">
        <v>5.0000000000000001E-4</v>
      </c>
      <c r="AL158" s="180">
        <v>0.44141999999999998</v>
      </c>
      <c r="AM158" s="173"/>
      <c r="AN158" s="179"/>
      <c r="AO158" s="179"/>
      <c r="AP158" s="180"/>
      <c r="AQ158" s="173"/>
      <c r="AR158" s="180"/>
      <c r="AS158" s="173">
        <v>2</v>
      </c>
      <c r="AT158" s="180">
        <v>0.24207100000000001</v>
      </c>
      <c r="AU158" s="173"/>
      <c r="AV158" s="180"/>
      <c r="AW158" s="182">
        <v>6</v>
      </c>
      <c r="AX158" s="183">
        <v>5.6598503999999989</v>
      </c>
      <c r="AY158" s="173"/>
      <c r="AZ158" s="180"/>
      <c r="BA158" s="173"/>
      <c r="BB158" s="180"/>
      <c r="BC158" s="184"/>
      <c r="BD158" s="184"/>
      <c r="BE158" s="184"/>
      <c r="BF158" s="173"/>
      <c r="BG158" s="180"/>
      <c r="BH158" s="184"/>
      <c r="BI158" s="184"/>
      <c r="BJ158" s="184"/>
      <c r="BK158" s="181">
        <v>36.918085310030001</v>
      </c>
      <c r="BL158" s="172"/>
      <c r="BM158" s="172"/>
      <c r="BN158" s="172"/>
      <c r="BO158" s="172"/>
      <c r="BP158" s="172">
        <v>6.0000000000000001E-3</v>
      </c>
      <c r="BQ158" s="172">
        <v>8.9319138989999995</v>
      </c>
      <c r="BR158" s="172"/>
      <c r="BS158" s="172"/>
      <c r="BT158" s="172"/>
      <c r="BU158" s="172"/>
      <c r="BV158" s="172">
        <v>45</v>
      </c>
      <c r="BW158" s="172">
        <v>38.946697908999994</v>
      </c>
      <c r="BX158" s="172">
        <v>0.11499999999999999</v>
      </c>
      <c r="BY158" s="172">
        <v>31.195244999999996</v>
      </c>
      <c r="BZ158" s="172">
        <v>16</v>
      </c>
      <c r="CA158" s="172">
        <v>21.948149388000001</v>
      </c>
      <c r="CB158" s="172">
        <v>45</v>
      </c>
      <c r="CC158" s="172">
        <v>86.077218703</v>
      </c>
      <c r="CD158" s="172">
        <f t="shared" si="43"/>
        <v>46.451903360030002</v>
      </c>
      <c r="CE158" s="173">
        <f t="shared" si="44"/>
        <v>47.878611807999995</v>
      </c>
      <c r="CF158" s="174">
        <f t="shared" si="45"/>
        <v>139.22061309099999</v>
      </c>
      <c r="CG158" s="155">
        <f t="shared" si="46"/>
        <v>233.55112825902998</v>
      </c>
    </row>
    <row r="159" spans="1:85" ht="18.75" customHeight="1" x14ac:dyDescent="0.25">
      <c r="A159" s="156">
        <f t="shared" si="47"/>
        <v>150</v>
      </c>
      <c r="B159" s="175" t="s">
        <v>237</v>
      </c>
      <c r="C159" s="176">
        <v>1981</v>
      </c>
      <c r="D159" s="176">
        <v>5</v>
      </c>
      <c r="E159" s="176">
        <v>104</v>
      </c>
      <c r="F159" s="176">
        <v>7885.2</v>
      </c>
      <c r="G159" s="176">
        <v>9</v>
      </c>
      <c r="H159" s="158">
        <v>5.84</v>
      </c>
      <c r="I159" s="158">
        <v>6.21</v>
      </c>
      <c r="J159" s="158">
        <f t="shared" si="35"/>
        <v>276297.408</v>
      </c>
      <c r="K159" s="158">
        <f t="shared" si="36"/>
        <v>293802.55199999997</v>
      </c>
      <c r="L159" s="177">
        <v>303.25713000000002</v>
      </c>
      <c r="M159" s="178">
        <f t="shared" ref="M159:M179" si="49">L159*$M$2</f>
        <v>289.155673455</v>
      </c>
      <c r="N159" s="161">
        <f t="shared" si="34"/>
        <v>3.8459028306193881</v>
      </c>
      <c r="O159" s="162">
        <f t="shared" si="37"/>
        <v>570.09996000000001</v>
      </c>
      <c r="P159" s="162">
        <f t="shared" si="38"/>
        <v>543.59031186000004</v>
      </c>
      <c r="Q159" s="163">
        <v>6.21</v>
      </c>
      <c r="R159" s="164"/>
      <c r="S159" s="164">
        <f t="shared" si="39"/>
        <v>587.60510399999998</v>
      </c>
      <c r="T159" s="164">
        <f t="shared" si="40"/>
        <v>560.28146666399994</v>
      </c>
      <c r="U159" s="164">
        <v>6.31</v>
      </c>
      <c r="V159" s="164"/>
      <c r="W159" s="164">
        <f t="shared" si="41"/>
        <v>597.06734399999993</v>
      </c>
      <c r="X159" s="164">
        <f t="shared" si="42"/>
        <v>569.30371250399992</v>
      </c>
      <c r="Y159" s="173">
        <v>2E-3</v>
      </c>
      <c r="Z159" s="179">
        <v>0.56798000000000004</v>
      </c>
      <c r="AA159" s="179"/>
      <c r="AB159" s="173"/>
      <c r="AC159" s="180"/>
      <c r="AD159" s="173">
        <v>4.9579999999999999E-2</v>
      </c>
      <c r="AE159" s="180">
        <v>11.152817585900001</v>
      </c>
      <c r="AF159" s="173"/>
      <c r="AG159" s="181"/>
      <c r="AH159" s="180"/>
      <c r="AI159" s="173"/>
      <c r="AJ159" s="180"/>
      <c r="AK159" s="173"/>
      <c r="AL159" s="180"/>
      <c r="AM159" s="173"/>
      <c r="AN159" s="179"/>
      <c r="AO159" s="179"/>
      <c r="AP159" s="180"/>
      <c r="AQ159" s="173"/>
      <c r="AR159" s="180"/>
      <c r="AS159" s="173"/>
      <c r="AT159" s="180"/>
      <c r="AU159" s="173"/>
      <c r="AV159" s="180"/>
      <c r="AW159" s="182"/>
      <c r="AX159" s="183"/>
      <c r="AY159" s="173"/>
      <c r="AZ159" s="180"/>
      <c r="BA159" s="173"/>
      <c r="BB159" s="180"/>
      <c r="BC159" s="184"/>
      <c r="BD159" s="184"/>
      <c r="BE159" s="184"/>
      <c r="BF159" s="173"/>
      <c r="BG159" s="180"/>
      <c r="BH159" s="184"/>
      <c r="BI159" s="184"/>
      <c r="BJ159" s="184"/>
      <c r="BK159" s="181"/>
      <c r="BL159" s="172">
        <v>0.01</v>
      </c>
      <c r="BM159" s="172">
        <v>14.824499169999999</v>
      </c>
      <c r="BN159" s="172">
        <v>1E-3</v>
      </c>
      <c r="BO159" s="172">
        <v>1.2589839999999999</v>
      </c>
      <c r="BP159" s="172">
        <v>5.5999999999999999E-3</v>
      </c>
      <c r="BQ159" s="172">
        <v>7.1733882611999995</v>
      </c>
      <c r="BR159" s="172">
        <v>1E-3</v>
      </c>
      <c r="BS159" s="172">
        <v>0.95010099999999997</v>
      </c>
      <c r="BT159" s="172"/>
      <c r="BU159" s="172"/>
      <c r="BV159" s="172">
        <v>50</v>
      </c>
      <c r="BW159" s="172">
        <v>52.601345833000003</v>
      </c>
      <c r="BX159" s="172"/>
      <c r="BY159" s="172"/>
      <c r="BZ159" s="172">
        <v>6</v>
      </c>
      <c r="CA159" s="172">
        <v>7.8744360000000002</v>
      </c>
      <c r="CB159" s="172"/>
      <c r="CC159" s="172"/>
      <c r="CD159" s="172">
        <f t="shared" si="43"/>
        <v>11.720797585900002</v>
      </c>
      <c r="CE159" s="173">
        <f t="shared" si="44"/>
        <v>76.808318264200011</v>
      </c>
      <c r="CF159" s="174">
        <f t="shared" si="45"/>
        <v>7.8744360000000002</v>
      </c>
      <c r="CG159" s="155">
        <f t="shared" si="46"/>
        <v>96.403551850100015</v>
      </c>
    </row>
    <row r="160" spans="1:85" ht="18.75" customHeight="1" x14ac:dyDescent="0.25">
      <c r="A160" s="156">
        <f t="shared" si="47"/>
        <v>151</v>
      </c>
      <c r="B160" s="175" t="s">
        <v>238</v>
      </c>
      <c r="C160" s="176">
        <v>1971</v>
      </c>
      <c r="D160" s="176">
        <v>5</v>
      </c>
      <c r="E160" s="176">
        <v>128</v>
      </c>
      <c r="F160" s="176">
        <v>6598.9</v>
      </c>
      <c r="G160" s="176">
        <v>8</v>
      </c>
      <c r="H160" s="158">
        <v>5.84</v>
      </c>
      <c r="I160" s="158">
        <v>6.21</v>
      </c>
      <c r="J160" s="158">
        <f t="shared" si="35"/>
        <v>231225.45599999995</v>
      </c>
      <c r="K160" s="158">
        <f t="shared" si="36"/>
        <v>245875.01399999997</v>
      </c>
      <c r="L160" s="177">
        <v>373.05228</v>
      </c>
      <c r="M160" s="178">
        <f t="shared" si="49"/>
        <v>355.70534898</v>
      </c>
      <c r="N160" s="161">
        <f t="shared" si="34"/>
        <v>5.6532494809741021</v>
      </c>
      <c r="O160" s="162">
        <f t="shared" si="37"/>
        <v>477.10046999999992</v>
      </c>
      <c r="P160" s="162">
        <f t="shared" si="38"/>
        <v>454.91529814499995</v>
      </c>
      <c r="Q160" s="163">
        <v>6.21</v>
      </c>
      <c r="R160" s="164"/>
      <c r="S160" s="164">
        <f t="shared" si="39"/>
        <v>491.75002799999993</v>
      </c>
      <c r="T160" s="164">
        <f t="shared" si="40"/>
        <v>468.88365169799994</v>
      </c>
      <c r="U160" s="164">
        <v>6.31</v>
      </c>
      <c r="V160" s="164"/>
      <c r="W160" s="164">
        <f t="shared" si="41"/>
        <v>499.66870799999992</v>
      </c>
      <c r="X160" s="164">
        <f t="shared" si="42"/>
        <v>476.43411307799994</v>
      </c>
      <c r="Y160" s="173"/>
      <c r="Z160" s="179"/>
      <c r="AA160" s="179"/>
      <c r="AB160" s="173"/>
      <c r="AC160" s="180"/>
      <c r="AD160" s="173"/>
      <c r="AE160" s="180"/>
      <c r="AF160" s="173"/>
      <c r="AG160" s="181"/>
      <c r="AH160" s="180"/>
      <c r="AI160" s="173"/>
      <c r="AJ160" s="180"/>
      <c r="AK160" s="173"/>
      <c r="AL160" s="180"/>
      <c r="AM160" s="173"/>
      <c r="AN160" s="179"/>
      <c r="AO160" s="179"/>
      <c r="AP160" s="180"/>
      <c r="AQ160" s="173"/>
      <c r="AR160" s="180"/>
      <c r="AS160" s="173">
        <v>4</v>
      </c>
      <c r="AT160" s="180">
        <v>8.0958397966253095</v>
      </c>
      <c r="AU160" s="173">
        <v>2</v>
      </c>
      <c r="AV160" s="180">
        <v>2.3228533339999999</v>
      </c>
      <c r="AW160" s="182">
        <v>1</v>
      </c>
      <c r="AX160" s="183">
        <v>0.244903913</v>
      </c>
      <c r="AY160" s="173"/>
      <c r="AZ160" s="180"/>
      <c r="BA160" s="173"/>
      <c r="BB160" s="180"/>
      <c r="BC160" s="184"/>
      <c r="BD160" s="184"/>
      <c r="BE160" s="184"/>
      <c r="BF160" s="173"/>
      <c r="BG160" s="180"/>
      <c r="BH160" s="184"/>
      <c r="BI160" s="184"/>
      <c r="BJ160" s="184"/>
      <c r="BK160" s="181"/>
      <c r="BL160" s="172"/>
      <c r="BM160" s="172"/>
      <c r="BN160" s="172"/>
      <c r="BO160" s="172"/>
      <c r="BP160" s="172">
        <v>1.0500000000000001E-2</v>
      </c>
      <c r="BQ160" s="172">
        <v>13.333651</v>
      </c>
      <c r="BR160" s="172">
        <v>3.0000000000000001E-3</v>
      </c>
      <c r="BS160" s="172">
        <v>3.3576839999999999</v>
      </c>
      <c r="BT160" s="172">
        <v>1</v>
      </c>
      <c r="BU160" s="172">
        <v>2.3848250000000002</v>
      </c>
      <c r="BV160" s="172">
        <v>26</v>
      </c>
      <c r="BW160" s="172">
        <v>23.540139739000001</v>
      </c>
      <c r="BX160" s="172"/>
      <c r="BY160" s="172"/>
      <c r="BZ160" s="172">
        <v>2</v>
      </c>
      <c r="CA160" s="172">
        <v>1.8455452500000002</v>
      </c>
      <c r="CB160" s="172">
        <v>14</v>
      </c>
      <c r="CC160" s="172">
        <v>26.953106149</v>
      </c>
      <c r="CD160" s="172">
        <f t="shared" si="43"/>
        <v>10.663597043625309</v>
      </c>
      <c r="CE160" s="173">
        <f t="shared" si="44"/>
        <v>42.616299738999999</v>
      </c>
      <c r="CF160" s="174">
        <f t="shared" si="45"/>
        <v>28.798651399000001</v>
      </c>
      <c r="CG160" s="155">
        <f t="shared" si="46"/>
        <v>82.078548181625308</v>
      </c>
    </row>
    <row r="161" spans="1:85" ht="20.25" customHeight="1" x14ac:dyDescent="0.25">
      <c r="A161" s="156">
        <f t="shared" si="47"/>
        <v>152</v>
      </c>
      <c r="B161" s="175" t="s">
        <v>239</v>
      </c>
      <c r="C161" s="176" t="s">
        <v>105</v>
      </c>
      <c r="D161" s="176">
        <v>3</v>
      </c>
      <c r="E161" s="176">
        <v>12</v>
      </c>
      <c r="F161" s="176">
        <v>1164.7</v>
      </c>
      <c r="G161" s="176">
        <v>2</v>
      </c>
      <c r="H161" s="158">
        <v>5.84</v>
      </c>
      <c r="I161" s="158">
        <v>6.21</v>
      </c>
      <c r="J161" s="158">
        <f t="shared" si="35"/>
        <v>40811.088000000003</v>
      </c>
      <c r="K161" s="158">
        <f t="shared" si="36"/>
        <v>43396.722000000002</v>
      </c>
      <c r="L161" s="177">
        <v>60.816949999999999</v>
      </c>
      <c r="M161" s="178">
        <f t="shared" si="49"/>
        <v>57.988961824999997</v>
      </c>
      <c r="N161" s="161">
        <f t="shared" si="34"/>
        <v>5.2216836953721986</v>
      </c>
      <c r="O161" s="162">
        <f t="shared" si="37"/>
        <v>84.207809999999995</v>
      </c>
      <c r="P161" s="162">
        <f t="shared" si="38"/>
        <v>80.292146834999997</v>
      </c>
      <c r="Q161" s="163">
        <v>6.21</v>
      </c>
      <c r="R161" s="164"/>
      <c r="S161" s="164">
        <f t="shared" si="39"/>
        <v>86.793444000000008</v>
      </c>
      <c r="T161" s="164">
        <f t="shared" si="40"/>
        <v>82.757548854000007</v>
      </c>
      <c r="U161" s="164">
        <v>6.31</v>
      </c>
      <c r="V161" s="164"/>
      <c r="W161" s="164">
        <f t="shared" si="41"/>
        <v>88.191084000000004</v>
      </c>
      <c r="X161" s="164">
        <f t="shared" si="42"/>
        <v>84.090198594</v>
      </c>
      <c r="Y161" s="173">
        <v>1E-3</v>
      </c>
      <c r="Z161" s="179">
        <v>6.8940000000000001E-2</v>
      </c>
      <c r="AA161" s="179">
        <v>256.83111680000002</v>
      </c>
      <c r="AB161" s="173"/>
      <c r="AC161" s="180"/>
      <c r="AD161" s="173">
        <v>8.0000000000000002E-3</v>
      </c>
      <c r="AE161" s="180">
        <v>1.9603851159999999</v>
      </c>
      <c r="AF161" s="173"/>
      <c r="AG161" s="181"/>
      <c r="AH161" s="180"/>
      <c r="AI161" s="173"/>
      <c r="AJ161" s="180"/>
      <c r="AK161" s="173"/>
      <c r="AL161" s="180"/>
      <c r="AM161" s="173">
        <v>9</v>
      </c>
      <c r="AN161" s="179">
        <v>8.3654667000000007</v>
      </c>
      <c r="AO161" s="179">
        <v>3</v>
      </c>
      <c r="AP161" s="180">
        <v>17.398810000000001</v>
      </c>
      <c r="AQ161" s="173"/>
      <c r="AR161" s="180"/>
      <c r="AS161" s="173"/>
      <c r="AT161" s="180"/>
      <c r="AU161" s="173"/>
      <c r="AV161" s="180"/>
      <c r="AW161" s="182">
        <v>4</v>
      </c>
      <c r="AX161" s="183">
        <v>3.5814734021999999</v>
      </c>
      <c r="AY161" s="173"/>
      <c r="AZ161" s="180"/>
      <c r="BA161" s="173"/>
      <c r="BB161" s="180"/>
      <c r="BC161" s="184"/>
      <c r="BD161" s="184"/>
      <c r="BE161" s="184"/>
      <c r="BF161" s="173"/>
      <c r="BG161" s="180"/>
      <c r="BH161" s="184"/>
      <c r="BI161" s="184"/>
      <c r="BJ161" s="184"/>
      <c r="BK161" s="181"/>
      <c r="BL161" s="172"/>
      <c r="BM161" s="172"/>
      <c r="BN161" s="172"/>
      <c r="BO161" s="172"/>
      <c r="BP161" s="172">
        <v>3.0000000000000001E-3</v>
      </c>
      <c r="BQ161" s="172">
        <v>3.6094080000000002</v>
      </c>
      <c r="BR161" s="172">
        <v>1E-3</v>
      </c>
      <c r="BS161" s="172">
        <v>1.7199774999999999</v>
      </c>
      <c r="BT161" s="172"/>
      <c r="BU161" s="172"/>
      <c r="BV161" s="172">
        <v>5</v>
      </c>
      <c r="BW161" s="172">
        <v>5.881109554</v>
      </c>
      <c r="BX161" s="172"/>
      <c r="BY161" s="172"/>
      <c r="BZ161" s="172">
        <v>1</v>
      </c>
      <c r="CA161" s="172">
        <v>1.1100270000000001</v>
      </c>
      <c r="CB161" s="172">
        <v>4</v>
      </c>
      <c r="CC161" s="172">
        <v>8.2682996689999992</v>
      </c>
      <c r="CD161" s="172">
        <f t="shared" si="43"/>
        <v>288.20619201820006</v>
      </c>
      <c r="CE161" s="173">
        <f t="shared" si="44"/>
        <v>11.210495053999999</v>
      </c>
      <c r="CF161" s="174">
        <f t="shared" si="45"/>
        <v>9.3783266689999998</v>
      </c>
      <c r="CG161" s="155">
        <f t="shared" si="46"/>
        <v>308.79501374120002</v>
      </c>
    </row>
    <row r="162" spans="1:85" ht="18.75" customHeight="1" x14ac:dyDescent="0.25">
      <c r="A162" s="156">
        <f t="shared" si="47"/>
        <v>153</v>
      </c>
      <c r="B162" s="175" t="s">
        <v>240</v>
      </c>
      <c r="C162" s="176">
        <v>1984</v>
      </c>
      <c r="D162" s="176">
        <v>5</v>
      </c>
      <c r="E162" s="176">
        <v>75</v>
      </c>
      <c r="F162" s="176">
        <v>4168.8</v>
      </c>
      <c r="G162" s="176">
        <v>5</v>
      </c>
      <c r="H162" s="158">
        <v>5.84</v>
      </c>
      <c r="I162" s="158">
        <v>6.21</v>
      </c>
      <c r="J162" s="158">
        <f t="shared" si="35"/>
        <v>146074.75200000001</v>
      </c>
      <c r="K162" s="158">
        <f t="shared" si="36"/>
        <v>155329.48800000001</v>
      </c>
      <c r="L162" s="177">
        <v>211.84761</v>
      </c>
      <c r="M162" s="178">
        <f t="shared" si="49"/>
        <v>201.99669613500001</v>
      </c>
      <c r="N162" s="161">
        <f t="shared" si="34"/>
        <v>5.0817407887161767</v>
      </c>
      <c r="O162" s="162">
        <f t="shared" si="37"/>
        <v>301.40424000000002</v>
      </c>
      <c r="P162" s="162">
        <f t="shared" si="38"/>
        <v>287.38894284000003</v>
      </c>
      <c r="Q162" s="163">
        <v>6.21</v>
      </c>
      <c r="R162" s="164"/>
      <c r="S162" s="164">
        <f t="shared" si="39"/>
        <v>310.65897600000005</v>
      </c>
      <c r="T162" s="164">
        <f t="shared" si="40"/>
        <v>296.21333361600006</v>
      </c>
      <c r="U162" s="164">
        <v>6.31</v>
      </c>
      <c r="V162" s="164"/>
      <c r="W162" s="164">
        <f t="shared" si="41"/>
        <v>315.66153600000001</v>
      </c>
      <c r="X162" s="164">
        <f t="shared" si="42"/>
        <v>300.98327457600004</v>
      </c>
      <c r="Y162" s="173"/>
      <c r="Z162" s="179"/>
      <c r="AA162" s="179"/>
      <c r="AB162" s="173">
        <v>6.0000000000000001E-3</v>
      </c>
      <c r="AC162" s="180">
        <v>1.5782366195999999</v>
      </c>
      <c r="AD162" s="173">
        <v>1.7000000000000001E-2</v>
      </c>
      <c r="AE162" s="180">
        <v>1.430215209</v>
      </c>
      <c r="AF162" s="173"/>
      <c r="AG162" s="181"/>
      <c r="AH162" s="180"/>
      <c r="AI162" s="173"/>
      <c r="AJ162" s="180"/>
      <c r="AK162" s="173"/>
      <c r="AL162" s="180"/>
      <c r="AM162" s="173"/>
      <c r="AN162" s="179"/>
      <c r="AO162" s="179"/>
      <c r="AP162" s="180"/>
      <c r="AQ162" s="173"/>
      <c r="AR162" s="180"/>
      <c r="AS162" s="173"/>
      <c r="AT162" s="180"/>
      <c r="AU162" s="173"/>
      <c r="AV162" s="180"/>
      <c r="AW162" s="182">
        <v>6</v>
      </c>
      <c r="AX162" s="183">
        <v>2.9610711616000001</v>
      </c>
      <c r="AY162" s="173"/>
      <c r="AZ162" s="180"/>
      <c r="BA162" s="173"/>
      <c r="BB162" s="180"/>
      <c r="BC162" s="184"/>
      <c r="BD162" s="184"/>
      <c r="BE162" s="184"/>
      <c r="BF162" s="173"/>
      <c r="BG162" s="180"/>
      <c r="BH162" s="184"/>
      <c r="BI162" s="184"/>
      <c r="BJ162" s="184"/>
      <c r="BK162" s="181">
        <v>14.501017596650001</v>
      </c>
      <c r="BL162" s="172">
        <v>0.01</v>
      </c>
      <c r="BM162" s="172">
        <v>15.157469989074</v>
      </c>
      <c r="BN162" s="172">
        <v>5.0000000000000001E-4</v>
      </c>
      <c r="BO162" s="172">
        <v>0.75314048500000008</v>
      </c>
      <c r="BP162" s="172">
        <v>9.4999999999999998E-3</v>
      </c>
      <c r="BQ162" s="172">
        <v>13.714579825</v>
      </c>
      <c r="BR162" s="172">
        <v>2E-3</v>
      </c>
      <c r="BS162" s="172">
        <v>2.766562</v>
      </c>
      <c r="BT162" s="172"/>
      <c r="BU162" s="172"/>
      <c r="BV162" s="172">
        <v>26</v>
      </c>
      <c r="BW162" s="172">
        <v>27.948876436999996</v>
      </c>
      <c r="BX162" s="172"/>
      <c r="BY162" s="172"/>
      <c r="BZ162" s="172">
        <v>2</v>
      </c>
      <c r="CA162" s="172">
        <v>2.7677720000000003</v>
      </c>
      <c r="CB162" s="172">
        <v>9</v>
      </c>
      <c r="CC162" s="172">
        <v>17.490405422000002</v>
      </c>
      <c r="CD162" s="172">
        <f t="shared" si="43"/>
        <v>20.470540586849999</v>
      </c>
      <c r="CE162" s="173">
        <f t="shared" si="44"/>
        <v>60.340628736073995</v>
      </c>
      <c r="CF162" s="174">
        <f t="shared" si="45"/>
        <v>20.258177422000003</v>
      </c>
      <c r="CG162" s="155">
        <f t="shared" si="46"/>
        <v>101.069346744924</v>
      </c>
    </row>
    <row r="163" spans="1:85" ht="18.75" customHeight="1" x14ac:dyDescent="0.25">
      <c r="A163" s="156">
        <f t="shared" si="47"/>
        <v>154</v>
      </c>
      <c r="B163" s="175" t="s">
        <v>241</v>
      </c>
      <c r="C163" s="176">
        <v>1987</v>
      </c>
      <c r="D163" s="176">
        <v>9</v>
      </c>
      <c r="E163" s="176">
        <v>251</v>
      </c>
      <c r="F163" s="176">
        <v>14062.5</v>
      </c>
      <c r="G163" s="176">
        <v>7</v>
      </c>
      <c r="H163" s="158">
        <v>5.84</v>
      </c>
      <c r="I163" s="158">
        <v>6.21</v>
      </c>
      <c r="J163" s="158">
        <f t="shared" si="35"/>
        <v>492750</v>
      </c>
      <c r="K163" s="158">
        <f t="shared" si="36"/>
        <v>523968.75</v>
      </c>
      <c r="L163" s="177">
        <v>856.30241999999998</v>
      </c>
      <c r="M163" s="178">
        <f t="shared" si="49"/>
        <v>816.48435746999996</v>
      </c>
      <c r="N163" s="161">
        <f t="shared" si="34"/>
        <v>6.0892616533333328</v>
      </c>
      <c r="O163" s="162">
        <f t="shared" si="37"/>
        <v>1016.71875</v>
      </c>
      <c r="P163" s="162">
        <f t="shared" si="38"/>
        <v>969.44132812500004</v>
      </c>
      <c r="Q163" s="163">
        <v>6.21</v>
      </c>
      <c r="R163" s="164"/>
      <c r="S163" s="164">
        <f t="shared" si="39"/>
        <v>1047.9375</v>
      </c>
      <c r="T163" s="164">
        <f t="shared" si="40"/>
        <v>999.20840625000005</v>
      </c>
      <c r="U163" s="164">
        <v>6.31</v>
      </c>
      <c r="V163" s="164"/>
      <c r="W163" s="164">
        <f t="shared" si="41"/>
        <v>1064.8125</v>
      </c>
      <c r="X163" s="164">
        <f t="shared" si="42"/>
        <v>1015.29871875</v>
      </c>
      <c r="Y163" s="173"/>
      <c r="Z163" s="179"/>
      <c r="AA163" s="179"/>
      <c r="AB163" s="173">
        <v>5.0000000000000001E-3</v>
      </c>
      <c r="AC163" s="180">
        <v>1.315197183</v>
      </c>
      <c r="AD163" s="173">
        <v>6.7000000000000004E-2</v>
      </c>
      <c r="AE163" s="180">
        <v>11.073870060000001</v>
      </c>
      <c r="AF163" s="173"/>
      <c r="AG163" s="181"/>
      <c r="AH163" s="180"/>
      <c r="AI163" s="173">
        <v>7.9000000000000001E-4</v>
      </c>
      <c r="AJ163" s="180">
        <v>1.10846322</v>
      </c>
      <c r="AK163" s="173"/>
      <c r="AL163" s="180"/>
      <c r="AM163" s="173"/>
      <c r="AN163" s="179"/>
      <c r="AO163" s="179"/>
      <c r="AP163" s="180"/>
      <c r="AQ163" s="173"/>
      <c r="AR163" s="180"/>
      <c r="AS163" s="173">
        <v>5</v>
      </c>
      <c r="AT163" s="180">
        <v>21.328487450538553</v>
      </c>
      <c r="AU163" s="173"/>
      <c r="AV163" s="180"/>
      <c r="AW163" s="182">
        <v>8</v>
      </c>
      <c r="AX163" s="183">
        <v>6.6274981292999993</v>
      </c>
      <c r="AY163" s="173">
        <v>4.4999999999999997E-3</v>
      </c>
      <c r="AZ163" s="180">
        <v>8.3185800000000008</v>
      </c>
      <c r="BA163" s="173"/>
      <c r="BB163" s="180"/>
      <c r="BC163" s="184"/>
      <c r="BD163" s="184"/>
      <c r="BE163" s="184"/>
      <c r="BF163" s="173"/>
      <c r="BG163" s="180"/>
      <c r="BH163" s="184"/>
      <c r="BI163" s="184"/>
      <c r="BJ163" s="184"/>
      <c r="BK163" s="181">
        <v>19.69774</v>
      </c>
      <c r="BL163" s="172">
        <v>1E-3</v>
      </c>
      <c r="BM163" s="172">
        <v>0.99109996998329997</v>
      </c>
      <c r="BN163" s="172"/>
      <c r="BO163" s="172"/>
      <c r="BP163" s="172">
        <v>4.4000000000000004E-2</v>
      </c>
      <c r="BQ163" s="172">
        <v>30.382105950499998</v>
      </c>
      <c r="BR163" s="172">
        <v>3.0000000000000001E-3</v>
      </c>
      <c r="BS163" s="172">
        <v>3.9773060000000005</v>
      </c>
      <c r="BT163" s="172">
        <v>6</v>
      </c>
      <c r="BU163" s="172">
        <v>9.8303328000000008</v>
      </c>
      <c r="BV163" s="172">
        <v>73</v>
      </c>
      <c r="BW163" s="172">
        <v>67.518497515000007</v>
      </c>
      <c r="BX163" s="172">
        <v>3.6000000000000004E-2</v>
      </c>
      <c r="BY163" s="172">
        <v>7.2658258</v>
      </c>
      <c r="BZ163" s="172">
        <v>73</v>
      </c>
      <c r="CA163" s="172">
        <v>96.102578702000002</v>
      </c>
      <c r="CB163" s="172">
        <v>35</v>
      </c>
      <c r="CC163" s="172">
        <v>78.373739638000018</v>
      </c>
      <c r="CD163" s="172">
        <f t="shared" si="43"/>
        <v>69.469836042838551</v>
      </c>
      <c r="CE163" s="173">
        <f t="shared" si="44"/>
        <v>112.6993422354833</v>
      </c>
      <c r="CF163" s="174">
        <f t="shared" si="45"/>
        <v>181.74214414000002</v>
      </c>
      <c r="CG163" s="155">
        <f t="shared" si="46"/>
        <v>363.9113224183219</v>
      </c>
    </row>
    <row r="164" spans="1:85" ht="18.75" customHeight="1" x14ac:dyDescent="0.25">
      <c r="A164" s="156">
        <f t="shared" si="47"/>
        <v>155</v>
      </c>
      <c r="B164" s="175" t="s">
        <v>242</v>
      </c>
      <c r="C164" s="176">
        <v>1982</v>
      </c>
      <c r="D164" s="176">
        <v>9</v>
      </c>
      <c r="E164" s="176">
        <v>323</v>
      </c>
      <c r="F164" s="176">
        <v>16045.9</v>
      </c>
      <c r="G164" s="176">
        <v>9</v>
      </c>
      <c r="H164" s="158">
        <v>5.84</v>
      </c>
      <c r="I164" s="158">
        <v>6.21</v>
      </c>
      <c r="J164" s="158">
        <f t="shared" si="35"/>
        <v>562248.33600000001</v>
      </c>
      <c r="K164" s="158">
        <f t="shared" si="36"/>
        <v>597870.23400000005</v>
      </c>
      <c r="L164" s="177">
        <v>977.60352</v>
      </c>
      <c r="M164" s="178">
        <f t="shared" si="49"/>
        <v>932.14495632000001</v>
      </c>
      <c r="N164" s="161">
        <f t="shared" si="34"/>
        <v>6.0925440143588085</v>
      </c>
      <c r="O164" s="162">
        <f t="shared" si="37"/>
        <v>1160.1185700000001</v>
      </c>
      <c r="P164" s="162">
        <f t="shared" si="38"/>
        <v>1106.1730564950001</v>
      </c>
      <c r="Q164" s="163">
        <v>6.21</v>
      </c>
      <c r="R164" s="164"/>
      <c r="S164" s="164">
        <f t="shared" si="39"/>
        <v>1195.7404680000002</v>
      </c>
      <c r="T164" s="164">
        <f t="shared" si="40"/>
        <v>1140.1385362380001</v>
      </c>
      <c r="U164" s="164">
        <v>6.31</v>
      </c>
      <c r="V164" s="164"/>
      <c r="W164" s="164">
        <f t="shared" si="41"/>
        <v>1214.9955479999999</v>
      </c>
      <c r="X164" s="164">
        <f t="shared" si="42"/>
        <v>1158.4982550179998</v>
      </c>
      <c r="Y164" s="173"/>
      <c r="Z164" s="179"/>
      <c r="AA164" s="179"/>
      <c r="AB164" s="173">
        <v>3.5000000000000003E-2</v>
      </c>
      <c r="AC164" s="180">
        <v>15.687899928</v>
      </c>
      <c r="AD164" s="173">
        <v>3.5999999999999997E-2</v>
      </c>
      <c r="AE164" s="180">
        <v>8.196299999999999</v>
      </c>
      <c r="AF164" s="173"/>
      <c r="AG164" s="181"/>
      <c r="AH164" s="180"/>
      <c r="AI164" s="173"/>
      <c r="AJ164" s="180"/>
      <c r="AK164" s="173">
        <v>1E-3</v>
      </c>
      <c r="AL164" s="180">
        <v>0.96327700000000005</v>
      </c>
      <c r="AM164" s="173"/>
      <c r="AN164" s="179"/>
      <c r="AO164" s="179"/>
      <c r="AP164" s="180"/>
      <c r="AQ164" s="173"/>
      <c r="AR164" s="180"/>
      <c r="AS164" s="173">
        <v>5</v>
      </c>
      <c r="AT164" s="180">
        <v>19.32195101317599</v>
      </c>
      <c r="AU164" s="173">
        <v>18</v>
      </c>
      <c r="AV164" s="180">
        <v>291.726</v>
      </c>
      <c r="AW164" s="182">
        <v>16</v>
      </c>
      <c r="AX164" s="183">
        <v>16.6661389679</v>
      </c>
      <c r="AY164" s="173">
        <v>1E-3</v>
      </c>
      <c r="AZ164" s="180">
        <v>0.20012833330000002</v>
      </c>
      <c r="BA164" s="173"/>
      <c r="BB164" s="180"/>
      <c r="BC164" s="184"/>
      <c r="BD164" s="184"/>
      <c r="BE164" s="184"/>
      <c r="BF164" s="173"/>
      <c r="BG164" s="180"/>
      <c r="BH164" s="184"/>
      <c r="BI164" s="184"/>
      <c r="BJ164" s="184"/>
      <c r="BK164" s="181">
        <v>12.421316666999999</v>
      </c>
      <c r="BL164" s="172">
        <v>3.5000000000000001E-3</v>
      </c>
      <c r="BM164" s="172">
        <v>7.2617994594499997</v>
      </c>
      <c r="BN164" s="172">
        <v>1.5E-3</v>
      </c>
      <c r="BO164" s="172">
        <v>1.9626000000000001</v>
      </c>
      <c r="BP164" s="172">
        <v>1.7300000000000003E-2</v>
      </c>
      <c r="BQ164" s="172">
        <v>22.933109311599999</v>
      </c>
      <c r="BR164" s="172">
        <v>1.3999999999999999E-2</v>
      </c>
      <c r="BS164" s="172">
        <v>19.004709999999999</v>
      </c>
      <c r="BT164" s="172">
        <v>3</v>
      </c>
      <c r="BU164" s="172">
        <v>5.3819699999999999</v>
      </c>
      <c r="BV164" s="172">
        <v>89</v>
      </c>
      <c r="BW164" s="172">
        <v>98.778770747999999</v>
      </c>
      <c r="BX164" s="172">
        <v>8.0000000000000002E-3</v>
      </c>
      <c r="BY164" s="172">
        <v>1.7143656296000001</v>
      </c>
      <c r="BZ164" s="172">
        <v>10</v>
      </c>
      <c r="CA164" s="172">
        <v>13.620552196999999</v>
      </c>
      <c r="CB164" s="172">
        <v>25</v>
      </c>
      <c r="CC164" s="172">
        <v>52.151561347999994</v>
      </c>
      <c r="CD164" s="172">
        <f t="shared" si="43"/>
        <v>365.18301190937592</v>
      </c>
      <c r="CE164" s="173">
        <f t="shared" si="44"/>
        <v>155.32295951904999</v>
      </c>
      <c r="CF164" s="174">
        <f t="shared" si="45"/>
        <v>67.486479174599992</v>
      </c>
      <c r="CG164" s="155">
        <f t="shared" si="46"/>
        <v>587.99245060302587</v>
      </c>
    </row>
    <row r="165" spans="1:85" ht="18.75" customHeight="1" x14ac:dyDescent="0.25">
      <c r="A165" s="156">
        <f t="shared" si="47"/>
        <v>156</v>
      </c>
      <c r="B165" s="175" t="s">
        <v>243</v>
      </c>
      <c r="C165" s="176">
        <v>1982</v>
      </c>
      <c r="D165" s="176">
        <v>9</v>
      </c>
      <c r="E165" s="176">
        <v>394</v>
      </c>
      <c r="F165" s="176">
        <v>19874.5</v>
      </c>
      <c r="G165" s="176">
        <v>11</v>
      </c>
      <c r="H165" s="158">
        <v>5.84</v>
      </c>
      <c r="I165" s="158">
        <v>6.21</v>
      </c>
      <c r="J165" s="158">
        <f t="shared" si="35"/>
        <v>696402.48</v>
      </c>
      <c r="K165" s="158">
        <f t="shared" si="36"/>
        <v>740523.87</v>
      </c>
      <c r="L165" s="177">
        <v>1178.22486</v>
      </c>
      <c r="M165" s="178">
        <f t="shared" si="49"/>
        <v>1123.4374040100001</v>
      </c>
      <c r="N165" s="161">
        <f t="shared" si="34"/>
        <v>5.9283245364663264</v>
      </c>
      <c r="O165" s="162">
        <f t="shared" si="37"/>
        <v>1436.9263500000002</v>
      </c>
      <c r="P165" s="162">
        <f t="shared" si="38"/>
        <v>1370.1092747250002</v>
      </c>
      <c r="Q165" s="163">
        <v>6.21</v>
      </c>
      <c r="R165" s="164"/>
      <c r="S165" s="164">
        <f t="shared" si="39"/>
        <v>1481.04774</v>
      </c>
      <c r="T165" s="164">
        <f t="shared" si="40"/>
        <v>1412.17902009</v>
      </c>
      <c r="U165" s="164">
        <v>6.31</v>
      </c>
      <c r="V165" s="164"/>
      <c r="W165" s="164">
        <f t="shared" si="41"/>
        <v>1504.8971399999998</v>
      </c>
      <c r="X165" s="164">
        <f t="shared" si="42"/>
        <v>1434.9194229899999</v>
      </c>
      <c r="Y165" s="173"/>
      <c r="Z165" s="179"/>
      <c r="AA165" s="179"/>
      <c r="AB165" s="173">
        <v>3.0000000000000001E-3</v>
      </c>
      <c r="AC165" s="180">
        <v>0.78911830979999997</v>
      </c>
      <c r="AD165" s="173">
        <v>4.2000000000000003E-2</v>
      </c>
      <c r="AE165" s="180">
        <v>3.7124899999999998</v>
      </c>
      <c r="AF165" s="173"/>
      <c r="AG165" s="181"/>
      <c r="AH165" s="180"/>
      <c r="AI165" s="173"/>
      <c r="AJ165" s="180"/>
      <c r="AK165" s="173"/>
      <c r="AL165" s="180"/>
      <c r="AM165" s="173"/>
      <c r="AN165" s="179"/>
      <c r="AO165" s="179"/>
      <c r="AP165" s="180"/>
      <c r="AQ165" s="173"/>
      <c r="AR165" s="180"/>
      <c r="AS165" s="173">
        <v>2</v>
      </c>
      <c r="AT165" s="180">
        <v>5.0892922307239559</v>
      </c>
      <c r="AU165" s="173"/>
      <c r="AV165" s="180"/>
      <c r="AW165" s="182">
        <v>13</v>
      </c>
      <c r="AX165" s="183">
        <v>13.185376002600002</v>
      </c>
      <c r="AY165" s="173"/>
      <c r="AZ165" s="180"/>
      <c r="BA165" s="173"/>
      <c r="BB165" s="180"/>
      <c r="BC165" s="184"/>
      <c r="BD165" s="184"/>
      <c r="BE165" s="184"/>
      <c r="BF165" s="173"/>
      <c r="BG165" s="180"/>
      <c r="BH165" s="184">
        <v>3.4491800000000001</v>
      </c>
      <c r="BI165" s="184"/>
      <c r="BJ165" s="184"/>
      <c r="BK165" s="181">
        <v>35.318306105440001</v>
      </c>
      <c r="BL165" s="172">
        <v>2.1200000000000004E-2</v>
      </c>
      <c r="BM165" s="172">
        <v>35.286499400700002</v>
      </c>
      <c r="BN165" s="172">
        <v>9.0000000000000011E-3</v>
      </c>
      <c r="BO165" s="172">
        <v>9.6890805100000001</v>
      </c>
      <c r="BP165" s="172"/>
      <c r="BQ165" s="172"/>
      <c r="BR165" s="172">
        <v>8.0000000000000002E-3</v>
      </c>
      <c r="BS165" s="172">
        <v>10.002630499999999</v>
      </c>
      <c r="BT165" s="172"/>
      <c r="BU165" s="172"/>
      <c r="BV165" s="172">
        <v>46</v>
      </c>
      <c r="BW165" s="172">
        <v>45.930759788000003</v>
      </c>
      <c r="BX165" s="172">
        <v>7.5999999999999998E-2</v>
      </c>
      <c r="BY165" s="172">
        <v>9.9987784258999994</v>
      </c>
      <c r="BZ165" s="172">
        <v>39</v>
      </c>
      <c r="CA165" s="172">
        <v>51.020006731999999</v>
      </c>
      <c r="CB165" s="172">
        <v>65</v>
      </c>
      <c r="CC165" s="172">
        <v>174.18560158599999</v>
      </c>
      <c r="CD165" s="172">
        <f t="shared" si="43"/>
        <v>61.543762648563956</v>
      </c>
      <c r="CE165" s="173">
        <f t="shared" si="44"/>
        <v>100.9089701987</v>
      </c>
      <c r="CF165" s="174">
        <f t="shared" si="45"/>
        <v>235.20438674389999</v>
      </c>
      <c r="CG165" s="155">
        <f t="shared" si="46"/>
        <v>397.65711959116396</v>
      </c>
    </row>
    <row r="166" spans="1:85" ht="18.75" customHeight="1" x14ac:dyDescent="0.25">
      <c r="A166" s="156">
        <f t="shared" si="47"/>
        <v>157</v>
      </c>
      <c r="B166" s="175" t="s">
        <v>244</v>
      </c>
      <c r="C166" s="176" t="s">
        <v>105</v>
      </c>
      <c r="D166" s="176">
        <v>3</v>
      </c>
      <c r="E166" s="176">
        <v>24</v>
      </c>
      <c r="F166" s="176">
        <v>946.7</v>
      </c>
      <c r="G166" s="176">
        <v>2</v>
      </c>
      <c r="H166" s="158">
        <v>5.84</v>
      </c>
      <c r="I166" s="158">
        <v>6.21</v>
      </c>
      <c r="J166" s="158">
        <f t="shared" si="35"/>
        <v>33172.368000000002</v>
      </c>
      <c r="K166" s="158">
        <f t="shared" si="36"/>
        <v>35274.042000000001</v>
      </c>
      <c r="L166" s="177">
        <v>57.497500000000002</v>
      </c>
      <c r="M166" s="178">
        <f t="shared" si="49"/>
        <v>54.823866250000002</v>
      </c>
      <c r="N166" s="161">
        <f t="shared" si="34"/>
        <v>6.0734657230379216</v>
      </c>
      <c r="O166" s="162">
        <f t="shared" si="37"/>
        <v>68.44641</v>
      </c>
      <c r="P166" s="162">
        <f t="shared" si="38"/>
        <v>65.263651934999999</v>
      </c>
      <c r="Q166" s="163">
        <v>6.21</v>
      </c>
      <c r="R166" s="164"/>
      <c r="S166" s="164">
        <f t="shared" si="39"/>
        <v>70.548084000000003</v>
      </c>
      <c r="T166" s="164">
        <f t="shared" si="40"/>
        <v>67.267598094000007</v>
      </c>
      <c r="U166" s="164">
        <v>6.31</v>
      </c>
      <c r="V166" s="164"/>
      <c r="W166" s="164">
        <f t="shared" si="41"/>
        <v>71.684123999999997</v>
      </c>
      <c r="X166" s="164">
        <f t="shared" si="42"/>
        <v>68.350812234000003</v>
      </c>
      <c r="Y166" s="173"/>
      <c r="Z166" s="179"/>
      <c r="AA166" s="179">
        <v>347.14692999999994</v>
      </c>
      <c r="AB166" s="173"/>
      <c r="AC166" s="180"/>
      <c r="AD166" s="173">
        <v>5.5E-2</v>
      </c>
      <c r="AE166" s="180">
        <v>39.523499000000001</v>
      </c>
      <c r="AF166" s="173"/>
      <c r="AG166" s="181"/>
      <c r="AH166" s="180"/>
      <c r="AI166" s="173"/>
      <c r="AJ166" s="180"/>
      <c r="AK166" s="173"/>
      <c r="AL166" s="180"/>
      <c r="AM166" s="173"/>
      <c r="AN166" s="179"/>
      <c r="AO166" s="179"/>
      <c r="AP166" s="180"/>
      <c r="AQ166" s="173"/>
      <c r="AR166" s="180"/>
      <c r="AS166" s="173"/>
      <c r="AT166" s="180"/>
      <c r="AU166" s="173"/>
      <c r="AV166" s="180"/>
      <c r="AW166" s="182">
        <v>2</v>
      </c>
      <c r="AX166" s="183">
        <v>2.629047334</v>
      </c>
      <c r="AY166" s="173"/>
      <c r="AZ166" s="180"/>
      <c r="BA166" s="173"/>
      <c r="BB166" s="180"/>
      <c r="BC166" s="184"/>
      <c r="BD166" s="184"/>
      <c r="BE166" s="184"/>
      <c r="BF166" s="173"/>
      <c r="BG166" s="180"/>
      <c r="BH166" s="184"/>
      <c r="BI166" s="184"/>
      <c r="BJ166" s="184"/>
      <c r="BK166" s="181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>
        <v>6</v>
      </c>
      <c r="BW166" s="172">
        <v>7.99668606</v>
      </c>
      <c r="BX166" s="172"/>
      <c r="BY166" s="172"/>
      <c r="BZ166" s="172">
        <v>3</v>
      </c>
      <c r="CA166" s="172">
        <v>3.1456589520000002</v>
      </c>
      <c r="CB166" s="172"/>
      <c r="CC166" s="172"/>
      <c r="CD166" s="172">
        <f t="shared" si="43"/>
        <v>389.29947633399996</v>
      </c>
      <c r="CE166" s="173">
        <f t="shared" si="44"/>
        <v>7.99668606</v>
      </c>
      <c r="CF166" s="174">
        <f t="shared" si="45"/>
        <v>3.1456589520000002</v>
      </c>
      <c r="CG166" s="155">
        <f t="shared" si="46"/>
        <v>400.44182134599998</v>
      </c>
    </row>
    <row r="167" spans="1:85" ht="18.75" customHeight="1" x14ac:dyDescent="0.25">
      <c r="A167" s="156">
        <f t="shared" si="47"/>
        <v>158</v>
      </c>
      <c r="B167" s="175" t="s">
        <v>245</v>
      </c>
      <c r="C167" s="176">
        <v>1961</v>
      </c>
      <c r="D167" s="176">
        <v>3</v>
      </c>
      <c r="E167" s="176">
        <v>36</v>
      </c>
      <c r="F167" s="176">
        <v>1502.6</v>
      </c>
      <c r="G167" s="176">
        <v>3</v>
      </c>
      <c r="H167" s="158">
        <v>5.84</v>
      </c>
      <c r="I167" s="158">
        <v>6.21</v>
      </c>
      <c r="J167" s="158">
        <f t="shared" si="35"/>
        <v>52651.103999999992</v>
      </c>
      <c r="K167" s="158">
        <f t="shared" si="36"/>
        <v>55986.875999999989</v>
      </c>
      <c r="L167" s="177">
        <v>91.182419999999993</v>
      </c>
      <c r="M167" s="178">
        <f t="shared" si="49"/>
        <v>86.942437470000002</v>
      </c>
      <c r="N167" s="161">
        <f t="shared" si="34"/>
        <v>6.0683095966990548</v>
      </c>
      <c r="O167" s="162">
        <f t="shared" si="37"/>
        <v>108.63797999999998</v>
      </c>
      <c r="P167" s="162">
        <f t="shared" si="38"/>
        <v>103.58631392999999</v>
      </c>
      <c r="Q167" s="163">
        <v>6.21</v>
      </c>
      <c r="R167" s="164"/>
      <c r="S167" s="164">
        <f t="shared" si="39"/>
        <v>111.97375199999998</v>
      </c>
      <c r="T167" s="164">
        <f t="shared" si="40"/>
        <v>106.76697253199998</v>
      </c>
      <c r="U167" s="164">
        <v>6.31</v>
      </c>
      <c r="V167" s="164"/>
      <c r="W167" s="164">
        <f t="shared" si="41"/>
        <v>113.77687199999998</v>
      </c>
      <c r="X167" s="164">
        <f t="shared" si="42"/>
        <v>108.48624745199999</v>
      </c>
      <c r="Y167" s="173">
        <v>6.0000000000000001E-3</v>
      </c>
      <c r="Z167" s="179">
        <v>1.6063000000000001</v>
      </c>
      <c r="AA167" s="179">
        <v>455.72405450000008</v>
      </c>
      <c r="AB167" s="173"/>
      <c r="AC167" s="180"/>
      <c r="AD167" s="173">
        <v>1.12E-2</v>
      </c>
      <c r="AE167" s="180">
        <v>2.55747999</v>
      </c>
      <c r="AF167" s="173"/>
      <c r="AG167" s="181"/>
      <c r="AH167" s="180"/>
      <c r="AI167" s="173"/>
      <c r="AJ167" s="180"/>
      <c r="AK167" s="173">
        <v>2E-3</v>
      </c>
      <c r="AL167" s="180">
        <v>2.1989960000000002</v>
      </c>
      <c r="AM167" s="173">
        <v>1</v>
      </c>
      <c r="AN167" s="179">
        <v>1.0559369999999999</v>
      </c>
      <c r="AO167" s="179"/>
      <c r="AP167" s="180"/>
      <c r="AQ167" s="173"/>
      <c r="AR167" s="180"/>
      <c r="AS167" s="173"/>
      <c r="AT167" s="180"/>
      <c r="AU167" s="173"/>
      <c r="AV167" s="180"/>
      <c r="AW167" s="182">
        <v>10</v>
      </c>
      <c r="AX167" s="183">
        <v>12.022740688599999</v>
      </c>
      <c r="AY167" s="173"/>
      <c r="AZ167" s="180"/>
      <c r="BA167" s="173"/>
      <c r="BB167" s="180"/>
      <c r="BC167" s="184"/>
      <c r="BD167" s="184"/>
      <c r="BE167" s="184"/>
      <c r="BF167" s="173"/>
      <c r="BG167" s="180"/>
      <c r="BH167" s="184"/>
      <c r="BI167" s="184"/>
      <c r="BJ167" s="184"/>
      <c r="BK167" s="181">
        <v>26.071328508450001</v>
      </c>
      <c r="BL167" s="172"/>
      <c r="BM167" s="172"/>
      <c r="BN167" s="172">
        <v>2E-3</v>
      </c>
      <c r="BO167" s="172">
        <v>2.5756080000000003</v>
      </c>
      <c r="BP167" s="172">
        <v>5.0000000000000001E-3</v>
      </c>
      <c r="BQ167" s="172">
        <v>3.875</v>
      </c>
      <c r="BR167" s="172"/>
      <c r="BS167" s="172"/>
      <c r="BT167" s="172"/>
      <c r="BU167" s="172"/>
      <c r="BV167" s="172">
        <v>12</v>
      </c>
      <c r="BW167" s="172">
        <v>8.8886501319999986</v>
      </c>
      <c r="BX167" s="172"/>
      <c r="BY167" s="172"/>
      <c r="BZ167" s="172">
        <v>4</v>
      </c>
      <c r="CA167" s="172">
        <v>4.8328667990000005</v>
      </c>
      <c r="CB167" s="172">
        <v>2</v>
      </c>
      <c r="CC167" s="172">
        <v>4.4254484810000001</v>
      </c>
      <c r="CD167" s="172">
        <f t="shared" si="43"/>
        <v>501.23683668705002</v>
      </c>
      <c r="CE167" s="173">
        <f t="shared" si="44"/>
        <v>15.339258131999999</v>
      </c>
      <c r="CF167" s="174">
        <f t="shared" si="45"/>
        <v>9.2583152800000015</v>
      </c>
      <c r="CG167" s="155">
        <f t="shared" si="46"/>
        <v>525.83441009905005</v>
      </c>
    </row>
    <row r="168" spans="1:85" ht="18.75" customHeight="1" x14ac:dyDescent="0.25">
      <c r="A168" s="156">
        <f t="shared" si="47"/>
        <v>159</v>
      </c>
      <c r="B168" s="186" t="s">
        <v>246</v>
      </c>
      <c r="C168" s="176">
        <v>1959</v>
      </c>
      <c r="D168" s="176">
        <v>3</v>
      </c>
      <c r="E168" s="176">
        <v>4</v>
      </c>
      <c r="F168" s="176">
        <v>1586.9</v>
      </c>
      <c r="G168" s="176">
        <v>2</v>
      </c>
      <c r="H168" s="158">
        <v>5.84</v>
      </c>
      <c r="I168" s="158">
        <v>6.21</v>
      </c>
      <c r="J168" s="158">
        <f t="shared" si="35"/>
        <v>55604.97600000001</v>
      </c>
      <c r="K168" s="158">
        <f t="shared" si="36"/>
        <v>59127.894000000008</v>
      </c>
      <c r="L168" s="177">
        <v>71.747230000000002</v>
      </c>
      <c r="M168" s="178">
        <f t="shared" si="49"/>
        <v>68.410983805000001</v>
      </c>
      <c r="N168" s="161">
        <f t="shared" si="34"/>
        <v>4.5212193584976994</v>
      </c>
      <c r="O168" s="162">
        <f t="shared" si="37"/>
        <v>114.73287000000002</v>
      </c>
      <c r="P168" s="162">
        <f t="shared" si="38"/>
        <v>109.39779154500002</v>
      </c>
      <c r="Q168" s="163">
        <v>6.21</v>
      </c>
      <c r="R168" s="164"/>
      <c r="S168" s="164">
        <f t="shared" si="39"/>
        <v>118.25578800000001</v>
      </c>
      <c r="T168" s="164">
        <f t="shared" si="40"/>
        <v>112.75689385800001</v>
      </c>
      <c r="U168" s="164">
        <v>6.31</v>
      </c>
      <c r="V168" s="164"/>
      <c r="W168" s="164">
        <f t="shared" si="41"/>
        <v>120.160068</v>
      </c>
      <c r="X168" s="164">
        <f t="shared" si="42"/>
        <v>114.572624838</v>
      </c>
      <c r="Y168" s="173"/>
      <c r="Z168" s="179"/>
      <c r="AA168" s="179">
        <v>4.5931600000000001</v>
      </c>
      <c r="AB168" s="173"/>
      <c r="AC168" s="180"/>
      <c r="AD168" s="173">
        <v>3.3799999999999997E-2</v>
      </c>
      <c r="AE168" s="180">
        <v>7.30849378955</v>
      </c>
      <c r="AF168" s="173"/>
      <c r="AG168" s="181"/>
      <c r="AH168" s="180"/>
      <c r="AI168" s="173"/>
      <c r="AJ168" s="180"/>
      <c r="AK168" s="173"/>
      <c r="AL168" s="180"/>
      <c r="AM168" s="173"/>
      <c r="AN168" s="179"/>
      <c r="AO168" s="179"/>
      <c r="AP168" s="180"/>
      <c r="AQ168" s="173"/>
      <c r="AR168" s="180"/>
      <c r="AS168" s="173"/>
      <c r="AT168" s="180"/>
      <c r="AU168" s="173"/>
      <c r="AV168" s="180"/>
      <c r="AW168" s="182">
        <v>8</v>
      </c>
      <c r="AX168" s="183">
        <v>11.525681467279998</v>
      </c>
      <c r="AY168" s="173"/>
      <c r="AZ168" s="180"/>
      <c r="BA168" s="173"/>
      <c r="BB168" s="180"/>
      <c r="BC168" s="184"/>
      <c r="BD168" s="184"/>
      <c r="BE168" s="184"/>
      <c r="BF168" s="173"/>
      <c r="BG168" s="180"/>
      <c r="BH168" s="184"/>
      <c r="BI168" s="184"/>
      <c r="BJ168" s="184"/>
      <c r="BK168" s="181">
        <v>76.696190000000001</v>
      </c>
      <c r="BL168" s="172"/>
      <c r="BM168" s="172"/>
      <c r="BN168" s="172"/>
      <c r="BO168" s="172"/>
      <c r="BP168" s="172">
        <v>5.4999999999999997E-3</v>
      </c>
      <c r="BQ168" s="172">
        <v>3.3720517704999997</v>
      </c>
      <c r="BR168" s="172"/>
      <c r="BS168" s="172"/>
      <c r="BT168" s="172"/>
      <c r="BU168" s="172"/>
      <c r="BV168" s="172">
        <v>22</v>
      </c>
      <c r="BW168" s="172">
        <v>17.101242951</v>
      </c>
      <c r="BX168" s="172">
        <v>3.4999999999999996E-2</v>
      </c>
      <c r="BY168" s="172">
        <v>8.7546436199999995</v>
      </c>
      <c r="BZ168" s="172"/>
      <c r="CA168" s="172"/>
      <c r="CB168" s="172">
        <v>2</v>
      </c>
      <c r="CC168" s="172">
        <v>3.5041595569999999</v>
      </c>
      <c r="CD168" s="172">
        <f t="shared" si="43"/>
        <v>100.12352525682999</v>
      </c>
      <c r="CE168" s="173">
        <f t="shared" si="44"/>
        <v>20.4732947215</v>
      </c>
      <c r="CF168" s="174">
        <f t="shared" si="45"/>
        <v>12.258803176999999</v>
      </c>
      <c r="CG168" s="155">
        <f t="shared" si="46"/>
        <v>132.85562315532999</v>
      </c>
    </row>
    <row r="169" spans="1:85" ht="18.75" customHeight="1" x14ac:dyDescent="0.25">
      <c r="A169" s="156">
        <f t="shared" si="47"/>
        <v>160</v>
      </c>
      <c r="B169" s="175" t="s">
        <v>247</v>
      </c>
      <c r="C169" s="176">
        <v>1961</v>
      </c>
      <c r="D169" s="176">
        <v>3</v>
      </c>
      <c r="E169" s="176">
        <v>34</v>
      </c>
      <c r="F169" s="176">
        <v>1479.9</v>
      </c>
      <c r="G169" s="176">
        <v>3</v>
      </c>
      <c r="H169" s="158">
        <v>5.84</v>
      </c>
      <c r="I169" s="158">
        <v>6.21</v>
      </c>
      <c r="J169" s="158">
        <f t="shared" si="35"/>
        <v>51855.695999999996</v>
      </c>
      <c r="K169" s="158">
        <f t="shared" si="36"/>
        <v>55141.074000000001</v>
      </c>
      <c r="L169" s="177">
        <v>85.851519999999994</v>
      </c>
      <c r="M169" s="178">
        <f t="shared" si="49"/>
        <v>81.859424319999988</v>
      </c>
      <c r="N169" s="161">
        <f t="shared" si="34"/>
        <v>5.8011703493479283</v>
      </c>
      <c r="O169" s="162">
        <f t="shared" si="37"/>
        <v>106.99676999999998</v>
      </c>
      <c r="P169" s="162">
        <f t="shared" si="38"/>
        <v>102.02142019499999</v>
      </c>
      <c r="Q169" s="163">
        <v>6.21</v>
      </c>
      <c r="R169" s="164"/>
      <c r="S169" s="164">
        <f t="shared" si="39"/>
        <v>110.28214800000001</v>
      </c>
      <c r="T169" s="164">
        <f t="shared" si="40"/>
        <v>105.15402811800001</v>
      </c>
      <c r="U169" s="164">
        <v>6.31</v>
      </c>
      <c r="V169" s="164"/>
      <c r="W169" s="164">
        <f t="shared" si="41"/>
        <v>112.05802799999999</v>
      </c>
      <c r="X169" s="164">
        <f t="shared" si="42"/>
        <v>106.847329698</v>
      </c>
      <c r="Y169" s="173"/>
      <c r="Z169" s="179"/>
      <c r="AA169" s="179"/>
      <c r="AB169" s="173"/>
      <c r="AC169" s="180"/>
      <c r="AD169" s="173"/>
      <c r="AE169" s="180"/>
      <c r="AF169" s="173"/>
      <c r="AG169" s="181"/>
      <c r="AH169" s="180"/>
      <c r="AI169" s="173"/>
      <c r="AJ169" s="180"/>
      <c r="AK169" s="173"/>
      <c r="AL169" s="180"/>
      <c r="AM169" s="173"/>
      <c r="AN169" s="179"/>
      <c r="AO169" s="179"/>
      <c r="AP169" s="180"/>
      <c r="AQ169" s="173"/>
      <c r="AR169" s="180"/>
      <c r="AS169" s="173"/>
      <c r="AT169" s="180"/>
      <c r="AU169" s="173"/>
      <c r="AV169" s="180"/>
      <c r="AW169" s="182">
        <v>1</v>
      </c>
      <c r="AX169" s="183">
        <v>0.44341180000000002</v>
      </c>
      <c r="AY169" s="173"/>
      <c r="AZ169" s="180"/>
      <c r="BA169" s="173"/>
      <c r="BB169" s="180"/>
      <c r="BC169" s="184"/>
      <c r="BD169" s="184"/>
      <c r="BE169" s="184"/>
      <c r="BF169" s="173"/>
      <c r="BG169" s="180"/>
      <c r="BH169" s="184"/>
      <c r="BI169" s="184"/>
      <c r="BJ169" s="184"/>
      <c r="BK169" s="181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>
        <v>9</v>
      </c>
      <c r="BW169" s="172">
        <v>6.8939383909999998</v>
      </c>
      <c r="BX169" s="172"/>
      <c r="BY169" s="172"/>
      <c r="BZ169" s="172">
        <v>3</v>
      </c>
      <c r="CA169" s="172">
        <v>4.0210390560000002</v>
      </c>
      <c r="CB169" s="172"/>
      <c r="CC169" s="172"/>
      <c r="CD169" s="172">
        <f t="shared" si="43"/>
        <v>0.44341180000000002</v>
      </c>
      <c r="CE169" s="173">
        <f t="shared" si="44"/>
        <v>6.8939383909999998</v>
      </c>
      <c r="CF169" s="174">
        <f t="shared" si="45"/>
        <v>4.0210390560000002</v>
      </c>
      <c r="CG169" s="155">
        <f t="shared" si="46"/>
        <v>11.358389247</v>
      </c>
    </row>
    <row r="170" spans="1:85" ht="18.75" customHeight="1" x14ac:dyDescent="0.25">
      <c r="A170" s="156">
        <f t="shared" si="47"/>
        <v>161</v>
      </c>
      <c r="B170" s="175" t="s">
        <v>248</v>
      </c>
      <c r="C170" s="176" t="s">
        <v>233</v>
      </c>
      <c r="D170" s="176">
        <v>5</v>
      </c>
      <c r="E170" s="176">
        <v>70</v>
      </c>
      <c r="F170" s="176">
        <v>3232.9</v>
      </c>
      <c r="G170" s="176">
        <v>7</v>
      </c>
      <c r="H170" s="158">
        <v>5.84</v>
      </c>
      <c r="I170" s="158">
        <v>6.21</v>
      </c>
      <c r="J170" s="158">
        <f t="shared" si="35"/>
        <v>113280.81599999999</v>
      </c>
      <c r="K170" s="158">
        <f t="shared" si="36"/>
        <v>120457.85400000001</v>
      </c>
      <c r="L170" s="177">
        <v>155.17913999999999</v>
      </c>
      <c r="M170" s="178">
        <f t="shared" si="49"/>
        <v>147.96330999</v>
      </c>
      <c r="N170" s="161">
        <f t="shared" si="34"/>
        <v>4.7999981440811652</v>
      </c>
      <c r="O170" s="162">
        <f t="shared" si="37"/>
        <v>233.73866999999998</v>
      </c>
      <c r="P170" s="162">
        <f t="shared" si="38"/>
        <v>222.86982184499999</v>
      </c>
      <c r="Q170" s="163">
        <v>6.21</v>
      </c>
      <c r="R170" s="164"/>
      <c r="S170" s="164">
        <f t="shared" si="39"/>
        <v>240.91570800000002</v>
      </c>
      <c r="T170" s="164">
        <f t="shared" si="40"/>
        <v>229.71312757800001</v>
      </c>
      <c r="U170" s="164">
        <v>6.31</v>
      </c>
      <c r="V170" s="164"/>
      <c r="W170" s="164">
        <f t="shared" si="41"/>
        <v>244.79518799999997</v>
      </c>
      <c r="X170" s="164">
        <f t="shared" si="42"/>
        <v>233.41221175799998</v>
      </c>
      <c r="Y170" s="173"/>
      <c r="Z170" s="179"/>
      <c r="AA170" s="179"/>
      <c r="AB170" s="173">
        <v>0.182</v>
      </c>
      <c r="AC170" s="180">
        <v>74.071203711999999</v>
      </c>
      <c r="AD170" s="173">
        <v>0.02</v>
      </c>
      <c r="AE170" s="180">
        <v>2.0974989750000002</v>
      </c>
      <c r="AF170" s="173"/>
      <c r="AG170" s="181"/>
      <c r="AH170" s="180"/>
      <c r="AI170" s="173"/>
      <c r="AJ170" s="180"/>
      <c r="AK170" s="173"/>
      <c r="AL170" s="180"/>
      <c r="AM170" s="173"/>
      <c r="AN170" s="179"/>
      <c r="AO170" s="179"/>
      <c r="AP170" s="180"/>
      <c r="AQ170" s="173">
        <v>5.0000000000000001E-4</v>
      </c>
      <c r="AR170" s="180">
        <v>0.53734999999999999</v>
      </c>
      <c r="AS170" s="173"/>
      <c r="AT170" s="180"/>
      <c r="AU170" s="173"/>
      <c r="AV170" s="180"/>
      <c r="AW170" s="182">
        <v>12</v>
      </c>
      <c r="AX170" s="183">
        <v>5.8690099639</v>
      </c>
      <c r="AY170" s="173"/>
      <c r="AZ170" s="180"/>
      <c r="BA170" s="173"/>
      <c r="BB170" s="180"/>
      <c r="BC170" s="184"/>
      <c r="BD170" s="184"/>
      <c r="BE170" s="184"/>
      <c r="BF170" s="173"/>
      <c r="BG170" s="180"/>
      <c r="BH170" s="184"/>
      <c r="BI170" s="184"/>
      <c r="BJ170" s="184"/>
      <c r="BK170" s="181">
        <v>224.66428843749998</v>
      </c>
      <c r="BL170" s="172"/>
      <c r="BM170" s="172"/>
      <c r="BN170" s="172">
        <v>1.5E-3</v>
      </c>
      <c r="BO170" s="172">
        <v>1.6226085000000001</v>
      </c>
      <c r="BP170" s="172">
        <v>1.6500000000000001E-2</v>
      </c>
      <c r="BQ170" s="172">
        <v>13.662751805500001</v>
      </c>
      <c r="BR170" s="172"/>
      <c r="BS170" s="172"/>
      <c r="BT170" s="172">
        <v>3</v>
      </c>
      <c r="BU170" s="172">
        <v>9.1320599999999992</v>
      </c>
      <c r="BV170" s="172">
        <v>42</v>
      </c>
      <c r="BW170" s="172">
        <v>28.802173977800003</v>
      </c>
      <c r="BX170" s="172"/>
      <c r="BY170" s="172"/>
      <c r="BZ170" s="172">
        <v>6</v>
      </c>
      <c r="CA170" s="172">
        <v>7.5002332760000003</v>
      </c>
      <c r="CB170" s="172">
        <v>20</v>
      </c>
      <c r="CC170" s="172">
        <v>35.745820460000004</v>
      </c>
      <c r="CD170" s="172">
        <f t="shared" si="43"/>
        <v>307.23935108839999</v>
      </c>
      <c r="CE170" s="173">
        <f t="shared" si="44"/>
        <v>53.219594283300005</v>
      </c>
      <c r="CF170" s="174">
        <f t="shared" si="45"/>
        <v>43.246053736000007</v>
      </c>
      <c r="CG170" s="155">
        <f t="shared" si="46"/>
        <v>403.70499910770002</v>
      </c>
    </row>
    <row r="171" spans="1:85" ht="18.75" customHeight="1" x14ac:dyDescent="0.25">
      <c r="A171" s="156">
        <f t="shared" si="47"/>
        <v>162</v>
      </c>
      <c r="B171" s="175" t="s">
        <v>249</v>
      </c>
      <c r="C171" s="176" t="s">
        <v>105</v>
      </c>
      <c r="D171" s="176">
        <v>2</v>
      </c>
      <c r="E171" s="176">
        <v>16</v>
      </c>
      <c r="F171" s="176">
        <v>676.3</v>
      </c>
      <c r="G171" s="176">
        <v>2</v>
      </c>
      <c r="H171" s="158">
        <v>5.84</v>
      </c>
      <c r="I171" s="158">
        <v>6.21</v>
      </c>
      <c r="J171" s="158">
        <f t="shared" si="35"/>
        <v>23697.551999999996</v>
      </c>
      <c r="K171" s="158">
        <f t="shared" si="36"/>
        <v>25198.937999999995</v>
      </c>
      <c r="L171" s="177">
        <v>41.21096</v>
      </c>
      <c r="M171" s="178">
        <f t="shared" si="49"/>
        <v>39.294650359999999</v>
      </c>
      <c r="N171" s="161">
        <f t="shared" si="34"/>
        <v>6.0935916013603437</v>
      </c>
      <c r="O171" s="162">
        <f t="shared" si="37"/>
        <v>48.896489999999993</v>
      </c>
      <c r="P171" s="162">
        <f t="shared" si="38"/>
        <v>46.62280321499999</v>
      </c>
      <c r="Q171" s="163">
        <v>6.21</v>
      </c>
      <c r="R171" s="164"/>
      <c r="S171" s="164">
        <f t="shared" si="39"/>
        <v>50.397875999999989</v>
      </c>
      <c r="T171" s="164">
        <f t="shared" si="40"/>
        <v>48.054374765999988</v>
      </c>
      <c r="U171" s="164">
        <v>6.31</v>
      </c>
      <c r="V171" s="164"/>
      <c r="W171" s="164">
        <f t="shared" si="41"/>
        <v>51.209435999999997</v>
      </c>
      <c r="X171" s="164">
        <f t="shared" si="42"/>
        <v>48.828197226</v>
      </c>
      <c r="Y171" s="173"/>
      <c r="Z171" s="179"/>
      <c r="AA171" s="179">
        <v>0.36868200000000001</v>
      </c>
      <c r="AB171" s="173"/>
      <c r="AC171" s="180"/>
      <c r="AD171" s="173"/>
      <c r="AE171" s="180"/>
      <c r="AF171" s="173"/>
      <c r="AG171" s="181"/>
      <c r="AH171" s="180"/>
      <c r="AI171" s="173"/>
      <c r="AJ171" s="180"/>
      <c r="AK171" s="173"/>
      <c r="AL171" s="180"/>
      <c r="AM171" s="173"/>
      <c r="AN171" s="179"/>
      <c r="AO171" s="179"/>
      <c r="AP171" s="180"/>
      <c r="AQ171" s="173"/>
      <c r="AR171" s="180"/>
      <c r="AS171" s="173">
        <v>1</v>
      </c>
      <c r="AT171" s="180">
        <v>1.0074399999999999</v>
      </c>
      <c r="AU171" s="173"/>
      <c r="AV171" s="180"/>
      <c r="AW171" s="182"/>
      <c r="AX171" s="183"/>
      <c r="AY171" s="173"/>
      <c r="AZ171" s="180"/>
      <c r="BA171" s="173"/>
      <c r="BB171" s="180"/>
      <c r="BC171" s="184"/>
      <c r="BD171" s="184"/>
      <c r="BE171" s="184"/>
      <c r="BF171" s="173"/>
      <c r="BG171" s="180"/>
      <c r="BH171" s="184"/>
      <c r="BI171" s="184"/>
      <c r="BJ171" s="184"/>
      <c r="BK171" s="181">
        <v>101.09802999999999</v>
      </c>
      <c r="BL171" s="172"/>
      <c r="BM171" s="172"/>
      <c r="BN171" s="172"/>
      <c r="BO171" s="172"/>
      <c r="BP171" s="172"/>
      <c r="BQ171" s="172"/>
      <c r="BR171" s="172">
        <v>1E-3</v>
      </c>
      <c r="BS171" s="172">
        <v>1.5872310000000001</v>
      </c>
      <c r="BT171" s="172"/>
      <c r="BU171" s="172"/>
      <c r="BV171" s="172">
        <v>10</v>
      </c>
      <c r="BW171" s="172">
        <v>3.8247706130000001</v>
      </c>
      <c r="BX171" s="172"/>
      <c r="BY171" s="172"/>
      <c r="BZ171" s="172"/>
      <c r="CA171" s="172"/>
      <c r="CB171" s="172">
        <v>5</v>
      </c>
      <c r="CC171" s="172">
        <v>10.481333479</v>
      </c>
      <c r="CD171" s="172">
        <f t="shared" si="43"/>
        <v>102.47415199999999</v>
      </c>
      <c r="CE171" s="173">
        <f t="shared" si="44"/>
        <v>5.4120016130000002</v>
      </c>
      <c r="CF171" s="174">
        <f t="shared" si="45"/>
        <v>10.481333479</v>
      </c>
      <c r="CG171" s="155">
        <f t="shared" si="46"/>
        <v>118.36748709199999</v>
      </c>
    </row>
    <row r="172" spans="1:85" ht="18.75" customHeight="1" x14ac:dyDescent="0.25">
      <c r="A172" s="156">
        <f t="shared" si="47"/>
        <v>163</v>
      </c>
      <c r="B172" s="175" t="s">
        <v>250</v>
      </c>
      <c r="C172" s="176" t="s">
        <v>251</v>
      </c>
      <c r="D172" s="176">
        <v>2</v>
      </c>
      <c r="E172" s="176">
        <v>16</v>
      </c>
      <c r="F172" s="176">
        <v>562.29999999999995</v>
      </c>
      <c r="G172" s="176">
        <v>2</v>
      </c>
      <c r="H172" s="158">
        <v>5.84</v>
      </c>
      <c r="I172" s="158">
        <v>6.21</v>
      </c>
      <c r="J172" s="158">
        <f t="shared" si="35"/>
        <v>19702.991999999998</v>
      </c>
      <c r="K172" s="158">
        <f t="shared" si="36"/>
        <v>20951.297999999999</v>
      </c>
      <c r="L172" s="177">
        <v>34.277880000000003</v>
      </c>
      <c r="M172" s="178">
        <f t="shared" si="49"/>
        <v>32.683958580000002</v>
      </c>
      <c r="N172" s="161">
        <f t="shared" si="34"/>
        <v>6.0960128045527302</v>
      </c>
      <c r="O172" s="162">
        <f t="shared" si="37"/>
        <v>40.654289999999996</v>
      </c>
      <c r="P172" s="162">
        <f t="shared" si="38"/>
        <v>38.763865514999999</v>
      </c>
      <c r="Q172" s="163">
        <v>6.21</v>
      </c>
      <c r="R172" s="164"/>
      <c r="S172" s="164">
        <f t="shared" si="39"/>
        <v>41.902595999999996</v>
      </c>
      <c r="T172" s="164">
        <f t="shared" si="40"/>
        <v>39.954125285999993</v>
      </c>
      <c r="U172" s="164">
        <v>6.31</v>
      </c>
      <c r="V172" s="164"/>
      <c r="W172" s="164">
        <f t="shared" si="41"/>
        <v>42.577355999999995</v>
      </c>
      <c r="X172" s="164">
        <f t="shared" si="42"/>
        <v>40.597508945999998</v>
      </c>
      <c r="Y172" s="173"/>
      <c r="Z172" s="179"/>
      <c r="AA172" s="179">
        <v>0.72790828600000002</v>
      </c>
      <c r="AB172" s="173"/>
      <c r="AC172" s="180"/>
      <c r="AD172" s="173"/>
      <c r="AE172" s="180"/>
      <c r="AF172" s="173"/>
      <c r="AG172" s="181"/>
      <c r="AH172" s="180"/>
      <c r="AI172" s="173"/>
      <c r="AJ172" s="180"/>
      <c r="AK172" s="173">
        <v>1.08E-3</v>
      </c>
      <c r="AL172" s="180">
        <v>3.1552699999999998</v>
      </c>
      <c r="AM172" s="173"/>
      <c r="AN172" s="179"/>
      <c r="AO172" s="179"/>
      <c r="AP172" s="180"/>
      <c r="AQ172" s="173"/>
      <c r="AR172" s="180"/>
      <c r="AS172" s="173">
        <v>1</v>
      </c>
      <c r="AT172" s="180">
        <v>0.33392285799999999</v>
      </c>
      <c r="AU172" s="173"/>
      <c r="AV172" s="180"/>
      <c r="AW172" s="182">
        <v>12</v>
      </c>
      <c r="AX172" s="183">
        <v>0.67598999999999998</v>
      </c>
      <c r="AY172" s="173"/>
      <c r="AZ172" s="180"/>
      <c r="BA172" s="173"/>
      <c r="BB172" s="180"/>
      <c r="BC172" s="184"/>
      <c r="BD172" s="184"/>
      <c r="BE172" s="184"/>
      <c r="BF172" s="173"/>
      <c r="BG172" s="180"/>
      <c r="BH172" s="184"/>
      <c r="BI172" s="184"/>
      <c r="BJ172" s="184"/>
      <c r="BK172" s="181">
        <v>11.236750000000001</v>
      </c>
      <c r="BL172" s="172"/>
      <c r="BM172" s="172"/>
      <c r="BN172" s="172"/>
      <c r="BO172" s="172"/>
      <c r="BP172" s="172">
        <v>1.0999999999999999E-2</v>
      </c>
      <c r="BQ172" s="172">
        <v>8.9306079999999994</v>
      </c>
      <c r="BR172" s="172"/>
      <c r="BS172" s="172"/>
      <c r="BT172" s="172"/>
      <c r="BU172" s="172"/>
      <c r="BV172" s="172">
        <v>16</v>
      </c>
      <c r="BW172" s="172">
        <v>7.3655611600000004</v>
      </c>
      <c r="BX172" s="172"/>
      <c r="BY172" s="172"/>
      <c r="BZ172" s="172">
        <v>1</v>
      </c>
      <c r="CA172" s="172">
        <v>1.1100270000000001</v>
      </c>
      <c r="CB172" s="172">
        <v>2</v>
      </c>
      <c r="CC172" s="172">
        <v>3.5745820460000002</v>
      </c>
      <c r="CD172" s="172">
        <f t="shared" si="43"/>
        <v>16.129841144</v>
      </c>
      <c r="CE172" s="173">
        <f t="shared" si="44"/>
        <v>16.296169159999998</v>
      </c>
      <c r="CF172" s="174">
        <f t="shared" si="45"/>
        <v>4.6846090460000003</v>
      </c>
      <c r="CG172" s="155">
        <f t="shared" si="46"/>
        <v>37.11061935</v>
      </c>
    </row>
    <row r="173" spans="1:85" ht="21" customHeight="1" x14ac:dyDescent="0.25">
      <c r="A173" s="156">
        <f t="shared" si="47"/>
        <v>164</v>
      </c>
      <c r="B173" s="175" t="s">
        <v>252</v>
      </c>
      <c r="C173" s="176" t="s">
        <v>253</v>
      </c>
      <c r="D173" s="176">
        <v>5</v>
      </c>
      <c r="E173" s="176">
        <v>67</v>
      </c>
      <c r="F173" s="176">
        <v>3433.5</v>
      </c>
      <c r="G173" s="176">
        <v>4</v>
      </c>
      <c r="H173" s="158">
        <v>5.84</v>
      </c>
      <c r="I173" s="158">
        <v>6.21</v>
      </c>
      <c r="J173" s="158">
        <f t="shared" si="35"/>
        <v>120309.84</v>
      </c>
      <c r="K173" s="158">
        <f t="shared" si="36"/>
        <v>127932.20999999999</v>
      </c>
      <c r="L173" s="177">
        <v>200.17158000000001</v>
      </c>
      <c r="M173" s="178">
        <f t="shared" si="49"/>
        <v>190.86360153000001</v>
      </c>
      <c r="N173" s="161">
        <f t="shared" si="34"/>
        <v>5.8299571865443429</v>
      </c>
      <c r="O173" s="162">
        <f t="shared" si="37"/>
        <v>248.24204999999998</v>
      </c>
      <c r="P173" s="162">
        <f t="shared" si="38"/>
        <v>236.69879467499999</v>
      </c>
      <c r="Q173" s="163">
        <v>6.21</v>
      </c>
      <c r="R173" s="164"/>
      <c r="S173" s="164">
        <f t="shared" si="39"/>
        <v>255.86442</v>
      </c>
      <c r="T173" s="164">
        <f t="shared" si="40"/>
        <v>243.96672447</v>
      </c>
      <c r="U173" s="164">
        <v>6.31</v>
      </c>
      <c r="V173" s="164"/>
      <c r="W173" s="164">
        <f t="shared" si="41"/>
        <v>259.98462000000001</v>
      </c>
      <c r="X173" s="164">
        <f t="shared" si="42"/>
        <v>247.89533517000001</v>
      </c>
      <c r="Y173" s="173"/>
      <c r="Z173" s="179"/>
      <c r="AA173" s="179"/>
      <c r="AB173" s="173"/>
      <c r="AC173" s="180"/>
      <c r="AD173" s="173"/>
      <c r="AE173" s="180"/>
      <c r="AF173" s="173"/>
      <c r="AG173" s="181"/>
      <c r="AH173" s="180"/>
      <c r="AI173" s="173">
        <v>3.0000000000000001E-3</v>
      </c>
      <c r="AJ173" s="180">
        <v>3.846114</v>
      </c>
      <c r="AK173" s="173"/>
      <c r="AL173" s="180"/>
      <c r="AM173" s="173"/>
      <c r="AN173" s="179"/>
      <c r="AO173" s="179"/>
      <c r="AP173" s="180"/>
      <c r="AQ173" s="173"/>
      <c r="AR173" s="180"/>
      <c r="AS173" s="173">
        <v>1</v>
      </c>
      <c r="AT173" s="180">
        <v>0.42870000000000003</v>
      </c>
      <c r="AU173" s="173"/>
      <c r="AV173" s="180"/>
      <c r="AW173" s="182">
        <v>14</v>
      </c>
      <c r="AX173" s="183">
        <v>4.1601162018000002</v>
      </c>
      <c r="AY173" s="173"/>
      <c r="AZ173" s="180"/>
      <c r="BA173" s="173"/>
      <c r="BB173" s="180"/>
      <c r="BC173" s="184"/>
      <c r="BD173" s="184"/>
      <c r="BE173" s="184"/>
      <c r="BF173" s="173">
        <v>1</v>
      </c>
      <c r="BG173" s="180">
        <v>7.9569999999999999</v>
      </c>
      <c r="BH173" s="184"/>
      <c r="BI173" s="184"/>
      <c r="BJ173" s="184"/>
      <c r="BK173" s="181">
        <v>4.107839297314607</v>
      </c>
      <c r="BL173" s="172"/>
      <c r="BM173" s="172"/>
      <c r="BN173" s="172"/>
      <c r="BO173" s="172"/>
      <c r="BP173" s="172">
        <v>1E-3</v>
      </c>
      <c r="BQ173" s="172">
        <v>1.27433657</v>
      </c>
      <c r="BR173" s="172"/>
      <c r="BS173" s="172"/>
      <c r="BT173" s="172"/>
      <c r="BU173" s="172"/>
      <c r="BV173" s="172">
        <v>16</v>
      </c>
      <c r="BW173" s="172">
        <v>18.444204590999998</v>
      </c>
      <c r="BX173" s="172"/>
      <c r="BY173" s="172"/>
      <c r="BZ173" s="172">
        <v>5</v>
      </c>
      <c r="CA173" s="172">
        <v>6.2534735000000001</v>
      </c>
      <c r="CB173" s="172">
        <v>3</v>
      </c>
      <c r="CC173" s="172">
        <v>5.4394219179999999</v>
      </c>
      <c r="CD173" s="172">
        <f t="shared" si="43"/>
        <v>20.499769499114606</v>
      </c>
      <c r="CE173" s="173">
        <f t="shared" si="44"/>
        <v>19.718541160999997</v>
      </c>
      <c r="CF173" s="174">
        <f t="shared" si="45"/>
        <v>11.692895417999999</v>
      </c>
      <c r="CG173" s="155">
        <f t="shared" si="46"/>
        <v>51.911206078114603</v>
      </c>
    </row>
    <row r="174" spans="1:85" ht="19.5" customHeight="1" x14ac:dyDescent="0.25">
      <c r="A174" s="156">
        <f t="shared" si="47"/>
        <v>165</v>
      </c>
      <c r="B174" s="175" t="s">
        <v>254</v>
      </c>
      <c r="C174" s="176" t="s">
        <v>69</v>
      </c>
      <c r="D174" s="176">
        <v>4</v>
      </c>
      <c r="E174" s="176">
        <v>12</v>
      </c>
      <c r="F174" s="176">
        <v>773.9</v>
      </c>
      <c r="G174" s="176">
        <v>1</v>
      </c>
      <c r="H174" s="158">
        <v>5.84</v>
      </c>
      <c r="I174" s="158">
        <v>6.21</v>
      </c>
      <c r="J174" s="158">
        <f t="shared" si="35"/>
        <v>27117.455999999998</v>
      </c>
      <c r="K174" s="158">
        <f t="shared" si="36"/>
        <v>28835.513999999999</v>
      </c>
      <c r="L174" s="177">
        <v>11.53792</v>
      </c>
      <c r="M174" s="178">
        <f t="shared" si="49"/>
        <v>11.00140672</v>
      </c>
      <c r="N174" s="161">
        <f t="shared" si="34"/>
        <v>1.4908799586509884</v>
      </c>
      <c r="O174" s="162">
        <f t="shared" si="37"/>
        <v>55.952970000000001</v>
      </c>
      <c r="P174" s="162">
        <f t="shared" si="38"/>
        <v>53.351156895000003</v>
      </c>
      <c r="Q174" s="163">
        <v>6.21</v>
      </c>
      <c r="R174" s="164"/>
      <c r="S174" s="164">
        <f t="shared" si="39"/>
        <v>57.671028</v>
      </c>
      <c r="T174" s="164">
        <f t="shared" si="40"/>
        <v>54.989325198000003</v>
      </c>
      <c r="U174" s="164">
        <v>6.31</v>
      </c>
      <c r="V174" s="164"/>
      <c r="W174" s="164">
        <f t="shared" si="41"/>
        <v>58.599707999999993</v>
      </c>
      <c r="X174" s="164">
        <f t="shared" si="42"/>
        <v>55.874821577999995</v>
      </c>
      <c r="Y174" s="173"/>
      <c r="Z174" s="179"/>
      <c r="AA174" s="179"/>
      <c r="AB174" s="173"/>
      <c r="AC174" s="180"/>
      <c r="AD174" s="173"/>
      <c r="AE174" s="180"/>
      <c r="AF174" s="173"/>
      <c r="AG174" s="181"/>
      <c r="AH174" s="180"/>
      <c r="AI174" s="173"/>
      <c r="AJ174" s="180"/>
      <c r="AK174" s="173">
        <v>2.16E-3</v>
      </c>
      <c r="AL174" s="180">
        <v>3.2163998400000002</v>
      </c>
      <c r="AM174" s="173"/>
      <c r="AN174" s="179"/>
      <c r="AO174" s="179"/>
      <c r="AP174" s="180"/>
      <c r="AQ174" s="173"/>
      <c r="AR174" s="180"/>
      <c r="AS174" s="173">
        <v>1</v>
      </c>
      <c r="AT174" s="180">
        <v>0.28583241399999998</v>
      </c>
      <c r="AU174" s="173"/>
      <c r="AV174" s="180"/>
      <c r="AW174" s="182"/>
      <c r="AX174" s="183"/>
      <c r="AY174" s="173"/>
      <c r="AZ174" s="180"/>
      <c r="BA174" s="173"/>
      <c r="BB174" s="180"/>
      <c r="BC174" s="184"/>
      <c r="BD174" s="184"/>
      <c r="BE174" s="184"/>
      <c r="BF174" s="173"/>
      <c r="BG174" s="180"/>
      <c r="BH174" s="184"/>
      <c r="BI174" s="184"/>
      <c r="BJ174" s="184"/>
      <c r="BK174" s="181"/>
      <c r="BL174" s="172"/>
      <c r="BM174" s="172"/>
      <c r="BN174" s="172"/>
      <c r="BO174" s="172"/>
      <c r="BP174" s="172">
        <v>1E-3</v>
      </c>
      <c r="BQ174" s="172">
        <v>1.27433657</v>
      </c>
      <c r="BR174" s="172"/>
      <c r="BS174" s="172"/>
      <c r="BT174" s="172"/>
      <c r="BU174" s="172"/>
      <c r="BV174" s="172">
        <v>12</v>
      </c>
      <c r="BW174" s="172">
        <v>7.6394541900000004</v>
      </c>
      <c r="BX174" s="172">
        <v>9.5000000000000001E-2</v>
      </c>
      <c r="BY174" s="172">
        <v>20.358091851499999</v>
      </c>
      <c r="BZ174" s="172">
        <v>1</v>
      </c>
      <c r="CA174" s="172">
        <v>1.347514643</v>
      </c>
      <c r="CB174" s="172">
        <v>4</v>
      </c>
      <c r="CC174" s="172">
        <v>7.9857925749999996</v>
      </c>
      <c r="CD174" s="172">
        <f t="shared" si="43"/>
        <v>3.5022322540000004</v>
      </c>
      <c r="CE174" s="173">
        <f t="shared" si="44"/>
        <v>8.9137907600000013</v>
      </c>
      <c r="CF174" s="174">
        <f t="shared" si="45"/>
        <v>29.691399069500001</v>
      </c>
      <c r="CG174" s="155">
        <f t="shared" si="46"/>
        <v>42.107422083500005</v>
      </c>
    </row>
    <row r="175" spans="1:85" ht="18.75" customHeight="1" x14ac:dyDescent="0.25">
      <c r="A175" s="156">
        <f t="shared" si="47"/>
        <v>166</v>
      </c>
      <c r="B175" s="186" t="s">
        <v>255</v>
      </c>
      <c r="C175" s="176">
        <v>1952</v>
      </c>
      <c r="D175" s="176">
        <v>2</v>
      </c>
      <c r="E175" s="176">
        <v>8</v>
      </c>
      <c r="F175" s="176">
        <v>538.9</v>
      </c>
      <c r="G175" s="176">
        <v>1</v>
      </c>
      <c r="H175" s="158">
        <v>5.84</v>
      </c>
      <c r="I175" s="158">
        <v>6.21</v>
      </c>
      <c r="J175" s="158">
        <f t="shared" si="35"/>
        <v>18883.056</v>
      </c>
      <c r="K175" s="158">
        <f t="shared" si="36"/>
        <v>20079.414000000001</v>
      </c>
      <c r="L175" s="177">
        <v>32.851559999999999</v>
      </c>
      <c r="M175" s="178">
        <f t="shared" si="49"/>
        <v>31.323962460000001</v>
      </c>
      <c r="N175" s="161">
        <f t="shared" si="34"/>
        <v>6.0960400816478018</v>
      </c>
      <c r="O175" s="162">
        <f t="shared" si="37"/>
        <v>38.962470000000003</v>
      </c>
      <c r="P175" s="162">
        <f t="shared" si="38"/>
        <v>37.150715145000007</v>
      </c>
      <c r="Q175" s="163">
        <v>6.21</v>
      </c>
      <c r="R175" s="164"/>
      <c r="S175" s="164">
        <f t="shared" si="39"/>
        <v>40.158828</v>
      </c>
      <c r="T175" s="164">
        <f t="shared" si="40"/>
        <v>38.291442498000002</v>
      </c>
      <c r="U175" s="164">
        <v>6.31</v>
      </c>
      <c r="V175" s="164"/>
      <c r="W175" s="164">
        <f t="shared" si="41"/>
        <v>40.805508000000003</v>
      </c>
      <c r="X175" s="164">
        <f t="shared" si="42"/>
        <v>38.908051878000002</v>
      </c>
      <c r="Y175" s="173"/>
      <c r="Z175" s="179"/>
      <c r="AA175" s="179"/>
      <c r="AB175" s="173"/>
      <c r="AC175" s="180"/>
      <c r="AD175" s="173"/>
      <c r="AE175" s="180"/>
      <c r="AF175" s="173"/>
      <c r="AG175" s="181"/>
      <c r="AH175" s="180"/>
      <c r="AI175" s="173"/>
      <c r="AJ175" s="180"/>
      <c r="AK175" s="173"/>
      <c r="AL175" s="180"/>
      <c r="AM175" s="173"/>
      <c r="AN175" s="179"/>
      <c r="AO175" s="179"/>
      <c r="AP175" s="180"/>
      <c r="AQ175" s="173"/>
      <c r="AR175" s="180"/>
      <c r="AS175" s="173"/>
      <c r="AT175" s="180"/>
      <c r="AU175" s="173"/>
      <c r="AV175" s="180"/>
      <c r="AW175" s="182"/>
      <c r="AX175" s="183"/>
      <c r="AY175" s="173"/>
      <c r="AZ175" s="180"/>
      <c r="BA175" s="173"/>
      <c r="BB175" s="180"/>
      <c r="BC175" s="184"/>
      <c r="BD175" s="184"/>
      <c r="BE175" s="184"/>
      <c r="BF175" s="173"/>
      <c r="BG175" s="180"/>
      <c r="BH175" s="184"/>
      <c r="BI175" s="184"/>
      <c r="BJ175" s="184"/>
      <c r="BK175" s="181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>
        <v>7</v>
      </c>
      <c r="BW175" s="172">
        <v>10.971411878</v>
      </c>
      <c r="BX175" s="172"/>
      <c r="BY175" s="172"/>
      <c r="BZ175" s="172">
        <v>3</v>
      </c>
      <c r="CA175" s="172">
        <v>3.3327754600000001</v>
      </c>
      <c r="CB175" s="172"/>
      <c r="CC175" s="172"/>
      <c r="CD175" s="172">
        <f t="shared" si="43"/>
        <v>0</v>
      </c>
      <c r="CE175" s="173">
        <f t="shared" si="44"/>
        <v>10.971411878</v>
      </c>
      <c r="CF175" s="174">
        <f t="shared" si="45"/>
        <v>3.3327754600000001</v>
      </c>
      <c r="CG175" s="155">
        <f t="shared" si="46"/>
        <v>14.304187338</v>
      </c>
    </row>
    <row r="176" spans="1:85" ht="18.75" customHeight="1" x14ac:dyDescent="0.25">
      <c r="A176" s="156">
        <f t="shared" si="47"/>
        <v>167</v>
      </c>
      <c r="B176" s="175" t="s">
        <v>256</v>
      </c>
      <c r="C176" s="176">
        <v>1963</v>
      </c>
      <c r="D176" s="176">
        <v>4</v>
      </c>
      <c r="E176" s="176">
        <v>48</v>
      </c>
      <c r="F176" s="176">
        <v>2037.5</v>
      </c>
      <c r="G176" s="176">
        <v>3</v>
      </c>
      <c r="H176" s="158">
        <v>5.84</v>
      </c>
      <c r="I176" s="158">
        <v>6.21</v>
      </c>
      <c r="J176" s="158">
        <f t="shared" si="35"/>
        <v>71394</v>
      </c>
      <c r="K176" s="158">
        <f t="shared" si="36"/>
        <v>75917.25</v>
      </c>
      <c r="L176" s="177">
        <v>124.25388</v>
      </c>
      <c r="M176" s="178">
        <f t="shared" si="49"/>
        <v>118.47607458</v>
      </c>
      <c r="N176" s="161">
        <f t="shared" si="34"/>
        <v>6.0983499386503066</v>
      </c>
      <c r="O176" s="162">
        <f>(J176+K176)/1000</f>
        <v>147.31125</v>
      </c>
      <c r="P176" s="162">
        <f t="shared" si="38"/>
        <v>140.46127687500001</v>
      </c>
      <c r="Q176" s="163">
        <v>6.21</v>
      </c>
      <c r="R176" s="164"/>
      <c r="S176" s="164">
        <f t="shared" si="39"/>
        <v>151.83449999999999</v>
      </c>
      <c r="T176" s="164">
        <f t="shared" si="40"/>
        <v>144.77419574999999</v>
      </c>
      <c r="U176" s="164">
        <v>6.31</v>
      </c>
      <c r="V176" s="164"/>
      <c r="W176" s="164">
        <f t="shared" si="41"/>
        <v>154.27950000000001</v>
      </c>
      <c r="X176" s="164">
        <f t="shared" si="42"/>
        <v>147.10550325000003</v>
      </c>
      <c r="Y176" s="173"/>
      <c r="Z176" s="179"/>
      <c r="AA176" s="179"/>
      <c r="AB176" s="173"/>
      <c r="AC176" s="180"/>
      <c r="AD176" s="173"/>
      <c r="AE176" s="180"/>
      <c r="AF176" s="173"/>
      <c r="AG176" s="181"/>
      <c r="AH176" s="180"/>
      <c r="AI176" s="173"/>
      <c r="AJ176" s="180"/>
      <c r="AK176" s="173"/>
      <c r="AL176" s="180"/>
      <c r="AM176" s="173"/>
      <c r="AN176" s="179"/>
      <c r="AO176" s="179"/>
      <c r="AP176" s="180"/>
      <c r="AQ176" s="173"/>
      <c r="AR176" s="180"/>
      <c r="AS176" s="173"/>
      <c r="AT176" s="180"/>
      <c r="AU176" s="173"/>
      <c r="AV176" s="180"/>
      <c r="AW176" s="182">
        <v>3</v>
      </c>
      <c r="AX176" s="183">
        <v>2.2933148800000001</v>
      </c>
      <c r="AY176" s="173"/>
      <c r="AZ176" s="180"/>
      <c r="BA176" s="173"/>
      <c r="BB176" s="180"/>
      <c r="BC176" s="184"/>
      <c r="BD176" s="184">
        <v>1</v>
      </c>
      <c r="BE176" s="184">
        <v>0.50144999999999995</v>
      </c>
      <c r="BF176" s="173"/>
      <c r="BG176" s="180"/>
      <c r="BH176" s="184"/>
      <c r="BI176" s="184"/>
      <c r="BJ176" s="184"/>
      <c r="BK176" s="181"/>
      <c r="BL176" s="172"/>
      <c r="BM176" s="172"/>
      <c r="BN176" s="172">
        <v>5.4999999999999997E-3</v>
      </c>
      <c r="BO176" s="172">
        <v>9.590542000000001</v>
      </c>
      <c r="BP176" s="172">
        <v>2E-3</v>
      </c>
      <c r="BQ176" s="172">
        <v>0.82255999999999996</v>
      </c>
      <c r="BR176" s="172"/>
      <c r="BS176" s="172"/>
      <c r="BT176" s="172"/>
      <c r="BU176" s="172"/>
      <c r="BV176" s="172">
        <v>24</v>
      </c>
      <c r="BW176" s="172">
        <v>17.4887865436</v>
      </c>
      <c r="BX176" s="172"/>
      <c r="BY176" s="172"/>
      <c r="BZ176" s="172">
        <v>5</v>
      </c>
      <c r="CA176" s="172">
        <v>5.7857641150000001</v>
      </c>
      <c r="CB176" s="172">
        <v>6</v>
      </c>
      <c r="CC176" s="172">
        <v>10.47333669</v>
      </c>
      <c r="CD176" s="172">
        <f t="shared" si="43"/>
        <v>2.7947648799999998</v>
      </c>
      <c r="CE176" s="173">
        <f t="shared" si="44"/>
        <v>27.901888543600002</v>
      </c>
      <c r="CF176" s="174">
        <f t="shared" si="45"/>
        <v>16.259100804999999</v>
      </c>
      <c r="CG176" s="155">
        <f t="shared" si="46"/>
        <v>46.9557542286</v>
      </c>
    </row>
    <row r="177" spans="1:85" ht="18" customHeight="1" x14ac:dyDescent="0.25">
      <c r="A177" s="156">
        <f t="shared" si="47"/>
        <v>168</v>
      </c>
      <c r="B177" s="175" t="s">
        <v>257</v>
      </c>
      <c r="C177" s="176">
        <v>1962</v>
      </c>
      <c r="D177" s="176">
        <v>5</v>
      </c>
      <c r="E177" s="176">
        <v>60</v>
      </c>
      <c r="F177" s="176">
        <v>2561.4</v>
      </c>
      <c r="G177" s="176">
        <v>3</v>
      </c>
      <c r="H177" s="158">
        <v>5.84</v>
      </c>
      <c r="I177" s="158">
        <v>6.21</v>
      </c>
      <c r="J177" s="158">
        <f t="shared" si="35"/>
        <v>89751.456000000006</v>
      </c>
      <c r="K177" s="158">
        <f t="shared" si="36"/>
        <v>95437.763999999996</v>
      </c>
      <c r="L177" s="177">
        <v>153.48156</v>
      </c>
      <c r="M177" s="178">
        <f t="shared" si="49"/>
        <v>146.34466746000001</v>
      </c>
      <c r="N177" s="161">
        <f t="shared" si="34"/>
        <v>5.9920965097212457</v>
      </c>
      <c r="O177" s="162">
        <f t="shared" si="37"/>
        <v>185.18922000000001</v>
      </c>
      <c r="P177" s="162">
        <f t="shared" si="38"/>
        <v>176.57792127000002</v>
      </c>
      <c r="Q177" s="163">
        <v>6.21</v>
      </c>
      <c r="R177" s="164"/>
      <c r="S177" s="164">
        <f t="shared" si="39"/>
        <v>190.875528</v>
      </c>
      <c r="T177" s="164">
        <f t="shared" si="40"/>
        <v>181.99981594799999</v>
      </c>
      <c r="U177" s="164">
        <v>6.31</v>
      </c>
      <c r="V177" s="164"/>
      <c r="W177" s="164">
        <f t="shared" si="41"/>
        <v>193.94920799999997</v>
      </c>
      <c r="X177" s="164">
        <f t="shared" si="42"/>
        <v>184.93056982799996</v>
      </c>
      <c r="Y177" s="173"/>
      <c r="Z177" s="179"/>
      <c r="AA177" s="179"/>
      <c r="AB177" s="173"/>
      <c r="AC177" s="180"/>
      <c r="AD177" s="173"/>
      <c r="AE177" s="180"/>
      <c r="AF177" s="173"/>
      <c r="AG177" s="181"/>
      <c r="AH177" s="180"/>
      <c r="AI177" s="173"/>
      <c r="AJ177" s="180"/>
      <c r="AK177" s="173"/>
      <c r="AL177" s="180"/>
      <c r="AM177" s="173"/>
      <c r="AN177" s="179"/>
      <c r="AO177" s="179"/>
      <c r="AP177" s="180"/>
      <c r="AQ177" s="173"/>
      <c r="AR177" s="180"/>
      <c r="AS177" s="173">
        <v>3</v>
      </c>
      <c r="AT177" s="180">
        <v>4.0760992100000006</v>
      </c>
      <c r="AU177" s="173">
        <v>2</v>
      </c>
      <c r="AV177" s="180">
        <v>15.877420001000001</v>
      </c>
      <c r="AW177" s="182">
        <v>1</v>
      </c>
      <c r="AX177" s="183">
        <v>0.90821777999999997</v>
      </c>
      <c r="AY177" s="173"/>
      <c r="AZ177" s="180"/>
      <c r="BA177" s="173"/>
      <c r="BB177" s="180"/>
      <c r="BC177" s="184"/>
      <c r="BD177" s="184"/>
      <c r="BE177" s="184"/>
      <c r="BF177" s="173">
        <v>1</v>
      </c>
      <c r="BG177" s="180">
        <v>12.99123</v>
      </c>
      <c r="BH177" s="184"/>
      <c r="BI177" s="184"/>
      <c r="BJ177" s="184"/>
      <c r="BK177" s="181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>
        <v>4</v>
      </c>
      <c r="BW177" s="172">
        <v>5.2252512650000007</v>
      </c>
      <c r="BX177" s="172"/>
      <c r="BY177" s="172"/>
      <c r="BZ177" s="172">
        <v>3</v>
      </c>
      <c r="CA177" s="172">
        <v>3.991163443</v>
      </c>
      <c r="CB177" s="172">
        <v>2</v>
      </c>
      <c r="CC177" s="172">
        <v>2.0348890480000001</v>
      </c>
      <c r="CD177" s="172">
        <f t="shared" si="43"/>
        <v>33.852966991000002</v>
      </c>
      <c r="CE177" s="173">
        <f t="shared" si="44"/>
        <v>5.2252512650000007</v>
      </c>
      <c r="CF177" s="174">
        <f t="shared" si="45"/>
        <v>6.0260524909999997</v>
      </c>
      <c r="CG177" s="155">
        <f t="shared" si="46"/>
        <v>45.104270747000001</v>
      </c>
    </row>
    <row r="178" spans="1:85" ht="18.75" customHeight="1" x14ac:dyDescent="0.25">
      <c r="A178" s="156">
        <f t="shared" si="47"/>
        <v>169</v>
      </c>
      <c r="B178" s="175" t="s">
        <v>258</v>
      </c>
      <c r="C178" s="176">
        <v>1959</v>
      </c>
      <c r="D178" s="176">
        <v>5</v>
      </c>
      <c r="E178" s="176">
        <v>60</v>
      </c>
      <c r="F178" s="176">
        <v>2543.1999999999998</v>
      </c>
      <c r="G178" s="176">
        <v>3</v>
      </c>
      <c r="H178" s="158">
        <v>5.84</v>
      </c>
      <c r="I178" s="158">
        <v>6.21</v>
      </c>
      <c r="J178" s="158">
        <f t="shared" si="35"/>
        <v>89113.727999999988</v>
      </c>
      <c r="K178" s="158">
        <f t="shared" si="36"/>
        <v>94759.631999999998</v>
      </c>
      <c r="L178" s="177">
        <v>155.00280000000001</v>
      </c>
      <c r="M178" s="178">
        <f t="shared" si="49"/>
        <v>147.7951698</v>
      </c>
      <c r="N178" s="161">
        <f t="shared" si="34"/>
        <v>6.0947939603648953</v>
      </c>
      <c r="O178" s="162">
        <f t="shared" si="37"/>
        <v>183.87335999999999</v>
      </c>
      <c r="P178" s="162">
        <f t="shared" si="38"/>
        <v>175.32324875999998</v>
      </c>
      <c r="Q178" s="163">
        <v>6.21</v>
      </c>
      <c r="R178" s="164"/>
      <c r="S178" s="164">
        <f t="shared" si="39"/>
        <v>189.51926399999999</v>
      </c>
      <c r="T178" s="164">
        <f t="shared" si="40"/>
        <v>180.70661822399998</v>
      </c>
      <c r="U178" s="164">
        <v>6.31</v>
      </c>
      <c r="V178" s="164"/>
      <c r="W178" s="164">
        <f t="shared" si="41"/>
        <v>192.57110399999999</v>
      </c>
      <c r="X178" s="164">
        <f t="shared" si="42"/>
        <v>183.616547664</v>
      </c>
      <c r="Y178" s="173"/>
      <c r="Z178" s="179"/>
      <c r="AA178" s="179"/>
      <c r="AB178" s="173"/>
      <c r="AC178" s="180"/>
      <c r="AD178" s="173">
        <v>1.0999999999999998E-3</v>
      </c>
      <c r="AE178" s="180">
        <v>1.0554847999999999</v>
      </c>
      <c r="AF178" s="173"/>
      <c r="AG178" s="181"/>
      <c r="AH178" s="180"/>
      <c r="AI178" s="173"/>
      <c r="AJ178" s="180"/>
      <c r="AK178" s="173"/>
      <c r="AL178" s="180"/>
      <c r="AM178" s="173"/>
      <c r="AN178" s="179"/>
      <c r="AO178" s="179"/>
      <c r="AP178" s="180"/>
      <c r="AQ178" s="173"/>
      <c r="AR178" s="180"/>
      <c r="AS178" s="173"/>
      <c r="AT178" s="180"/>
      <c r="AU178" s="173"/>
      <c r="AV178" s="180"/>
      <c r="AW178" s="182">
        <v>4</v>
      </c>
      <c r="AX178" s="183">
        <v>0.90741351781000001</v>
      </c>
      <c r="AY178" s="173"/>
      <c r="AZ178" s="180"/>
      <c r="BA178" s="173"/>
      <c r="BB178" s="180"/>
      <c r="BC178" s="184"/>
      <c r="BD178" s="184"/>
      <c r="BE178" s="184"/>
      <c r="BF178" s="173"/>
      <c r="BG178" s="180"/>
      <c r="BH178" s="184">
        <v>4.0710800000000003</v>
      </c>
      <c r="BI178" s="184"/>
      <c r="BJ178" s="184"/>
      <c r="BK178" s="181"/>
      <c r="BL178" s="172"/>
      <c r="BM178" s="172"/>
      <c r="BN178" s="172">
        <v>4.5000000000000005E-3</v>
      </c>
      <c r="BO178" s="172">
        <v>5.0362493999999991</v>
      </c>
      <c r="BP178" s="172"/>
      <c r="BQ178" s="172"/>
      <c r="BR178" s="172"/>
      <c r="BS178" s="172"/>
      <c r="BT178" s="172"/>
      <c r="BU178" s="172"/>
      <c r="BV178" s="172">
        <v>19</v>
      </c>
      <c r="BW178" s="172">
        <v>18.615921529999998</v>
      </c>
      <c r="BX178" s="172"/>
      <c r="BY178" s="172"/>
      <c r="BZ178" s="172">
        <v>2</v>
      </c>
      <c r="CA178" s="172">
        <v>3.208718556</v>
      </c>
      <c r="CB178" s="172">
        <v>9</v>
      </c>
      <c r="CC178" s="172">
        <v>19.171588933999999</v>
      </c>
      <c r="CD178" s="172">
        <f t="shared" si="43"/>
        <v>6.0339783178099999</v>
      </c>
      <c r="CE178" s="173">
        <f t="shared" si="44"/>
        <v>23.652170929999997</v>
      </c>
      <c r="CF178" s="174">
        <f t="shared" si="45"/>
        <v>22.38030749</v>
      </c>
      <c r="CG178" s="155">
        <f t="shared" si="46"/>
        <v>52.06645673781</v>
      </c>
    </row>
    <row r="179" spans="1:85" ht="18.75" customHeight="1" x14ac:dyDescent="0.25">
      <c r="A179" s="156">
        <f t="shared" si="47"/>
        <v>170</v>
      </c>
      <c r="B179" s="175" t="s">
        <v>259</v>
      </c>
      <c r="C179" s="176">
        <v>1952</v>
      </c>
      <c r="D179" s="176">
        <v>2</v>
      </c>
      <c r="E179" s="176">
        <v>8</v>
      </c>
      <c r="F179" s="176">
        <v>529.20000000000005</v>
      </c>
      <c r="G179" s="176">
        <v>1</v>
      </c>
      <c r="H179" s="158">
        <v>5.84</v>
      </c>
      <c r="I179" s="158">
        <v>6.21</v>
      </c>
      <c r="J179" s="158">
        <f t="shared" si="35"/>
        <v>18543.168000000001</v>
      </c>
      <c r="K179" s="158">
        <f t="shared" si="36"/>
        <v>19717.992000000002</v>
      </c>
      <c r="L179" s="177">
        <v>32.260080000000002</v>
      </c>
      <c r="M179" s="178">
        <f t="shared" si="49"/>
        <v>30.759986280000003</v>
      </c>
      <c r="N179" s="161">
        <f t="shared" si="34"/>
        <v>6.0960090702947847</v>
      </c>
      <c r="O179" s="162">
        <f t="shared" si="37"/>
        <v>38.261160000000004</v>
      </c>
      <c r="P179" s="162">
        <f t="shared" si="38"/>
        <v>36.482016060000007</v>
      </c>
      <c r="Q179" s="163">
        <v>6.21</v>
      </c>
      <c r="R179" s="164"/>
      <c r="S179" s="164">
        <f t="shared" si="39"/>
        <v>39.435984000000005</v>
      </c>
      <c r="T179" s="164">
        <f t="shared" si="40"/>
        <v>37.602210744000004</v>
      </c>
      <c r="U179" s="164">
        <v>6.31</v>
      </c>
      <c r="V179" s="164"/>
      <c r="W179" s="164">
        <f t="shared" si="41"/>
        <v>40.071023999999994</v>
      </c>
      <c r="X179" s="164">
        <f t="shared" si="42"/>
        <v>38.207721383999996</v>
      </c>
      <c r="Y179" s="173"/>
      <c r="Z179" s="179"/>
      <c r="AA179" s="179">
        <v>213.4806945</v>
      </c>
      <c r="AB179" s="173"/>
      <c r="AC179" s="180"/>
      <c r="AD179" s="173">
        <v>6.9999999999999999E-4</v>
      </c>
      <c r="AE179" s="180">
        <v>0.63149900000000003</v>
      </c>
      <c r="AF179" s="173"/>
      <c r="AG179" s="181"/>
      <c r="AH179" s="180"/>
      <c r="AI179" s="173"/>
      <c r="AJ179" s="180"/>
      <c r="AK179" s="173"/>
      <c r="AL179" s="180"/>
      <c r="AM179" s="173"/>
      <c r="AN179" s="179"/>
      <c r="AO179" s="179"/>
      <c r="AP179" s="180"/>
      <c r="AQ179" s="173"/>
      <c r="AR179" s="180"/>
      <c r="AS179" s="173"/>
      <c r="AT179" s="180"/>
      <c r="AU179" s="173"/>
      <c r="AV179" s="180"/>
      <c r="AW179" s="182"/>
      <c r="AX179" s="183"/>
      <c r="AY179" s="173"/>
      <c r="AZ179" s="180"/>
      <c r="BA179" s="173"/>
      <c r="BB179" s="180"/>
      <c r="BC179" s="184"/>
      <c r="BD179" s="184"/>
      <c r="BE179" s="184"/>
      <c r="BF179" s="173"/>
      <c r="BG179" s="180"/>
      <c r="BH179" s="184"/>
      <c r="BI179" s="184"/>
      <c r="BJ179" s="184"/>
      <c r="BK179" s="181"/>
      <c r="BL179" s="172"/>
      <c r="BM179" s="172"/>
      <c r="BN179" s="172">
        <v>3.0000000000000001E-3</v>
      </c>
      <c r="BO179" s="172">
        <v>2.6995842750000003</v>
      </c>
      <c r="BP179" s="172"/>
      <c r="BQ179" s="172"/>
      <c r="BR179" s="172"/>
      <c r="BS179" s="172"/>
      <c r="BT179" s="172"/>
      <c r="BU179" s="172"/>
      <c r="BV179" s="172">
        <v>1</v>
      </c>
      <c r="BW179" s="172">
        <v>1.5673445539999999</v>
      </c>
      <c r="BX179" s="172"/>
      <c r="BY179" s="172"/>
      <c r="BZ179" s="172"/>
      <c r="CA179" s="172"/>
      <c r="CB179" s="172">
        <v>1</v>
      </c>
      <c r="CC179" s="172">
        <v>2.145589127</v>
      </c>
      <c r="CD179" s="172">
        <f t="shared" si="43"/>
        <v>214.11219349999999</v>
      </c>
      <c r="CE179" s="173">
        <f t="shared" si="44"/>
        <v>4.2669288290000003</v>
      </c>
      <c r="CF179" s="174">
        <f t="shared" si="45"/>
        <v>2.145589127</v>
      </c>
      <c r="CG179" s="155">
        <f t="shared" si="46"/>
        <v>220.52471145599998</v>
      </c>
    </row>
    <row r="180" spans="1:85" ht="18.75" customHeight="1" x14ac:dyDescent="0.25">
      <c r="A180" s="156">
        <f t="shared" si="47"/>
        <v>171</v>
      </c>
      <c r="B180" s="175" t="s">
        <v>260</v>
      </c>
      <c r="C180" s="176">
        <v>1963</v>
      </c>
      <c r="D180" s="176">
        <v>5</v>
      </c>
      <c r="E180" s="176">
        <v>56</v>
      </c>
      <c r="F180" s="176">
        <v>2534.3000000000002</v>
      </c>
      <c r="G180" s="176">
        <v>3</v>
      </c>
      <c r="H180" s="158">
        <v>5.84</v>
      </c>
      <c r="I180" s="158">
        <v>6.21</v>
      </c>
      <c r="J180" s="158">
        <f t="shared" si="35"/>
        <v>88801.872000000003</v>
      </c>
      <c r="K180" s="158">
        <f t="shared" si="36"/>
        <v>94428.018000000011</v>
      </c>
      <c r="L180" s="177">
        <v>145.72488000000001</v>
      </c>
      <c r="M180" s="178">
        <v>138.94867307999999</v>
      </c>
      <c r="N180" s="161">
        <f t="shared" si="34"/>
        <v>5.7501037761906639</v>
      </c>
      <c r="O180" s="162">
        <f t="shared" si="37"/>
        <v>183.22989000000001</v>
      </c>
      <c r="P180" s="162">
        <f t="shared" si="38"/>
        <v>174.709700115</v>
      </c>
      <c r="Q180" s="163">
        <v>6.21</v>
      </c>
      <c r="R180" s="164"/>
      <c r="S180" s="164">
        <f t="shared" si="39"/>
        <v>188.85603600000002</v>
      </c>
      <c r="T180" s="164">
        <f t="shared" si="40"/>
        <v>180.07423032600002</v>
      </c>
      <c r="U180" s="164">
        <v>6.31</v>
      </c>
      <c r="V180" s="164"/>
      <c r="W180" s="164">
        <f t="shared" si="41"/>
        <v>191.89719600000001</v>
      </c>
      <c r="X180" s="164">
        <f t="shared" si="42"/>
        <v>182.973976386</v>
      </c>
      <c r="Y180" s="173">
        <v>2.6500000000000003E-2</v>
      </c>
      <c r="Z180" s="179">
        <v>3.5080435000000003</v>
      </c>
      <c r="AA180" s="179">
        <v>118.6187845</v>
      </c>
      <c r="AB180" s="173"/>
      <c r="AC180" s="180"/>
      <c r="AD180" s="173"/>
      <c r="AE180" s="180"/>
      <c r="AF180" s="173"/>
      <c r="AG180" s="181"/>
      <c r="AH180" s="180"/>
      <c r="AI180" s="173"/>
      <c r="AJ180" s="180"/>
      <c r="AK180" s="173"/>
      <c r="AL180" s="180"/>
      <c r="AM180" s="173"/>
      <c r="AN180" s="179"/>
      <c r="AO180" s="179"/>
      <c r="AP180" s="180"/>
      <c r="AQ180" s="173"/>
      <c r="AR180" s="180"/>
      <c r="AS180" s="173">
        <v>1</v>
      </c>
      <c r="AT180" s="180">
        <v>2.6452986119999999</v>
      </c>
      <c r="AU180" s="173"/>
      <c r="AV180" s="180"/>
      <c r="AW180" s="182">
        <v>14</v>
      </c>
      <c r="AX180" s="183">
        <v>5.5473527951999992</v>
      </c>
      <c r="AY180" s="173">
        <v>3.5000000000000001E-3</v>
      </c>
      <c r="AZ180" s="180">
        <v>4.407</v>
      </c>
      <c r="BA180" s="173"/>
      <c r="BB180" s="180"/>
      <c r="BC180" s="184"/>
      <c r="BD180" s="184"/>
      <c r="BE180" s="184"/>
      <c r="BF180" s="173"/>
      <c r="BG180" s="180"/>
      <c r="BH180" s="184"/>
      <c r="BI180" s="184"/>
      <c r="BJ180" s="184"/>
      <c r="BK180" s="181">
        <v>0.68355868567</v>
      </c>
      <c r="BL180" s="172"/>
      <c r="BM180" s="172"/>
      <c r="BN180" s="172"/>
      <c r="BO180" s="172"/>
      <c r="BP180" s="172"/>
      <c r="BQ180" s="172"/>
      <c r="BR180" s="172">
        <v>6.0000000000000001E-3</v>
      </c>
      <c r="BS180" s="172">
        <v>5.8754072700000002</v>
      </c>
      <c r="BT180" s="172"/>
      <c r="BU180" s="172"/>
      <c r="BV180" s="172">
        <v>10</v>
      </c>
      <c r="BW180" s="172">
        <v>10.309752008999999</v>
      </c>
      <c r="BX180" s="172"/>
      <c r="BY180" s="172"/>
      <c r="BZ180" s="172">
        <v>3</v>
      </c>
      <c r="CA180" s="172">
        <v>3.8905604120000001</v>
      </c>
      <c r="CB180" s="172">
        <v>1</v>
      </c>
      <c r="CC180" s="172">
        <v>2.0038299999999998</v>
      </c>
      <c r="CD180" s="172">
        <f t="shared" si="43"/>
        <v>135.41003809287002</v>
      </c>
      <c r="CE180" s="173">
        <f t="shared" si="44"/>
        <v>16.185159278999997</v>
      </c>
      <c r="CF180" s="174">
        <f t="shared" si="45"/>
        <v>5.8943904119999999</v>
      </c>
      <c r="CG180" s="155">
        <f t="shared" si="46"/>
        <v>157.48958778387004</v>
      </c>
    </row>
    <row r="181" spans="1:85" ht="18.75" customHeight="1" x14ac:dyDescent="0.25">
      <c r="A181" s="156">
        <f t="shared" si="47"/>
        <v>172</v>
      </c>
      <c r="B181" s="175" t="s">
        <v>261</v>
      </c>
      <c r="C181" s="176">
        <v>1939</v>
      </c>
      <c r="D181" s="176">
        <v>4</v>
      </c>
      <c r="E181" s="176">
        <v>33</v>
      </c>
      <c r="F181" s="176">
        <v>2271.4</v>
      </c>
      <c r="G181" s="176">
        <v>3</v>
      </c>
      <c r="H181" s="158">
        <v>5.84</v>
      </c>
      <c r="I181" s="158">
        <v>6.21</v>
      </c>
      <c r="J181" s="158">
        <f t="shared" si="35"/>
        <v>79589.856</v>
      </c>
      <c r="K181" s="158">
        <f t="shared" si="36"/>
        <v>84632.364000000001</v>
      </c>
      <c r="L181" s="177">
        <v>138.15935999999999</v>
      </c>
      <c r="M181" s="178">
        <f t="shared" ref="M181:M212" si="50">L181*$M$2</f>
        <v>131.73494976000001</v>
      </c>
      <c r="N181" s="161">
        <f t="shared" si="34"/>
        <v>6.0825640574095265</v>
      </c>
      <c r="O181" s="162">
        <f t="shared" si="37"/>
        <v>164.22221999999999</v>
      </c>
      <c r="P181" s="162">
        <f t="shared" si="38"/>
        <v>156.58588677</v>
      </c>
      <c r="Q181" s="163">
        <v>6.21</v>
      </c>
      <c r="R181" s="164"/>
      <c r="S181" s="164">
        <f t="shared" si="39"/>
        <v>169.26472799999999</v>
      </c>
      <c r="T181" s="164">
        <f t="shared" si="40"/>
        <v>161.39391814799998</v>
      </c>
      <c r="U181" s="164">
        <v>6.31</v>
      </c>
      <c r="V181" s="164"/>
      <c r="W181" s="164">
        <f t="shared" si="41"/>
        <v>171.990408</v>
      </c>
      <c r="X181" s="164">
        <f t="shared" si="42"/>
        <v>163.99285402800001</v>
      </c>
      <c r="Y181" s="173"/>
      <c r="Z181" s="179"/>
      <c r="AA181" s="179">
        <v>505.59931449999999</v>
      </c>
      <c r="AB181" s="173"/>
      <c r="AC181" s="180"/>
      <c r="AD181" s="173">
        <v>1.4999999999999999E-2</v>
      </c>
      <c r="AE181" s="180">
        <v>2.0854778760000001</v>
      </c>
      <c r="AF181" s="173"/>
      <c r="AG181" s="181"/>
      <c r="AH181" s="180"/>
      <c r="AI181" s="173"/>
      <c r="AJ181" s="180"/>
      <c r="AK181" s="173"/>
      <c r="AL181" s="180"/>
      <c r="AM181" s="173"/>
      <c r="AN181" s="179"/>
      <c r="AO181" s="179"/>
      <c r="AP181" s="180"/>
      <c r="AQ181" s="173"/>
      <c r="AR181" s="180"/>
      <c r="AS181" s="173"/>
      <c r="AT181" s="180"/>
      <c r="AU181" s="173"/>
      <c r="AV181" s="180"/>
      <c r="AW181" s="182"/>
      <c r="AX181" s="183"/>
      <c r="AY181" s="173"/>
      <c r="AZ181" s="180"/>
      <c r="BA181" s="173"/>
      <c r="BB181" s="180"/>
      <c r="BC181" s="184"/>
      <c r="BD181" s="184"/>
      <c r="BE181" s="184"/>
      <c r="BF181" s="173">
        <v>1</v>
      </c>
      <c r="BG181" s="180">
        <v>1.47794</v>
      </c>
      <c r="BH181" s="184"/>
      <c r="BI181" s="184"/>
      <c r="BJ181" s="184"/>
      <c r="BK181" s="181">
        <v>6.6024600000000007</v>
      </c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>
        <v>6</v>
      </c>
      <c r="BW181" s="172">
        <v>6.7752687360000001</v>
      </c>
      <c r="BX181" s="172"/>
      <c r="BY181" s="172"/>
      <c r="BZ181" s="172"/>
      <c r="CA181" s="172"/>
      <c r="CB181" s="172">
        <v>9</v>
      </c>
      <c r="CC181" s="172">
        <v>16.999589195999999</v>
      </c>
      <c r="CD181" s="172">
        <f t="shared" si="43"/>
        <v>515.76519237599996</v>
      </c>
      <c r="CE181" s="173">
        <f t="shared" si="44"/>
        <v>6.7752687360000001</v>
      </c>
      <c r="CF181" s="174">
        <f t="shared" si="45"/>
        <v>16.999589195999999</v>
      </c>
      <c r="CG181" s="155">
        <f t="shared" si="46"/>
        <v>539.54005030799999</v>
      </c>
    </row>
    <row r="182" spans="1:85" ht="18" customHeight="1" x14ac:dyDescent="0.25">
      <c r="A182" s="156">
        <f t="shared" si="47"/>
        <v>173</v>
      </c>
      <c r="B182" s="175" t="s">
        <v>262</v>
      </c>
      <c r="C182" s="176">
        <v>1939</v>
      </c>
      <c r="D182" s="176">
        <v>4</v>
      </c>
      <c r="E182" s="176">
        <v>32</v>
      </c>
      <c r="F182" s="176">
        <v>2891.4</v>
      </c>
      <c r="G182" s="176">
        <v>4</v>
      </c>
      <c r="H182" s="158">
        <v>5.84</v>
      </c>
      <c r="I182" s="158">
        <v>6.21</v>
      </c>
      <c r="J182" s="158">
        <f t="shared" si="35"/>
        <v>101314.65600000002</v>
      </c>
      <c r="K182" s="158">
        <f t="shared" si="36"/>
        <v>107733.56400000001</v>
      </c>
      <c r="L182" s="177">
        <v>170.41924</v>
      </c>
      <c r="M182" s="178">
        <f t="shared" si="50"/>
        <v>162.49474534000001</v>
      </c>
      <c r="N182" s="161">
        <f t="shared" si="34"/>
        <v>5.8940042885799269</v>
      </c>
      <c r="O182" s="162">
        <f t="shared" si="37"/>
        <v>209.04822000000004</v>
      </c>
      <c r="P182" s="162">
        <f t="shared" si="38"/>
        <v>199.32747777000003</v>
      </c>
      <c r="Q182" s="163">
        <v>6.21</v>
      </c>
      <c r="R182" s="164"/>
      <c r="S182" s="164">
        <f t="shared" si="39"/>
        <v>215.46712800000003</v>
      </c>
      <c r="T182" s="164">
        <f t="shared" si="40"/>
        <v>205.44790654800002</v>
      </c>
      <c r="U182" s="164">
        <v>6.31</v>
      </c>
      <c r="V182" s="164"/>
      <c r="W182" s="164">
        <f t="shared" si="41"/>
        <v>218.93680800000001</v>
      </c>
      <c r="X182" s="164">
        <f t="shared" si="42"/>
        <v>208.75624642800003</v>
      </c>
      <c r="Y182" s="173"/>
      <c r="Z182" s="179"/>
      <c r="AA182" s="179"/>
      <c r="AB182" s="173"/>
      <c r="AC182" s="180"/>
      <c r="AD182" s="173">
        <v>0.12</v>
      </c>
      <c r="AE182" s="180">
        <v>62.935499900000003</v>
      </c>
      <c r="AF182" s="173"/>
      <c r="AG182" s="181"/>
      <c r="AH182" s="180"/>
      <c r="AI182" s="173"/>
      <c r="AJ182" s="180"/>
      <c r="AK182" s="173"/>
      <c r="AL182" s="180"/>
      <c r="AM182" s="173">
        <v>11</v>
      </c>
      <c r="AN182" s="179">
        <v>10.17632</v>
      </c>
      <c r="AO182" s="179"/>
      <c r="AP182" s="180"/>
      <c r="AQ182" s="173"/>
      <c r="AR182" s="180"/>
      <c r="AS182" s="173">
        <v>1</v>
      </c>
      <c r="AT182" s="180">
        <v>4.6655536240000002</v>
      </c>
      <c r="AU182" s="173">
        <v>1</v>
      </c>
      <c r="AV182" s="180">
        <v>8.7019500000000001</v>
      </c>
      <c r="AW182" s="182">
        <v>15</v>
      </c>
      <c r="AX182" s="183">
        <v>17.8744123034</v>
      </c>
      <c r="AY182" s="173"/>
      <c r="AZ182" s="180"/>
      <c r="BA182" s="173"/>
      <c r="BB182" s="180"/>
      <c r="BC182" s="184"/>
      <c r="BD182" s="184"/>
      <c r="BE182" s="184"/>
      <c r="BF182" s="173"/>
      <c r="BG182" s="180"/>
      <c r="BH182" s="184"/>
      <c r="BI182" s="184"/>
      <c r="BJ182" s="184"/>
      <c r="BK182" s="181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>
        <v>5</v>
      </c>
      <c r="BW182" s="172">
        <v>5.8069571569999994</v>
      </c>
      <c r="BX182" s="172"/>
      <c r="BY182" s="172"/>
      <c r="BZ182" s="172">
        <v>4</v>
      </c>
      <c r="CA182" s="172">
        <v>5.0670118630000003</v>
      </c>
      <c r="CB182" s="172">
        <v>7</v>
      </c>
      <c r="CC182" s="172">
        <v>16.376969736</v>
      </c>
      <c r="CD182" s="172">
        <f t="shared" si="43"/>
        <v>104.35373582739999</v>
      </c>
      <c r="CE182" s="173">
        <f t="shared" si="44"/>
        <v>5.8069571569999994</v>
      </c>
      <c r="CF182" s="174">
        <f t="shared" si="45"/>
        <v>21.443981599000001</v>
      </c>
      <c r="CG182" s="155">
        <f t="shared" si="46"/>
        <v>131.6046745834</v>
      </c>
    </row>
    <row r="183" spans="1:85" ht="18.75" customHeight="1" x14ac:dyDescent="0.25">
      <c r="A183" s="156">
        <f t="shared" si="47"/>
        <v>174</v>
      </c>
      <c r="B183" s="175" t="s">
        <v>263</v>
      </c>
      <c r="C183" s="176">
        <v>1962</v>
      </c>
      <c r="D183" s="176">
        <v>4</v>
      </c>
      <c r="E183" s="176">
        <v>48</v>
      </c>
      <c r="F183" s="176">
        <v>2037.3</v>
      </c>
      <c r="G183" s="176">
        <v>3</v>
      </c>
      <c r="H183" s="158">
        <v>5.84</v>
      </c>
      <c r="I183" s="158">
        <v>6.21</v>
      </c>
      <c r="J183" s="158">
        <f t="shared" si="35"/>
        <v>71386.991999999998</v>
      </c>
      <c r="K183" s="158">
        <f t="shared" si="36"/>
        <v>75909.797999999995</v>
      </c>
      <c r="L183" s="177">
        <v>124.29725999999999</v>
      </c>
      <c r="M183" s="178">
        <f t="shared" si="50"/>
        <v>118.51743741</v>
      </c>
      <c r="N183" s="161">
        <f t="shared" si="34"/>
        <v>6.1010778972169044</v>
      </c>
      <c r="O183" s="162">
        <f t="shared" si="37"/>
        <v>147.29678999999999</v>
      </c>
      <c r="P183" s="162">
        <f t="shared" si="38"/>
        <v>140.447489265</v>
      </c>
      <c r="Q183" s="163">
        <v>6.21</v>
      </c>
      <c r="R183" s="164"/>
      <c r="S183" s="164">
        <f t="shared" si="39"/>
        <v>151.81959599999999</v>
      </c>
      <c r="T183" s="164">
        <f t="shared" si="40"/>
        <v>144.75998478599999</v>
      </c>
      <c r="U183" s="164">
        <v>6.31</v>
      </c>
      <c r="V183" s="164"/>
      <c r="W183" s="164">
        <f t="shared" si="41"/>
        <v>154.26435599999999</v>
      </c>
      <c r="X183" s="164">
        <f t="shared" si="42"/>
        <v>147.09106344599999</v>
      </c>
      <c r="Y183" s="173"/>
      <c r="Z183" s="179"/>
      <c r="AA183" s="179">
        <v>589.90279450000003</v>
      </c>
      <c r="AB183" s="173"/>
      <c r="AC183" s="180"/>
      <c r="AD183" s="173"/>
      <c r="AE183" s="180"/>
      <c r="AF183" s="173"/>
      <c r="AG183" s="181"/>
      <c r="AH183" s="180"/>
      <c r="AI183" s="173"/>
      <c r="AJ183" s="180"/>
      <c r="AK183" s="173"/>
      <c r="AL183" s="180"/>
      <c r="AM183" s="173"/>
      <c r="AN183" s="179"/>
      <c r="AO183" s="179"/>
      <c r="AP183" s="180"/>
      <c r="AQ183" s="173"/>
      <c r="AR183" s="180"/>
      <c r="AS183" s="173"/>
      <c r="AT183" s="180"/>
      <c r="AU183" s="173"/>
      <c r="AV183" s="180"/>
      <c r="AW183" s="182">
        <v>3</v>
      </c>
      <c r="AX183" s="183">
        <v>0.41113271999999995</v>
      </c>
      <c r="AY183" s="173"/>
      <c r="AZ183" s="180"/>
      <c r="BA183" s="173"/>
      <c r="BB183" s="180"/>
      <c r="BC183" s="184"/>
      <c r="BD183" s="184"/>
      <c r="BE183" s="184"/>
      <c r="BF183" s="173"/>
      <c r="BG183" s="180"/>
      <c r="BH183" s="184"/>
      <c r="BI183" s="184"/>
      <c r="BJ183" s="184"/>
      <c r="BK183" s="181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>
        <v>4</v>
      </c>
      <c r="BW183" s="172">
        <v>5.1780443649999999</v>
      </c>
      <c r="BX183" s="172"/>
      <c r="BY183" s="172"/>
      <c r="BZ183" s="172">
        <v>7</v>
      </c>
      <c r="CA183" s="172">
        <v>9.209516562000001</v>
      </c>
      <c r="CB183" s="172">
        <v>6</v>
      </c>
      <c r="CC183" s="172">
        <v>11.714515235</v>
      </c>
      <c r="CD183" s="172">
        <f t="shared" si="43"/>
        <v>590.31392721999998</v>
      </c>
      <c r="CE183" s="173">
        <f t="shared" si="44"/>
        <v>5.1780443649999999</v>
      </c>
      <c r="CF183" s="174">
        <f t="shared" si="45"/>
        <v>20.924031797000001</v>
      </c>
      <c r="CG183" s="155">
        <f t="shared" si="46"/>
        <v>616.41600338199999</v>
      </c>
    </row>
    <row r="184" spans="1:85" ht="18.75" customHeight="1" x14ac:dyDescent="0.25">
      <c r="A184" s="156">
        <f t="shared" si="47"/>
        <v>175</v>
      </c>
      <c r="B184" s="175" t="s">
        <v>264</v>
      </c>
      <c r="C184" s="176">
        <v>1972</v>
      </c>
      <c r="D184" s="176">
        <v>5</v>
      </c>
      <c r="E184" s="176">
        <v>60</v>
      </c>
      <c r="F184" s="176">
        <v>2766.2</v>
      </c>
      <c r="G184" s="176">
        <v>4</v>
      </c>
      <c r="H184" s="158">
        <v>5.84</v>
      </c>
      <c r="I184" s="158">
        <v>6.21</v>
      </c>
      <c r="J184" s="158">
        <f t="shared" si="35"/>
        <v>96927.647999999986</v>
      </c>
      <c r="K184" s="158">
        <f t="shared" si="36"/>
        <v>103068.61199999999</v>
      </c>
      <c r="L184" s="177">
        <v>168.61554000000001</v>
      </c>
      <c r="M184" s="178">
        <f t="shared" si="50"/>
        <v>160.77491739000001</v>
      </c>
      <c r="N184" s="161">
        <f t="shared" si="34"/>
        <v>6.0955657580796769</v>
      </c>
      <c r="O184" s="162">
        <f t="shared" si="37"/>
        <v>199.99625999999998</v>
      </c>
      <c r="P184" s="162">
        <f t="shared" si="38"/>
        <v>190.69643391</v>
      </c>
      <c r="Q184" s="163">
        <v>6.21</v>
      </c>
      <c r="R184" s="164"/>
      <c r="S184" s="164">
        <f t="shared" si="39"/>
        <v>206.13722399999997</v>
      </c>
      <c r="T184" s="164">
        <f t="shared" si="40"/>
        <v>196.55184308399998</v>
      </c>
      <c r="U184" s="164">
        <v>6.31</v>
      </c>
      <c r="V184" s="164"/>
      <c r="W184" s="164">
        <f t="shared" si="41"/>
        <v>209.45666399999999</v>
      </c>
      <c r="X184" s="164">
        <f t="shared" si="42"/>
        <v>199.71692912399999</v>
      </c>
      <c r="Y184" s="173"/>
      <c r="Z184" s="179"/>
      <c r="AA184" s="179"/>
      <c r="AB184" s="173">
        <v>0.05</v>
      </c>
      <c r="AC184" s="180">
        <v>95.516909999999996</v>
      </c>
      <c r="AD184" s="173"/>
      <c r="AE184" s="180"/>
      <c r="AF184" s="173"/>
      <c r="AG184" s="181"/>
      <c r="AH184" s="180"/>
      <c r="AI184" s="173"/>
      <c r="AJ184" s="180"/>
      <c r="AK184" s="173"/>
      <c r="AL184" s="180"/>
      <c r="AM184" s="173"/>
      <c r="AN184" s="179"/>
      <c r="AO184" s="179"/>
      <c r="AP184" s="180"/>
      <c r="AQ184" s="173"/>
      <c r="AR184" s="180"/>
      <c r="AS184" s="173"/>
      <c r="AT184" s="180"/>
      <c r="AU184" s="173"/>
      <c r="AV184" s="180"/>
      <c r="AW184" s="182"/>
      <c r="AX184" s="183"/>
      <c r="AY184" s="173"/>
      <c r="AZ184" s="180"/>
      <c r="BA184" s="173"/>
      <c r="BB184" s="180"/>
      <c r="BC184" s="184"/>
      <c r="BD184" s="184"/>
      <c r="BE184" s="184"/>
      <c r="BF184" s="173"/>
      <c r="BG184" s="180"/>
      <c r="BH184" s="184"/>
      <c r="BI184" s="184"/>
      <c r="BJ184" s="184"/>
      <c r="BK184" s="181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>
        <v>16</v>
      </c>
      <c r="BW184" s="172">
        <v>12.978369907999999</v>
      </c>
      <c r="BX184" s="172"/>
      <c r="BY184" s="172"/>
      <c r="BZ184" s="172"/>
      <c r="CA184" s="172"/>
      <c r="CB184" s="172">
        <v>9</v>
      </c>
      <c r="CC184" s="172">
        <v>19.561682255000001</v>
      </c>
      <c r="CD184" s="172">
        <f t="shared" si="43"/>
        <v>95.516909999999996</v>
      </c>
      <c r="CE184" s="173">
        <f t="shared" si="44"/>
        <v>12.978369907999999</v>
      </c>
      <c r="CF184" s="174">
        <f t="shared" si="45"/>
        <v>19.561682255000001</v>
      </c>
      <c r="CG184" s="155">
        <f t="shared" si="46"/>
        <v>128.05696216300001</v>
      </c>
    </row>
    <row r="185" spans="1:85" ht="18.75" customHeight="1" x14ac:dyDescent="0.25">
      <c r="A185" s="156">
        <f t="shared" si="47"/>
        <v>176</v>
      </c>
      <c r="B185" s="175" t="s">
        <v>265</v>
      </c>
      <c r="C185" s="176">
        <v>1971</v>
      </c>
      <c r="D185" s="176">
        <v>5</v>
      </c>
      <c r="E185" s="176">
        <v>119</v>
      </c>
      <c r="F185" s="176">
        <v>5812.5</v>
      </c>
      <c r="G185" s="176">
        <v>8</v>
      </c>
      <c r="H185" s="158">
        <v>5.84</v>
      </c>
      <c r="I185" s="158">
        <v>6.21</v>
      </c>
      <c r="J185" s="158">
        <f t="shared" si="35"/>
        <v>203670</v>
      </c>
      <c r="K185" s="158">
        <f t="shared" si="36"/>
        <v>216573.75</v>
      </c>
      <c r="L185" s="177">
        <v>349.09526</v>
      </c>
      <c r="M185" s="178">
        <f t="shared" si="50"/>
        <v>332.86233041000003</v>
      </c>
      <c r="N185" s="161">
        <f t="shared" si="34"/>
        <v>6.0059399569892475</v>
      </c>
      <c r="O185" s="162">
        <f t="shared" si="37"/>
        <v>420.24374999999998</v>
      </c>
      <c r="P185" s="162">
        <f t="shared" si="38"/>
        <v>400.70241562499996</v>
      </c>
      <c r="Q185" s="163">
        <v>6.21</v>
      </c>
      <c r="R185" s="164"/>
      <c r="S185" s="164">
        <f t="shared" si="39"/>
        <v>433.14749999999998</v>
      </c>
      <c r="T185" s="164">
        <f t="shared" si="40"/>
        <v>413.00614124999998</v>
      </c>
      <c r="U185" s="164">
        <v>6.31</v>
      </c>
      <c r="V185" s="164"/>
      <c r="W185" s="164">
        <f t="shared" si="41"/>
        <v>440.1225</v>
      </c>
      <c r="X185" s="164">
        <f t="shared" si="42"/>
        <v>419.65680374999999</v>
      </c>
      <c r="Y185" s="173"/>
      <c r="Z185" s="179"/>
      <c r="AA185" s="179"/>
      <c r="AB185" s="173">
        <v>0.115</v>
      </c>
      <c r="AC185" s="180">
        <v>28.956195000000001</v>
      </c>
      <c r="AD185" s="173">
        <v>7.6499999999999999E-2</v>
      </c>
      <c r="AE185" s="180">
        <v>77.618489890000006</v>
      </c>
      <c r="AF185" s="173"/>
      <c r="AG185" s="181"/>
      <c r="AH185" s="180"/>
      <c r="AI185" s="173"/>
      <c r="AJ185" s="180"/>
      <c r="AK185" s="173"/>
      <c r="AL185" s="180"/>
      <c r="AM185" s="173"/>
      <c r="AN185" s="179"/>
      <c r="AO185" s="179"/>
      <c r="AP185" s="180"/>
      <c r="AQ185" s="173"/>
      <c r="AR185" s="180"/>
      <c r="AS185" s="173">
        <v>5</v>
      </c>
      <c r="AT185" s="180">
        <v>8.7014757716303723</v>
      </c>
      <c r="AU185" s="173"/>
      <c r="AV185" s="180"/>
      <c r="AW185" s="182">
        <v>7</v>
      </c>
      <c r="AX185" s="183">
        <v>3.6517589999999998</v>
      </c>
      <c r="AY185" s="173"/>
      <c r="AZ185" s="180"/>
      <c r="BA185" s="173"/>
      <c r="BB185" s="180"/>
      <c r="BC185" s="184"/>
      <c r="BD185" s="184"/>
      <c r="BE185" s="184"/>
      <c r="BF185" s="173"/>
      <c r="BG185" s="180"/>
      <c r="BH185" s="184"/>
      <c r="BI185" s="184"/>
      <c r="BJ185" s="184"/>
      <c r="BK185" s="181">
        <v>8.1960625847999999</v>
      </c>
      <c r="BL185" s="172"/>
      <c r="BM185" s="172"/>
      <c r="BN185" s="172"/>
      <c r="BO185" s="172"/>
      <c r="BP185" s="172">
        <v>8.0000000000000002E-3</v>
      </c>
      <c r="BQ185" s="172">
        <v>2.9606070272</v>
      </c>
      <c r="BR185" s="172">
        <v>5.0000000000000001E-4</v>
      </c>
      <c r="BS185" s="172">
        <v>0.47505049999999999</v>
      </c>
      <c r="BT185" s="172"/>
      <c r="BU185" s="172"/>
      <c r="BV185" s="172">
        <v>36</v>
      </c>
      <c r="BW185" s="172">
        <v>31.756134418999999</v>
      </c>
      <c r="BX185" s="172">
        <v>2.1999999999999999E-2</v>
      </c>
      <c r="BY185" s="172">
        <v>9.1085035800000007</v>
      </c>
      <c r="BZ185" s="172">
        <v>8</v>
      </c>
      <c r="CA185" s="172">
        <v>10.189658893000001</v>
      </c>
      <c r="CB185" s="172">
        <v>12</v>
      </c>
      <c r="CC185" s="172">
        <v>28.830177333999998</v>
      </c>
      <c r="CD185" s="172">
        <f t="shared" si="43"/>
        <v>127.12398224643039</v>
      </c>
      <c r="CE185" s="173">
        <f t="shared" si="44"/>
        <v>35.191791946199999</v>
      </c>
      <c r="CF185" s="174">
        <f t="shared" si="45"/>
        <v>48.128339807000003</v>
      </c>
      <c r="CG185" s="155">
        <f t="shared" si="46"/>
        <v>210.44411399963039</v>
      </c>
    </row>
    <row r="186" spans="1:85" ht="18.75" customHeight="1" x14ac:dyDescent="0.25">
      <c r="A186" s="156">
        <f t="shared" si="47"/>
        <v>177</v>
      </c>
      <c r="B186" s="175" t="s">
        <v>266</v>
      </c>
      <c r="C186" s="176">
        <v>1972</v>
      </c>
      <c r="D186" s="176">
        <v>5</v>
      </c>
      <c r="E186" s="176">
        <v>60</v>
      </c>
      <c r="F186" s="176">
        <v>2717.5</v>
      </c>
      <c r="G186" s="176">
        <v>4</v>
      </c>
      <c r="H186" s="158">
        <v>5.84</v>
      </c>
      <c r="I186" s="158">
        <v>6.21</v>
      </c>
      <c r="J186" s="158">
        <f t="shared" si="35"/>
        <v>95221.2</v>
      </c>
      <c r="K186" s="158">
        <f t="shared" si="36"/>
        <v>101254.04999999999</v>
      </c>
      <c r="L186" s="177">
        <v>165.6558</v>
      </c>
      <c r="M186" s="178">
        <f t="shared" si="50"/>
        <v>157.95280529999999</v>
      </c>
      <c r="N186" s="161">
        <f t="shared" si="34"/>
        <v>6.0958896044158228</v>
      </c>
      <c r="O186" s="162">
        <f t="shared" si="37"/>
        <v>196.47524999999999</v>
      </c>
      <c r="P186" s="162">
        <f t="shared" si="38"/>
        <v>187.339150875</v>
      </c>
      <c r="Q186" s="163">
        <v>6.21</v>
      </c>
      <c r="R186" s="164"/>
      <c r="S186" s="164">
        <f t="shared" si="39"/>
        <v>202.50809999999998</v>
      </c>
      <c r="T186" s="164">
        <f t="shared" si="40"/>
        <v>193.09147335</v>
      </c>
      <c r="U186" s="164">
        <v>6.31</v>
      </c>
      <c r="V186" s="164"/>
      <c r="W186" s="164">
        <f t="shared" si="41"/>
        <v>205.76909999999998</v>
      </c>
      <c r="X186" s="164">
        <f t="shared" si="42"/>
        <v>196.20083684999997</v>
      </c>
      <c r="Y186" s="173"/>
      <c r="Z186" s="179"/>
      <c r="AA186" s="179"/>
      <c r="AB186" s="173">
        <v>2.8000000000000001E-2</v>
      </c>
      <c r="AC186" s="180">
        <v>12.914999856</v>
      </c>
      <c r="AD186" s="173">
        <v>5.7500000000000002E-2</v>
      </c>
      <c r="AE186" s="180">
        <v>14.2614999</v>
      </c>
      <c r="AF186" s="173"/>
      <c r="AG186" s="181"/>
      <c r="AH186" s="180"/>
      <c r="AI186" s="173"/>
      <c r="AJ186" s="180"/>
      <c r="AK186" s="173"/>
      <c r="AL186" s="180"/>
      <c r="AM186" s="173"/>
      <c r="AN186" s="179"/>
      <c r="AO186" s="179"/>
      <c r="AP186" s="180"/>
      <c r="AQ186" s="173">
        <v>1.9199999999999998E-2</v>
      </c>
      <c r="AR186" s="180">
        <v>7.6589999999999998</v>
      </c>
      <c r="AS186" s="173">
        <v>3</v>
      </c>
      <c r="AT186" s="180">
        <v>6.942389876</v>
      </c>
      <c r="AU186" s="173"/>
      <c r="AV186" s="180"/>
      <c r="AW186" s="182">
        <v>3</v>
      </c>
      <c r="AX186" s="183">
        <v>1.3347209323</v>
      </c>
      <c r="AY186" s="173"/>
      <c r="AZ186" s="180"/>
      <c r="BA186" s="173"/>
      <c r="BB186" s="180"/>
      <c r="BC186" s="184"/>
      <c r="BD186" s="184"/>
      <c r="BE186" s="184"/>
      <c r="BF186" s="173"/>
      <c r="BG186" s="180"/>
      <c r="BH186" s="184"/>
      <c r="BI186" s="184"/>
      <c r="BJ186" s="184"/>
      <c r="BK186" s="181">
        <v>10.000870000000001</v>
      </c>
      <c r="BL186" s="172"/>
      <c r="BM186" s="172"/>
      <c r="BN186" s="172"/>
      <c r="BO186" s="172"/>
      <c r="BP186" s="172">
        <v>0.01</v>
      </c>
      <c r="BQ186" s="172">
        <v>3.9100200000000003</v>
      </c>
      <c r="BR186" s="172"/>
      <c r="BS186" s="172"/>
      <c r="BT186" s="172"/>
      <c r="BU186" s="172"/>
      <c r="BV186" s="172">
        <v>20</v>
      </c>
      <c r="BW186" s="172">
        <v>18.209651454999999</v>
      </c>
      <c r="BX186" s="172"/>
      <c r="BY186" s="172"/>
      <c r="BZ186" s="172">
        <v>1</v>
      </c>
      <c r="CA186" s="172">
        <v>1.323143</v>
      </c>
      <c r="CB186" s="172">
        <v>6</v>
      </c>
      <c r="CC186" s="172">
        <v>10.64755935</v>
      </c>
      <c r="CD186" s="172">
        <f t="shared" si="43"/>
        <v>53.113480564299998</v>
      </c>
      <c r="CE186" s="173">
        <f t="shared" si="44"/>
        <v>22.119671454999999</v>
      </c>
      <c r="CF186" s="174">
        <f t="shared" si="45"/>
        <v>11.97070235</v>
      </c>
      <c r="CG186" s="155">
        <f t="shared" si="46"/>
        <v>87.203854369299989</v>
      </c>
    </row>
    <row r="187" spans="1:85" ht="18.75" customHeight="1" x14ac:dyDescent="0.25">
      <c r="A187" s="156">
        <f t="shared" si="47"/>
        <v>178</v>
      </c>
      <c r="B187" s="175" t="s">
        <v>267</v>
      </c>
      <c r="C187" s="176">
        <v>1974</v>
      </c>
      <c r="D187" s="176">
        <v>5</v>
      </c>
      <c r="E187" s="176">
        <v>119</v>
      </c>
      <c r="F187" s="176">
        <v>5704</v>
      </c>
      <c r="G187" s="176">
        <v>8</v>
      </c>
      <c r="H187" s="158">
        <v>5.84</v>
      </c>
      <c r="I187" s="158">
        <v>6.21</v>
      </c>
      <c r="J187" s="158">
        <f t="shared" si="35"/>
        <v>199868.16</v>
      </c>
      <c r="K187" s="158">
        <f t="shared" si="36"/>
        <v>212531.03999999998</v>
      </c>
      <c r="L187" s="177">
        <v>347.70377999999999</v>
      </c>
      <c r="M187" s="178">
        <f t="shared" si="50"/>
        <v>331.53555423</v>
      </c>
      <c r="N187" s="161">
        <f t="shared" si="34"/>
        <v>6.0957885694249647</v>
      </c>
      <c r="O187" s="162">
        <f t="shared" si="37"/>
        <v>412.39919999999995</v>
      </c>
      <c r="P187" s="162">
        <f t="shared" si="38"/>
        <v>393.22263719999995</v>
      </c>
      <c r="Q187" s="163">
        <v>6.21</v>
      </c>
      <c r="R187" s="164"/>
      <c r="S187" s="164">
        <f t="shared" si="39"/>
        <v>425.06207999999998</v>
      </c>
      <c r="T187" s="164">
        <f t="shared" si="40"/>
        <v>405.29669328</v>
      </c>
      <c r="U187" s="164">
        <v>6.31</v>
      </c>
      <c r="V187" s="164"/>
      <c r="W187" s="164">
        <f t="shared" si="41"/>
        <v>431.90688</v>
      </c>
      <c r="X187" s="164">
        <f t="shared" si="42"/>
        <v>411.82321008000002</v>
      </c>
      <c r="Y187" s="173"/>
      <c r="Z187" s="179"/>
      <c r="AA187" s="179"/>
      <c r="AB187" s="173">
        <v>1.204</v>
      </c>
      <c r="AC187" s="180">
        <v>303.158772</v>
      </c>
      <c r="AD187" s="173">
        <v>0.40400000000000003</v>
      </c>
      <c r="AE187" s="180">
        <v>173.90316999999999</v>
      </c>
      <c r="AF187" s="173"/>
      <c r="AG187" s="181"/>
      <c r="AH187" s="180"/>
      <c r="AI187" s="173"/>
      <c r="AJ187" s="180"/>
      <c r="AK187" s="173"/>
      <c r="AL187" s="180"/>
      <c r="AM187" s="173">
        <v>108</v>
      </c>
      <c r="AN187" s="179">
        <v>167.1884</v>
      </c>
      <c r="AO187" s="179"/>
      <c r="AP187" s="180"/>
      <c r="AQ187" s="173"/>
      <c r="AR187" s="180"/>
      <c r="AS187" s="173">
        <v>5</v>
      </c>
      <c r="AT187" s="180">
        <v>7.796176058858153</v>
      </c>
      <c r="AU187" s="173">
        <v>1</v>
      </c>
      <c r="AV187" s="180">
        <v>0.61773</v>
      </c>
      <c r="AW187" s="182">
        <v>33</v>
      </c>
      <c r="AX187" s="183">
        <v>11.593228078200001</v>
      </c>
      <c r="AY187" s="173">
        <v>6.4000000000000001E-2</v>
      </c>
      <c r="AZ187" s="180">
        <v>20.126255424</v>
      </c>
      <c r="BA187" s="173"/>
      <c r="BB187" s="180"/>
      <c r="BC187" s="184"/>
      <c r="BD187" s="184"/>
      <c r="BE187" s="184"/>
      <c r="BF187" s="173"/>
      <c r="BG187" s="180"/>
      <c r="BH187" s="184"/>
      <c r="BI187" s="184">
        <v>9.3600000000000003E-2</v>
      </c>
      <c r="BJ187" s="184">
        <v>337.73</v>
      </c>
      <c r="BK187" s="181">
        <v>27.94367652</v>
      </c>
      <c r="BL187" s="172"/>
      <c r="BM187" s="172"/>
      <c r="BN187" s="172"/>
      <c r="BO187" s="172"/>
      <c r="BP187" s="172">
        <v>9.0000000000000011E-3</v>
      </c>
      <c r="BQ187" s="172">
        <v>12.4049321705</v>
      </c>
      <c r="BR187" s="172">
        <v>5.0000000000000001E-4</v>
      </c>
      <c r="BS187" s="172">
        <v>0.66428150000000008</v>
      </c>
      <c r="BT187" s="172">
        <v>1</v>
      </c>
      <c r="BU187" s="172">
        <v>1.3031276000000001</v>
      </c>
      <c r="BV187" s="172">
        <v>26</v>
      </c>
      <c r="BW187" s="172">
        <v>28.210014683000004</v>
      </c>
      <c r="BX187" s="172"/>
      <c r="BY187" s="172"/>
      <c r="BZ187" s="172">
        <v>3</v>
      </c>
      <c r="CA187" s="172">
        <v>3.8608192059999999</v>
      </c>
      <c r="CB187" s="172">
        <v>11</v>
      </c>
      <c r="CC187" s="172">
        <v>19.744826212</v>
      </c>
      <c r="CD187" s="172">
        <f t="shared" si="43"/>
        <v>1050.0574080810582</v>
      </c>
      <c r="CE187" s="173">
        <f t="shared" si="44"/>
        <v>42.582355953500006</v>
      </c>
      <c r="CF187" s="174">
        <f t="shared" si="45"/>
        <v>23.605645417999998</v>
      </c>
      <c r="CG187" s="155">
        <f t="shared" si="46"/>
        <v>1116.2454094525581</v>
      </c>
    </row>
    <row r="188" spans="1:85" ht="18.75" customHeight="1" x14ac:dyDescent="0.25">
      <c r="A188" s="156">
        <f t="shared" si="47"/>
        <v>179</v>
      </c>
      <c r="B188" s="175" t="s">
        <v>268</v>
      </c>
      <c r="C188" s="176">
        <v>1978</v>
      </c>
      <c r="D188" s="176">
        <v>5</v>
      </c>
      <c r="E188" s="176">
        <v>75</v>
      </c>
      <c r="F188" s="176">
        <v>3447.4</v>
      </c>
      <c r="G188" s="176">
        <v>5</v>
      </c>
      <c r="H188" s="158">
        <v>5.84</v>
      </c>
      <c r="I188" s="158">
        <v>6.21</v>
      </c>
      <c r="J188" s="158">
        <f t="shared" si="35"/>
        <v>120796.89599999999</v>
      </c>
      <c r="K188" s="158">
        <f t="shared" si="36"/>
        <v>128450.124</v>
      </c>
      <c r="L188" s="177">
        <v>210.09623999999999</v>
      </c>
      <c r="M188" s="178">
        <f t="shared" si="50"/>
        <v>200.32676484000001</v>
      </c>
      <c r="N188" s="161">
        <f t="shared" si="34"/>
        <v>6.0943389220862096</v>
      </c>
      <c r="O188" s="162">
        <f t="shared" si="37"/>
        <v>249.24701999999999</v>
      </c>
      <c r="P188" s="162">
        <f t="shared" si="38"/>
        <v>237.65703357000001</v>
      </c>
      <c r="Q188" s="163">
        <v>6.21</v>
      </c>
      <c r="R188" s="164"/>
      <c r="S188" s="164">
        <f t="shared" si="39"/>
        <v>256.90024799999998</v>
      </c>
      <c r="T188" s="164">
        <f t="shared" si="40"/>
        <v>244.95438646799997</v>
      </c>
      <c r="U188" s="164">
        <v>6.31</v>
      </c>
      <c r="V188" s="164"/>
      <c r="W188" s="164">
        <f t="shared" si="41"/>
        <v>261.03712800000005</v>
      </c>
      <c r="X188" s="164">
        <f t="shared" si="42"/>
        <v>248.89890154800005</v>
      </c>
      <c r="Y188" s="173">
        <v>3.5000000000000001E-3</v>
      </c>
      <c r="Z188" s="179">
        <v>0.14944299999999999</v>
      </c>
      <c r="AA188" s="179"/>
      <c r="AB188" s="173">
        <v>0.06</v>
      </c>
      <c r="AC188" s="180">
        <v>15.112871999999999</v>
      </c>
      <c r="AD188" s="173">
        <v>7.279999999999999E-2</v>
      </c>
      <c r="AE188" s="180">
        <v>7.9417288831999997</v>
      </c>
      <c r="AF188" s="173"/>
      <c r="AG188" s="181"/>
      <c r="AH188" s="180"/>
      <c r="AI188" s="173"/>
      <c r="AJ188" s="180"/>
      <c r="AK188" s="173">
        <v>2.5000000000000001E-4</v>
      </c>
      <c r="AL188" s="180">
        <v>0.22070999999999999</v>
      </c>
      <c r="AM188" s="173"/>
      <c r="AN188" s="179"/>
      <c r="AO188" s="179"/>
      <c r="AP188" s="180"/>
      <c r="AQ188" s="173"/>
      <c r="AR188" s="180"/>
      <c r="AS188" s="173">
        <v>2</v>
      </c>
      <c r="AT188" s="180">
        <v>1.5550428334399999</v>
      </c>
      <c r="AU188" s="173"/>
      <c r="AV188" s="180"/>
      <c r="AW188" s="182">
        <v>12</v>
      </c>
      <c r="AX188" s="183">
        <v>1.8371517764999998</v>
      </c>
      <c r="AY188" s="173"/>
      <c r="AZ188" s="180"/>
      <c r="BA188" s="173"/>
      <c r="BB188" s="180"/>
      <c r="BC188" s="184"/>
      <c r="BD188" s="184"/>
      <c r="BE188" s="184"/>
      <c r="BF188" s="173"/>
      <c r="BG188" s="180"/>
      <c r="BH188" s="184"/>
      <c r="BI188" s="184"/>
      <c r="BJ188" s="184"/>
      <c r="BK188" s="181">
        <v>1.0606899999999999</v>
      </c>
      <c r="BL188" s="172">
        <v>7.0000000000000001E-3</v>
      </c>
      <c r="BM188" s="172">
        <v>10.330798986</v>
      </c>
      <c r="BN188" s="172">
        <v>7.0000000000000001E-3</v>
      </c>
      <c r="BO188" s="172">
        <v>8.8128879999999992</v>
      </c>
      <c r="BP188" s="172"/>
      <c r="BQ188" s="172"/>
      <c r="BR188" s="172">
        <v>2E-3</v>
      </c>
      <c r="BS188" s="172">
        <v>2.6571260000000003</v>
      </c>
      <c r="BT188" s="172"/>
      <c r="BU188" s="172"/>
      <c r="BV188" s="172">
        <v>25</v>
      </c>
      <c r="BW188" s="172">
        <v>21.323950723999999</v>
      </c>
      <c r="BX188" s="172"/>
      <c r="BY188" s="172"/>
      <c r="BZ188" s="172"/>
      <c r="CA188" s="172"/>
      <c r="CB188" s="172">
        <v>10</v>
      </c>
      <c r="CC188" s="172">
        <v>25.375260460000003</v>
      </c>
      <c r="CD188" s="172">
        <f t="shared" si="43"/>
        <v>27.877638493140005</v>
      </c>
      <c r="CE188" s="173">
        <f t="shared" si="44"/>
        <v>43.124763709999996</v>
      </c>
      <c r="CF188" s="174">
        <f t="shared" si="45"/>
        <v>25.375260460000003</v>
      </c>
      <c r="CG188" s="155">
        <f t="shared" si="46"/>
        <v>96.377662663140015</v>
      </c>
    </row>
    <row r="189" spans="1:85" ht="18.75" customHeight="1" x14ac:dyDescent="0.25">
      <c r="A189" s="156">
        <f t="shared" si="47"/>
        <v>180</v>
      </c>
      <c r="B189" s="175" t="s">
        <v>269</v>
      </c>
      <c r="C189" s="176">
        <v>1962</v>
      </c>
      <c r="D189" s="176">
        <v>2</v>
      </c>
      <c r="E189" s="176">
        <v>16</v>
      </c>
      <c r="F189" s="176">
        <v>646.6</v>
      </c>
      <c r="G189" s="176">
        <v>2</v>
      </c>
      <c r="H189" s="158">
        <v>5.84</v>
      </c>
      <c r="I189" s="158">
        <v>6.21</v>
      </c>
      <c r="J189" s="158">
        <f t="shared" si="35"/>
        <v>22656.864000000001</v>
      </c>
      <c r="K189" s="158">
        <f t="shared" si="36"/>
        <v>24092.315999999999</v>
      </c>
      <c r="L189" s="177">
        <v>39.377160000000003</v>
      </c>
      <c r="M189" s="178">
        <f t="shared" si="50"/>
        <v>37.546122060000002</v>
      </c>
      <c r="N189" s="161">
        <f t="shared" si="34"/>
        <v>6.0898793690071145</v>
      </c>
      <c r="O189" s="162">
        <f t="shared" si="37"/>
        <v>46.749180000000003</v>
      </c>
      <c r="P189" s="162">
        <f t="shared" si="38"/>
        <v>44.57534313</v>
      </c>
      <c r="Q189" s="163">
        <v>6.21</v>
      </c>
      <c r="R189" s="164"/>
      <c r="S189" s="164">
        <f t="shared" si="39"/>
        <v>48.184632000000001</v>
      </c>
      <c r="T189" s="164">
        <f t="shared" si="40"/>
        <v>45.944046612000001</v>
      </c>
      <c r="U189" s="164">
        <v>6.31</v>
      </c>
      <c r="V189" s="164"/>
      <c r="W189" s="164">
        <f t="shared" si="41"/>
        <v>48.960551999999993</v>
      </c>
      <c r="X189" s="164">
        <f t="shared" si="42"/>
        <v>46.683886331999993</v>
      </c>
      <c r="Y189" s="173">
        <v>6.2000000000000006E-3</v>
      </c>
      <c r="Z189" s="179">
        <v>0.82074979999999997</v>
      </c>
      <c r="AA189" s="179">
        <v>15.515149130200001</v>
      </c>
      <c r="AB189" s="173"/>
      <c r="AC189" s="180"/>
      <c r="AD189" s="173"/>
      <c r="AE189" s="180"/>
      <c r="AF189" s="173"/>
      <c r="AG189" s="181"/>
      <c r="AH189" s="180"/>
      <c r="AI189" s="173"/>
      <c r="AJ189" s="180"/>
      <c r="AK189" s="173"/>
      <c r="AL189" s="180"/>
      <c r="AM189" s="173">
        <v>1</v>
      </c>
      <c r="AN189" s="179">
        <v>1.0559369999999999</v>
      </c>
      <c r="AO189" s="179"/>
      <c r="AP189" s="180"/>
      <c r="AQ189" s="173"/>
      <c r="AR189" s="180"/>
      <c r="AS189" s="173"/>
      <c r="AT189" s="180"/>
      <c r="AU189" s="173">
        <v>1</v>
      </c>
      <c r="AV189" s="180">
        <v>1.0873933339999999</v>
      </c>
      <c r="AW189" s="182">
        <v>5</v>
      </c>
      <c r="AX189" s="183">
        <v>7.3234944894999998</v>
      </c>
      <c r="AY189" s="173"/>
      <c r="AZ189" s="180"/>
      <c r="BA189" s="173"/>
      <c r="BB189" s="180"/>
      <c r="BC189" s="184"/>
      <c r="BD189" s="184"/>
      <c r="BE189" s="184"/>
      <c r="BF189" s="173"/>
      <c r="BG189" s="180"/>
      <c r="BH189" s="184"/>
      <c r="BI189" s="184"/>
      <c r="BJ189" s="184"/>
      <c r="BK189" s="181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>
        <v>4</v>
      </c>
      <c r="BW189" s="172">
        <v>6.1195252899999995</v>
      </c>
      <c r="BX189" s="172"/>
      <c r="BY189" s="172"/>
      <c r="BZ189" s="172"/>
      <c r="CA189" s="172"/>
      <c r="CB189" s="172">
        <v>1</v>
      </c>
      <c r="CC189" s="172">
        <v>1.621186316</v>
      </c>
      <c r="CD189" s="172">
        <f t="shared" si="43"/>
        <v>25.802723753700004</v>
      </c>
      <c r="CE189" s="173">
        <f t="shared" si="44"/>
        <v>6.1195252899999995</v>
      </c>
      <c r="CF189" s="174">
        <f t="shared" si="45"/>
        <v>1.621186316</v>
      </c>
      <c r="CG189" s="155">
        <f t="shared" si="46"/>
        <v>33.543435359700005</v>
      </c>
    </row>
    <row r="190" spans="1:85" ht="18" customHeight="1" x14ac:dyDescent="0.25">
      <c r="A190" s="156">
        <f t="shared" si="47"/>
        <v>181</v>
      </c>
      <c r="B190" s="175" t="s">
        <v>270</v>
      </c>
      <c r="C190" s="176" t="s">
        <v>271</v>
      </c>
      <c r="D190" s="176">
        <v>5</v>
      </c>
      <c r="E190" s="176">
        <v>60</v>
      </c>
      <c r="F190" s="176">
        <v>3239.9</v>
      </c>
      <c r="G190" s="176">
        <v>4</v>
      </c>
      <c r="H190" s="158">
        <v>5.84</v>
      </c>
      <c r="I190" s="158">
        <v>6.21</v>
      </c>
      <c r="J190" s="158">
        <f t="shared" si="35"/>
        <v>113526.09599999999</v>
      </c>
      <c r="K190" s="158">
        <f t="shared" si="36"/>
        <v>120718.674</v>
      </c>
      <c r="L190" s="177">
        <v>197.43692999999999</v>
      </c>
      <c r="M190" s="178">
        <f t="shared" si="50"/>
        <v>188.256112755</v>
      </c>
      <c r="N190" s="161">
        <f t="shared" si="34"/>
        <v>6.0939204913731899</v>
      </c>
      <c r="O190" s="162">
        <f t="shared" si="37"/>
        <v>234.24476999999999</v>
      </c>
      <c r="P190" s="162">
        <f t="shared" si="38"/>
        <v>223.352388195</v>
      </c>
      <c r="Q190" s="163">
        <v>6.21</v>
      </c>
      <c r="R190" s="164"/>
      <c r="S190" s="164">
        <f t="shared" si="39"/>
        <v>241.43734799999999</v>
      </c>
      <c r="T190" s="164">
        <f t="shared" si="40"/>
        <v>230.21051131799999</v>
      </c>
      <c r="U190" s="164">
        <v>6.31</v>
      </c>
      <c r="V190" s="164"/>
      <c r="W190" s="164">
        <f t="shared" si="41"/>
        <v>245.32522800000001</v>
      </c>
      <c r="X190" s="164">
        <f t="shared" si="42"/>
        <v>233.91760489800001</v>
      </c>
      <c r="Y190" s="173"/>
      <c r="Z190" s="179"/>
      <c r="AA190" s="179"/>
      <c r="AB190" s="173">
        <v>2E-3</v>
      </c>
      <c r="AC190" s="180">
        <v>0.52607887320000002</v>
      </c>
      <c r="AD190" s="173"/>
      <c r="AE190" s="180"/>
      <c r="AF190" s="173"/>
      <c r="AG190" s="181"/>
      <c r="AH190" s="180"/>
      <c r="AI190" s="173"/>
      <c r="AJ190" s="180"/>
      <c r="AK190" s="173"/>
      <c r="AL190" s="180"/>
      <c r="AM190" s="173"/>
      <c r="AN190" s="179"/>
      <c r="AO190" s="179"/>
      <c r="AP190" s="180"/>
      <c r="AQ190" s="173"/>
      <c r="AR190" s="180"/>
      <c r="AS190" s="173"/>
      <c r="AT190" s="180"/>
      <c r="AU190" s="173"/>
      <c r="AV190" s="180"/>
      <c r="AW190" s="182"/>
      <c r="AX190" s="183"/>
      <c r="AY190" s="173"/>
      <c r="AZ190" s="180"/>
      <c r="BA190" s="173"/>
      <c r="BB190" s="180"/>
      <c r="BC190" s="184"/>
      <c r="BD190" s="184"/>
      <c r="BE190" s="184"/>
      <c r="BF190" s="173"/>
      <c r="BG190" s="180"/>
      <c r="BH190" s="184"/>
      <c r="BI190" s="184"/>
      <c r="BJ190" s="184"/>
      <c r="BK190" s="181">
        <v>2.2913833333599998</v>
      </c>
      <c r="BL190" s="172"/>
      <c r="BM190" s="172"/>
      <c r="BN190" s="172"/>
      <c r="BO190" s="172"/>
      <c r="BP190" s="172">
        <v>1E-3</v>
      </c>
      <c r="BQ190" s="172">
        <v>1.27433657</v>
      </c>
      <c r="BR190" s="172"/>
      <c r="BS190" s="172"/>
      <c r="BT190" s="172"/>
      <c r="BU190" s="172"/>
      <c r="BV190" s="172">
        <v>6</v>
      </c>
      <c r="BW190" s="172">
        <v>8.3768980989999999</v>
      </c>
      <c r="BX190" s="172"/>
      <c r="BY190" s="172"/>
      <c r="BZ190" s="172">
        <v>2</v>
      </c>
      <c r="CA190" s="172">
        <v>1.9117124720000001</v>
      </c>
      <c r="CB190" s="172">
        <v>7</v>
      </c>
      <c r="CC190" s="172">
        <v>12.904243435</v>
      </c>
      <c r="CD190" s="172">
        <f t="shared" si="43"/>
        <v>2.8174622065599997</v>
      </c>
      <c r="CE190" s="173">
        <f t="shared" si="44"/>
        <v>9.6512346690000008</v>
      </c>
      <c r="CF190" s="174">
        <f t="shared" si="45"/>
        <v>14.815955906999999</v>
      </c>
      <c r="CG190" s="155">
        <f t="shared" si="46"/>
        <v>27.284652782560002</v>
      </c>
    </row>
    <row r="191" spans="1:85" ht="18.75" customHeight="1" x14ac:dyDescent="0.25">
      <c r="A191" s="156">
        <f t="shared" si="47"/>
        <v>182</v>
      </c>
      <c r="B191" s="175" t="s">
        <v>272</v>
      </c>
      <c r="C191" s="176">
        <v>1982</v>
      </c>
      <c r="D191" s="176">
        <v>9</v>
      </c>
      <c r="E191" s="176">
        <v>357</v>
      </c>
      <c r="F191" s="176">
        <v>17822.900000000001</v>
      </c>
      <c r="G191" s="176">
        <v>10</v>
      </c>
      <c r="H191" s="158">
        <v>5.84</v>
      </c>
      <c r="I191" s="158">
        <v>6.21</v>
      </c>
      <c r="J191" s="158">
        <f t="shared" si="35"/>
        <v>624514.41599999997</v>
      </c>
      <c r="K191" s="158">
        <f t="shared" si="36"/>
        <v>664081.25399999996</v>
      </c>
      <c r="L191" s="177">
        <v>1084.33386</v>
      </c>
      <c r="M191" s="178">
        <f t="shared" si="50"/>
        <v>1033.91233551</v>
      </c>
      <c r="N191" s="161">
        <f t="shared" si="34"/>
        <v>6.0839361720034333</v>
      </c>
      <c r="O191" s="162">
        <f t="shared" si="37"/>
        <v>1288.5956699999999</v>
      </c>
      <c r="P191" s="162">
        <f t="shared" si="38"/>
        <v>1228.6759713449999</v>
      </c>
      <c r="Q191" s="163">
        <v>6.21</v>
      </c>
      <c r="R191" s="164"/>
      <c r="S191" s="164">
        <f t="shared" si="39"/>
        <v>1328.1625079999999</v>
      </c>
      <c r="T191" s="164">
        <f t="shared" si="40"/>
        <v>1266.4029513779999</v>
      </c>
      <c r="U191" s="164">
        <v>6.31</v>
      </c>
      <c r="V191" s="164"/>
      <c r="W191" s="164">
        <f t="shared" si="41"/>
        <v>1349.549988</v>
      </c>
      <c r="X191" s="164">
        <f t="shared" si="42"/>
        <v>1286.7959135579999</v>
      </c>
      <c r="Y191" s="173"/>
      <c r="Z191" s="179"/>
      <c r="AA191" s="179"/>
      <c r="AB191" s="173">
        <v>6.5000000000000002E-2</v>
      </c>
      <c r="AC191" s="180">
        <v>29.00131</v>
      </c>
      <c r="AD191" s="173">
        <v>1.2E-2</v>
      </c>
      <c r="AE191" s="180">
        <v>12.87149</v>
      </c>
      <c r="AF191" s="173"/>
      <c r="AG191" s="181"/>
      <c r="AH191" s="180"/>
      <c r="AI191" s="173">
        <v>4.0000000000000001E-3</v>
      </c>
      <c r="AJ191" s="180">
        <v>5.128152</v>
      </c>
      <c r="AK191" s="173">
        <v>1E-3</v>
      </c>
      <c r="AL191" s="180">
        <v>0.96327700000000005</v>
      </c>
      <c r="AM191" s="173"/>
      <c r="AN191" s="179"/>
      <c r="AO191" s="179"/>
      <c r="AP191" s="180"/>
      <c r="AQ191" s="173"/>
      <c r="AR191" s="180"/>
      <c r="AS191" s="173">
        <v>9</v>
      </c>
      <c r="AT191" s="180">
        <v>17.1991519</v>
      </c>
      <c r="AU191" s="173">
        <v>12</v>
      </c>
      <c r="AV191" s="180">
        <v>230.29911666699999</v>
      </c>
      <c r="AW191" s="182">
        <v>14</v>
      </c>
      <c r="AX191" s="183">
        <v>15.4640793048</v>
      </c>
      <c r="AY191" s="173"/>
      <c r="AZ191" s="180"/>
      <c r="BA191" s="173">
        <v>1.1162799999999999</v>
      </c>
      <c r="BB191" s="180"/>
      <c r="BC191" s="184"/>
      <c r="BD191" s="184"/>
      <c r="BE191" s="184"/>
      <c r="BF191" s="173"/>
      <c r="BG191" s="180"/>
      <c r="BH191" s="184"/>
      <c r="BI191" s="184"/>
      <c r="BJ191" s="184"/>
      <c r="BK191" s="181">
        <v>13.668239999999999</v>
      </c>
      <c r="BL191" s="172">
        <v>1.5E-3</v>
      </c>
      <c r="BM191" s="172">
        <v>2.40599962835</v>
      </c>
      <c r="BN191" s="172">
        <v>1E-3</v>
      </c>
      <c r="BO191" s="172">
        <v>1.657213</v>
      </c>
      <c r="BP191" s="172">
        <v>9.3300000000000008E-2</v>
      </c>
      <c r="BQ191" s="172">
        <v>75.407916782200004</v>
      </c>
      <c r="BR191" s="172">
        <v>0.01</v>
      </c>
      <c r="BS191" s="172">
        <v>10.946246</v>
      </c>
      <c r="BT191" s="172">
        <v>7</v>
      </c>
      <c r="BU191" s="172">
        <v>11.489493733</v>
      </c>
      <c r="BV191" s="172">
        <v>105</v>
      </c>
      <c r="BW191" s="172">
        <v>121.25464473400002</v>
      </c>
      <c r="BX191" s="172">
        <v>5.0000000000000001E-3</v>
      </c>
      <c r="BY191" s="172">
        <v>0.86094340000000003</v>
      </c>
      <c r="BZ191" s="172">
        <v>22</v>
      </c>
      <c r="CA191" s="172">
        <v>28.726967886000004</v>
      </c>
      <c r="CB191" s="172">
        <v>21</v>
      </c>
      <c r="CC191" s="172">
        <v>39.460159355999998</v>
      </c>
      <c r="CD191" s="172">
        <f t="shared" si="43"/>
        <v>325.71109687180007</v>
      </c>
      <c r="CE191" s="173">
        <f t="shared" si="44"/>
        <v>223.16151387755002</v>
      </c>
      <c r="CF191" s="174">
        <f t="shared" si="45"/>
        <v>69.048070641999999</v>
      </c>
      <c r="CG191" s="155">
        <f t="shared" si="46"/>
        <v>617.92068139135006</v>
      </c>
    </row>
    <row r="192" spans="1:85" ht="18.75" customHeight="1" x14ac:dyDescent="0.25">
      <c r="A192" s="156">
        <f t="shared" si="47"/>
        <v>183</v>
      </c>
      <c r="B192" s="175" t="s">
        <v>273</v>
      </c>
      <c r="C192" s="176">
        <v>1994</v>
      </c>
      <c r="D192" s="176">
        <v>9</v>
      </c>
      <c r="E192" s="176">
        <v>36</v>
      </c>
      <c r="F192" s="176">
        <v>2394.5</v>
      </c>
      <c r="G192" s="176">
        <v>1</v>
      </c>
      <c r="H192" s="158">
        <v>5.84</v>
      </c>
      <c r="I192" s="158">
        <v>6.21</v>
      </c>
      <c r="J192" s="158">
        <f t="shared" si="35"/>
        <v>83903.28</v>
      </c>
      <c r="K192" s="158">
        <f t="shared" si="36"/>
        <v>89219.069999999992</v>
      </c>
      <c r="L192" s="177">
        <v>130.60032000000001</v>
      </c>
      <c r="M192" s="178">
        <f t="shared" si="50"/>
        <v>124.52740512000001</v>
      </c>
      <c r="N192" s="161">
        <f t="shared" si="34"/>
        <v>5.454179160576321</v>
      </c>
      <c r="O192" s="162">
        <f t="shared" si="37"/>
        <v>173.12234999999998</v>
      </c>
      <c r="P192" s="162">
        <f t="shared" si="38"/>
        <v>165.07216072499997</v>
      </c>
      <c r="Q192" s="163">
        <v>6.21</v>
      </c>
      <c r="R192" s="164"/>
      <c r="S192" s="164">
        <f t="shared" si="39"/>
        <v>178.43813999999998</v>
      </c>
      <c r="T192" s="164">
        <f t="shared" si="40"/>
        <v>170.14076648999998</v>
      </c>
      <c r="U192" s="164">
        <v>6.31</v>
      </c>
      <c r="V192" s="164"/>
      <c r="W192" s="164">
        <f t="shared" si="41"/>
        <v>181.31153999999998</v>
      </c>
      <c r="X192" s="164">
        <f t="shared" si="42"/>
        <v>172.88055338999999</v>
      </c>
      <c r="Y192" s="173">
        <v>1.4E-2</v>
      </c>
      <c r="Z192" s="179">
        <v>0.48122199999999998</v>
      </c>
      <c r="AA192" s="179"/>
      <c r="AB192" s="173">
        <v>7.0000000000000001E-3</v>
      </c>
      <c r="AC192" s="180">
        <v>1.8412760561999999</v>
      </c>
      <c r="AD192" s="173">
        <v>6.9999999999999993E-3</v>
      </c>
      <c r="AE192" s="180">
        <v>5.1394989999999998</v>
      </c>
      <c r="AF192" s="173"/>
      <c r="AG192" s="181"/>
      <c r="AH192" s="180"/>
      <c r="AI192" s="173"/>
      <c r="AJ192" s="180"/>
      <c r="AK192" s="173"/>
      <c r="AL192" s="180"/>
      <c r="AM192" s="173"/>
      <c r="AN192" s="179"/>
      <c r="AO192" s="179"/>
      <c r="AP192" s="180"/>
      <c r="AQ192" s="173"/>
      <c r="AR192" s="180"/>
      <c r="AS192" s="173">
        <v>1</v>
      </c>
      <c r="AT192" s="180">
        <v>1.091925</v>
      </c>
      <c r="AU192" s="173"/>
      <c r="AV192" s="180"/>
      <c r="AW192" s="182"/>
      <c r="AX192" s="183"/>
      <c r="AY192" s="173"/>
      <c r="AZ192" s="180"/>
      <c r="BA192" s="173"/>
      <c r="BB192" s="180"/>
      <c r="BC192" s="184"/>
      <c r="BD192" s="184">
        <v>1</v>
      </c>
      <c r="BE192" s="184">
        <v>1.5828500000000001</v>
      </c>
      <c r="BF192" s="173"/>
      <c r="BG192" s="180"/>
      <c r="BH192" s="184"/>
      <c r="BI192" s="184"/>
      <c r="BJ192" s="184"/>
      <c r="BK192" s="181"/>
      <c r="BL192" s="172">
        <v>1.5E-3</v>
      </c>
      <c r="BM192" s="172">
        <v>2.2610495142407001</v>
      </c>
      <c r="BN192" s="172"/>
      <c r="BO192" s="172"/>
      <c r="BP192" s="172">
        <v>7.0000000000000001E-3</v>
      </c>
      <c r="BQ192" s="172">
        <v>8.9418140000000008</v>
      </c>
      <c r="BR192" s="172">
        <v>3.0000000000000001E-3</v>
      </c>
      <c r="BS192" s="172">
        <v>3.9170100000000003</v>
      </c>
      <c r="BT192" s="172"/>
      <c r="BU192" s="172"/>
      <c r="BV192" s="172">
        <v>23</v>
      </c>
      <c r="BW192" s="172">
        <v>19.846533820000001</v>
      </c>
      <c r="BX192" s="172"/>
      <c r="BY192" s="172"/>
      <c r="BZ192" s="172"/>
      <c r="CA192" s="172"/>
      <c r="CB192" s="172">
        <v>4</v>
      </c>
      <c r="CC192" s="172">
        <v>10.496305046</v>
      </c>
      <c r="CD192" s="172">
        <f t="shared" si="43"/>
        <v>10.1367720562</v>
      </c>
      <c r="CE192" s="173">
        <f t="shared" si="44"/>
        <v>34.966407334240699</v>
      </c>
      <c r="CF192" s="174">
        <f t="shared" si="45"/>
        <v>10.496305046</v>
      </c>
      <c r="CG192" s="155">
        <f t="shared" si="46"/>
        <v>55.599484436440704</v>
      </c>
    </row>
    <row r="193" spans="1:85" ht="18.75" customHeight="1" x14ac:dyDescent="0.25">
      <c r="A193" s="156">
        <f t="shared" si="47"/>
        <v>184</v>
      </c>
      <c r="B193" s="175" t="s">
        <v>274</v>
      </c>
      <c r="C193" s="176" t="s">
        <v>275</v>
      </c>
      <c r="D193" s="176">
        <v>9</v>
      </c>
      <c r="E193" s="176">
        <v>152</v>
      </c>
      <c r="F193" s="176">
        <v>11797.2</v>
      </c>
      <c r="G193" s="176">
        <v>6</v>
      </c>
      <c r="H193" s="158">
        <v>5.84</v>
      </c>
      <c r="I193" s="158">
        <v>6.21</v>
      </c>
      <c r="J193" s="158">
        <f t="shared" si="35"/>
        <v>413373.88800000004</v>
      </c>
      <c r="K193" s="158">
        <f t="shared" si="36"/>
        <v>439563.67200000002</v>
      </c>
      <c r="L193" s="177">
        <v>595.25645999999995</v>
      </c>
      <c r="M193" s="178">
        <f t="shared" si="50"/>
        <v>567.57703460999994</v>
      </c>
      <c r="N193" s="161">
        <f t="shared" si="34"/>
        <v>5.0457435662699623</v>
      </c>
      <c r="O193" s="162">
        <f t="shared" si="37"/>
        <v>852.93756000000008</v>
      </c>
      <c r="P193" s="162">
        <f t="shared" si="38"/>
        <v>813.27596346000007</v>
      </c>
      <c r="Q193" s="163">
        <v>6.21</v>
      </c>
      <c r="R193" s="164"/>
      <c r="S193" s="164">
        <f t="shared" si="39"/>
        <v>879.12734399999999</v>
      </c>
      <c r="T193" s="164">
        <f t="shared" si="40"/>
        <v>838.24792250400003</v>
      </c>
      <c r="U193" s="164">
        <v>6.31</v>
      </c>
      <c r="V193" s="164"/>
      <c r="W193" s="164">
        <f t="shared" si="41"/>
        <v>893.28398399999992</v>
      </c>
      <c r="X193" s="164">
        <f t="shared" si="42"/>
        <v>851.74627874399994</v>
      </c>
      <c r="Y193" s="173"/>
      <c r="Z193" s="179"/>
      <c r="AA193" s="179"/>
      <c r="AB193" s="173"/>
      <c r="AC193" s="180"/>
      <c r="AD193" s="173">
        <v>4.2500000000000003E-2</v>
      </c>
      <c r="AE193" s="180">
        <v>12.727754368999999</v>
      </c>
      <c r="AF193" s="173"/>
      <c r="AG193" s="181"/>
      <c r="AH193" s="180"/>
      <c r="AI193" s="173"/>
      <c r="AJ193" s="180"/>
      <c r="AK193" s="173"/>
      <c r="AL193" s="180"/>
      <c r="AM193" s="173"/>
      <c r="AN193" s="179"/>
      <c r="AO193" s="179"/>
      <c r="AP193" s="180"/>
      <c r="AQ193" s="173"/>
      <c r="AR193" s="180"/>
      <c r="AS193" s="173">
        <v>3</v>
      </c>
      <c r="AT193" s="180">
        <v>7.7252536240000005</v>
      </c>
      <c r="AU193" s="173"/>
      <c r="AV193" s="180"/>
      <c r="AW193" s="182">
        <v>30</v>
      </c>
      <c r="AX193" s="183">
        <v>14.804709550899998</v>
      </c>
      <c r="AY193" s="173"/>
      <c r="AZ193" s="180"/>
      <c r="BA193" s="173"/>
      <c r="BB193" s="180"/>
      <c r="BC193" s="184"/>
      <c r="BD193" s="184"/>
      <c r="BE193" s="184"/>
      <c r="BF193" s="173"/>
      <c r="BG193" s="180"/>
      <c r="BH193" s="184"/>
      <c r="BI193" s="184"/>
      <c r="BJ193" s="184"/>
      <c r="BK193" s="181">
        <v>136.9884620062</v>
      </c>
      <c r="BL193" s="172"/>
      <c r="BM193" s="172"/>
      <c r="BN193" s="172"/>
      <c r="BO193" s="172"/>
      <c r="BP193" s="172">
        <v>1.0999999999999999E-2</v>
      </c>
      <c r="BQ193" s="172">
        <v>17.353075137999998</v>
      </c>
      <c r="BR193" s="172">
        <v>7.0000000000000001E-3</v>
      </c>
      <c r="BS193" s="172">
        <v>9.5597510000000021</v>
      </c>
      <c r="BT193" s="172">
        <v>1</v>
      </c>
      <c r="BU193" s="172">
        <v>1.3031276000000001</v>
      </c>
      <c r="BV193" s="172">
        <v>61</v>
      </c>
      <c r="BW193" s="172">
        <v>60.512377533999995</v>
      </c>
      <c r="BX193" s="172"/>
      <c r="BY193" s="172"/>
      <c r="BZ193" s="172">
        <v>6</v>
      </c>
      <c r="CA193" s="172">
        <v>7.9940586699999994</v>
      </c>
      <c r="CB193" s="172">
        <v>12</v>
      </c>
      <c r="CC193" s="172">
        <v>27.550295980999998</v>
      </c>
      <c r="CD193" s="172">
        <f t="shared" si="43"/>
        <v>172.24617955010001</v>
      </c>
      <c r="CE193" s="173">
        <f t="shared" si="44"/>
        <v>88.728331271999991</v>
      </c>
      <c r="CF193" s="174">
        <f t="shared" si="45"/>
        <v>35.544354650999999</v>
      </c>
      <c r="CG193" s="155">
        <f t="shared" si="46"/>
        <v>296.51886547309999</v>
      </c>
    </row>
    <row r="194" spans="1:85" ht="18.75" customHeight="1" x14ac:dyDescent="0.25">
      <c r="A194" s="156">
        <f t="shared" si="47"/>
        <v>185</v>
      </c>
      <c r="B194" s="175" t="s">
        <v>276</v>
      </c>
      <c r="C194" s="176" t="s">
        <v>277</v>
      </c>
      <c r="D194" s="176">
        <v>8</v>
      </c>
      <c r="E194" s="176">
        <v>48</v>
      </c>
      <c r="F194" s="176">
        <v>2978.7</v>
      </c>
      <c r="G194" s="176">
        <v>2</v>
      </c>
      <c r="H194" s="158">
        <v>5.84</v>
      </c>
      <c r="I194" s="158">
        <v>6.21</v>
      </c>
      <c r="J194" s="158">
        <f t="shared" si="35"/>
        <v>104373.648</v>
      </c>
      <c r="K194" s="158">
        <f t="shared" si="36"/>
        <v>110986.36199999999</v>
      </c>
      <c r="L194" s="177">
        <v>181.48679000000001</v>
      </c>
      <c r="M194" s="178">
        <f t="shared" si="50"/>
        <v>173.04765426500001</v>
      </c>
      <c r="N194" s="161">
        <f t="shared" si="34"/>
        <v>6.092818679289624</v>
      </c>
      <c r="O194" s="162">
        <f t="shared" si="37"/>
        <v>215.36001000000002</v>
      </c>
      <c r="P194" s="162">
        <f t="shared" si="38"/>
        <v>205.34576953500002</v>
      </c>
      <c r="Q194" s="163">
        <v>6.21</v>
      </c>
      <c r="R194" s="164"/>
      <c r="S194" s="164">
        <f t="shared" si="39"/>
        <v>221.972724</v>
      </c>
      <c r="T194" s="164">
        <f t="shared" si="40"/>
        <v>211.65099233399999</v>
      </c>
      <c r="U194" s="164">
        <v>6.31</v>
      </c>
      <c r="V194" s="164"/>
      <c r="W194" s="164">
        <f t="shared" si="41"/>
        <v>225.54716399999998</v>
      </c>
      <c r="X194" s="164">
        <f t="shared" si="42"/>
        <v>215.05922087399998</v>
      </c>
      <c r="Y194" s="173"/>
      <c r="Z194" s="179"/>
      <c r="AA194" s="179"/>
      <c r="AB194" s="173"/>
      <c r="AC194" s="180"/>
      <c r="AD194" s="173">
        <v>6.0000000000000001E-3</v>
      </c>
      <c r="AE194" s="180">
        <v>0.93649990000000005</v>
      </c>
      <c r="AF194" s="173"/>
      <c r="AG194" s="181"/>
      <c r="AH194" s="180"/>
      <c r="AI194" s="173"/>
      <c r="AJ194" s="180"/>
      <c r="AK194" s="173"/>
      <c r="AL194" s="180"/>
      <c r="AM194" s="173"/>
      <c r="AN194" s="179"/>
      <c r="AO194" s="179"/>
      <c r="AP194" s="180"/>
      <c r="AQ194" s="173"/>
      <c r="AR194" s="180"/>
      <c r="AS194" s="173">
        <v>1</v>
      </c>
      <c r="AT194" s="180">
        <v>1.0611715715126546</v>
      </c>
      <c r="AU194" s="173"/>
      <c r="AV194" s="180"/>
      <c r="AW194" s="182">
        <v>1</v>
      </c>
      <c r="AX194" s="183">
        <v>0.89507246387999995</v>
      </c>
      <c r="AY194" s="173"/>
      <c r="AZ194" s="180"/>
      <c r="BA194" s="173"/>
      <c r="BB194" s="180"/>
      <c r="BC194" s="184"/>
      <c r="BD194" s="184"/>
      <c r="BE194" s="184"/>
      <c r="BF194" s="173"/>
      <c r="BG194" s="180"/>
      <c r="BH194" s="184"/>
      <c r="BI194" s="184"/>
      <c r="BJ194" s="184"/>
      <c r="BK194" s="181">
        <v>6.2871950000000005</v>
      </c>
      <c r="BL194" s="172"/>
      <c r="BM194" s="172"/>
      <c r="BN194" s="172"/>
      <c r="BO194" s="172"/>
      <c r="BP194" s="172"/>
      <c r="BQ194" s="172"/>
      <c r="BR194" s="172">
        <v>2.5000000000000001E-3</v>
      </c>
      <c r="BS194" s="172">
        <v>2.3752525000000002</v>
      </c>
      <c r="BT194" s="172"/>
      <c r="BU194" s="172"/>
      <c r="BV194" s="172">
        <v>12</v>
      </c>
      <c r="BW194" s="172">
        <v>10.677380827</v>
      </c>
      <c r="BX194" s="172">
        <v>7.0000000000000001E-3</v>
      </c>
      <c r="BY194" s="172">
        <v>1.4605779999999999</v>
      </c>
      <c r="BZ194" s="172">
        <v>1</v>
      </c>
      <c r="CA194" s="172">
        <v>1.3536300000000001</v>
      </c>
      <c r="CB194" s="172"/>
      <c r="CC194" s="172"/>
      <c r="CD194" s="172">
        <f t="shared" si="43"/>
        <v>9.1799389353926557</v>
      </c>
      <c r="CE194" s="173">
        <f t="shared" si="44"/>
        <v>13.052633327000001</v>
      </c>
      <c r="CF194" s="174">
        <f t="shared" si="45"/>
        <v>2.8142079999999998</v>
      </c>
      <c r="CG194" s="155">
        <f t="shared" si="46"/>
        <v>25.046780262392659</v>
      </c>
    </row>
    <row r="195" spans="1:85" ht="18.75" customHeight="1" x14ac:dyDescent="0.25">
      <c r="A195" s="156">
        <f t="shared" si="47"/>
        <v>186</v>
      </c>
      <c r="B195" s="175" t="s">
        <v>278</v>
      </c>
      <c r="C195" s="176" t="s">
        <v>277</v>
      </c>
      <c r="D195" s="176">
        <v>5</v>
      </c>
      <c r="E195" s="176">
        <v>90</v>
      </c>
      <c r="F195" s="176">
        <v>4452.3999999999996</v>
      </c>
      <c r="G195" s="176">
        <v>6</v>
      </c>
      <c r="H195" s="158">
        <v>5.84</v>
      </c>
      <c r="I195" s="158">
        <v>6.21</v>
      </c>
      <c r="J195" s="158">
        <f t="shared" si="35"/>
        <v>156012.09599999996</v>
      </c>
      <c r="K195" s="158">
        <f t="shared" si="36"/>
        <v>165896.424</v>
      </c>
      <c r="L195" s="177">
        <v>271.3218</v>
      </c>
      <c r="M195" s="178">
        <f t="shared" si="50"/>
        <v>258.7053363</v>
      </c>
      <c r="N195" s="161">
        <f t="shared" si="34"/>
        <v>6.0938325397538415</v>
      </c>
      <c r="O195" s="162">
        <f t="shared" si="37"/>
        <v>321.90851999999995</v>
      </c>
      <c r="P195" s="162">
        <f t="shared" si="38"/>
        <v>306.93977381999997</v>
      </c>
      <c r="Q195" s="163">
        <v>6.21</v>
      </c>
      <c r="R195" s="164"/>
      <c r="S195" s="164">
        <f t="shared" si="39"/>
        <v>331.79284799999999</v>
      </c>
      <c r="T195" s="164">
        <f t="shared" si="40"/>
        <v>316.36448056799998</v>
      </c>
      <c r="U195" s="164">
        <v>6.31</v>
      </c>
      <c r="V195" s="164"/>
      <c r="W195" s="164">
        <f t="shared" si="41"/>
        <v>337.13572799999997</v>
      </c>
      <c r="X195" s="164">
        <f t="shared" si="42"/>
        <v>321.45891664799996</v>
      </c>
      <c r="Y195" s="173">
        <v>1.2E-2</v>
      </c>
      <c r="Z195" s="179">
        <v>0.41247599999999995</v>
      </c>
      <c r="AA195" s="179"/>
      <c r="AB195" s="173">
        <v>8.9999999999999993E-3</v>
      </c>
      <c r="AC195" s="180">
        <v>6.1000221962616825</v>
      </c>
      <c r="AD195" s="173">
        <v>2.4399999999999998E-2</v>
      </c>
      <c r="AE195" s="180">
        <v>3.863499</v>
      </c>
      <c r="AF195" s="173"/>
      <c r="AG195" s="181"/>
      <c r="AH195" s="180"/>
      <c r="AI195" s="173"/>
      <c r="AJ195" s="180"/>
      <c r="AK195" s="173"/>
      <c r="AL195" s="180"/>
      <c r="AM195" s="173"/>
      <c r="AN195" s="179"/>
      <c r="AO195" s="179"/>
      <c r="AP195" s="180"/>
      <c r="AQ195" s="173"/>
      <c r="AR195" s="180"/>
      <c r="AS195" s="173"/>
      <c r="AT195" s="180"/>
      <c r="AU195" s="173"/>
      <c r="AV195" s="180"/>
      <c r="AW195" s="182">
        <v>1</v>
      </c>
      <c r="AX195" s="183">
        <v>3.8426836800000003E-2</v>
      </c>
      <c r="AY195" s="173"/>
      <c r="AZ195" s="180"/>
      <c r="BA195" s="173"/>
      <c r="BB195" s="180"/>
      <c r="BC195" s="184"/>
      <c r="BD195" s="184"/>
      <c r="BE195" s="184"/>
      <c r="BF195" s="173"/>
      <c r="BG195" s="180"/>
      <c r="BH195" s="184"/>
      <c r="BI195" s="184"/>
      <c r="BJ195" s="184"/>
      <c r="BK195" s="181"/>
      <c r="BL195" s="172"/>
      <c r="BM195" s="172"/>
      <c r="BN195" s="172">
        <v>1.4999999999999999E-2</v>
      </c>
      <c r="BO195" s="172">
        <v>17.446994879999998</v>
      </c>
      <c r="BP195" s="172">
        <v>2.5000000000000001E-3</v>
      </c>
      <c r="BQ195" s="172">
        <v>3.193505</v>
      </c>
      <c r="BR195" s="172">
        <v>1.75E-3</v>
      </c>
      <c r="BS195" s="172">
        <v>2.3364674999999999</v>
      </c>
      <c r="BT195" s="172"/>
      <c r="BU195" s="172"/>
      <c r="BV195" s="172">
        <v>27</v>
      </c>
      <c r="BW195" s="172">
        <v>33.214553826</v>
      </c>
      <c r="BX195" s="172"/>
      <c r="BY195" s="172"/>
      <c r="BZ195" s="172">
        <v>2</v>
      </c>
      <c r="CA195" s="172">
        <v>1.85034425</v>
      </c>
      <c r="CB195" s="172">
        <v>9</v>
      </c>
      <c r="CC195" s="172">
        <v>21.069557489999998</v>
      </c>
      <c r="CD195" s="172">
        <f t="shared" si="43"/>
        <v>10.414424033061682</v>
      </c>
      <c r="CE195" s="173">
        <f t="shared" si="44"/>
        <v>56.191521206000004</v>
      </c>
      <c r="CF195" s="174">
        <f t="shared" si="45"/>
        <v>22.919901739999997</v>
      </c>
      <c r="CG195" s="155">
        <f t="shared" si="46"/>
        <v>89.525846979061683</v>
      </c>
    </row>
    <row r="196" spans="1:85" ht="18.75" customHeight="1" x14ac:dyDescent="0.25">
      <c r="A196" s="156">
        <f t="shared" si="47"/>
        <v>187</v>
      </c>
      <c r="B196" s="175" t="s">
        <v>279</v>
      </c>
      <c r="C196" s="176">
        <v>1975</v>
      </c>
      <c r="D196" s="176">
        <v>5</v>
      </c>
      <c r="E196" s="176">
        <v>90</v>
      </c>
      <c r="F196" s="176">
        <v>4396.8999999999996</v>
      </c>
      <c r="G196" s="176">
        <v>6</v>
      </c>
      <c r="H196" s="158">
        <v>5.84</v>
      </c>
      <c r="I196" s="158">
        <v>6.21</v>
      </c>
      <c r="J196" s="158">
        <f t="shared" si="35"/>
        <v>154067.37599999999</v>
      </c>
      <c r="K196" s="158">
        <f t="shared" si="36"/>
        <v>163828.49399999998</v>
      </c>
      <c r="L196" s="177">
        <v>268.02035999999998</v>
      </c>
      <c r="M196" s="178">
        <f t="shared" si="50"/>
        <v>255.55741325999998</v>
      </c>
      <c r="N196" s="161">
        <f t="shared" si="34"/>
        <v>6.0956664923013948</v>
      </c>
      <c r="O196" s="162">
        <f t="shared" si="37"/>
        <v>317.89587</v>
      </c>
      <c r="P196" s="162">
        <f t="shared" si="38"/>
        <v>303.113712045</v>
      </c>
      <c r="Q196" s="163">
        <v>6.21</v>
      </c>
      <c r="R196" s="164"/>
      <c r="S196" s="164">
        <f t="shared" si="39"/>
        <v>327.65698799999996</v>
      </c>
      <c r="T196" s="164">
        <f t="shared" si="40"/>
        <v>312.42093805799999</v>
      </c>
      <c r="U196" s="164">
        <v>6.31</v>
      </c>
      <c r="V196" s="164"/>
      <c r="W196" s="164">
        <f t="shared" si="41"/>
        <v>332.93326799999994</v>
      </c>
      <c r="X196" s="164">
        <f t="shared" si="42"/>
        <v>317.45187103799992</v>
      </c>
      <c r="Y196" s="173">
        <v>1.5E-3</v>
      </c>
      <c r="Z196" s="179">
        <v>4.6727959500000006E-2</v>
      </c>
      <c r="AA196" s="179"/>
      <c r="AB196" s="173">
        <v>1.7999999999999999E-2</v>
      </c>
      <c r="AC196" s="180">
        <v>8.4461845794392527</v>
      </c>
      <c r="AD196" s="173">
        <v>0.01</v>
      </c>
      <c r="AE196" s="180">
        <v>1.599899</v>
      </c>
      <c r="AF196" s="173">
        <v>0.44900000000000007</v>
      </c>
      <c r="AG196" s="181">
        <v>6</v>
      </c>
      <c r="AH196" s="180">
        <v>707.47133999999994</v>
      </c>
      <c r="AI196" s="173"/>
      <c r="AJ196" s="180"/>
      <c r="AK196" s="173"/>
      <c r="AL196" s="180"/>
      <c r="AM196" s="173"/>
      <c r="AN196" s="179"/>
      <c r="AO196" s="179"/>
      <c r="AP196" s="180"/>
      <c r="AQ196" s="173"/>
      <c r="AR196" s="180"/>
      <c r="AS196" s="173"/>
      <c r="AT196" s="180"/>
      <c r="AU196" s="173"/>
      <c r="AV196" s="180"/>
      <c r="AW196" s="182">
        <v>9</v>
      </c>
      <c r="AX196" s="183">
        <v>10.013564795099999</v>
      </c>
      <c r="AY196" s="173"/>
      <c r="AZ196" s="180"/>
      <c r="BA196" s="173"/>
      <c r="BB196" s="180"/>
      <c r="BC196" s="184"/>
      <c r="BD196" s="184"/>
      <c r="BE196" s="184"/>
      <c r="BF196" s="173"/>
      <c r="BG196" s="180"/>
      <c r="BH196" s="184"/>
      <c r="BI196" s="184"/>
      <c r="BJ196" s="184"/>
      <c r="BK196" s="181">
        <v>9.506358711599999</v>
      </c>
      <c r="BL196" s="172"/>
      <c r="BM196" s="172"/>
      <c r="BN196" s="172"/>
      <c r="BO196" s="172"/>
      <c r="BP196" s="172">
        <v>1.38E-2</v>
      </c>
      <c r="BQ196" s="172">
        <v>17.129874651000002</v>
      </c>
      <c r="BR196" s="172"/>
      <c r="BS196" s="172"/>
      <c r="BT196" s="172"/>
      <c r="BU196" s="172"/>
      <c r="BV196" s="172">
        <v>26</v>
      </c>
      <c r="BW196" s="172">
        <v>29.147825501999996</v>
      </c>
      <c r="BX196" s="172"/>
      <c r="BY196" s="172"/>
      <c r="BZ196" s="172"/>
      <c r="CA196" s="172"/>
      <c r="CB196" s="172">
        <v>1</v>
      </c>
      <c r="CC196" s="172">
        <v>1.292128095</v>
      </c>
      <c r="CD196" s="172">
        <f t="shared" si="43"/>
        <v>737.08407504563922</v>
      </c>
      <c r="CE196" s="173">
        <f t="shared" si="44"/>
        <v>46.277700152999998</v>
      </c>
      <c r="CF196" s="174">
        <f t="shared" si="45"/>
        <v>1.292128095</v>
      </c>
      <c r="CG196" s="155">
        <f t="shared" si="46"/>
        <v>784.65390329363913</v>
      </c>
    </row>
    <row r="197" spans="1:85" ht="18.75" customHeight="1" x14ac:dyDescent="0.25">
      <c r="A197" s="156">
        <f t="shared" si="47"/>
        <v>188</v>
      </c>
      <c r="B197" s="175" t="s">
        <v>280</v>
      </c>
      <c r="C197" s="176">
        <v>1973</v>
      </c>
      <c r="D197" s="176">
        <v>5</v>
      </c>
      <c r="E197" s="176">
        <v>129</v>
      </c>
      <c r="F197" s="176">
        <v>6373.9</v>
      </c>
      <c r="G197" s="176">
        <v>8</v>
      </c>
      <c r="H197" s="158">
        <v>5.84</v>
      </c>
      <c r="I197" s="158">
        <v>6.21</v>
      </c>
      <c r="J197" s="158">
        <f t="shared" si="35"/>
        <v>223341.45599999995</v>
      </c>
      <c r="K197" s="158">
        <f t="shared" si="36"/>
        <v>237491.51399999997</v>
      </c>
      <c r="L197" s="177">
        <v>387.81659999999999</v>
      </c>
      <c r="M197" s="178">
        <f t="shared" si="50"/>
        <v>369.7831281</v>
      </c>
      <c r="N197" s="161">
        <f t="shared" si="34"/>
        <v>6.0844475125119635</v>
      </c>
      <c r="O197" s="162">
        <f t="shared" si="37"/>
        <v>460.83296999999993</v>
      </c>
      <c r="P197" s="162">
        <f t="shared" si="38"/>
        <v>439.40423689499994</v>
      </c>
      <c r="Q197" s="163">
        <v>6.21</v>
      </c>
      <c r="R197" s="164"/>
      <c r="S197" s="164">
        <f t="shared" si="39"/>
        <v>474.98302799999993</v>
      </c>
      <c r="T197" s="164">
        <f t="shared" si="40"/>
        <v>452.89631719799996</v>
      </c>
      <c r="U197" s="164">
        <v>6.31</v>
      </c>
      <c r="V197" s="164"/>
      <c r="W197" s="164">
        <f t="shared" si="41"/>
        <v>482.63170799999995</v>
      </c>
      <c r="X197" s="164">
        <f t="shared" si="42"/>
        <v>460.18933357799995</v>
      </c>
      <c r="Y197" s="173"/>
      <c r="Z197" s="179"/>
      <c r="AA197" s="179"/>
      <c r="AB197" s="173"/>
      <c r="AC197" s="180"/>
      <c r="AD197" s="173"/>
      <c r="AE197" s="180"/>
      <c r="AF197" s="173"/>
      <c r="AG197" s="181"/>
      <c r="AH197" s="180"/>
      <c r="AI197" s="173"/>
      <c r="AJ197" s="180"/>
      <c r="AK197" s="173"/>
      <c r="AL197" s="180"/>
      <c r="AM197" s="173"/>
      <c r="AN197" s="179"/>
      <c r="AO197" s="179"/>
      <c r="AP197" s="180"/>
      <c r="AQ197" s="173"/>
      <c r="AR197" s="180"/>
      <c r="AS197" s="173">
        <v>2</v>
      </c>
      <c r="AT197" s="180">
        <v>3.8421332796470589</v>
      </c>
      <c r="AU197" s="173"/>
      <c r="AV197" s="180"/>
      <c r="AW197" s="182">
        <v>11</v>
      </c>
      <c r="AX197" s="183">
        <v>14.356791747799999</v>
      </c>
      <c r="AY197" s="173"/>
      <c r="AZ197" s="180"/>
      <c r="BA197" s="173"/>
      <c r="BB197" s="180"/>
      <c r="BC197" s="184"/>
      <c r="BD197" s="184"/>
      <c r="BE197" s="184"/>
      <c r="BF197" s="173"/>
      <c r="BG197" s="180"/>
      <c r="BH197" s="184"/>
      <c r="BI197" s="184"/>
      <c r="BJ197" s="184"/>
      <c r="BK197" s="181"/>
      <c r="BL197" s="172"/>
      <c r="BM197" s="172"/>
      <c r="BN197" s="172">
        <v>3.0000000000000001E-3</v>
      </c>
      <c r="BO197" s="172">
        <v>4.1588700000000003</v>
      </c>
      <c r="BP197" s="172">
        <v>7.0000000000000001E-3</v>
      </c>
      <c r="BQ197" s="172">
        <v>8.7910690000000002</v>
      </c>
      <c r="BR197" s="172"/>
      <c r="BS197" s="172"/>
      <c r="BT197" s="172"/>
      <c r="BU197" s="172"/>
      <c r="BV197" s="172">
        <v>19</v>
      </c>
      <c r="BW197" s="172">
        <v>16.536262143999998</v>
      </c>
      <c r="BX197" s="172"/>
      <c r="BY197" s="172"/>
      <c r="BZ197" s="172">
        <v>6</v>
      </c>
      <c r="CA197" s="172">
        <v>5.6130056669999995</v>
      </c>
      <c r="CB197" s="172">
        <v>12</v>
      </c>
      <c r="CC197" s="172">
        <v>34.821306410999995</v>
      </c>
      <c r="CD197" s="172">
        <f t="shared" si="43"/>
        <v>18.198925027447057</v>
      </c>
      <c r="CE197" s="173">
        <f t="shared" si="44"/>
        <v>29.486201143999999</v>
      </c>
      <c r="CF197" s="174">
        <f t="shared" si="45"/>
        <v>40.434312077999991</v>
      </c>
      <c r="CG197" s="155">
        <f t="shared" si="46"/>
        <v>88.119438249447043</v>
      </c>
    </row>
    <row r="198" spans="1:85" ht="18.75" customHeight="1" x14ac:dyDescent="0.25">
      <c r="A198" s="156">
        <f t="shared" si="47"/>
        <v>189</v>
      </c>
      <c r="B198" s="175" t="s">
        <v>281</v>
      </c>
      <c r="C198" s="176">
        <v>1975</v>
      </c>
      <c r="D198" s="176">
        <v>5</v>
      </c>
      <c r="E198" s="176">
        <v>60</v>
      </c>
      <c r="F198" s="176">
        <v>2722.6</v>
      </c>
      <c r="G198" s="176">
        <v>4</v>
      </c>
      <c r="H198" s="158">
        <v>5.84</v>
      </c>
      <c r="I198" s="158">
        <v>6.21</v>
      </c>
      <c r="J198" s="158">
        <f t="shared" si="35"/>
        <v>95399.903999999995</v>
      </c>
      <c r="K198" s="158">
        <f t="shared" si="36"/>
        <v>101444.07599999999</v>
      </c>
      <c r="L198" s="177">
        <v>165.6302</v>
      </c>
      <c r="M198" s="178">
        <f t="shared" si="50"/>
        <v>157.92839570000001</v>
      </c>
      <c r="N198" s="161">
        <f t="shared" si="34"/>
        <v>6.0835304488356723</v>
      </c>
      <c r="O198" s="162">
        <f t="shared" si="37"/>
        <v>196.84397999999999</v>
      </c>
      <c r="P198" s="162">
        <f t="shared" si="38"/>
        <v>187.69073492999999</v>
      </c>
      <c r="Q198" s="163">
        <v>6.21</v>
      </c>
      <c r="R198" s="164"/>
      <c r="S198" s="164">
        <f t="shared" si="39"/>
        <v>202.88815199999996</v>
      </c>
      <c r="T198" s="164">
        <f t="shared" si="40"/>
        <v>193.45385293199996</v>
      </c>
      <c r="U198" s="164">
        <v>6.31</v>
      </c>
      <c r="V198" s="164"/>
      <c r="W198" s="164">
        <f t="shared" si="41"/>
        <v>206.155272</v>
      </c>
      <c r="X198" s="164">
        <f t="shared" si="42"/>
        <v>196.569051852</v>
      </c>
      <c r="Y198" s="173"/>
      <c r="Z198" s="179"/>
      <c r="AA198" s="179"/>
      <c r="AB198" s="173"/>
      <c r="AC198" s="180"/>
      <c r="AD198" s="173"/>
      <c r="AE198" s="180"/>
      <c r="AF198" s="173"/>
      <c r="AG198" s="181"/>
      <c r="AH198" s="180"/>
      <c r="AI198" s="173"/>
      <c r="AJ198" s="180"/>
      <c r="AK198" s="173"/>
      <c r="AL198" s="180"/>
      <c r="AM198" s="173"/>
      <c r="AN198" s="179"/>
      <c r="AO198" s="179"/>
      <c r="AP198" s="180"/>
      <c r="AQ198" s="173"/>
      <c r="AR198" s="180"/>
      <c r="AS198" s="173"/>
      <c r="AT198" s="180"/>
      <c r="AU198" s="173"/>
      <c r="AV198" s="180"/>
      <c r="AW198" s="182">
        <v>12</v>
      </c>
      <c r="AX198" s="183">
        <v>5.5022160109999998</v>
      </c>
      <c r="AY198" s="173"/>
      <c r="AZ198" s="180"/>
      <c r="BA198" s="173"/>
      <c r="BB198" s="180"/>
      <c r="BC198" s="184"/>
      <c r="BD198" s="184"/>
      <c r="BE198" s="184"/>
      <c r="BF198" s="173"/>
      <c r="BG198" s="180"/>
      <c r="BH198" s="184"/>
      <c r="BI198" s="184"/>
      <c r="BJ198" s="184"/>
      <c r="BK198" s="181"/>
      <c r="BL198" s="172"/>
      <c r="BM198" s="172"/>
      <c r="BN198" s="172"/>
      <c r="BO198" s="172"/>
      <c r="BP198" s="172">
        <v>1E-3</v>
      </c>
      <c r="BQ198" s="172">
        <v>1.52107667</v>
      </c>
      <c r="BR198" s="172">
        <v>1E-3</v>
      </c>
      <c r="BS198" s="172">
        <v>1.4110830000000001</v>
      </c>
      <c r="BT198" s="172">
        <v>1</v>
      </c>
      <c r="BU198" s="172">
        <v>1.313931</v>
      </c>
      <c r="BV198" s="172">
        <v>7</v>
      </c>
      <c r="BW198" s="172">
        <v>9.6561253970000003</v>
      </c>
      <c r="BX198" s="172"/>
      <c r="BY198" s="172"/>
      <c r="BZ198" s="172"/>
      <c r="CA198" s="172"/>
      <c r="CB198" s="172">
        <v>4</v>
      </c>
      <c r="CC198" s="172">
        <v>8.5127427030000007</v>
      </c>
      <c r="CD198" s="172">
        <f t="shared" si="43"/>
        <v>5.5022160109999998</v>
      </c>
      <c r="CE198" s="173">
        <f t="shared" si="44"/>
        <v>13.902216067000001</v>
      </c>
      <c r="CF198" s="174">
        <f t="shared" si="45"/>
        <v>8.5127427030000007</v>
      </c>
      <c r="CG198" s="155">
        <f t="shared" si="46"/>
        <v>27.917174781</v>
      </c>
    </row>
    <row r="199" spans="1:85" ht="18.75" customHeight="1" x14ac:dyDescent="0.25">
      <c r="A199" s="156">
        <f t="shared" si="47"/>
        <v>190</v>
      </c>
      <c r="B199" s="175" t="s">
        <v>282</v>
      </c>
      <c r="C199" s="176">
        <v>1972</v>
      </c>
      <c r="D199" s="176">
        <v>5</v>
      </c>
      <c r="E199" s="176">
        <v>90</v>
      </c>
      <c r="F199" s="176">
        <v>4534.7</v>
      </c>
      <c r="G199" s="176">
        <v>6</v>
      </c>
      <c r="H199" s="158">
        <v>5.84</v>
      </c>
      <c r="I199" s="158">
        <v>6.21</v>
      </c>
      <c r="J199" s="158">
        <f t="shared" si="35"/>
        <v>158895.88799999998</v>
      </c>
      <c r="K199" s="158">
        <f t="shared" si="36"/>
        <v>168962.92199999999</v>
      </c>
      <c r="L199" s="177">
        <v>276.26706000000001</v>
      </c>
      <c r="M199" s="178">
        <f t="shared" si="50"/>
        <v>263.42064171000004</v>
      </c>
      <c r="N199" s="161">
        <f t="shared" si="34"/>
        <v>6.0922896773766739</v>
      </c>
      <c r="O199" s="162">
        <f t="shared" si="37"/>
        <v>327.85880999999995</v>
      </c>
      <c r="P199" s="162">
        <f t="shared" si="38"/>
        <v>312.61337533499994</v>
      </c>
      <c r="Q199" s="163">
        <v>6.21</v>
      </c>
      <c r="R199" s="164"/>
      <c r="S199" s="164">
        <f t="shared" si="39"/>
        <v>337.92584399999998</v>
      </c>
      <c r="T199" s="164">
        <f t="shared" si="40"/>
        <v>322.21229225399998</v>
      </c>
      <c r="U199" s="164">
        <v>6.31</v>
      </c>
      <c r="V199" s="164"/>
      <c r="W199" s="164">
        <f t="shared" si="41"/>
        <v>343.36748399999999</v>
      </c>
      <c r="X199" s="164">
        <f t="shared" si="42"/>
        <v>327.400895994</v>
      </c>
      <c r="Y199" s="173"/>
      <c r="Z199" s="179"/>
      <c r="AA199" s="179"/>
      <c r="AB199" s="173">
        <v>5.7999999999999996E-2</v>
      </c>
      <c r="AC199" s="180">
        <v>32.411759000000004</v>
      </c>
      <c r="AD199" s="173">
        <v>1.2500000000000001E-2</v>
      </c>
      <c r="AE199" s="180">
        <v>1.9997819175</v>
      </c>
      <c r="AF199" s="173"/>
      <c r="AG199" s="181"/>
      <c r="AH199" s="180"/>
      <c r="AI199" s="173"/>
      <c r="AJ199" s="180"/>
      <c r="AK199" s="173"/>
      <c r="AL199" s="180"/>
      <c r="AM199" s="173"/>
      <c r="AN199" s="179"/>
      <c r="AO199" s="179"/>
      <c r="AP199" s="180"/>
      <c r="AQ199" s="173"/>
      <c r="AR199" s="180"/>
      <c r="AS199" s="173">
        <v>1</v>
      </c>
      <c r="AT199" s="180">
        <v>2.5190100000000002</v>
      </c>
      <c r="AU199" s="173"/>
      <c r="AV199" s="180"/>
      <c r="AW199" s="182">
        <v>24</v>
      </c>
      <c r="AX199" s="183">
        <v>9.3466120691000008</v>
      </c>
      <c r="AY199" s="173"/>
      <c r="AZ199" s="180"/>
      <c r="BA199" s="173"/>
      <c r="BB199" s="180"/>
      <c r="BC199" s="184"/>
      <c r="BD199" s="184"/>
      <c r="BE199" s="184"/>
      <c r="BF199" s="173"/>
      <c r="BG199" s="180"/>
      <c r="BH199" s="184"/>
      <c r="BI199" s="184"/>
      <c r="BJ199" s="184"/>
      <c r="BK199" s="181">
        <v>33.201771694159</v>
      </c>
      <c r="BL199" s="172"/>
      <c r="BM199" s="172"/>
      <c r="BN199" s="172"/>
      <c r="BO199" s="172"/>
      <c r="BP199" s="172"/>
      <c r="BQ199" s="172"/>
      <c r="BR199" s="172">
        <v>2.5000000000000001E-3</v>
      </c>
      <c r="BS199" s="172">
        <v>3.4582025000000001</v>
      </c>
      <c r="BT199" s="172"/>
      <c r="BU199" s="172"/>
      <c r="BV199" s="172">
        <v>9</v>
      </c>
      <c r="BW199" s="172">
        <v>10.963982537</v>
      </c>
      <c r="BX199" s="172"/>
      <c r="BY199" s="172"/>
      <c r="BZ199" s="172">
        <v>4</v>
      </c>
      <c r="CA199" s="172">
        <v>3.7667462809999996</v>
      </c>
      <c r="CB199" s="172">
        <v>8</v>
      </c>
      <c r="CC199" s="172">
        <v>20.248554454000001</v>
      </c>
      <c r="CD199" s="172">
        <f t="shared" si="43"/>
        <v>79.478934680759011</v>
      </c>
      <c r="CE199" s="173">
        <f t="shared" si="44"/>
        <v>14.422185037</v>
      </c>
      <c r="CF199" s="174">
        <f t="shared" si="45"/>
        <v>24.015300735</v>
      </c>
      <c r="CG199" s="155">
        <f t="shared" si="46"/>
        <v>117.91642045275901</v>
      </c>
    </row>
    <row r="200" spans="1:85" ht="18.75" customHeight="1" x14ac:dyDescent="0.25">
      <c r="A200" s="156">
        <f t="shared" si="47"/>
        <v>191</v>
      </c>
      <c r="B200" s="175" t="s">
        <v>283</v>
      </c>
      <c r="C200" s="176">
        <v>1976</v>
      </c>
      <c r="D200" s="176">
        <v>5</v>
      </c>
      <c r="E200" s="176">
        <v>76</v>
      </c>
      <c r="F200" s="176">
        <v>4706.3</v>
      </c>
      <c r="G200" s="176">
        <v>5</v>
      </c>
      <c r="H200" s="158">
        <v>5.84</v>
      </c>
      <c r="I200" s="158">
        <v>6.21</v>
      </c>
      <c r="J200" s="158">
        <f t="shared" si="35"/>
        <v>164908.75200000001</v>
      </c>
      <c r="K200" s="158">
        <f t="shared" si="36"/>
        <v>175356.73800000001</v>
      </c>
      <c r="L200" s="177">
        <v>211.69579999999999</v>
      </c>
      <c r="M200" s="178">
        <f t="shared" si="50"/>
        <v>201.85194529999998</v>
      </c>
      <c r="N200" s="161">
        <f t="shared" si="34"/>
        <v>4.498136540382041</v>
      </c>
      <c r="O200" s="162">
        <f t="shared" si="37"/>
        <v>340.26549</v>
      </c>
      <c r="P200" s="162">
        <f t="shared" si="38"/>
        <v>324.44314471500002</v>
      </c>
      <c r="Q200" s="163">
        <v>6.21</v>
      </c>
      <c r="R200" s="164"/>
      <c r="S200" s="164">
        <f t="shared" si="39"/>
        <v>350.71347600000001</v>
      </c>
      <c r="T200" s="164">
        <f t="shared" si="40"/>
        <v>334.40529936600001</v>
      </c>
      <c r="U200" s="164">
        <v>6.31</v>
      </c>
      <c r="V200" s="164"/>
      <c r="W200" s="164">
        <f t="shared" si="41"/>
        <v>356.36103600000001</v>
      </c>
      <c r="X200" s="164">
        <f t="shared" si="42"/>
        <v>339.79024782600004</v>
      </c>
      <c r="Y200" s="173"/>
      <c r="Z200" s="179"/>
      <c r="AA200" s="179"/>
      <c r="AB200" s="173"/>
      <c r="AC200" s="180"/>
      <c r="AD200" s="173">
        <v>1.8000000000000002E-2</v>
      </c>
      <c r="AE200" s="180">
        <v>251.67649</v>
      </c>
      <c r="AF200" s="173"/>
      <c r="AG200" s="181"/>
      <c r="AH200" s="180"/>
      <c r="AI200" s="173"/>
      <c r="AJ200" s="180"/>
      <c r="AK200" s="173"/>
      <c r="AL200" s="180"/>
      <c r="AM200" s="173"/>
      <c r="AN200" s="179"/>
      <c r="AO200" s="179"/>
      <c r="AP200" s="180"/>
      <c r="AQ200" s="173"/>
      <c r="AR200" s="180"/>
      <c r="AS200" s="173">
        <v>1</v>
      </c>
      <c r="AT200" s="180">
        <v>0.1452426</v>
      </c>
      <c r="AU200" s="173"/>
      <c r="AV200" s="180"/>
      <c r="AW200" s="182">
        <v>2</v>
      </c>
      <c r="AX200" s="183">
        <v>0.76053599999999988</v>
      </c>
      <c r="AY200" s="173"/>
      <c r="AZ200" s="180"/>
      <c r="BA200" s="173"/>
      <c r="BB200" s="180"/>
      <c r="BC200" s="184"/>
      <c r="BD200" s="184"/>
      <c r="BE200" s="184"/>
      <c r="BF200" s="173"/>
      <c r="BG200" s="180"/>
      <c r="BH200" s="184"/>
      <c r="BI200" s="184"/>
      <c r="BJ200" s="184"/>
      <c r="BK200" s="181">
        <v>79.914320000000004</v>
      </c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>
        <v>5</v>
      </c>
      <c r="BW200" s="172">
        <v>7.3191846800000002</v>
      </c>
      <c r="BX200" s="172"/>
      <c r="BY200" s="172"/>
      <c r="BZ200" s="172">
        <v>3</v>
      </c>
      <c r="CA200" s="172">
        <v>3.143950512</v>
      </c>
      <c r="CB200" s="172">
        <v>1</v>
      </c>
      <c r="CC200" s="172">
        <v>2.1428070180000001</v>
      </c>
      <c r="CD200" s="172">
        <f t="shared" si="43"/>
        <v>332.4965886</v>
      </c>
      <c r="CE200" s="173">
        <f t="shared" si="44"/>
        <v>7.3191846800000002</v>
      </c>
      <c r="CF200" s="174">
        <f t="shared" si="45"/>
        <v>5.28675753</v>
      </c>
      <c r="CG200" s="155">
        <f t="shared" si="46"/>
        <v>345.10253080999996</v>
      </c>
    </row>
    <row r="201" spans="1:85" ht="18.75" customHeight="1" x14ac:dyDescent="0.25">
      <c r="A201" s="156">
        <f t="shared" si="47"/>
        <v>192</v>
      </c>
      <c r="B201" s="175" t="s">
        <v>284</v>
      </c>
      <c r="C201" s="176">
        <v>1971</v>
      </c>
      <c r="D201" s="176">
        <v>5</v>
      </c>
      <c r="E201" s="176">
        <v>60</v>
      </c>
      <c r="F201" s="176">
        <v>2693.4</v>
      </c>
      <c r="G201" s="176">
        <v>4</v>
      </c>
      <c r="H201" s="158">
        <v>5.84</v>
      </c>
      <c r="I201" s="158">
        <v>6.21</v>
      </c>
      <c r="J201" s="158">
        <f t="shared" si="35"/>
        <v>94376.736000000004</v>
      </c>
      <c r="K201" s="158">
        <f t="shared" si="36"/>
        <v>100356.084</v>
      </c>
      <c r="L201" s="177">
        <v>164.17140000000001</v>
      </c>
      <c r="M201" s="178">
        <f t="shared" si="50"/>
        <v>156.53742990000001</v>
      </c>
      <c r="N201" s="161">
        <f t="shared" si="34"/>
        <v>6.0953218979728225</v>
      </c>
      <c r="O201" s="162">
        <f t="shared" si="37"/>
        <v>194.73282</v>
      </c>
      <c r="P201" s="162">
        <f t="shared" si="38"/>
        <v>185.67774387</v>
      </c>
      <c r="Q201" s="163">
        <v>6.21</v>
      </c>
      <c r="R201" s="164"/>
      <c r="S201" s="164">
        <f t="shared" si="39"/>
        <v>200.71216799999999</v>
      </c>
      <c r="T201" s="164">
        <f t="shared" si="40"/>
        <v>191.379052188</v>
      </c>
      <c r="U201" s="164">
        <v>6.31</v>
      </c>
      <c r="V201" s="164"/>
      <c r="W201" s="164">
        <f t="shared" si="41"/>
        <v>203.94424799999999</v>
      </c>
      <c r="X201" s="164">
        <f t="shared" si="42"/>
        <v>194.46084046799999</v>
      </c>
      <c r="Y201" s="173"/>
      <c r="Z201" s="179"/>
      <c r="AA201" s="179"/>
      <c r="AB201" s="173">
        <v>0.10199999999999999</v>
      </c>
      <c r="AC201" s="180">
        <v>25.401161999999999</v>
      </c>
      <c r="AD201" s="173">
        <v>0.04</v>
      </c>
      <c r="AE201" s="180">
        <v>11.28149</v>
      </c>
      <c r="AF201" s="173"/>
      <c r="AG201" s="181"/>
      <c r="AH201" s="180"/>
      <c r="AI201" s="173"/>
      <c r="AJ201" s="180"/>
      <c r="AK201" s="173"/>
      <c r="AL201" s="180"/>
      <c r="AM201" s="173">
        <v>2</v>
      </c>
      <c r="AN201" s="179">
        <v>4.479552</v>
      </c>
      <c r="AO201" s="179"/>
      <c r="AP201" s="180"/>
      <c r="AQ201" s="173"/>
      <c r="AR201" s="180"/>
      <c r="AS201" s="173">
        <v>2</v>
      </c>
      <c r="AT201" s="180">
        <v>2.3108988683931728</v>
      </c>
      <c r="AU201" s="173"/>
      <c r="AV201" s="180"/>
      <c r="AW201" s="182"/>
      <c r="AX201" s="183"/>
      <c r="AY201" s="173"/>
      <c r="AZ201" s="180"/>
      <c r="BA201" s="173"/>
      <c r="BB201" s="180"/>
      <c r="BC201" s="184"/>
      <c r="BD201" s="184"/>
      <c r="BE201" s="184"/>
      <c r="BF201" s="173"/>
      <c r="BG201" s="180"/>
      <c r="BH201" s="184"/>
      <c r="BI201" s="184"/>
      <c r="BJ201" s="184"/>
      <c r="BK201" s="181">
        <v>3.9527421649000001</v>
      </c>
      <c r="BL201" s="172"/>
      <c r="BM201" s="172"/>
      <c r="BN201" s="172"/>
      <c r="BO201" s="172"/>
      <c r="BP201" s="172">
        <v>2.6499999999999999E-2</v>
      </c>
      <c r="BQ201" s="172">
        <v>16.160492809499999</v>
      </c>
      <c r="BR201" s="172">
        <v>2E-3</v>
      </c>
      <c r="BS201" s="172">
        <v>2.5767100000000003</v>
      </c>
      <c r="BT201" s="172"/>
      <c r="BU201" s="172"/>
      <c r="BV201" s="172">
        <v>38</v>
      </c>
      <c r="BW201" s="172">
        <v>38.368878360000004</v>
      </c>
      <c r="BX201" s="172"/>
      <c r="BY201" s="172"/>
      <c r="BZ201" s="172">
        <v>4</v>
      </c>
      <c r="CA201" s="172">
        <v>4.8476667689999999</v>
      </c>
      <c r="CB201" s="172">
        <v>5</v>
      </c>
      <c r="CC201" s="172">
        <v>9.6107741880000006</v>
      </c>
      <c r="CD201" s="172">
        <f t="shared" si="43"/>
        <v>47.425845033293172</v>
      </c>
      <c r="CE201" s="173">
        <f t="shared" si="44"/>
        <v>57.106081169500001</v>
      </c>
      <c r="CF201" s="174">
        <f t="shared" si="45"/>
        <v>14.458440957000001</v>
      </c>
      <c r="CG201" s="155">
        <f t="shared" si="46"/>
        <v>118.99036715979318</v>
      </c>
    </row>
    <row r="202" spans="1:85" ht="18.75" customHeight="1" x14ac:dyDescent="0.25">
      <c r="A202" s="156">
        <f t="shared" si="47"/>
        <v>193</v>
      </c>
      <c r="B202" s="175" t="s">
        <v>285</v>
      </c>
      <c r="C202" s="176">
        <v>1972</v>
      </c>
      <c r="D202" s="176">
        <v>5</v>
      </c>
      <c r="E202" s="176">
        <v>25</v>
      </c>
      <c r="F202" s="176">
        <v>1635.3</v>
      </c>
      <c r="G202" s="176">
        <v>2</v>
      </c>
      <c r="H202" s="158">
        <v>5.84</v>
      </c>
      <c r="I202" s="158">
        <v>6.21</v>
      </c>
      <c r="J202" s="158">
        <f t="shared" si="35"/>
        <v>57300.911999999997</v>
      </c>
      <c r="K202" s="158">
        <f t="shared" si="36"/>
        <v>60931.277999999998</v>
      </c>
      <c r="L202" s="177">
        <v>81.844800000000006</v>
      </c>
      <c r="M202" s="178">
        <f t="shared" si="50"/>
        <v>78.039016800000013</v>
      </c>
      <c r="N202" s="161">
        <f t="shared" ref="N202:N212" si="51">L202/F202*100</f>
        <v>5.0048798385617319</v>
      </c>
      <c r="O202" s="162">
        <f t="shared" si="37"/>
        <v>118.23219</v>
      </c>
      <c r="P202" s="162">
        <f t="shared" si="38"/>
        <v>112.734393165</v>
      </c>
      <c r="Q202" s="163">
        <v>6.21</v>
      </c>
      <c r="R202" s="164"/>
      <c r="S202" s="164">
        <f t="shared" si="39"/>
        <v>121.862556</v>
      </c>
      <c r="T202" s="164">
        <f t="shared" si="40"/>
        <v>116.19594714599999</v>
      </c>
      <c r="U202" s="164">
        <v>6.31</v>
      </c>
      <c r="V202" s="164"/>
      <c r="W202" s="164">
        <f t="shared" si="41"/>
        <v>123.82491599999999</v>
      </c>
      <c r="X202" s="164">
        <f t="shared" si="42"/>
        <v>118.06705740599999</v>
      </c>
      <c r="Y202" s="173"/>
      <c r="Z202" s="179"/>
      <c r="AA202" s="179"/>
      <c r="AB202" s="173"/>
      <c r="AC202" s="180"/>
      <c r="AD202" s="173"/>
      <c r="AE202" s="180"/>
      <c r="AF202" s="173"/>
      <c r="AG202" s="181"/>
      <c r="AH202" s="180"/>
      <c r="AI202" s="173"/>
      <c r="AJ202" s="180"/>
      <c r="AK202" s="173"/>
      <c r="AL202" s="180"/>
      <c r="AM202" s="173"/>
      <c r="AN202" s="179"/>
      <c r="AO202" s="179"/>
      <c r="AP202" s="180"/>
      <c r="AQ202" s="173"/>
      <c r="AR202" s="180"/>
      <c r="AS202" s="173">
        <v>2</v>
      </c>
      <c r="AT202" s="180">
        <v>1.3828495999999999</v>
      </c>
      <c r="AU202" s="173"/>
      <c r="AV202" s="180"/>
      <c r="AW202" s="182"/>
      <c r="AX202" s="183"/>
      <c r="AY202" s="173"/>
      <c r="AZ202" s="180"/>
      <c r="BA202" s="173"/>
      <c r="BB202" s="180"/>
      <c r="BC202" s="184"/>
      <c r="BD202" s="184"/>
      <c r="BE202" s="184"/>
      <c r="BF202" s="173"/>
      <c r="BG202" s="180"/>
      <c r="BH202" s="184"/>
      <c r="BI202" s="184"/>
      <c r="BJ202" s="184"/>
      <c r="BK202" s="181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>
        <v>10</v>
      </c>
      <c r="BW202" s="172">
        <v>9.9896259900000004</v>
      </c>
      <c r="BX202" s="172"/>
      <c r="BY202" s="172"/>
      <c r="BZ202" s="172"/>
      <c r="CA202" s="172"/>
      <c r="CB202" s="172"/>
      <c r="CC202" s="172"/>
      <c r="CD202" s="172">
        <f t="shared" si="43"/>
        <v>1.3828495999999999</v>
      </c>
      <c r="CE202" s="173">
        <f t="shared" si="44"/>
        <v>9.9896259900000004</v>
      </c>
      <c r="CF202" s="174">
        <f t="shared" si="45"/>
        <v>0</v>
      </c>
      <c r="CG202" s="155">
        <f t="shared" si="46"/>
        <v>11.372475590000001</v>
      </c>
    </row>
    <row r="203" spans="1:85" ht="18.75" customHeight="1" x14ac:dyDescent="0.25">
      <c r="A203" s="156">
        <f t="shared" si="47"/>
        <v>194</v>
      </c>
      <c r="B203" s="175" t="s">
        <v>286</v>
      </c>
      <c r="C203" s="176">
        <v>1971</v>
      </c>
      <c r="D203" s="176">
        <v>5</v>
      </c>
      <c r="E203" s="176">
        <v>92</v>
      </c>
      <c r="F203" s="176">
        <v>4718.1000000000004</v>
      </c>
      <c r="G203" s="176">
        <v>6</v>
      </c>
      <c r="H203" s="158">
        <v>5.84</v>
      </c>
      <c r="I203" s="158">
        <v>6.21</v>
      </c>
      <c r="J203" s="158">
        <f t="shared" ref="J203:J212" si="52">F203*H203*6</f>
        <v>165322.22400000002</v>
      </c>
      <c r="K203" s="158">
        <f t="shared" ref="K203:K212" si="53">F203*I203*6</f>
        <v>175796.40600000002</v>
      </c>
      <c r="L203" s="177">
        <v>287.77397999999999</v>
      </c>
      <c r="M203" s="178">
        <f t="shared" si="50"/>
        <v>274.39248993000001</v>
      </c>
      <c r="N203" s="161">
        <f t="shared" si="51"/>
        <v>6.0993616074267178</v>
      </c>
      <c r="O203" s="162">
        <f t="shared" ref="O203:O212" si="54">(J203+K203)/1000</f>
        <v>341.11863</v>
      </c>
      <c r="P203" s="162">
        <f t="shared" ref="P203:P212" si="55">O203*0.9535</f>
        <v>325.25661370500001</v>
      </c>
      <c r="Q203" s="163">
        <v>6.21</v>
      </c>
      <c r="R203" s="164"/>
      <c r="S203" s="164">
        <f t="shared" ref="S203:S212" si="56">F203*Q203*12/1000</f>
        <v>351.59281200000004</v>
      </c>
      <c r="T203" s="164">
        <f t="shared" ref="T203:T212" si="57">S203*0.9535</f>
        <v>335.24374624200004</v>
      </c>
      <c r="U203" s="164">
        <v>6.31</v>
      </c>
      <c r="V203" s="164"/>
      <c r="W203" s="164">
        <f t="shared" ref="W203:W212" si="58">F203*U203*12/1000</f>
        <v>357.25453199999998</v>
      </c>
      <c r="X203" s="164">
        <f t="shared" ref="X203:X212" si="59">W203*0.9535</f>
        <v>340.64219626199997</v>
      </c>
      <c r="Y203" s="173">
        <v>3.0000000000000001E-3</v>
      </c>
      <c r="Z203" s="179">
        <v>2.3043749999999998</v>
      </c>
      <c r="AA203" s="179"/>
      <c r="AB203" s="173"/>
      <c r="AC203" s="180"/>
      <c r="AD203" s="173">
        <v>0.16570000000000001</v>
      </c>
      <c r="AE203" s="180">
        <v>144.12648999999999</v>
      </c>
      <c r="AF203" s="173"/>
      <c r="AG203" s="181"/>
      <c r="AH203" s="180"/>
      <c r="AI203" s="173"/>
      <c r="AJ203" s="180"/>
      <c r="AK203" s="173"/>
      <c r="AL203" s="180"/>
      <c r="AM203" s="173"/>
      <c r="AN203" s="179"/>
      <c r="AO203" s="179"/>
      <c r="AP203" s="180"/>
      <c r="AQ203" s="173">
        <v>2.4E-2</v>
      </c>
      <c r="AR203" s="180">
        <v>9.5293071119999997</v>
      </c>
      <c r="AS203" s="173">
        <v>5</v>
      </c>
      <c r="AT203" s="180">
        <v>16.297722905000001</v>
      </c>
      <c r="AU203" s="173"/>
      <c r="AV203" s="180"/>
      <c r="AW203" s="182">
        <v>7</v>
      </c>
      <c r="AX203" s="183">
        <v>2.6754502676</v>
      </c>
      <c r="AY203" s="173"/>
      <c r="AZ203" s="180"/>
      <c r="BA203" s="173"/>
      <c r="BB203" s="180"/>
      <c r="BC203" s="184"/>
      <c r="BD203" s="184"/>
      <c r="BE203" s="184"/>
      <c r="BF203" s="173">
        <v>1</v>
      </c>
      <c r="BG203" s="180">
        <v>1.47794</v>
      </c>
      <c r="BH203" s="184"/>
      <c r="BI203" s="184"/>
      <c r="BJ203" s="184"/>
      <c r="BK203" s="181"/>
      <c r="BL203" s="172"/>
      <c r="BM203" s="172"/>
      <c r="BN203" s="172">
        <v>5.0000000000000001E-3</v>
      </c>
      <c r="BO203" s="172">
        <v>6.2949199999999994</v>
      </c>
      <c r="BP203" s="172"/>
      <c r="BQ203" s="172"/>
      <c r="BR203" s="172">
        <v>6.5000000000000006E-3</v>
      </c>
      <c r="BS203" s="172">
        <v>8.9092494999999996</v>
      </c>
      <c r="BT203" s="172"/>
      <c r="BU203" s="172"/>
      <c r="BV203" s="172">
        <v>21</v>
      </c>
      <c r="BW203" s="172">
        <v>24.534314180000003</v>
      </c>
      <c r="BX203" s="172"/>
      <c r="BY203" s="172"/>
      <c r="BZ203" s="172">
        <v>5</v>
      </c>
      <c r="CA203" s="172">
        <v>5.2501950760000007</v>
      </c>
      <c r="CB203" s="172">
        <v>14</v>
      </c>
      <c r="CC203" s="172">
        <v>26.363076891000002</v>
      </c>
      <c r="CD203" s="172">
        <f t="shared" ref="CD203:CD212" si="60">Z203+AA203+AC203+AE203+AH203+AJ203+AL203+AN203+AP203+AR203+AT203+AV203+AX203+AZ203+BA203+BB203+BC203+BE203+BG203+BH203+BJ203+BK203</f>
        <v>176.41128528459998</v>
      </c>
      <c r="CE203" s="173">
        <f t="shared" ref="CE203:CE212" si="61">BM203+BO203+BQ203+BS203+BU203+BW203</f>
        <v>39.738483680000002</v>
      </c>
      <c r="CF203" s="174">
        <f t="shared" ref="CF203:CF212" si="62">BY203+CA203+CC203</f>
        <v>31.613271967000003</v>
      </c>
      <c r="CG203" s="155">
        <f t="shared" ref="CG203:CG212" si="63">CD203+CE203+CF203</f>
        <v>247.76304093159999</v>
      </c>
    </row>
    <row r="204" spans="1:85" ht="18.75" customHeight="1" x14ac:dyDescent="0.25">
      <c r="A204" s="156">
        <f t="shared" ref="A204:A212" si="64">A203+1</f>
        <v>195</v>
      </c>
      <c r="B204" s="175" t="s">
        <v>287</v>
      </c>
      <c r="C204" s="176">
        <v>1972</v>
      </c>
      <c r="D204" s="176">
        <v>5</v>
      </c>
      <c r="E204" s="176">
        <v>66</v>
      </c>
      <c r="F204" s="176">
        <v>3355.2</v>
      </c>
      <c r="G204" s="176">
        <v>4</v>
      </c>
      <c r="H204" s="158">
        <v>5.84</v>
      </c>
      <c r="I204" s="158">
        <v>6.21</v>
      </c>
      <c r="J204" s="158">
        <f t="shared" si="52"/>
        <v>117566.20799999998</v>
      </c>
      <c r="K204" s="158">
        <f t="shared" si="53"/>
        <v>125014.75199999998</v>
      </c>
      <c r="L204" s="177">
        <v>203.4357</v>
      </c>
      <c r="M204" s="178">
        <f t="shared" si="50"/>
        <v>193.97593995</v>
      </c>
      <c r="N204" s="161">
        <f t="shared" si="51"/>
        <v>6.0632957796852649</v>
      </c>
      <c r="O204" s="162">
        <f t="shared" si="54"/>
        <v>242.58095999999998</v>
      </c>
      <c r="P204" s="162">
        <f t="shared" si="55"/>
        <v>231.30094535999999</v>
      </c>
      <c r="Q204" s="163">
        <v>6.21</v>
      </c>
      <c r="R204" s="164"/>
      <c r="S204" s="164">
        <f t="shared" si="56"/>
        <v>250.02950399999995</v>
      </c>
      <c r="T204" s="164">
        <f t="shared" si="57"/>
        <v>238.40313206399995</v>
      </c>
      <c r="U204" s="164">
        <v>6.31</v>
      </c>
      <c r="V204" s="164"/>
      <c r="W204" s="164">
        <f t="shared" si="58"/>
        <v>254.05574399999998</v>
      </c>
      <c r="X204" s="164">
        <f t="shared" si="59"/>
        <v>242.24215190399997</v>
      </c>
      <c r="Y204" s="173"/>
      <c r="Z204" s="179"/>
      <c r="AA204" s="179"/>
      <c r="AB204" s="173"/>
      <c r="AC204" s="180"/>
      <c r="AD204" s="173">
        <v>2.1000000000000001E-2</v>
      </c>
      <c r="AE204" s="180">
        <v>5.14649</v>
      </c>
      <c r="AF204" s="173"/>
      <c r="AG204" s="181"/>
      <c r="AH204" s="180"/>
      <c r="AI204" s="173"/>
      <c r="AJ204" s="180"/>
      <c r="AK204" s="173"/>
      <c r="AL204" s="180"/>
      <c r="AM204" s="173"/>
      <c r="AN204" s="179"/>
      <c r="AO204" s="179"/>
      <c r="AP204" s="180"/>
      <c r="AQ204" s="173"/>
      <c r="AR204" s="180"/>
      <c r="AS204" s="173">
        <v>1</v>
      </c>
      <c r="AT204" s="180">
        <v>3.3827783239999998</v>
      </c>
      <c r="AU204" s="173"/>
      <c r="AV204" s="180"/>
      <c r="AW204" s="182"/>
      <c r="AX204" s="183"/>
      <c r="AY204" s="173"/>
      <c r="AZ204" s="180"/>
      <c r="BA204" s="173"/>
      <c r="BB204" s="180"/>
      <c r="BC204" s="184"/>
      <c r="BD204" s="184"/>
      <c r="BE204" s="184"/>
      <c r="BF204" s="173"/>
      <c r="BG204" s="180"/>
      <c r="BH204" s="184"/>
      <c r="BI204" s="184"/>
      <c r="BJ204" s="184"/>
      <c r="BK204" s="181">
        <v>2.0541399999999999</v>
      </c>
      <c r="BL204" s="172"/>
      <c r="BM204" s="172"/>
      <c r="BN204" s="172"/>
      <c r="BO204" s="172"/>
      <c r="BP204" s="172">
        <v>5.0000000000000001E-4</v>
      </c>
      <c r="BQ204" s="172">
        <v>0.63993350000000004</v>
      </c>
      <c r="BR204" s="172"/>
      <c r="BS204" s="172"/>
      <c r="BT204" s="172"/>
      <c r="BU204" s="172"/>
      <c r="BV204" s="172">
        <v>25</v>
      </c>
      <c r="BW204" s="172">
        <v>21.953880408999996</v>
      </c>
      <c r="BX204" s="172"/>
      <c r="BY204" s="172"/>
      <c r="BZ204" s="172">
        <v>3</v>
      </c>
      <c r="CA204" s="172">
        <v>2.4709754859999999</v>
      </c>
      <c r="CB204" s="172">
        <v>5</v>
      </c>
      <c r="CC204" s="172">
        <v>9.9019242020000018</v>
      </c>
      <c r="CD204" s="172">
        <f t="shared" si="60"/>
        <v>10.583408324000001</v>
      </c>
      <c r="CE204" s="173">
        <f t="shared" si="61"/>
        <v>22.593813908999998</v>
      </c>
      <c r="CF204" s="174">
        <f t="shared" si="62"/>
        <v>12.372899688000002</v>
      </c>
      <c r="CG204" s="155">
        <f t="shared" si="63"/>
        <v>45.550121920999999</v>
      </c>
    </row>
    <row r="205" spans="1:85" ht="18.75" customHeight="1" x14ac:dyDescent="0.25">
      <c r="A205" s="156">
        <f t="shared" si="64"/>
        <v>196</v>
      </c>
      <c r="B205" s="175" t="s">
        <v>288</v>
      </c>
      <c r="C205" s="176">
        <v>1974</v>
      </c>
      <c r="D205" s="176">
        <v>5</v>
      </c>
      <c r="E205" s="176">
        <v>99</v>
      </c>
      <c r="F205" s="176">
        <v>4505.1000000000004</v>
      </c>
      <c r="G205" s="176">
        <v>6</v>
      </c>
      <c r="H205" s="158">
        <v>5.84</v>
      </c>
      <c r="I205" s="158">
        <v>6.21</v>
      </c>
      <c r="J205" s="158">
        <f t="shared" si="52"/>
        <v>157858.70400000003</v>
      </c>
      <c r="K205" s="158">
        <f t="shared" si="53"/>
        <v>167860.02600000001</v>
      </c>
      <c r="L205" s="177">
        <v>270.01985999999999</v>
      </c>
      <c r="M205" s="178">
        <f t="shared" si="50"/>
        <v>257.46393651</v>
      </c>
      <c r="N205" s="161">
        <f t="shared" si="51"/>
        <v>5.993648531664113</v>
      </c>
      <c r="O205" s="162">
        <f t="shared" si="54"/>
        <v>325.71873000000005</v>
      </c>
      <c r="P205" s="162">
        <f t="shared" si="55"/>
        <v>310.57280905500005</v>
      </c>
      <c r="Q205" s="163">
        <v>6.21</v>
      </c>
      <c r="R205" s="164"/>
      <c r="S205" s="164">
        <f t="shared" si="56"/>
        <v>335.72005200000001</v>
      </c>
      <c r="T205" s="164">
        <f t="shared" si="57"/>
        <v>320.10906958200002</v>
      </c>
      <c r="U205" s="164">
        <v>6.31</v>
      </c>
      <c r="V205" s="164"/>
      <c r="W205" s="164">
        <f t="shared" si="58"/>
        <v>341.126172</v>
      </c>
      <c r="X205" s="164">
        <f t="shared" si="59"/>
        <v>325.26380500200003</v>
      </c>
      <c r="Y205" s="173"/>
      <c r="Z205" s="179"/>
      <c r="AA205" s="179"/>
      <c r="AB205" s="173"/>
      <c r="AC205" s="180"/>
      <c r="AD205" s="173">
        <v>6.0000000000000001E-3</v>
      </c>
      <c r="AE205" s="180">
        <v>4.1222490000000001</v>
      </c>
      <c r="AF205" s="173"/>
      <c r="AG205" s="181"/>
      <c r="AH205" s="180"/>
      <c r="AI205" s="173"/>
      <c r="AJ205" s="180"/>
      <c r="AK205" s="173"/>
      <c r="AL205" s="180"/>
      <c r="AM205" s="173"/>
      <c r="AN205" s="179"/>
      <c r="AO205" s="179"/>
      <c r="AP205" s="180"/>
      <c r="AQ205" s="173"/>
      <c r="AR205" s="180"/>
      <c r="AS205" s="173">
        <v>1</v>
      </c>
      <c r="AT205" s="180">
        <v>1.2376069999999999</v>
      </c>
      <c r="AU205" s="173"/>
      <c r="AV205" s="180"/>
      <c r="AW205" s="182">
        <v>4</v>
      </c>
      <c r="AX205" s="183">
        <v>1.8191232504000001</v>
      </c>
      <c r="AY205" s="173"/>
      <c r="AZ205" s="180"/>
      <c r="BA205" s="173"/>
      <c r="BB205" s="180"/>
      <c r="BC205" s="184"/>
      <c r="BD205" s="184"/>
      <c r="BE205" s="184"/>
      <c r="BF205" s="173"/>
      <c r="BG205" s="180"/>
      <c r="BH205" s="184"/>
      <c r="BI205" s="184"/>
      <c r="BJ205" s="184"/>
      <c r="BK205" s="181">
        <v>22.43974</v>
      </c>
      <c r="BL205" s="172"/>
      <c r="BM205" s="172"/>
      <c r="BN205" s="172">
        <v>1E-3</v>
      </c>
      <c r="BO205" s="172">
        <v>1.0213400000000001</v>
      </c>
      <c r="BP205" s="172">
        <v>1.3899999999999999E-2</v>
      </c>
      <c r="BQ205" s="172">
        <v>10.080637677299999</v>
      </c>
      <c r="BR205" s="172">
        <v>8.2500000000000004E-3</v>
      </c>
      <c r="BS205" s="172">
        <v>12.6224595</v>
      </c>
      <c r="BT205" s="172">
        <v>1</v>
      </c>
      <c r="BU205" s="172">
        <v>2.5209833330000002</v>
      </c>
      <c r="BV205" s="172">
        <v>24</v>
      </c>
      <c r="BW205" s="172">
        <v>28.220195130999997</v>
      </c>
      <c r="BX205" s="172"/>
      <c r="BY205" s="172"/>
      <c r="BZ205" s="172">
        <v>2</v>
      </c>
      <c r="CA205" s="172">
        <v>1.7750742499999999</v>
      </c>
      <c r="CB205" s="172">
        <v>6</v>
      </c>
      <c r="CC205" s="172">
        <v>14.118688214999999</v>
      </c>
      <c r="CD205" s="172">
        <f t="shared" si="60"/>
        <v>29.618719250399998</v>
      </c>
      <c r="CE205" s="173">
        <f t="shared" si="61"/>
        <v>54.465615641299991</v>
      </c>
      <c r="CF205" s="174">
        <f t="shared" si="62"/>
        <v>15.893762464999998</v>
      </c>
      <c r="CG205" s="155">
        <f t="shared" si="63"/>
        <v>99.97809735669999</v>
      </c>
    </row>
    <row r="206" spans="1:85" ht="18.75" customHeight="1" x14ac:dyDescent="0.25">
      <c r="A206" s="156">
        <f t="shared" si="64"/>
        <v>197</v>
      </c>
      <c r="B206" s="187" t="s">
        <v>289</v>
      </c>
      <c r="C206" s="188">
        <v>1977</v>
      </c>
      <c r="D206" s="188">
        <v>5</v>
      </c>
      <c r="E206" s="188">
        <v>89</v>
      </c>
      <c r="F206" s="188">
        <v>4902.7</v>
      </c>
      <c r="G206" s="188">
        <v>6</v>
      </c>
      <c r="H206" s="158">
        <v>5.84</v>
      </c>
      <c r="I206" s="158">
        <v>6.21</v>
      </c>
      <c r="J206" s="158">
        <f t="shared" si="52"/>
        <v>171790.60800000001</v>
      </c>
      <c r="K206" s="158">
        <f t="shared" si="53"/>
        <v>182674.60200000001</v>
      </c>
      <c r="L206" s="177">
        <v>298.88760000000002</v>
      </c>
      <c r="M206" s="178">
        <f t="shared" si="50"/>
        <v>284.98932660000003</v>
      </c>
      <c r="N206" s="161">
        <f t="shared" si="51"/>
        <v>6.0963877047341271</v>
      </c>
      <c r="O206" s="162">
        <f t="shared" si="54"/>
        <v>354.46521000000001</v>
      </c>
      <c r="P206" s="162">
        <f t="shared" si="55"/>
        <v>337.98257773500001</v>
      </c>
      <c r="Q206" s="163">
        <v>6.21</v>
      </c>
      <c r="R206" s="164"/>
      <c r="S206" s="164">
        <f t="shared" si="56"/>
        <v>365.34920400000004</v>
      </c>
      <c r="T206" s="164">
        <f t="shared" si="57"/>
        <v>348.36046601400005</v>
      </c>
      <c r="U206" s="164">
        <v>6.31</v>
      </c>
      <c r="V206" s="164"/>
      <c r="W206" s="164">
        <f t="shared" si="58"/>
        <v>371.23244399999999</v>
      </c>
      <c r="X206" s="164">
        <f t="shared" si="59"/>
        <v>353.97013535399998</v>
      </c>
      <c r="Y206" s="173">
        <v>1E-3</v>
      </c>
      <c r="Z206" s="179">
        <v>4.2698E-2</v>
      </c>
      <c r="AA206" s="179"/>
      <c r="AB206" s="173">
        <v>0.21199999999999999</v>
      </c>
      <c r="AC206" s="180">
        <v>37.969000000000001</v>
      </c>
      <c r="AD206" s="173">
        <v>5.0000000000000001E-4</v>
      </c>
      <c r="AE206" s="180">
        <v>0.43348999999999999</v>
      </c>
      <c r="AF206" s="173">
        <v>0.67799999999999994</v>
      </c>
      <c r="AG206" s="181">
        <v>6</v>
      </c>
      <c r="AH206" s="180">
        <v>678.99666000000002</v>
      </c>
      <c r="AI206" s="173"/>
      <c r="AJ206" s="180"/>
      <c r="AK206" s="173">
        <v>8.9999999999999993E-3</v>
      </c>
      <c r="AL206" s="180">
        <v>13.401665999999999</v>
      </c>
      <c r="AM206" s="173"/>
      <c r="AN206" s="179"/>
      <c r="AO206" s="179"/>
      <c r="AP206" s="180"/>
      <c r="AQ206" s="173"/>
      <c r="AR206" s="180"/>
      <c r="AS206" s="173"/>
      <c r="AT206" s="180"/>
      <c r="AU206" s="173"/>
      <c r="AV206" s="180"/>
      <c r="AW206" s="182">
        <v>16</v>
      </c>
      <c r="AX206" s="183">
        <v>26.210523669600001</v>
      </c>
      <c r="AY206" s="173"/>
      <c r="AZ206" s="180"/>
      <c r="BA206" s="173"/>
      <c r="BB206" s="180"/>
      <c r="BC206" s="184"/>
      <c r="BD206" s="184"/>
      <c r="BE206" s="184"/>
      <c r="BF206" s="173"/>
      <c r="BG206" s="180"/>
      <c r="BH206" s="184"/>
      <c r="BI206" s="184"/>
      <c r="BJ206" s="184"/>
      <c r="BK206" s="181">
        <v>3.7750969397</v>
      </c>
      <c r="BL206" s="172"/>
      <c r="BM206" s="172"/>
      <c r="BN206" s="172"/>
      <c r="BO206" s="172"/>
      <c r="BP206" s="172"/>
      <c r="BQ206" s="172"/>
      <c r="BR206" s="172"/>
      <c r="BS206" s="172"/>
      <c r="BT206" s="172"/>
      <c r="BU206" s="172"/>
      <c r="BV206" s="172">
        <v>18</v>
      </c>
      <c r="BW206" s="172">
        <v>18.867864839999999</v>
      </c>
      <c r="BX206" s="172"/>
      <c r="BY206" s="172"/>
      <c r="BZ206" s="172">
        <v>2</v>
      </c>
      <c r="CA206" s="172">
        <v>1.9452057690000002</v>
      </c>
      <c r="CB206" s="172">
        <v>11</v>
      </c>
      <c r="CC206" s="172">
        <v>21.766986675999998</v>
      </c>
      <c r="CD206" s="172">
        <f t="shared" si="60"/>
        <v>760.82913460930001</v>
      </c>
      <c r="CE206" s="173">
        <f t="shared" si="61"/>
        <v>18.867864839999999</v>
      </c>
      <c r="CF206" s="174">
        <f t="shared" si="62"/>
        <v>23.712192444999999</v>
      </c>
      <c r="CG206" s="155">
        <f t="shared" si="63"/>
        <v>803.40919189430008</v>
      </c>
    </row>
    <row r="207" spans="1:85" ht="18.75" customHeight="1" x14ac:dyDescent="0.25">
      <c r="A207" s="156">
        <f t="shared" si="64"/>
        <v>198</v>
      </c>
      <c r="B207" s="175" t="s">
        <v>290</v>
      </c>
      <c r="C207" s="176">
        <v>1961</v>
      </c>
      <c r="D207" s="176">
        <v>3</v>
      </c>
      <c r="E207" s="176">
        <v>18</v>
      </c>
      <c r="F207" s="176">
        <v>764.4</v>
      </c>
      <c r="G207" s="176">
        <v>2</v>
      </c>
      <c r="H207" s="158">
        <v>5.84</v>
      </c>
      <c r="I207" s="158">
        <v>6.21</v>
      </c>
      <c r="J207" s="158">
        <f t="shared" si="52"/>
        <v>26784.575999999997</v>
      </c>
      <c r="K207" s="158">
        <f t="shared" si="53"/>
        <v>28481.544000000002</v>
      </c>
      <c r="L207" s="177">
        <v>46.263800000000003</v>
      </c>
      <c r="M207" s="178">
        <f t="shared" si="50"/>
        <v>44.112533300000003</v>
      </c>
      <c r="N207" s="161">
        <f t="shared" si="51"/>
        <v>6.0523024594453165</v>
      </c>
      <c r="O207" s="162">
        <f t="shared" si="54"/>
        <v>55.266119999999994</v>
      </c>
      <c r="P207" s="162">
        <f t="shared" si="55"/>
        <v>52.696245419999997</v>
      </c>
      <c r="Q207" s="163">
        <v>6.21</v>
      </c>
      <c r="R207" s="164"/>
      <c r="S207" s="164">
        <f t="shared" si="56"/>
        <v>56.963088000000006</v>
      </c>
      <c r="T207" s="164">
        <f t="shared" si="57"/>
        <v>54.314304408000005</v>
      </c>
      <c r="U207" s="164">
        <v>6.31</v>
      </c>
      <c r="V207" s="164"/>
      <c r="W207" s="164">
        <f t="shared" si="58"/>
        <v>57.880367999999997</v>
      </c>
      <c r="X207" s="164">
        <f t="shared" si="59"/>
        <v>55.188930888000002</v>
      </c>
      <c r="Y207" s="173"/>
      <c r="Z207" s="179"/>
      <c r="AA207" s="179"/>
      <c r="AB207" s="173"/>
      <c r="AC207" s="180"/>
      <c r="AD207" s="173">
        <v>4.4900000000000002E-2</v>
      </c>
      <c r="AE207" s="180">
        <v>11.00949</v>
      </c>
      <c r="AF207" s="173"/>
      <c r="AG207" s="181"/>
      <c r="AH207" s="180"/>
      <c r="AI207" s="173"/>
      <c r="AJ207" s="180"/>
      <c r="AK207" s="173"/>
      <c r="AL207" s="180"/>
      <c r="AM207" s="173">
        <v>1</v>
      </c>
      <c r="AN207" s="179">
        <v>1.0559369999999999</v>
      </c>
      <c r="AO207" s="179"/>
      <c r="AP207" s="180"/>
      <c r="AQ207" s="173"/>
      <c r="AR207" s="180"/>
      <c r="AS207" s="173"/>
      <c r="AT207" s="180"/>
      <c r="AU207" s="173"/>
      <c r="AV207" s="180"/>
      <c r="AW207" s="182">
        <v>4</v>
      </c>
      <c r="AX207" s="183">
        <v>7.5106999199999996E-2</v>
      </c>
      <c r="AY207" s="173"/>
      <c r="AZ207" s="180"/>
      <c r="BA207" s="173"/>
      <c r="BB207" s="180"/>
      <c r="BC207" s="184"/>
      <c r="BD207" s="184"/>
      <c r="BE207" s="184"/>
      <c r="BF207" s="173"/>
      <c r="BG207" s="180"/>
      <c r="BH207" s="184"/>
      <c r="BI207" s="184"/>
      <c r="BJ207" s="184"/>
      <c r="BK207" s="181"/>
      <c r="BL207" s="172"/>
      <c r="BM207" s="172"/>
      <c r="BN207" s="172"/>
      <c r="BO207" s="172"/>
      <c r="BP207" s="172"/>
      <c r="BQ207" s="172"/>
      <c r="BR207" s="172">
        <v>2E-3</v>
      </c>
      <c r="BS207" s="172">
        <v>2.6113400000000002</v>
      </c>
      <c r="BT207" s="172"/>
      <c r="BU207" s="172"/>
      <c r="BV207" s="172">
        <v>15</v>
      </c>
      <c r="BW207" s="172">
        <v>18.619070351000001</v>
      </c>
      <c r="BX207" s="172"/>
      <c r="BY207" s="172"/>
      <c r="BZ207" s="172">
        <v>5</v>
      </c>
      <c r="CA207" s="172">
        <v>5.9657465920000003</v>
      </c>
      <c r="CB207" s="172">
        <v>2</v>
      </c>
      <c r="CC207" s="172">
        <v>3.534741656</v>
      </c>
      <c r="CD207" s="172">
        <f t="shared" si="60"/>
        <v>12.140533999200001</v>
      </c>
      <c r="CE207" s="173">
        <f t="shared" si="61"/>
        <v>21.230410351000003</v>
      </c>
      <c r="CF207" s="174">
        <f t="shared" si="62"/>
        <v>9.5004882479999999</v>
      </c>
      <c r="CG207" s="155">
        <f t="shared" si="63"/>
        <v>42.871432598200002</v>
      </c>
    </row>
    <row r="208" spans="1:85" ht="18.75" customHeight="1" x14ac:dyDescent="0.25">
      <c r="A208" s="156">
        <f t="shared" si="64"/>
        <v>199</v>
      </c>
      <c r="B208" s="175" t="s">
        <v>291</v>
      </c>
      <c r="C208" s="176">
        <v>1977</v>
      </c>
      <c r="D208" s="176">
        <v>5</v>
      </c>
      <c r="E208" s="176">
        <v>90</v>
      </c>
      <c r="F208" s="176">
        <v>4891.3999999999996</v>
      </c>
      <c r="G208" s="176">
        <v>6</v>
      </c>
      <c r="H208" s="158">
        <v>5.84</v>
      </c>
      <c r="I208" s="158">
        <v>6.21</v>
      </c>
      <c r="J208" s="158">
        <f t="shared" si="52"/>
        <v>171394.65599999999</v>
      </c>
      <c r="K208" s="158">
        <f t="shared" si="53"/>
        <v>182253.56399999998</v>
      </c>
      <c r="L208" s="177">
        <v>294.73541999999998</v>
      </c>
      <c r="M208" s="178">
        <f t="shared" si="50"/>
        <v>281.03022296999995</v>
      </c>
      <c r="N208" s="161">
        <f t="shared" si="51"/>
        <v>6.0255840863556447</v>
      </c>
      <c r="O208" s="162">
        <f t="shared" si="54"/>
        <v>353.64821999999998</v>
      </c>
      <c r="P208" s="162">
        <f t="shared" si="55"/>
        <v>337.20357776999998</v>
      </c>
      <c r="Q208" s="163">
        <v>6.21</v>
      </c>
      <c r="R208" s="164"/>
      <c r="S208" s="164">
        <f t="shared" si="56"/>
        <v>364.50712799999997</v>
      </c>
      <c r="T208" s="164">
        <f t="shared" si="57"/>
        <v>347.55754654799995</v>
      </c>
      <c r="U208" s="164">
        <v>6.31</v>
      </c>
      <c r="V208" s="164"/>
      <c r="W208" s="164">
        <f t="shared" si="58"/>
        <v>370.37680799999998</v>
      </c>
      <c r="X208" s="164">
        <f t="shared" si="59"/>
        <v>353.15428642799998</v>
      </c>
      <c r="Y208" s="173"/>
      <c r="Z208" s="179"/>
      <c r="AA208" s="179"/>
      <c r="AB208" s="173">
        <v>2.4E-2</v>
      </c>
      <c r="AC208" s="180">
        <v>3.6179999999999999</v>
      </c>
      <c r="AD208" s="173">
        <v>3.15E-2</v>
      </c>
      <c r="AE208" s="180">
        <v>63.221490000000003</v>
      </c>
      <c r="AF208" s="173"/>
      <c r="AG208" s="181"/>
      <c r="AH208" s="180"/>
      <c r="AI208" s="173"/>
      <c r="AJ208" s="180"/>
      <c r="AK208" s="173"/>
      <c r="AL208" s="180"/>
      <c r="AM208" s="173"/>
      <c r="AN208" s="179"/>
      <c r="AO208" s="179"/>
      <c r="AP208" s="180"/>
      <c r="AQ208" s="173"/>
      <c r="AR208" s="180"/>
      <c r="AS208" s="173"/>
      <c r="AT208" s="180"/>
      <c r="AU208" s="173"/>
      <c r="AV208" s="180"/>
      <c r="AW208" s="182">
        <v>6</v>
      </c>
      <c r="AX208" s="183">
        <v>3.9538389860000001</v>
      </c>
      <c r="AY208" s="173"/>
      <c r="AZ208" s="180"/>
      <c r="BA208" s="173"/>
      <c r="BB208" s="180"/>
      <c r="BC208" s="184"/>
      <c r="BD208" s="184"/>
      <c r="BE208" s="184"/>
      <c r="BF208" s="173"/>
      <c r="BG208" s="180"/>
      <c r="BH208" s="184"/>
      <c r="BI208" s="184"/>
      <c r="BJ208" s="184"/>
      <c r="BK208" s="181">
        <v>11.38499</v>
      </c>
      <c r="BL208" s="172"/>
      <c r="BM208" s="172"/>
      <c r="BN208" s="172">
        <v>6.0000000000000001E-3</v>
      </c>
      <c r="BO208" s="172">
        <v>9.0376858200000001</v>
      </c>
      <c r="BP208" s="172"/>
      <c r="BQ208" s="172"/>
      <c r="BR208" s="172">
        <v>4.5500000000000002E-3</v>
      </c>
      <c r="BS208" s="172">
        <v>6.3579704000000001</v>
      </c>
      <c r="BT208" s="172"/>
      <c r="BU208" s="172"/>
      <c r="BV208" s="172">
        <v>25</v>
      </c>
      <c r="BW208" s="172">
        <v>26.947078025000003</v>
      </c>
      <c r="BX208" s="172"/>
      <c r="BY208" s="172"/>
      <c r="BZ208" s="172">
        <v>3</v>
      </c>
      <c r="CA208" s="172">
        <v>2.9461436990000003</v>
      </c>
      <c r="CB208" s="172">
        <v>21</v>
      </c>
      <c r="CC208" s="172">
        <v>43.907476332999998</v>
      </c>
      <c r="CD208" s="172">
        <f t="shared" si="60"/>
        <v>82.178318985999994</v>
      </c>
      <c r="CE208" s="173">
        <f t="shared" si="61"/>
        <v>42.342734245000003</v>
      </c>
      <c r="CF208" s="174">
        <f t="shared" si="62"/>
        <v>46.853620031999995</v>
      </c>
      <c r="CG208" s="155">
        <f t="shared" si="63"/>
        <v>171.37467326299998</v>
      </c>
    </row>
    <row r="209" spans="1:87" ht="18.75" customHeight="1" x14ac:dyDescent="0.25">
      <c r="A209" s="156">
        <f t="shared" si="64"/>
        <v>200</v>
      </c>
      <c r="B209" s="175" t="s">
        <v>292</v>
      </c>
      <c r="C209" s="176" t="s">
        <v>192</v>
      </c>
      <c r="D209" s="176">
        <v>5</v>
      </c>
      <c r="E209" s="176">
        <v>80</v>
      </c>
      <c r="F209" s="176">
        <v>3564.9</v>
      </c>
      <c r="G209" s="176">
        <v>4</v>
      </c>
      <c r="H209" s="158">
        <v>5.84</v>
      </c>
      <c r="I209" s="158">
        <v>6.21</v>
      </c>
      <c r="J209" s="158">
        <f t="shared" si="52"/>
        <v>124914.09599999999</v>
      </c>
      <c r="K209" s="158">
        <f t="shared" si="53"/>
        <v>132828.174</v>
      </c>
      <c r="L209" s="177">
        <v>217.47492</v>
      </c>
      <c r="M209" s="178">
        <f t="shared" si="50"/>
        <v>207.36233622</v>
      </c>
      <c r="N209" s="161">
        <f t="shared" si="51"/>
        <v>6.1004493814693257</v>
      </c>
      <c r="O209" s="162">
        <f t="shared" si="54"/>
        <v>257.74226999999996</v>
      </c>
      <c r="P209" s="162">
        <f t="shared" si="55"/>
        <v>245.75725444499997</v>
      </c>
      <c r="Q209" s="163">
        <v>6.21</v>
      </c>
      <c r="R209" s="164"/>
      <c r="S209" s="164">
        <f t="shared" si="56"/>
        <v>265.65634799999998</v>
      </c>
      <c r="T209" s="164">
        <f t="shared" si="57"/>
        <v>253.30332781799999</v>
      </c>
      <c r="U209" s="164">
        <v>6.31</v>
      </c>
      <c r="V209" s="164"/>
      <c r="W209" s="164">
        <f t="shared" si="58"/>
        <v>269.93422800000002</v>
      </c>
      <c r="X209" s="164">
        <f t="shared" si="59"/>
        <v>257.38228639800002</v>
      </c>
      <c r="Y209" s="173"/>
      <c r="Z209" s="179"/>
      <c r="AA209" s="179"/>
      <c r="AB209" s="173"/>
      <c r="AC209" s="180"/>
      <c r="AD209" s="173">
        <v>0.01</v>
      </c>
      <c r="AE209" s="180">
        <v>8.1524900000000002</v>
      </c>
      <c r="AF209" s="173"/>
      <c r="AG209" s="181"/>
      <c r="AH209" s="180"/>
      <c r="AI209" s="173"/>
      <c r="AJ209" s="180"/>
      <c r="AK209" s="173"/>
      <c r="AL209" s="180"/>
      <c r="AM209" s="173"/>
      <c r="AN209" s="179"/>
      <c r="AO209" s="179"/>
      <c r="AP209" s="180"/>
      <c r="AQ209" s="173"/>
      <c r="AR209" s="180"/>
      <c r="AS209" s="173">
        <v>4</v>
      </c>
      <c r="AT209" s="180">
        <v>5.4254308451338158</v>
      </c>
      <c r="AU209" s="173"/>
      <c r="AV209" s="180"/>
      <c r="AW209" s="182">
        <v>1</v>
      </c>
      <c r="AX209" s="183">
        <v>0.30988073999999999</v>
      </c>
      <c r="AY209" s="173">
        <v>3.0000000000000001E-3</v>
      </c>
      <c r="AZ209" s="180">
        <v>2.8792709999999997</v>
      </c>
      <c r="BA209" s="173"/>
      <c r="BB209" s="180"/>
      <c r="BC209" s="184"/>
      <c r="BD209" s="184">
        <v>1</v>
      </c>
      <c r="BE209" s="184">
        <v>8.5204699999999995</v>
      </c>
      <c r="BF209" s="173"/>
      <c r="BG209" s="180"/>
      <c r="BH209" s="184"/>
      <c r="BI209" s="184"/>
      <c r="BJ209" s="184"/>
      <c r="BK209" s="185"/>
      <c r="BL209" s="172">
        <v>1E-3</v>
      </c>
      <c r="BM209" s="172">
        <v>1.6198898936667001</v>
      </c>
      <c r="BN209" s="172">
        <v>1E-3</v>
      </c>
      <c r="BO209" s="172">
        <v>1.117537</v>
      </c>
      <c r="BP209" s="172"/>
      <c r="BQ209" s="172"/>
      <c r="BR209" s="172"/>
      <c r="BS209" s="172"/>
      <c r="BT209" s="172"/>
      <c r="BU209" s="172"/>
      <c r="BV209" s="172">
        <v>43</v>
      </c>
      <c r="BW209" s="172">
        <v>34.742268235400005</v>
      </c>
      <c r="BX209" s="172"/>
      <c r="BY209" s="172"/>
      <c r="BZ209" s="172">
        <v>4</v>
      </c>
      <c r="CA209" s="172">
        <v>3.8860915380000005</v>
      </c>
      <c r="CB209" s="172">
        <v>3</v>
      </c>
      <c r="CC209" s="172">
        <v>5.6373597310000001</v>
      </c>
      <c r="CD209" s="172">
        <f t="shared" si="60"/>
        <v>25.287542585133817</v>
      </c>
      <c r="CE209" s="173">
        <f t="shared" si="61"/>
        <v>37.479695129066705</v>
      </c>
      <c r="CF209" s="174">
        <f t="shared" si="62"/>
        <v>9.5234512690000006</v>
      </c>
      <c r="CG209" s="155">
        <f t="shared" si="63"/>
        <v>72.290688983200525</v>
      </c>
    </row>
    <row r="210" spans="1:87" ht="18.75" customHeight="1" x14ac:dyDescent="0.25">
      <c r="A210" s="156">
        <f t="shared" si="64"/>
        <v>201</v>
      </c>
      <c r="B210" s="175" t="s">
        <v>293</v>
      </c>
      <c r="C210" s="176">
        <v>1972</v>
      </c>
      <c r="D210" s="176">
        <v>5</v>
      </c>
      <c r="E210" s="176">
        <v>119</v>
      </c>
      <c r="F210" s="176">
        <v>5789.6</v>
      </c>
      <c r="G210" s="176">
        <v>8</v>
      </c>
      <c r="H210" s="158">
        <v>5.84</v>
      </c>
      <c r="I210" s="158">
        <v>6.21</v>
      </c>
      <c r="J210" s="158">
        <f t="shared" si="52"/>
        <v>202867.58400000003</v>
      </c>
      <c r="K210" s="158">
        <f t="shared" si="53"/>
        <v>215720.49600000004</v>
      </c>
      <c r="L210" s="177">
        <v>352.89125999999999</v>
      </c>
      <c r="M210" s="178">
        <f t="shared" si="50"/>
        <v>336.48181641000002</v>
      </c>
      <c r="N210" s="161">
        <f t="shared" si="51"/>
        <v>6.0952615033853803</v>
      </c>
      <c r="O210" s="162">
        <f t="shared" si="54"/>
        <v>418.58808000000005</v>
      </c>
      <c r="P210" s="162">
        <f t="shared" si="55"/>
        <v>399.12373428000006</v>
      </c>
      <c r="Q210" s="163">
        <v>6.21</v>
      </c>
      <c r="R210" s="164"/>
      <c r="S210" s="164">
        <f t="shared" si="56"/>
        <v>431.44099200000011</v>
      </c>
      <c r="T210" s="164">
        <f t="shared" si="57"/>
        <v>411.3789858720001</v>
      </c>
      <c r="U210" s="164">
        <v>6.31</v>
      </c>
      <c r="V210" s="164"/>
      <c r="W210" s="164">
        <f t="shared" si="58"/>
        <v>438.38851199999999</v>
      </c>
      <c r="X210" s="164">
        <f t="shared" si="59"/>
        <v>418.00344619200001</v>
      </c>
      <c r="Y210" s="173"/>
      <c r="Z210" s="179"/>
      <c r="AA210" s="179"/>
      <c r="AB210" s="173">
        <v>1.3</v>
      </c>
      <c r="AC210" s="180">
        <v>327.33090000000004</v>
      </c>
      <c r="AD210" s="173">
        <v>0.621</v>
      </c>
      <c r="AE210" s="180">
        <v>265.83249000000001</v>
      </c>
      <c r="AF210" s="173"/>
      <c r="AG210" s="181"/>
      <c r="AH210" s="180"/>
      <c r="AI210" s="173"/>
      <c r="AJ210" s="180"/>
      <c r="AK210" s="173"/>
      <c r="AL210" s="180"/>
      <c r="AM210" s="173">
        <v>4</v>
      </c>
      <c r="AN210" s="179">
        <v>4.0633340000000002</v>
      </c>
      <c r="AO210" s="179"/>
      <c r="AP210" s="180"/>
      <c r="AQ210" s="173">
        <v>0.11799999999999999</v>
      </c>
      <c r="AR210" s="180">
        <v>131.31382199999999</v>
      </c>
      <c r="AS210" s="173">
        <v>4</v>
      </c>
      <c r="AT210" s="180">
        <v>3.9521361824602708</v>
      </c>
      <c r="AU210" s="173">
        <v>1</v>
      </c>
      <c r="AV210" s="180">
        <v>28.770000000000003</v>
      </c>
      <c r="AW210" s="182">
        <v>32</v>
      </c>
      <c r="AX210" s="183">
        <v>15.359574232</v>
      </c>
      <c r="AY210" s="173">
        <v>3.0000000000000001E-3</v>
      </c>
      <c r="AZ210" s="180">
        <v>5.6262268200000003</v>
      </c>
      <c r="BA210" s="173"/>
      <c r="BB210" s="180"/>
      <c r="BC210" s="184"/>
      <c r="BD210" s="184"/>
      <c r="BE210" s="184"/>
      <c r="BF210" s="173"/>
      <c r="BG210" s="180"/>
      <c r="BH210" s="184"/>
      <c r="BI210" s="184"/>
      <c r="BJ210" s="184"/>
      <c r="BK210" s="181">
        <v>5.7359986190000001</v>
      </c>
      <c r="BL210" s="172"/>
      <c r="BM210" s="172"/>
      <c r="BN210" s="172">
        <v>1E-3</v>
      </c>
      <c r="BO210" s="172">
        <v>1.5062809700000002</v>
      </c>
      <c r="BP210" s="172">
        <v>3.1599999999999996E-2</v>
      </c>
      <c r="BQ210" s="172">
        <v>21.867922666399998</v>
      </c>
      <c r="BR210" s="172">
        <v>4.0000000000000001E-3</v>
      </c>
      <c r="BS210" s="172">
        <v>5.5182520000000004</v>
      </c>
      <c r="BT210" s="172">
        <v>1</v>
      </c>
      <c r="BU210" s="172">
        <v>5.4878999999999998</v>
      </c>
      <c r="BV210" s="172">
        <v>45</v>
      </c>
      <c r="BW210" s="172">
        <v>42.441375616999991</v>
      </c>
      <c r="BX210" s="172"/>
      <c r="BY210" s="172"/>
      <c r="BZ210" s="172">
        <v>2</v>
      </c>
      <c r="CA210" s="172">
        <v>2.0528609100000001</v>
      </c>
      <c r="CB210" s="172">
        <v>16</v>
      </c>
      <c r="CC210" s="172">
        <v>33.204463500000003</v>
      </c>
      <c r="CD210" s="172">
        <f t="shared" si="60"/>
        <v>787.98448185346047</v>
      </c>
      <c r="CE210" s="173">
        <f t="shared" si="61"/>
        <v>76.821731253399989</v>
      </c>
      <c r="CF210" s="174">
        <f t="shared" si="62"/>
        <v>35.257324410000003</v>
      </c>
      <c r="CG210" s="155">
        <f t="shared" si="63"/>
        <v>900.06353751686049</v>
      </c>
    </row>
    <row r="211" spans="1:87" ht="18.75" customHeight="1" x14ac:dyDescent="0.25">
      <c r="A211" s="156">
        <f t="shared" si="64"/>
        <v>202</v>
      </c>
      <c r="B211" s="175" t="s">
        <v>294</v>
      </c>
      <c r="C211" s="176">
        <v>1971</v>
      </c>
      <c r="D211" s="176">
        <v>5</v>
      </c>
      <c r="E211" s="176">
        <v>90</v>
      </c>
      <c r="F211" s="176">
        <v>4430.2</v>
      </c>
      <c r="G211" s="176">
        <v>6</v>
      </c>
      <c r="H211" s="158">
        <v>5.84</v>
      </c>
      <c r="I211" s="158">
        <v>6.21</v>
      </c>
      <c r="J211" s="158">
        <f t="shared" si="52"/>
        <v>155234.20799999998</v>
      </c>
      <c r="K211" s="158">
        <f t="shared" si="53"/>
        <v>165069.25199999998</v>
      </c>
      <c r="L211" s="177">
        <v>270.01074</v>
      </c>
      <c r="M211" s="178">
        <f t="shared" si="50"/>
        <v>257.45524059000002</v>
      </c>
      <c r="N211" s="161">
        <f t="shared" si="51"/>
        <v>6.0947754051735821</v>
      </c>
      <c r="O211" s="162">
        <f t="shared" si="54"/>
        <v>320.30345999999997</v>
      </c>
      <c r="P211" s="162">
        <f t="shared" si="55"/>
        <v>305.40934910999999</v>
      </c>
      <c r="Q211" s="163">
        <v>6.21</v>
      </c>
      <c r="R211" s="164"/>
      <c r="S211" s="164">
        <f t="shared" si="56"/>
        <v>330.13850399999995</v>
      </c>
      <c r="T211" s="164">
        <f t="shared" si="57"/>
        <v>314.78706356399994</v>
      </c>
      <c r="U211" s="164">
        <v>6.31</v>
      </c>
      <c r="V211" s="164"/>
      <c r="W211" s="164">
        <f t="shared" si="58"/>
        <v>335.45474399999995</v>
      </c>
      <c r="X211" s="164">
        <f t="shared" si="59"/>
        <v>319.85609840399997</v>
      </c>
      <c r="Y211" s="173"/>
      <c r="Z211" s="179"/>
      <c r="AA211" s="179"/>
      <c r="AB211" s="173">
        <v>1.046</v>
      </c>
      <c r="AC211" s="180">
        <v>442.07762199999996</v>
      </c>
      <c r="AD211" s="173">
        <v>0.30720000000000003</v>
      </c>
      <c r="AE211" s="180">
        <v>111.48249</v>
      </c>
      <c r="AF211" s="173"/>
      <c r="AG211" s="181"/>
      <c r="AH211" s="180"/>
      <c r="AI211" s="173"/>
      <c r="AJ211" s="180"/>
      <c r="AK211" s="173"/>
      <c r="AL211" s="180"/>
      <c r="AM211" s="173"/>
      <c r="AN211" s="179"/>
      <c r="AO211" s="179"/>
      <c r="AP211" s="180"/>
      <c r="AQ211" s="173">
        <v>8.0000000000000002E-3</v>
      </c>
      <c r="AR211" s="180">
        <v>8.9026320000000005</v>
      </c>
      <c r="AS211" s="173"/>
      <c r="AT211" s="180"/>
      <c r="AU211" s="173"/>
      <c r="AV211" s="180"/>
      <c r="AW211" s="182">
        <v>42</v>
      </c>
      <c r="AX211" s="183">
        <v>3.9738370999999999</v>
      </c>
      <c r="AY211" s="173"/>
      <c r="AZ211" s="180"/>
      <c r="BA211" s="173"/>
      <c r="BB211" s="180"/>
      <c r="BC211" s="184"/>
      <c r="BD211" s="184"/>
      <c r="BE211" s="184"/>
      <c r="BF211" s="173"/>
      <c r="BG211" s="180"/>
      <c r="BH211" s="184"/>
      <c r="BI211" s="184"/>
      <c r="BJ211" s="184"/>
      <c r="BK211" s="181">
        <v>6.1695396300000001</v>
      </c>
      <c r="BL211" s="172"/>
      <c r="BM211" s="172"/>
      <c r="BN211" s="172">
        <v>3.5000000000000001E-3</v>
      </c>
      <c r="BO211" s="172">
        <v>3.7561750000000003</v>
      </c>
      <c r="BP211" s="172">
        <v>7.6300000000000007E-2</v>
      </c>
      <c r="BQ211" s="172">
        <v>69.963475945500008</v>
      </c>
      <c r="BR211" s="172"/>
      <c r="BS211" s="172"/>
      <c r="BT211" s="172"/>
      <c r="BU211" s="172"/>
      <c r="BV211" s="172">
        <v>30</v>
      </c>
      <c r="BW211" s="172">
        <v>27.557207167000001</v>
      </c>
      <c r="BX211" s="172">
        <v>3.0000000000000001E-3</v>
      </c>
      <c r="BY211" s="172">
        <v>0.51656604000000006</v>
      </c>
      <c r="BZ211" s="172">
        <v>10</v>
      </c>
      <c r="CA211" s="172">
        <v>13.244193189000001</v>
      </c>
      <c r="CB211" s="172">
        <v>11</v>
      </c>
      <c r="CC211" s="172">
        <v>27.070850675000003</v>
      </c>
      <c r="CD211" s="172">
        <f t="shared" si="60"/>
        <v>572.60612073000004</v>
      </c>
      <c r="CE211" s="173">
        <f t="shared" si="61"/>
        <v>101.27685811250001</v>
      </c>
      <c r="CF211" s="174">
        <f t="shared" si="62"/>
        <v>40.831609904000004</v>
      </c>
      <c r="CG211" s="155">
        <f t="shared" si="63"/>
        <v>714.71458874650011</v>
      </c>
    </row>
    <row r="212" spans="1:87" ht="18" customHeight="1" thickBot="1" x14ac:dyDescent="0.3">
      <c r="A212" s="156">
        <f t="shared" si="64"/>
        <v>203</v>
      </c>
      <c r="B212" s="187" t="s">
        <v>295</v>
      </c>
      <c r="C212" s="188">
        <v>1967</v>
      </c>
      <c r="D212" s="188">
        <v>5</v>
      </c>
      <c r="E212" s="188">
        <v>80</v>
      </c>
      <c r="F212" s="188">
        <v>3540.2</v>
      </c>
      <c r="G212" s="188">
        <v>4</v>
      </c>
      <c r="H212" s="158">
        <v>5.84</v>
      </c>
      <c r="I212" s="158">
        <v>6.21</v>
      </c>
      <c r="J212" s="158">
        <f t="shared" si="52"/>
        <v>124048.60800000001</v>
      </c>
      <c r="K212" s="158">
        <f t="shared" si="53"/>
        <v>131907.85200000001</v>
      </c>
      <c r="L212" s="189">
        <v>215.20086000000001</v>
      </c>
      <c r="M212" s="190">
        <f t="shared" si="50"/>
        <v>205.19402001</v>
      </c>
      <c r="N212" s="161">
        <f t="shared" si="51"/>
        <v>6.0787769052595904</v>
      </c>
      <c r="O212" s="162">
        <f t="shared" si="54"/>
        <v>255.95646000000002</v>
      </c>
      <c r="P212" s="162">
        <f t="shared" si="55"/>
        <v>244.05448461000003</v>
      </c>
      <c r="Q212" s="163">
        <v>6.21</v>
      </c>
      <c r="R212" s="164"/>
      <c r="S212" s="164">
        <f t="shared" si="56"/>
        <v>263.81570400000004</v>
      </c>
      <c r="T212" s="164">
        <f t="shared" si="57"/>
        <v>251.54827376400004</v>
      </c>
      <c r="U212" s="164">
        <v>6.31</v>
      </c>
      <c r="V212" s="191"/>
      <c r="W212" s="164">
        <f t="shared" si="58"/>
        <v>268.06394399999994</v>
      </c>
      <c r="X212" s="164">
        <f t="shared" si="59"/>
        <v>255.59897060399993</v>
      </c>
      <c r="Y212" s="192">
        <v>8.3999999999999995E-3</v>
      </c>
      <c r="Z212" s="193">
        <v>2.7749988000000001</v>
      </c>
      <c r="AA212" s="193"/>
      <c r="AB212" s="192">
        <v>9.6000000000000002E-2</v>
      </c>
      <c r="AC212" s="194">
        <v>14.472</v>
      </c>
      <c r="AD212" s="192">
        <v>1.2E-2</v>
      </c>
      <c r="AE212" s="194">
        <v>1.43252247649</v>
      </c>
      <c r="AF212" s="192"/>
      <c r="AG212" s="195"/>
      <c r="AH212" s="194"/>
      <c r="AI212" s="192"/>
      <c r="AJ212" s="194"/>
      <c r="AK212" s="192"/>
      <c r="AL212" s="194"/>
      <c r="AM212" s="192"/>
      <c r="AN212" s="193"/>
      <c r="AO212" s="193"/>
      <c r="AP212" s="194"/>
      <c r="AQ212" s="192"/>
      <c r="AR212" s="194"/>
      <c r="AS212" s="192"/>
      <c r="AT212" s="194"/>
      <c r="AU212" s="192"/>
      <c r="AV212" s="194"/>
      <c r="AW212" s="196">
        <v>3</v>
      </c>
      <c r="AX212" s="197">
        <v>4.8057550508000002</v>
      </c>
      <c r="AY212" s="192"/>
      <c r="AZ212" s="194"/>
      <c r="BA212" s="192"/>
      <c r="BB212" s="194"/>
      <c r="BC212" s="198"/>
      <c r="BD212" s="198"/>
      <c r="BE212" s="198"/>
      <c r="BF212" s="192"/>
      <c r="BG212" s="194"/>
      <c r="BH212" s="198"/>
      <c r="BI212" s="198"/>
      <c r="BJ212" s="198"/>
      <c r="BK212" s="195">
        <v>13.239022914</v>
      </c>
      <c r="BL212" s="199">
        <v>2E-3</v>
      </c>
      <c r="BM212" s="199">
        <v>2.7189459</v>
      </c>
      <c r="BN212" s="199">
        <v>5.0000000000000001E-4</v>
      </c>
      <c r="BO212" s="199">
        <v>0.58653999999999995</v>
      </c>
      <c r="BP212" s="199"/>
      <c r="BQ212" s="199"/>
      <c r="BR212" s="199">
        <v>2E-3</v>
      </c>
      <c r="BS212" s="199">
        <v>1.9584690900000001</v>
      </c>
      <c r="BT212" s="199"/>
      <c r="BU212" s="199"/>
      <c r="BV212" s="199">
        <v>38</v>
      </c>
      <c r="BW212" s="199">
        <v>34.978024769199997</v>
      </c>
      <c r="BX212" s="199">
        <v>0.15</v>
      </c>
      <c r="BY212" s="199">
        <v>32.144355554999997</v>
      </c>
      <c r="BZ212" s="199">
        <v>6</v>
      </c>
      <c r="CA212" s="199">
        <v>7.7597047980000005</v>
      </c>
      <c r="CB212" s="199">
        <v>12</v>
      </c>
      <c r="CC212" s="199">
        <v>24.642381845000003</v>
      </c>
      <c r="CD212" s="172">
        <f t="shared" si="60"/>
        <v>36.724299241289998</v>
      </c>
      <c r="CE212" s="173">
        <f t="shared" si="61"/>
        <v>40.241979759199999</v>
      </c>
      <c r="CF212" s="174">
        <f t="shared" si="62"/>
        <v>64.546442197999994</v>
      </c>
      <c r="CG212" s="155">
        <f t="shared" si="63"/>
        <v>141.51272119849</v>
      </c>
    </row>
    <row r="213" spans="1:87" ht="18" customHeight="1" thickBot="1" x14ac:dyDescent="0.3">
      <c r="A213" s="200" t="s">
        <v>296</v>
      </c>
      <c r="B213" s="201"/>
      <c r="C213" s="202"/>
      <c r="D213" s="203">
        <f>SUM(D10:D212)</f>
        <v>894</v>
      </c>
      <c r="E213" s="203">
        <f>SUM(E10:E212)</f>
        <v>12614</v>
      </c>
      <c r="F213" s="204">
        <f>SUM(F10:F212)</f>
        <v>658886.20000000019</v>
      </c>
      <c r="G213" s="203">
        <f>SUM(G10:G212)</f>
        <v>750</v>
      </c>
      <c r="H213" s="205"/>
      <c r="I213" s="205"/>
      <c r="J213" s="205"/>
      <c r="K213" s="205"/>
      <c r="L213" s="206">
        <f>SUM(L10:L212)</f>
        <v>37383.842786000001</v>
      </c>
      <c r="M213" s="207">
        <f>SUM(M10:M212)</f>
        <v>35645.494096451017</v>
      </c>
      <c r="N213" s="208"/>
      <c r="O213" s="209"/>
      <c r="P213" s="209"/>
      <c r="Q213" s="210"/>
      <c r="R213" s="210"/>
      <c r="S213" s="210"/>
      <c r="T213" s="210"/>
      <c r="U213" s="210"/>
      <c r="V213" s="210"/>
      <c r="W213" s="210"/>
      <c r="X213" s="210"/>
      <c r="Y213" s="211">
        <f t="shared" ref="Y213:AF213" si="65">SUM(Y10:Y212)</f>
        <v>0.37850000000000011</v>
      </c>
      <c r="Z213" s="212">
        <f t="shared" si="65"/>
        <v>156.94564851550001</v>
      </c>
      <c r="AA213" s="212">
        <f t="shared" si="65"/>
        <v>11204.493007357603</v>
      </c>
      <c r="AB213" s="211">
        <f t="shared" si="65"/>
        <v>6.9234999999999989</v>
      </c>
      <c r="AC213" s="213">
        <f t="shared" si="65"/>
        <v>2622.8324514455326</v>
      </c>
      <c r="AD213" s="211">
        <f t="shared" si="65"/>
        <v>13.183489999999992</v>
      </c>
      <c r="AE213" s="213">
        <f t="shared" si="65"/>
        <v>8571.7854984947408</v>
      </c>
      <c r="AF213" s="211">
        <f t="shared" si="65"/>
        <v>4.7527499999999998</v>
      </c>
      <c r="AG213" s="214"/>
      <c r="AH213" s="213">
        <f t="shared" ref="AH213:CC213" si="66">SUM(AH10:AH212)</f>
        <v>6159.0094400000007</v>
      </c>
      <c r="AI213" s="211">
        <f t="shared" si="66"/>
        <v>8.4510000000000016E-2</v>
      </c>
      <c r="AJ213" s="213">
        <f t="shared" si="66"/>
        <v>63.448487980000003</v>
      </c>
      <c r="AK213" s="211">
        <f t="shared" si="66"/>
        <v>6.1340000000000013E-2</v>
      </c>
      <c r="AL213" s="213">
        <f t="shared" si="66"/>
        <v>61.539426439999993</v>
      </c>
      <c r="AM213" s="211">
        <f t="shared" si="66"/>
        <v>392</v>
      </c>
      <c r="AN213" s="212">
        <f t="shared" si="66"/>
        <v>466.78266628399996</v>
      </c>
      <c r="AO213" s="212">
        <f t="shared" si="66"/>
        <v>3</v>
      </c>
      <c r="AP213" s="213">
        <f t="shared" si="66"/>
        <v>17.398810000000001</v>
      </c>
      <c r="AQ213" s="211">
        <f t="shared" si="66"/>
        <v>0.27859999999999996</v>
      </c>
      <c r="AR213" s="213">
        <f t="shared" si="66"/>
        <v>185.5606960126</v>
      </c>
      <c r="AS213" s="211">
        <f t="shared" si="66"/>
        <v>204</v>
      </c>
      <c r="AT213" s="213">
        <f t="shared" si="66"/>
        <v>405.95760391290582</v>
      </c>
      <c r="AU213" s="211">
        <f t="shared" si="66"/>
        <v>48</v>
      </c>
      <c r="AV213" s="213">
        <f t="shared" si="66"/>
        <v>662.83699999520002</v>
      </c>
      <c r="AW213" s="211">
        <f t="shared" si="66"/>
        <v>1148</v>
      </c>
      <c r="AX213" s="213">
        <f t="shared" si="66"/>
        <v>822.58600000000024</v>
      </c>
      <c r="AY213" s="211">
        <f t="shared" si="66"/>
        <v>0.39098000000000016</v>
      </c>
      <c r="AZ213" s="213">
        <f t="shared" si="66"/>
        <v>526.33211806029999</v>
      </c>
      <c r="BA213" s="211">
        <f t="shared" si="66"/>
        <v>7.8614800000000002</v>
      </c>
      <c r="BB213" s="213">
        <f t="shared" si="66"/>
        <v>0</v>
      </c>
      <c r="BC213" s="215">
        <f t="shared" si="66"/>
        <v>0</v>
      </c>
      <c r="BD213" s="215">
        <f t="shared" si="66"/>
        <v>13</v>
      </c>
      <c r="BE213" s="215">
        <f t="shared" si="66"/>
        <v>114.25631999400001</v>
      </c>
      <c r="BF213" s="211">
        <f t="shared" si="66"/>
        <v>21</v>
      </c>
      <c r="BG213" s="213">
        <f t="shared" si="66"/>
        <v>138.90771999999996</v>
      </c>
      <c r="BH213" s="215">
        <f t="shared" si="66"/>
        <v>136.85561000000001</v>
      </c>
      <c r="BI213" s="215">
        <f t="shared" si="66"/>
        <v>0.3019</v>
      </c>
      <c r="BJ213" s="215">
        <f t="shared" si="66"/>
        <v>724.01391999999998</v>
      </c>
      <c r="BK213" s="214">
        <f t="shared" si="66"/>
        <v>2134.9576555852304</v>
      </c>
      <c r="BL213" s="215">
        <f t="shared" si="66"/>
        <v>0.26980000000000004</v>
      </c>
      <c r="BM213" s="215">
        <f t="shared" si="66"/>
        <v>443.29359972453585</v>
      </c>
      <c r="BN213" s="215">
        <f t="shared" si="66"/>
        <v>0.23950000000000005</v>
      </c>
      <c r="BO213" s="215">
        <f t="shared" si="66"/>
        <v>309.61892912699994</v>
      </c>
      <c r="BP213" s="215">
        <f t="shared" si="66"/>
        <v>1.4148999999999989</v>
      </c>
      <c r="BQ213" s="215">
        <f t="shared" si="66"/>
        <v>1273.7317479955998</v>
      </c>
      <c r="BR213" s="215">
        <f t="shared" si="66"/>
        <v>0.42005000000000015</v>
      </c>
      <c r="BS213" s="215">
        <f t="shared" si="66"/>
        <v>523.50195627499988</v>
      </c>
      <c r="BT213" s="215">
        <f t="shared" si="66"/>
        <v>75</v>
      </c>
      <c r="BU213" s="215">
        <f t="shared" si="66"/>
        <v>164.10632920899999</v>
      </c>
      <c r="BV213" s="215">
        <f t="shared" si="66"/>
        <v>3823</v>
      </c>
      <c r="BW213" s="215">
        <f t="shared" si="66"/>
        <v>3736.7196960367983</v>
      </c>
      <c r="BX213" s="215">
        <f t="shared" si="66"/>
        <v>1.3413999999999997</v>
      </c>
      <c r="BY213" s="215">
        <f t="shared" si="66"/>
        <v>296.02844372199996</v>
      </c>
      <c r="BZ213" s="215">
        <f t="shared" si="66"/>
        <v>923</v>
      </c>
      <c r="CA213" s="215">
        <f t="shared" si="66"/>
        <v>1142.4337866962201</v>
      </c>
      <c r="CB213" s="215">
        <f t="shared" si="66"/>
        <v>1386</v>
      </c>
      <c r="CC213" s="215">
        <f t="shared" si="66"/>
        <v>3046.6493917140019</v>
      </c>
      <c r="CD213" s="216">
        <f>SUM(CD10:CD212)</f>
        <v>35184.361560077567</v>
      </c>
      <c r="CE213" s="211">
        <f t="shared" ref="CE213:CF213" si="67">SUM(CE10:CE212)</f>
        <v>6450.972258367935</v>
      </c>
      <c r="CF213" s="217">
        <f t="shared" si="67"/>
        <v>4485.1116221322218</v>
      </c>
      <c r="CG213" s="218">
        <f>SUM(CG10:CG212)</f>
        <v>46120.44544057778</v>
      </c>
      <c r="CI213" s="17"/>
    </row>
    <row r="214" spans="1:87" ht="16.5" thickBot="1" x14ac:dyDescent="0.3">
      <c r="A214" s="219"/>
      <c r="B214" s="220" t="s">
        <v>297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  <c r="BI214" s="220"/>
      <c r="BJ214" s="220"/>
      <c r="BK214" s="220"/>
      <c r="BL214" s="222"/>
      <c r="BM214" s="222"/>
      <c r="BN214" s="222"/>
      <c r="BO214" s="222"/>
      <c r="BP214" s="222"/>
      <c r="BQ214" s="222"/>
      <c r="BR214" s="222">
        <f>0.002+0.002</f>
        <v>4.0000000000000001E-3</v>
      </c>
      <c r="BS214" s="222">
        <f>2.77281+1.96274</f>
        <v>4.7355499999999999</v>
      </c>
      <c r="BT214" s="222"/>
      <c r="BU214" s="222"/>
      <c r="BV214" s="222">
        <v>3</v>
      </c>
      <c r="BW214" s="222">
        <v>6.4835700000000003</v>
      </c>
      <c r="BX214" s="222"/>
      <c r="BY214" s="222"/>
      <c r="BZ214" s="222">
        <v>25</v>
      </c>
      <c r="CA214" s="222">
        <v>39.950060000000001</v>
      </c>
      <c r="CB214" s="222">
        <v>2</v>
      </c>
      <c r="CC214" s="222">
        <f>10.84914+3.51357</f>
        <v>14.36271</v>
      </c>
      <c r="CD214" s="223">
        <f t="shared" ref="CD214" si="68">Z214+AA214+AC214+AE214+AH214+AJ214+AL214+AN214+AP214+AR214+AT214+AV214+AX214+AZ214+BA214+BB214+BC214+BE214+BG214+BH214+BJ214+BK214</f>
        <v>0</v>
      </c>
      <c r="CE214" s="224">
        <f t="shared" ref="CE214" si="69">BM214+BO214+BQ214+BS214+BU214+BW214</f>
        <v>11.21912</v>
      </c>
      <c r="CF214" s="225">
        <f t="shared" ref="CF214" si="70">BY214+CA214+CC214</f>
        <v>54.31277</v>
      </c>
      <c r="CG214" s="226">
        <f>CD214+CE214+CF214</f>
        <v>65.531890000000004</v>
      </c>
    </row>
    <row r="215" spans="1:87" ht="15.75" x14ac:dyDescent="0.25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5"/>
      <c r="AA215" s="5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18"/>
      <c r="AX215" s="19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spans="1:87" ht="15.75" x14ac:dyDescent="0.25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5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spans="1:87" ht="15.75" x14ac:dyDescent="0.25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5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spans="1:87" ht="15.75" x14ac:dyDescent="0.25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7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spans="1:87" ht="15.75" x14ac:dyDescent="0.25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5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</sheetData>
  <autoFilter ref="A9:CG217" xr:uid="{00000000-0009-0000-0000-000000000000}"/>
  <mergeCells count="64">
    <mergeCell ref="A4:F4"/>
    <mergeCell ref="H4:K4"/>
    <mergeCell ref="L4:N4"/>
    <mergeCell ref="O4:P4"/>
    <mergeCell ref="A5:A8"/>
    <mergeCell ref="B5:B8"/>
    <mergeCell ref="C5:C8"/>
    <mergeCell ref="D5:D8"/>
    <mergeCell ref="E5:E8"/>
    <mergeCell ref="F5:F8"/>
    <mergeCell ref="S5:T5"/>
    <mergeCell ref="G5:G8"/>
    <mergeCell ref="H5:H8"/>
    <mergeCell ref="I5:I8"/>
    <mergeCell ref="J5:J8"/>
    <mergeCell ref="K5:K8"/>
    <mergeCell ref="L5:L7"/>
    <mergeCell ref="M5:M7"/>
    <mergeCell ref="N5:N7"/>
    <mergeCell ref="O5:O7"/>
    <mergeCell ref="P5:P7"/>
    <mergeCell ref="Q5:R5"/>
    <mergeCell ref="AK5:AL7"/>
    <mergeCell ref="AM5:AN7"/>
    <mergeCell ref="AO5:AP7"/>
    <mergeCell ref="AQ5:AR7"/>
    <mergeCell ref="U5:V5"/>
    <mergeCell ref="W5:X5"/>
    <mergeCell ref="Y5:Z7"/>
    <mergeCell ref="AA5:AA7"/>
    <mergeCell ref="AB5:AC7"/>
    <mergeCell ref="AD5:AE7"/>
    <mergeCell ref="A213:B213"/>
    <mergeCell ref="BX5:BY7"/>
    <mergeCell ref="BZ5:CA7"/>
    <mergeCell ref="CB5:CC7"/>
    <mergeCell ref="CD5:CD7"/>
    <mergeCell ref="BL5:BM7"/>
    <mergeCell ref="BN5:BO7"/>
    <mergeCell ref="BP5:BQ7"/>
    <mergeCell ref="BR5:BS7"/>
    <mergeCell ref="BT5:BU7"/>
    <mergeCell ref="BV5:BW7"/>
    <mergeCell ref="BC5:BC7"/>
    <mergeCell ref="BD5:BE7"/>
    <mergeCell ref="BF5:BG7"/>
    <mergeCell ref="BH5:BH7"/>
    <mergeCell ref="BI5:BJ7"/>
    <mergeCell ref="CG5:CG7"/>
    <mergeCell ref="S6:S7"/>
    <mergeCell ref="T6:T7"/>
    <mergeCell ref="W6:W7"/>
    <mergeCell ref="X6:X7"/>
    <mergeCell ref="CE5:CE7"/>
    <mergeCell ref="CF5:CF7"/>
    <mergeCell ref="BK5:BK7"/>
    <mergeCell ref="AS5:AT7"/>
    <mergeCell ref="AU5:AV7"/>
    <mergeCell ref="AW5:AX7"/>
    <mergeCell ref="AY5:AZ7"/>
    <mergeCell ref="BA5:BA7"/>
    <mergeCell ref="BB5:BB7"/>
    <mergeCell ref="AF5:AH7"/>
    <mergeCell ref="AI5:AJ7"/>
  </mergeCells>
  <dataValidations count="1">
    <dataValidation type="custom" allowBlank="1" showInputMessage="1" showErrorMessage="1" errorTitle="Ошибка!" error="Округлите до целых!" sqref="JW65497:JW65533 TS65497:TS65533 ADO65497:ADO65533 ANK65497:ANK65533 AXG65497:AXG65533 BHC65497:BHC65533 BQY65497:BQY65533 CAU65497:CAU65533 CKQ65497:CKQ65533 CUM65497:CUM65533 DEI65497:DEI65533 DOE65497:DOE65533 DYA65497:DYA65533 EHW65497:EHW65533 ERS65497:ERS65533 FBO65497:FBO65533 FLK65497:FLK65533 FVG65497:FVG65533 GFC65497:GFC65533 GOY65497:GOY65533 GYU65497:GYU65533 HIQ65497:HIQ65533 HSM65497:HSM65533 ICI65497:ICI65533 IME65497:IME65533 IWA65497:IWA65533 JFW65497:JFW65533 JPS65497:JPS65533 JZO65497:JZO65533 KJK65497:KJK65533 KTG65497:KTG65533 LDC65497:LDC65533 LMY65497:LMY65533 LWU65497:LWU65533 MGQ65497:MGQ65533 MQM65497:MQM65533 NAI65497:NAI65533 NKE65497:NKE65533 NUA65497:NUA65533 ODW65497:ODW65533 ONS65497:ONS65533 OXO65497:OXO65533 PHK65497:PHK65533 PRG65497:PRG65533 QBC65497:QBC65533 QKY65497:QKY65533 QUU65497:QUU65533 REQ65497:REQ65533 ROM65497:ROM65533 RYI65497:RYI65533 SIE65497:SIE65533 SSA65497:SSA65533 TBW65497:TBW65533 TLS65497:TLS65533 TVO65497:TVO65533 UFK65497:UFK65533 UPG65497:UPG65533 UZC65497:UZC65533 VIY65497:VIY65533 VSU65497:VSU65533 WCQ65497:WCQ65533 WMM65497:WMM65533 WWI65497:WWI65533 JW131033:JW131069 TS131033:TS131069 ADO131033:ADO131069 ANK131033:ANK131069 AXG131033:AXG131069 BHC131033:BHC131069 BQY131033:BQY131069 CAU131033:CAU131069 CKQ131033:CKQ131069 CUM131033:CUM131069 DEI131033:DEI131069 DOE131033:DOE131069 DYA131033:DYA131069 EHW131033:EHW131069 ERS131033:ERS131069 FBO131033:FBO131069 FLK131033:FLK131069 FVG131033:FVG131069 GFC131033:GFC131069 GOY131033:GOY131069 GYU131033:GYU131069 HIQ131033:HIQ131069 HSM131033:HSM131069 ICI131033:ICI131069 IME131033:IME131069 IWA131033:IWA131069 JFW131033:JFW131069 JPS131033:JPS131069 JZO131033:JZO131069 KJK131033:KJK131069 KTG131033:KTG131069 LDC131033:LDC131069 LMY131033:LMY131069 LWU131033:LWU131069 MGQ131033:MGQ131069 MQM131033:MQM131069 NAI131033:NAI131069 NKE131033:NKE131069 NUA131033:NUA131069 ODW131033:ODW131069 ONS131033:ONS131069 OXO131033:OXO131069 PHK131033:PHK131069 PRG131033:PRG131069 QBC131033:QBC131069 QKY131033:QKY131069 QUU131033:QUU131069 REQ131033:REQ131069 ROM131033:ROM131069 RYI131033:RYI131069 SIE131033:SIE131069 SSA131033:SSA131069 TBW131033:TBW131069 TLS131033:TLS131069 TVO131033:TVO131069 UFK131033:UFK131069 UPG131033:UPG131069 UZC131033:UZC131069 VIY131033:VIY131069 VSU131033:VSU131069 WCQ131033:WCQ131069 WMM131033:WMM131069 WWI131033:WWI131069 JW196569:JW196605 TS196569:TS196605 ADO196569:ADO196605 ANK196569:ANK196605 AXG196569:AXG196605 BHC196569:BHC196605 BQY196569:BQY196605 CAU196569:CAU196605 CKQ196569:CKQ196605 CUM196569:CUM196605 DEI196569:DEI196605 DOE196569:DOE196605 DYA196569:DYA196605 EHW196569:EHW196605 ERS196569:ERS196605 FBO196569:FBO196605 FLK196569:FLK196605 FVG196569:FVG196605 GFC196569:GFC196605 GOY196569:GOY196605 GYU196569:GYU196605 HIQ196569:HIQ196605 HSM196569:HSM196605 ICI196569:ICI196605 IME196569:IME196605 IWA196569:IWA196605 JFW196569:JFW196605 JPS196569:JPS196605 JZO196569:JZO196605 KJK196569:KJK196605 KTG196569:KTG196605 LDC196569:LDC196605 LMY196569:LMY196605 LWU196569:LWU196605 MGQ196569:MGQ196605 MQM196569:MQM196605 NAI196569:NAI196605 NKE196569:NKE196605 NUA196569:NUA196605 ODW196569:ODW196605 ONS196569:ONS196605 OXO196569:OXO196605 PHK196569:PHK196605 PRG196569:PRG196605 QBC196569:QBC196605 QKY196569:QKY196605 QUU196569:QUU196605 REQ196569:REQ196605 ROM196569:ROM196605 RYI196569:RYI196605 SIE196569:SIE196605 SSA196569:SSA196605 TBW196569:TBW196605 TLS196569:TLS196605 TVO196569:TVO196605 UFK196569:UFK196605 UPG196569:UPG196605 UZC196569:UZC196605 VIY196569:VIY196605 VSU196569:VSU196605 WCQ196569:WCQ196605 WMM196569:WMM196605 WWI196569:WWI196605 JW262105:JW262141 TS262105:TS262141 ADO262105:ADO262141 ANK262105:ANK262141 AXG262105:AXG262141 BHC262105:BHC262141 BQY262105:BQY262141 CAU262105:CAU262141 CKQ262105:CKQ262141 CUM262105:CUM262141 DEI262105:DEI262141 DOE262105:DOE262141 DYA262105:DYA262141 EHW262105:EHW262141 ERS262105:ERS262141 FBO262105:FBO262141 FLK262105:FLK262141 FVG262105:FVG262141 GFC262105:GFC262141 GOY262105:GOY262141 GYU262105:GYU262141 HIQ262105:HIQ262141 HSM262105:HSM262141 ICI262105:ICI262141 IME262105:IME262141 IWA262105:IWA262141 JFW262105:JFW262141 JPS262105:JPS262141 JZO262105:JZO262141 KJK262105:KJK262141 KTG262105:KTG262141 LDC262105:LDC262141 LMY262105:LMY262141 LWU262105:LWU262141 MGQ262105:MGQ262141 MQM262105:MQM262141 NAI262105:NAI262141 NKE262105:NKE262141 NUA262105:NUA262141 ODW262105:ODW262141 ONS262105:ONS262141 OXO262105:OXO262141 PHK262105:PHK262141 PRG262105:PRG262141 QBC262105:QBC262141 QKY262105:QKY262141 QUU262105:QUU262141 REQ262105:REQ262141 ROM262105:ROM262141 RYI262105:RYI262141 SIE262105:SIE262141 SSA262105:SSA262141 TBW262105:TBW262141 TLS262105:TLS262141 TVO262105:TVO262141 UFK262105:UFK262141 UPG262105:UPG262141 UZC262105:UZC262141 VIY262105:VIY262141 VSU262105:VSU262141 WCQ262105:WCQ262141 WMM262105:WMM262141 WWI262105:WWI262141 JW327641:JW327677 TS327641:TS327677 ADO327641:ADO327677 ANK327641:ANK327677 AXG327641:AXG327677 BHC327641:BHC327677 BQY327641:BQY327677 CAU327641:CAU327677 CKQ327641:CKQ327677 CUM327641:CUM327677 DEI327641:DEI327677 DOE327641:DOE327677 DYA327641:DYA327677 EHW327641:EHW327677 ERS327641:ERS327677 FBO327641:FBO327677 FLK327641:FLK327677 FVG327641:FVG327677 GFC327641:GFC327677 GOY327641:GOY327677 GYU327641:GYU327677 HIQ327641:HIQ327677 HSM327641:HSM327677 ICI327641:ICI327677 IME327641:IME327677 IWA327641:IWA327677 JFW327641:JFW327677 JPS327641:JPS327677 JZO327641:JZO327677 KJK327641:KJK327677 KTG327641:KTG327677 LDC327641:LDC327677 LMY327641:LMY327677 LWU327641:LWU327677 MGQ327641:MGQ327677 MQM327641:MQM327677 NAI327641:NAI327677 NKE327641:NKE327677 NUA327641:NUA327677 ODW327641:ODW327677 ONS327641:ONS327677 OXO327641:OXO327677 PHK327641:PHK327677 PRG327641:PRG327677 QBC327641:QBC327677 QKY327641:QKY327677 QUU327641:QUU327677 REQ327641:REQ327677 ROM327641:ROM327677 RYI327641:RYI327677 SIE327641:SIE327677 SSA327641:SSA327677 TBW327641:TBW327677 TLS327641:TLS327677 TVO327641:TVO327677 UFK327641:UFK327677 UPG327641:UPG327677 UZC327641:UZC327677 VIY327641:VIY327677 VSU327641:VSU327677 WCQ327641:WCQ327677 WMM327641:WMM327677 WWI327641:WWI327677 JW393177:JW393213 TS393177:TS393213 ADO393177:ADO393213 ANK393177:ANK393213 AXG393177:AXG393213 BHC393177:BHC393213 BQY393177:BQY393213 CAU393177:CAU393213 CKQ393177:CKQ393213 CUM393177:CUM393213 DEI393177:DEI393213 DOE393177:DOE393213 DYA393177:DYA393213 EHW393177:EHW393213 ERS393177:ERS393213 FBO393177:FBO393213 FLK393177:FLK393213 FVG393177:FVG393213 GFC393177:GFC393213 GOY393177:GOY393213 GYU393177:GYU393213 HIQ393177:HIQ393213 HSM393177:HSM393213 ICI393177:ICI393213 IME393177:IME393213 IWA393177:IWA393213 JFW393177:JFW393213 JPS393177:JPS393213 JZO393177:JZO393213 KJK393177:KJK393213 KTG393177:KTG393213 LDC393177:LDC393213 LMY393177:LMY393213 LWU393177:LWU393213 MGQ393177:MGQ393213 MQM393177:MQM393213 NAI393177:NAI393213 NKE393177:NKE393213 NUA393177:NUA393213 ODW393177:ODW393213 ONS393177:ONS393213 OXO393177:OXO393213 PHK393177:PHK393213 PRG393177:PRG393213 QBC393177:QBC393213 QKY393177:QKY393213 QUU393177:QUU393213 REQ393177:REQ393213 ROM393177:ROM393213 RYI393177:RYI393213 SIE393177:SIE393213 SSA393177:SSA393213 TBW393177:TBW393213 TLS393177:TLS393213 TVO393177:TVO393213 UFK393177:UFK393213 UPG393177:UPG393213 UZC393177:UZC393213 VIY393177:VIY393213 VSU393177:VSU393213 WCQ393177:WCQ393213 WMM393177:WMM393213 WWI393177:WWI393213 JW458713:JW458749 TS458713:TS458749 ADO458713:ADO458749 ANK458713:ANK458749 AXG458713:AXG458749 BHC458713:BHC458749 BQY458713:BQY458749 CAU458713:CAU458749 CKQ458713:CKQ458749 CUM458713:CUM458749 DEI458713:DEI458749 DOE458713:DOE458749 DYA458713:DYA458749 EHW458713:EHW458749 ERS458713:ERS458749 FBO458713:FBO458749 FLK458713:FLK458749 FVG458713:FVG458749 GFC458713:GFC458749 GOY458713:GOY458749 GYU458713:GYU458749 HIQ458713:HIQ458749 HSM458713:HSM458749 ICI458713:ICI458749 IME458713:IME458749 IWA458713:IWA458749 JFW458713:JFW458749 JPS458713:JPS458749 JZO458713:JZO458749 KJK458713:KJK458749 KTG458713:KTG458749 LDC458713:LDC458749 LMY458713:LMY458749 LWU458713:LWU458749 MGQ458713:MGQ458749 MQM458713:MQM458749 NAI458713:NAI458749 NKE458713:NKE458749 NUA458713:NUA458749 ODW458713:ODW458749 ONS458713:ONS458749 OXO458713:OXO458749 PHK458713:PHK458749 PRG458713:PRG458749 QBC458713:QBC458749 QKY458713:QKY458749 QUU458713:QUU458749 REQ458713:REQ458749 ROM458713:ROM458749 RYI458713:RYI458749 SIE458713:SIE458749 SSA458713:SSA458749 TBW458713:TBW458749 TLS458713:TLS458749 TVO458713:TVO458749 UFK458713:UFK458749 UPG458713:UPG458749 UZC458713:UZC458749 VIY458713:VIY458749 VSU458713:VSU458749 WCQ458713:WCQ458749 WMM458713:WMM458749 WWI458713:WWI458749 JW524249:JW524285 TS524249:TS524285 ADO524249:ADO524285 ANK524249:ANK524285 AXG524249:AXG524285 BHC524249:BHC524285 BQY524249:BQY524285 CAU524249:CAU524285 CKQ524249:CKQ524285 CUM524249:CUM524285 DEI524249:DEI524285 DOE524249:DOE524285 DYA524249:DYA524285 EHW524249:EHW524285 ERS524249:ERS524285 FBO524249:FBO524285 FLK524249:FLK524285 FVG524249:FVG524285 GFC524249:GFC524285 GOY524249:GOY524285 GYU524249:GYU524285 HIQ524249:HIQ524285 HSM524249:HSM524285 ICI524249:ICI524285 IME524249:IME524285 IWA524249:IWA524285 JFW524249:JFW524285 JPS524249:JPS524285 JZO524249:JZO524285 KJK524249:KJK524285 KTG524249:KTG524285 LDC524249:LDC524285 LMY524249:LMY524285 LWU524249:LWU524285 MGQ524249:MGQ524285 MQM524249:MQM524285 NAI524249:NAI524285 NKE524249:NKE524285 NUA524249:NUA524285 ODW524249:ODW524285 ONS524249:ONS524285 OXO524249:OXO524285 PHK524249:PHK524285 PRG524249:PRG524285 QBC524249:QBC524285 QKY524249:QKY524285 QUU524249:QUU524285 REQ524249:REQ524285 ROM524249:ROM524285 RYI524249:RYI524285 SIE524249:SIE524285 SSA524249:SSA524285 TBW524249:TBW524285 TLS524249:TLS524285 TVO524249:TVO524285 UFK524249:UFK524285 UPG524249:UPG524285 UZC524249:UZC524285 VIY524249:VIY524285 VSU524249:VSU524285 WCQ524249:WCQ524285 WMM524249:WMM524285 WWI524249:WWI524285 JW589785:JW589821 TS589785:TS589821 ADO589785:ADO589821 ANK589785:ANK589821 AXG589785:AXG589821 BHC589785:BHC589821 BQY589785:BQY589821 CAU589785:CAU589821 CKQ589785:CKQ589821 CUM589785:CUM589821 DEI589785:DEI589821 DOE589785:DOE589821 DYA589785:DYA589821 EHW589785:EHW589821 ERS589785:ERS589821 FBO589785:FBO589821 FLK589785:FLK589821 FVG589785:FVG589821 GFC589785:GFC589821 GOY589785:GOY589821 GYU589785:GYU589821 HIQ589785:HIQ589821 HSM589785:HSM589821 ICI589785:ICI589821 IME589785:IME589821 IWA589785:IWA589821 JFW589785:JFW589821 JPS589785:JPS589821 JZO589785:JZO589821 KJK589785:KJK589821 KTG589785:KTG589821 LDC589785:LDC589821 LMY589785:LMY589821 LWU589785:LWU589821 MGQ589785:MGQ589821 MQM589785:MQM589821 NAI589785:NAI589821 NKE589785:NKE589821 NUA589785:NUA589821 ODW589785:ODW589821 ONS589785:ONS589821 OXO589785:OXO589821 PHK589785:PHK589821 PRG589785:PRG589821 QBC589785:QBC589821 QKY589785:QKY589821 QUU589785:QUU589821 REQ589785:REQ589821 ROM589785:ROM589821 RYI589785:RYI589821 SIE589785:SIE589821 SSA589785:SSA589821 TBW589785:TBW589821 TLS589785:TLS589821 TVO589785:TVO589821 UFK589785:UFK589821 UPG589785:UPG589821 UZC589785:UZC589821 VIY589785:VIY589821 VSU589785:VSU589821 WCQ589785:WCQ589821 WMM589785:WMM589821 WWI589785:WWI589821 JW655321:JW655357 TS655321:TS655357 ADO655321:ADO655357 ANK655321:ANK655357 AXG655321:AXG655357 BHC655321:BHC655357 BQY655321:BQY655357 CAU655321:CAU655357 CKQ655321:CKQ655357 CUM655321:CUM655357 DEI655321:DEI655357 DOE655321:DOE655357 DYA655321:DYA655357 EHW655321:EHW655357 ERS655321:ERS655357 FBO655321:FBO655357 FLK655321:FLK655357 FVG655321:FVG655357 GFC655321:GFC655357 GOY655321:GOY655357 GYU655321:GYU655357 HIQ655321:HIQ655357 HSM655321:HSM655357 ICI655321:ICI655357 IME655321:IME655357 IWA655321:IWA655357 JFW655321:JFW655357 JPS655321:JPS655357 JZO655321:JZO655357 KJK655321:KJK655357 KTG655321:KTG655357 LDC655321:LDC655357 LMY655321:LMY655357 LWU655321:LWU655357 MGQ655321:MGQ655357 MQM655321:MQM655357 NAI655321:NAI655357 NKE655321:NKE655357 NUA655321:NUA655357 ODW655321:ODW655357 ONS655321:ONS655357 OXO655321:OXO655357 PHK655321:PHK655357 PRG655321:PRG655357 QBC655321:QBC655357 QKY655321:QKY655357 QUU655321:QUU655357 REQ655321:REQ655357 ROM655321:ROM655357 RYI655321:RYI655357 SIE655321:SIE655357 SSA655321:SSA655357 TBW655321:TBW655357 TLS655321:TLS655357 TVO655321:TVO655357 UFK655321:UFK655357 UPG655321:UPG655357 UZC655321:UZC655357 VIY655321:VIY655357 VSU655321:VSU655357 WCQ655321:WCQ655357 WMM655321:WMM655357 WWI655321:WWI655357 JW720857:JW720893 TS720857:TS720893 ADO720857:ADO720893 ANK720857:ANK720893 AXG720857:AXG720893 BHC720857:BHC720893 BQY720857:BQY720893 CAU720857:CAU720893 CKQ720857:CKQ720893 CUM720857:CUM720893 DEI720857:DEI720893 DOE720857:DOE720893 DYA720857:DYA720893 EHW720857:EHW720893 ERS720857:ERS720893 FBO720857:FBO720893 FLK720857:FLK720893 FVG720857:FVG720893 GFC720857:GFC720893 GOY720857:GOY720893 GYU720857:GYU720893 HIQ720857:HIQ720893 HSM720857:HSM720893 ICI720857:ICI720893 IME720857:IME720893 IWA720857:IWA720893 JFW720857:JFW720893 JPS720857:JPS720893 JZO720857:JZO720893 KJK720857:KJK720893 KTG720857:KTG720893 LDC720857:LDC720893 LMY720857:LMY720893 LWU720857:LWU720893 MGQ720857:MGQ720893 MQM720857:MQM720893 NAI720857:NAI720893 NKE720857:NKE720893 NUA720857:NUA720893 ODW720857:ODW720893 ONS720857:ONS720893 OXO720857:OXO720893 PHK720857:PHK720893 PRG720857:PRG720893 QBC720857:QBC720893 QKY720857:QKY720893 QUU720857:QUU720893 REQ720857:REQ720893 ROM720857:ROM720893 RYI720857:RYI720893 SIE720857:SIE720893 SSA720857:SSA720893 TBW720857:TBW720893 TLS720857:TLS720893 TVO720857:TVO720893 UFK720857:UFK720893 UPG720857:UPG720893 UZC720857:UZC720893 VIY720857:VIY720893 VSU720857:VSU720893 WCQ720857:WCQ720893 WMM720857:WMM720893 WWI720857:WWI720893 JW786393:JW786429 TS786393:TS786429 ADO786393:ADO786429 ANK786393:ANK786429 AXG786393:AXG786429 BHC786393:BHC786429 BQY786393:BQY786429 CAU786393:CAU786429 CKQ786393:CKQ786429 CUM786393:CUM786429 DEI786393:DEI786429 DOE786393:DOE786429 DYA786393:DYA786429 EHW786393:EHW786429 ERS786393:ERS786429 FBO786393:FBO786429 FLK786393:FLK786429 FVG786393:FVG786429 GFC786393:GFC786429 GOY786393:GOY786429 GYU786393:GYU786429 HIQ786393:HIQ786429 HSM786393:HSM786429 ICI786393:ICI786429 IME786393:IME786429 IWA786393:IWA786429 JFW786393:JFW786429 JPS786393:JPS786429 JZO786393:JZO786429 KJK786393:KJK786429 KTG786393:KTG786429 LDC786393:LDC786429 LMY786393:LMY786429 LWU786393:LWU786429 MGQ786393:MGQ786429 MQM786393:MQM786429 NAI786393:NAI786429 NKE786393:NKE786429 NUA786393:NUA786429 ODW786393:ODW786429 ONS786393:ONS786429 OXO786393:OXO786429 PHK786393:PHK786429 PRG786393:PRG786429 QBC786393:QBC786429 QKY786393:QKY786429 QUU786393:QUU786429 REQ786393:REQ786429 ROM786393:ROM786429 RYI786393:RYI786429 SIE786393:SIE786429 SSA786393:SSA786429 TBW786393:TBW786429 TLS786393:TLS786429 TVO786393:TVO786429 UFK786393:UFK786429 UPG786393:UPG786429 UZC786393:UZC786429 VIY786393:VIY786429 VSU786393:VSU786429 WCQ786393:WCQ786429 WMM786393:WMM786429 WWI786393:WWI786429 JW851929:JW851965 TS851929:TS851965 ADO851929:ADO851965 ANK851929:ANK851965 AXG851929:AXG851965 BHC851929:BHC851965 BQY851929:BQY851965 CAU851929:CAU851965 CKQ851929:CKQ851965 CUM851929:CUM851965 DEI851929:DEI851965 DOE851929:DOE851965 DYA851929:DYA851965 EHW851929:EHW851965 ERS851929:ERS851965 FBO851929:FBO851965 FLK851929:FLK851965 FVG851929:FVG851965 GFC851929:GFC851965 GOY851929:GOY851965 GYU851929:GYU851965 HIQ851929:HIQ851965 HSM851929:HSM851965 ICI851929:ICI851965 IME851929:IME851965 IWA851929:IWA851965 JFW851929:JFW851965 JPS851929:JPS851965 JZO851929:JZO851965 KJK851929:KJK851965 KTG851929:KTG851965 LDC851929:LDC851965 LMY851929:LMY851965 LWU851929:LWU851965 MGQ851929:MGQ851965 MQM851929:MQM851965 NAI851929:NAI851965 NKE851929:NKE851965 NUA851929:NUA851965 ODW851929:ODW851965 ONS851929:ONS851965 OXO851929:OXO851965 PHK851929:PHK851965 PRG851929:PRG851965 QBC851929:QBC851965 QKY851929:QKY851965 QUU851929:QUU851965 REQ851929:REQ851965 ROM851929:ROM851965 RYI851929:RYI851965 SIE851929:SIE851965 SSA851929:SSA851965 TBW851929:TBW851965 TLS851929:TLS851965 TVO851929:TVO851965 UFK851929:UFK851965 UPG851929:UPG851965 UZC851929:UZC851965 VIY851929:VIY851965 VSU851929:VSU851965 WCQ851929:WCQ851965 WMM851929:WMM851965 WWI851929:WWI851965 JW917465:JW917501 TS917465:TS917501 ADO917465:ADO917501 ANK917465:ANK917501 AXG917465:AXG917501 BHC917465:BHC917501 BQY917465:BQY917501 CAU917465:CAU917501 CKQ917465:CKQ917501 CUM917465:CUM917501 DEI917465:DEI917501 DOE917465:DOE917501 DYA917465:DYA917501 EHW917465:EHW917501 ERS917465:ERS917501 FBO917465:FBO917501 FLK917465:FLK917501 FVG917465:FVG917501 GFC917465:GFC917501 GOY917465:GOY917501 GYU917465:GYU917501 HIQ917465:HIQ917501 HSM917465:HSM917501 ICI917465:ICI917501 IME917465:IME917501 IWA917465:IWA917501 JFW917465:JFW917501 JPS917465:JPS917501 JZO917465:JZO917501 KJK917465:KJK917501 KTG917465:KTG917501 LDC917465:LDC917501 LMY917465:LMY917501 LWU917465:LWU917501 MGQ917465:MGQ917501 MQM917465:MQM917501 NAI917465:NAI917501 NKE917465:NKE917501 NUA917465:NUA917501 ODW917465:ODW917501 ONS917465:ONS917501 OXO917465:OXO917501 PHK917465:PHK917501 PRG917465:PRG917501 QBC917465:QBC917501 QKY917465:QKY917501 QUU917465:QUU917501 REQ917465:REQ917501 ROM917465:ROM917501 RYI917465:RYI917501 SIE917465:SIE917501 SSA917465:SSA917501 TBW917465:TBW917501 TLS917465:TLS917501 TVO917465:TVO917501 UFK917465:UFK917501 UPG917465:UPG917501 UZC917465:UZC917501 VIY917465:VIY917501 VSU917465:VSU917501 WCQ917465:WCQ917501 WMM917465:WMM917501 WWI917465:WWI917501 JW983001:JW983037 TS983001:TS983037 ADO983001:ADO983037 ANK983001:ANK983037 AXG983001:AXG983037 BHC983001:BHC983037 BQY983001:BQY983037 CAU983001:CAU983037 CKQ983001:CKQ983037 CUM983001:CUM983037 DEI983001:DEI983037 DOE983001:DOE983037 DYA983001:DYA983037 EHW983001:EHW983037 ERS983001:ERS983037 FBO983001:FBO983037 FLK983001:FLK983037 FVG983001:FVG983037 GFC983001:GFC983037 GOY983001:GOY983037 GYU983001:GYU983037 HIQ983001:HIQ983037 HSM983001:HSM983037 ICI983001:ICI983037 IME983001:IME983037 IWA983001:IWA983037 JFW983001:JFW983037 JPS983001:JPS983037 JZO983001:JZO983037 KJK983001:KJK983037 KTG983001:KTG983037 LDC983001:LDC983037 LMY983001:LMY983037 LWU983001:LWU983037 MGQ983001:MGQ983037 MQM983001:MQM983037 NAI983001:NAI983037 NKE983001:NKE983037 NUA983001:NUA983037 ODW983001:ODW983037 ONS983001:ONS983037 OXO983001:OXO983037 PHK983001:PHK983037 PRG983001:PRG983037 QBC983001:QBC983037 QKY983001:QKY983037 QUU983001:QUU983037 REQ983001:REQ983037 ROM983001:ROM983037 RYI983001:RYI983037 SIE983001:SIE983037 SSA983001:SSA983037 TBW983001:TBW983037 TLS983001:TLS983037 TVO983001:TVO983037 UFK983001:UFK983037 UPG983001:UPG983037 UZC983001:UZC983037 VIY983001:VIY983037 VSU983001:VSU983037 WCQ983001:WCQ983037 WMM983001:WMM983037 WWI983001:WWI983037" xr:uid="{40FA215F-D0EF-4D6A-AF8F-1ECE0F7BB52C}">
      <formula1>MOD(JW65497,1)&lt;0.00001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2018</vt:lpstr>
      <vt:lpstr>' 2018'!Заголовки_для_печати</vt:lpstr>
      <vt:lpstr>'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dcterms:created xsi:type="dcterms:W3CDTF">2019-04-08T13:05:29Z</dcterms:created>
  <dcterms:modified xsi:type="dcterms:W3CDTF">2019-05-13T13:56:38Z</dcterms:modified>
</cp:coreProperties>
</file>